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Unified Mentor\Project 2\"/>
    </mc:Choice>
  </mc:AlternateContent>
  <xr:revisionPtr revIDLastSave="0" documentId="13_ncr:1_{C05BEF5E-93AD-4FC8-9B6B-584933DE51F1}" xr6:coauthVersionLast="47" xr6:coauthVersionMax="47" xr10:uidLastSave="{00000000-0000-0000-0000-000000000000}"/>
  <bookViews>
    <workbookView xWindow="-108" yWindow="-108" windowWidth="23256" windowHeight="13896" xr2:uid="{A62272C1-F0E7-4BD9-B5AD-B3346ADD6A63}"/>
  </bookViews>
  <sheets>
    <sheet name="Sheet1" sheetId="1" r:id="rId1"/>
    <sheet name="Analysis 1" sheetId="2" r:id="rId2"/>
    <sheet name="Analysis 2" sheetId="3" r:id="rId3"/>
  </sheets>
  <externalReferences>
    <externalReference r:id="rId4"/>
  </externalReferences>
  <definedNames>
    <definedName name="_xlnm._FilterDatabase" localSheetId="0" hidden="1">Sheet1!$A$1:$AJ$1471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2" i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S1004" i="3"/>
  <c r="S1005" i="3"/>
  <c r="S1006" i="3"/>
  <c r="S1007" i="3"/>
  <c r="S1008" i="3"/>
  <c r="S1009" i="3"/>
  <c r="S1010" i="3"/>
  <c r="S1011" i="3"/>
  <c r="S1012" i="3"/>
  <c r="S1013" i="3"/>
  <c r="S1014" i="3"/>
  <c r="S1015" i="3"/>
  <c r="S1016" i="3"/>
  <c r="S1017" i="3"/>
  <c r="S1018" i="3"/>
  <c r="S1019" i="3"/>
  <c r="S1020" i="3"/>
  <c r="S1021" i="3"/>
  <c r="S1022" i="3"/>
  <c r="S1023" i="3"/>
  <c r="S1024" i="3"/>
  <c r="S1025" i="3"/>
  <c r="S1026" i="3"/>
  <c r="S1027" i="3"/>
  <c r="S1028" i="3"/>
  <c r="S1029" i="3"/>
  <c r="S1030" i="3"/>
  <c r="S1031" i="3"/>
  <c r="S1032" i="3"/>
  <c r="S1033" i="3"/>
  <c r="S1034" i="3"/>
  <c r="S1035" i="3"/>
  <c r="S1036" i="3"/>
  <c r="S1037" i="3"/>
  <c r="S1038" i="3"/>
  <c r="S1039" i="3"/>
  <c r="S1040" i="3"/>
  <c r="S1041" i="3"/>
  <c r="S1042" i="3"/>
  <c r="S1043" i="3"/>
  <c r="S1044" i="3"/>
  <c r="S1045" i="3"/>
  <c r="S1046" i="3"/>
  <c r="S1047" i="3"/>
  <c r="S1048" i="3"/>
  <c r="S1049" i="3"/>
  <c r="S1050" i="3"/>
  <c r="S1051" i="3"/>
  <c r="S1052" i="3"/>
  <c r="S1053" i="3"/>
  <c r="S1054" i="3"/>
  <c r="S1055" i="3"/>
  <c r="S1056" i="3"/>
  <c r="S1057" i="3"/>
  <c r="S1058" i="3"/>
  <c r="S1059" i="3"/>
  <c r="S1060" i="3"/>
  <c r="S1061" i="3"/>
  <c r="S1062" i="3"/>
  <c r="S1063" i="3"/>
  <c r="S1064" i="3"/>
  <c r="S1065" i="3"/>
  <c r="S1066" i="3"/>
  <c r="S1067" i="3"/>
  <c r="S1068" i="3"/>
  <c r="S1069" i="3"/>
  <c r="S1070" i="3"/>
  <c r="S1071" i="3"/>
  <c r="S1072" i="3"/>
  <c r="S1073" i="3"/>
  <c r="S1074" i="3"/>
  <c r="S1075" i="3"/>
  <c r="S1076" i="3"/>
  <c r="S1077" i="3"/>
  <c r="S1078" i="3"/>
  <c r="S1079" i="3"/>
  <c r="S1080" i="3"/>
  <c r="S1081" i="3"/>
  <c r="S1082" i="3"/>
  <c r="S1083" i="3"/>
  <c r="S1084" i="3"/>
  <c r="S1085" i="3"/>
  <c r="S1086" i="3"/>
  <c r="S1087" i="3"/>
  <c r="S1088" i="3"/>
  <c r="S1089" i="3"/>
  <c r="S1090" i="3"/>
  <c r="S1091" i="3"/>
  <c r="S1092" i="3"/>
  <c r="S1093" i="3"/>
  <c r="S1094" i="3"/>
  <c r="S1095" i="3"/>
  <c r="S1096" i="3"/>
  <c r="S1097" i="3"/>
  <c r="S1098" i="3"/>
  <c r="S1099" i="3"/>
  <c r="S1100" i="3"/>
  <c r="S1101" i="3"/>
  <c r="S1102" i="3"/>
  <c r="S1103" i="3"/>
  <c r="S1104" i="3"/>
  <c r="S1105" i="3"/>
  <c r="S1106" i="3"/>
  <c r="S1107" i="3"/>
  <c r="S1108" i="3"/>
  <c r="S1109" i="3"/>
  <c r="S1110" i="3"/>
  <c r="S1111" i="3"/>
  <c r="S1112" i="3"/>
  <c r="S1113" i="3"/>
  <c r="S1114" i="3"/>
  <c r="S1115" i="3"/>
  <c r="S1116" i="3"/>
  <c r="S1117" i="3"/>
  <c r="S1118" i="3"/>
  <c r="S1119" i="3"/>
  <c r="S1120" i="3"/>
  <c r="S1121" i="3"/>
  <c r="S1122" i="3"/>
  <c r="S1123" i="3"/>
  <c r="S1124" i="3"/>
  <c r="S1125" i="3"/>
  <c r="S1126" i="3"/>
  <c r="S1127" i="3"/>
  <c r="S1128" i="3"/>
  <c r="S1129" i="3"/>
  <c r="S1130" i="3"/>
  <c r="S1131" i="3"/>
  <c r="S1132" i="3"/>
  <c r="S1133" i="3"/>
  <c r="S1134" i="3"/>
  <c r="S1135" i="3"/>
  <c r="S1136" i="3"/>
  <c r="S1137" i="3"/>
  <c r="S1138" i="3"/>
  <c r="S1139" i="3"/>
  <c r="S1140" i="3"/>
  <c r="S1141" i="3"/>
  <c r="S1142" i="3"/>
  <c r="S1143" i="3"/>
  <c r="S1144" i="3"/>
  <c r="S1145" i="3"/>
  <c r="S1146" i="3"/>
  <c r="S1147" i="3"/>
  <c r="S1148" i="3"/>
  <c r="S1149" i="3"/>
  <c r="S1150" i="3"/>
  <c r="S1151" i="3"/>
  <c r="S1152" i="3"/>
  <c r="S1153" i="3"/>
  <c r="S1154" i="3"/>
  <c r="S1155" i="3"/>
  <c r="S1156" i="3"/>
  <c r="S1157" i="3"/>
  <c r="S1158" i="3"/>
  <c r="S1159" i="3"/>
  <c r="S1160" i="3"/>
  <c r="S1161" i="3"/>
  <c r="S1162" i="3"/>
  <c r="S1163" i="3"/>
  <c r="S1164" i="3"/>
  <c r="S1165" i="3"/>
  <c r="S1166" i="3"/>
  <c r="S1167" i="3"/>
  <c r="S1168" i="3"/>
  <c r="S1169" i="3"/>
  <c r="S1170" i="3"/>
  <c r="S1171" i="3"/>
  <c r="S1172" i="3"/>
  <c r="S1173" i="3"/>
  <c r="S1174" i="3"/>
  <c r="S1175" i="3"/>
  <c r="S1176" i="3"/>
  <c r="S1177" i="3"/>
  <c r="S1178" i="3"/>
  <c r="S1179" i="3"/>
  <c r="S1180" i="3"/>
  <c r="S1181" i="3"/>
  <c r="S1182" i="3"/>
  <c r="S1183" i="3"/>
  <c r="S1184" i="3"/>
  <c r="S1185" i="3"/>
  <c r="S1186" i="3"/>
  <c r="S1187" i="3"/>
  <c r="S1188" i="3"/>
  <c r="S1189" i="3"/>
  <c r="S1190" i="3"/>
  <c r="S1191" i="3"/>
  <c r="S1192" i="3"/>
  <c r="S1193" i="3"/>
  <c r="S1194" i="3"/>
  <c r="S1195" i="3"/>
  <c r="S1196" i="3"/>
  <c r="S1197" i="3"/>
  <c r="S1198" i="3"/>
  <c r="S1199" i="3"/>
  <c r="S1200" i="3"/>
  <c r="S1201" i="3"/>
  <c r="S1202" i="3"/>
  <c r="S1203" i="3"/>
  <c r="S1204" i="3"/>
  <c r="S1205" i="3"/>
  <c r="S1206" i="3"/>
  <c r="S1207" i="3"/>
  <c r="S1208" i="3"/>
  <c r="S1209" i="3"/>
  <c r="S1210" i="3"/>
  <c r="S1211" i="3"/>
  <c r="S1212" i="3"/>
  <c r="S1213" i="3"/>
  <c r="S1214" i="3"/>
  <c r="S1215" i="3"/>
  <c r="S1216" i="3"/>
  <c r="S1217" i="3"/>
  <c r="S1218" i="3"/>
  <c r="S1219" i="3"/>
  <c r="S1220" i="3"/>
  <c r="S1221" i="3"/>
  <c r="S1222" i="3"/>
  <c r="S1223" i="3"/>
  <c r="S1224" i="3"/>
  <c r="S1225" i="3"/>
  <c r="S1226" i="3"/>
  <c r="S1227" i="3"/>
  <c r="S1228" i="3"/>
  <c r="S1229" i="3"/>
  <c r="S1230" i="3"/>
  <c r="S1231" i="3"/>
  <c r="S1232" i="3"/>
  <c r="S1233" i="3"/>
  <c r="S1234" i="3"/>
  <c r="S1235" i="3"/>
  <c r="S1236" i="3"/>
  <c r="S1237" i="3"/>
  <c r="S1238" i="3"/>
  <c r="S1239" i="3"/>
  <c r="S1240" i="3"/>
  <c r="S1241" i="3"/>
  <c r="S1242" i="3"/>
  <c r="S1243" i="3"/>
  <c r="S1244" i="3"/>
  <c r="S1245" i="3"/>
  <c r="S1246" i="3"/>
  <c r="S1247" i="3"/>
  <c r="S1248" i="3"/>
  <c r="S1249" i="3"/>
  <c r="S1250" i="3"/>
  <c r="S1251" i="3"/>
  <c r="S1252" i="3"/>
  <c r="S1253" i="3"/>
  <c r="S1254" i="3"/>
  <c r="S1255" i="3"/>
  <c r="S1256" i="3"/>
  <c r="S1257" i="3"/>
  <c r="S1258" i="3"/>
  <c r="S1259" i="3"/>
  <c r="S1260" i="3"/>
  <c r="S1261" i="3"/>
  <c r="S1262" i="3"/>
  <c r="S1263" i="3"/>
  <c r="S1264" i="3"/>
  <c r="S1265" i="3"/>
  <c r="S1266" i="3"/>
  <c r="S1267" i="3"/>
  <c r="S1268" i="3"/>
  <c r="S1269" i="3"/>
  <c r="S1270" i="3"/>
  <c r="S1271" i="3"/>
  <c r="S1272" i="3"/>
  <c r="S1273" i="3"/>
  <c r="S1274" i="3"/>
  <c r="S1275" i="3"/>
  <c r="S1276" i="3"/>
  <c r="S1277" i="3"/>
  <c r="S1278" i="3"/>
  <c r="S1279" i="3"/>
  <c r="S1280" i="3"/>
  <c r="S1281" i="3"/>
  <c r="S1282" i="3"/>
  <c r="S1283" i="3"/>
  <c r="S1284" i="3"/>
  <c r="S1285" i="3"/>
  <c r="S1286" i="3"/>
  <c r="S1287" i="3"/>
  <c r="S1288" i="3"/>
  <c r="S1289" i="3"/>
  <c r="S1290" i="3"/>
  <c r="S1291" i="3"/>
  <c r="S1292" i="3"/>
  <c r="S1293" i="3"/>
  <c r="S1294" i="3"/>
  <c r="S1295" i="3"/>
  <c r="S1296" i="3"/>
  <c r="S1297" i="3"/>
  <c r="S1298" i="3"/>
  <c r="S1299" i="3"/>
  <c r="S1300" i="3"/>
  <c r="S1301" i="3"/>
  <c r="S1302" i="3"/>
  <c r="S1303" i="3"/>
  <c r="S1304" i="3"/>
  <c r="S1305" i="3"/>
  <c r="S1306" i="3"/>
  <c r="S1307" i="3"/>
  <c r="S1308" i="3"/>
  <c r="S1309" i="3"/>
  <c r="S1310" i="3"/>
  <c r="S1311" i="3"/>
  <c r="S1312" i="3"/>
  <c r="S1313" i="3"/>
  <c r="S1314" i="3"/>
  <c r="S1315" i="3"/>
  <c r="S1316" i="3"/>
  <c r="S1317" i="3"/>
  <c r="S1318" i="3"/>
  <c r="S1319" i="3"/>
  <c r="S1320" i="3"/>
  <c r="S1321" i="3"/>
  <c r="S1322" i="3"/>
  <c r="S1323" i="3"/>
  <c r="S1324" i="3"/>
  <c r="S1325" i="3"/>
  <c r="S1326" i="3"/>
  <c r="S1327" i="3"/>
  <c r="S1328" i="3"/>
  <c r="S1329" i="3"/>
  <c r="S1330" i="3"/>
  <c r="S1331" i="3"/>
  <c r="S1332" i="3"/>
  <c r="S1333" i="3"/>
  <c r="S1334" i="3"/>
  <c r="S1335" i="3"/>
  <c r="S1336" i="3"/>
  <c r="S1337" i="3"/>
  <c r="S1338" i="3"/>
  <c r="S1339" i="3"/>
  <c r="S1340" i="3"/>
  <c r="S1341" i="3"/>
  <c r="S1342" i="3"/>
  <c r="S1343" i="3"/>
  <c r="S1344" i="3"/>
  <c r="S1345" i="3"/>
  <c r="S1346" i="3"/>
  <c r="S1347" i="3"/>
  <c r="S1348" i="3"/>
  <c r="S1349" i="3"/>
  <c r="S1350" i="3"/>
  <c r="S1351" i="3"/>
  <c r="S1352" i="3"/>
  <c r="S1353" i="3"/>
  <c r="S1354" i="3"/>
  <c r="S1355" i="3"/>
  <c r="S1356" i="3"/>
  <c r="S1357" i="3"/>
  <c r="S1358" i="3"/>
  <c r="S1359" i="3"/>
  <c r="S1360" i="3"/>
  <c r="S1361" i="3"/>
  <c r="S1362" i="3"/>
  <c r="S1363" i="3"/>
  <c r="S1364" i="3"/>
  <c r="S1365" i="3"/>
  <c r="S1366" i="3"/>
  <c r="S1367" i="3"/>
  <c r="S1368" i="3"/>
  <c r="S1369" i="3"/>
  <c r="S1370" i="3"/>
  <c r="S1371" i="3"/>
  <c r="S1372" i="3"/>
  <c r="S1373" i="3"/>
  <c r="S1374" i="3"/>
  <c r="S1375" i="3"/>
  <c r="S1376" i="3"/>
  <c r="S1377" i="3"/>
  <c r="S1378" i="3"/>
  <c r="S1379" i="3"/>
  <c r="S1380" i="3"/>
  <c r="S1381" i="3"/>
  <c r="S1382" i="3"/>
  <c r="S1383" i="3"/>
  <c r="S1384" i="3"/>
  <c r="S1385" i="3"/>
  <c r="S1386" i="3"/>
  <c r="S1387" i="3"/>
  <c r="S1388" i="3"/>
  <c r="S1389" i="3"/>
  <c r="S1390" i="3"/>
  <c r="S1391" i="3"/>
  <c r="S1392" i="3"/>
  <c r="S1393" i="3"/>
  <c r="S1394" i="3"/>
  <c r="S1395" i="3"/>
  <c r="S1396" i="3"/>
  <c r="S1397" i="3"/>
  <c r="S1398" i="3"/>
  <c r="S1399" i="3"/>
  <c r="S1400" i="3"/>
  <c r="S1401" i="3"/>
  <c r="S1402" i="3"/>
  <c r="S1403" i="3"/>
  <c r="S1404" i="3"/>
  <c r="S1405" i="3"/>
  <c r="S1406" i="3"/>
  <c r="S1407" i="3"/>
  <c r="S1408" i="3"/>
  <c r="S1409" i="3"/>
  <c r="S1410" i="3"/>
  <c r="S1411" i="3"/>
  <c r="S1412" i="3"/>
  <c r="S1413" i="3"/>
  <c r="S1414" i="3"/>
  <c r="S1415" i="3"/>
  <c r="S1416" i="3"/>
  <c r="S1417" i="3"/>
  <c r="S1418" i="3"/>
  <c r="S1419" i="3"/>
  <c r="S1420" i="3"/>
  <c r="S1421" i="3"/>
  <c r="S1422" i="3"/>
  <c r="S1423" i="3"/>
  <c r="S1424" i="3"/>
  <c r="S1425" i="3"/>
  <c r="S1426" i="3"/>
  <c r="S1427" i="3"/>
  <c r="S1428" i="3"/>
  <c r="S1429" i="3"/>
  <c r="S1430" i="3"/>
  <c r="S1431" i="3"/>
  <c r="S1432" i="3"/>
  <c r="S1433" i="3"/>
  <c r="S1434" i="3"/>
  <c r="S1435" i="3"/>
  <c r="S1436" i="3"/>
  <c r="S1437" i="3"/>
  <c r="S1438" i="3"/>
  <c r="S1439" i="3"/>
  <c r="S1440" i="3"/>
  <c r="S1441" i="3"/>
  <c r="S1442" i="3"/>
  <c r="S1443" i="3"/>
  <c r="S1444" i="3"/>
  <c r="S1445" i="3"/>
  <c r="S1446" i="3"/>
  <c r="S1447" i="3"/>
  <c r="S1448" i="3"/>
  <c r="S1449" i="3"/>
  <c r="S1450" i="3"/>
  <c r="S1451" i="3"/>
  <c r="S1452" i="3"/>
  <c r="S1453" i="3"/>
  <c r="S1454" i="3"/>
  <c r="S1455" i="3"/>
  <c r="S1456" i="3"/>
  <c r="S1457" i="3"/>
  <c r="S1458" i="3"/>
  <c r="S1459" i="3"/>
  <c r="S1460" i="3"/>
  <c r="S1461" i="3"/>
  <c r="S1462" i="3"/>
  <c r="S1463" i="3"/>
  <c r="S1464" i="3"/>
  <c r="S1465" i="3"/>
  <c r="S1466" i="3"/>
  <c r="S1467" i="3"/>
  <c r="S1468" i="3"/>
  <c r="S1469" i="3"/>
  <c r="S1470" i="3"/>
  <c r="S1471" i="3"/>
  <c r="S2" i="3"/>
  <c r="R3" i="3" l="1" a="1"/>
  <c r="R3" i="3"/>
  <c r="R4" i="3" a="1"/>
  <c r="R4" i="3"/>
  <c r="R5" i="3" a="1"/>
  <c r="R5" i="3"/>
  <c r="R6" i="3" a="1"/>
  <c r="R6" i="3"/>
  <c r="R7" i="3" a="1"/>
  <c r="R7" i="3"/>
  <c r="R8" i="3" a="1"/>
  <c r="R8" i="3"/>
  <c r="R9" i="3" a="1"/>
  <c r="R9" i="3"/>
  <c r="R10" i="3" a="1"/>
  <c r="R10" i="3"/>
  <c r="R11" i="3" a="1"/>
  <c r="R11" i="3"/>
  <c r="R12" i="3" a="1"/>
  <c r="R12" i="3"/>
  <c r="R13" i="3" a="1"/>
  <c r="R13" i="3"/>
  <c r="R14" i="3" a="1"/>
  <c r="R14" i="3"/>
  <c r="R15" i="3" a="1"/>
  <c r="R15" i="3"/>
  <c r="R16" i="3" a="1"/>
  <c r="R16" i="3"/>
  <c r="R17" i="3" a="1"/>
  <c r="R17" i="3"/>
  <c r="R18" i="3" a="1"/>
  <c r="R18" i="3"/>
  <c r="R19" i="3" a="1"/>
  <c r="R19" i="3"/>
  <c r="R20" i="3" a="1"/>
  <c r="R20" i="3"/>
  <c r="R21" i="3" a="1"/>
  <c r="R21" i="3"/>
  <c r="R22" i="3" a="1"/>
  <c r="R22" i="3"/>
  <c r="R23" i="3" a="1"/>
  <c r="R23" i="3"/>
  <c r="R24" i="3" a="1"/>
  <c r="R24" i="3"/>
  <c r="R25" i="3" a="1"/>
  <c r="R25" i="3"/>
  <c r="R26" i="3" a="1"/>
  <c r="R26" i="3"/>
  <c r="R27" i="3" a="1"/>
  <c r="R27" i="3"/>
  <c r="R28" i="3" a="1"/>
  <c r="R28" i="3"/>
  <c r="R29" i="3" a="1"/>
  <c r="R29" i="3"/>
  <c r="R30" i="3" a="1"/>
  <c r="R30" i="3"/>
  <c r="R31" i="3" a="1"/>
  <c r="R31" i="3"/>
  <c r="R32" i="3" a="1"/>
  <c r="R32" i="3"/>
  <c r="R33" i="3" a="1"/>
  <c r="R33" i="3"/>
  <c r="R34" i="3" a="1"/>
  <c r="R34" i="3"/>
  <c r="R35" i="3" a="1"/>
  <c r="R35" i="3"/>
  <c r="R36" i="3" a="1"/>
  <c r="R36" i="3"/>
  <c r="R37" i="3" a="1"/>
  <c r="R37" i="3"/>
  <c r="R38" i="3" a="1"/>
  <c r="R38" i="3"/>
  <c r="R39" i="3" a="1"/>
  <c r="R39" i="3"/>
  <c r="R40" i="3" a="1"/>
  <c r="R40" i="3"/>
  <c r="R41" i="3" a="1"/>
  <c r="R41" i="3"/>
  <c r="R42" i="3" a="1"/>
  <c r="R42" i="3"/>
  <c r="R43" i="3" a="1"/>
  <c r="R43" i="3"/>
  <c r="R44" i="3" a="1"/>
  <c r="R44" i="3"/>
  <c r="R45" i="3" a="1"/>
  <c r="R45" i="3"/>
  <c r="R46" i="3" a="1"/>
  <c r="R46" i="3"/>
  <c r="R47" i="3" a="1"/>
  <c r="R47" i="3"/>
  <c r="R48" i="3" a="1"/>
  <c r="R48" i="3"/>
  <c r="R49" i="3" a="1"/>
  <c r="R49" i="3"/>
  <c r="R50" i="3" a="1"/>
  <c r="R50" i="3"/>
  <c r="R51" i="3" a="1"/>
  <c r="R51" i="3"/>
  <c r="R52" i="3" a="1"/>
  <c r="R52" i="3"/>
  <c r="R53" i="3" a="1"/>
  <c r="R53" i="3"/>
  <c r="R54" i="3" a="1"/>
  <c r="R54" i="3"/>
  <c r="R55" i="3" a="1"/>
  <c r="R55" i="3"/>
  <c r="R56" i="3" a="1"/>
  <c r="R56" i="3"/>
  <c r="R57" i="3" a="1"/>
  <c r="R57" i="3"/>
  <c r="R58" i="3" a="1"/>
  <c r="R58" i="3"/>
  <c r="R59" i="3" a="1"/>
  <c r="R59" i="3"/>
  <c r="R60" i="3" a="1"/>
  <c r="R60" i="3"/>
  <c r="R61" i="3" a="1"/>
  <c r="R61" i="3"/>
  <c r="R62" i="3" a="1"/>
  <c r="R62" i="3"/>
  <c r="R63" i="3" a="1"/>
  <c r="R63" i="3"/>
  <c r="R64" i="3" a="1"/>
  <c r="R64" i="3"/>
  <c r="R65" i="3" a="1"/>
  <c r="R65" i="3"/>
  <c r="R66" i="3" a="1"/>
  <c r="R66" i="3"/>
  <c r="R67" i="3" a="1"/>
  <c r="R67" i="3"/>
  <c r="R68" i="3" a="1"/>
  <c r="R68" i="3"/>
  <c r="R69" i="3" a="1"/>
  <c r="R69" i="3"/>
  <c r="R70" i="3" a="1"/>
  <c r="R70" i="3"/>
  <c r="R71" i="3" a="1"/>
  <c r="R71" i="3"/>
  <c r="R72" i="3" a="1"/>
  <c r="R72" i="3"/>
  <c r="R73" i="3" a="1"/>
  <c r="R73" i="3"/>
  <c r="R74" i="3" a="1"/>
  <c r="R74" i="3"/>
  <c r="R75" i="3" a="1"/>
  <c r="R75" i="3"/>
  <c r="R76" i="3" a="1"/>
  <c r="R76" i="3"/>
  <c r="R77" i="3" a="1"/>
  <c r="R77" i="3"/>
  <c r="R78" i="3" a="1"/>
  <c r="R78" i="3"/>
  <c r="R79" i="3" a="1"/>
  <c r="R79" i="3"/>
  <c r="R80" i="3" a="1"/>
  <c r="R80" i="3"/>
  <c r="R81" i="3" a="1"/>
  <c r="R81" i="3"/>
  <c r="R82" i="3" a="1"/>
  <c r="R82" i="3"/>
  <c r="R83" i="3" a="1"/>
  <c r="R83" i="3"/>
  <c r="R84" i="3" a="1"/>
  <c r="R84" i="3"/>
  <c r="R85" i="3" a="1"/>
  <c r="R85" i="3"/>
  <c r="R86" i="3" a="1"/>
  <c r="R86" i="3"/>
  <c r="R87" i="3" a="1"/>
  <c r="R87" i="3"/>
  <c r="R88" i="3" a="1"/>
  <c r="R88" i="3"/>
  <c r="R89" i="3" a="1"/>
  <c r="R89" i="3"/>
  <c r="R90" i="3" a="1"/>
  <c r="R90" i="3"/>
  <c r="R91" i="3" a="1"/>
  <c r="R91" i="3"/>
  <c r="R92" i="3" a="1"/>
  <c r="R92" i="3"/>
  <c r="R93" i="3" a="1"/>
  <c r="R93" i="3"/>
  <c r="R94" i="3" a="1"/>
  <c r="R94" i="3"/>
  <c r="R95" i="3" a="1"/>
  <c r="R95" i="3"/>
  <c r="R96" i="3" a="1"/>
  <c r="R96" i="3"/>
  <c r="R97" i="3" a="1"/>
  <c r="R97" i="3"/>
  <c r="R98" i="3" a="1"/>
  <c r="R98" i="3"/>
  <c r="R99" i="3" a="1"/>
  <c r="R99" i="3"/>
  <c r="R100" i="3" a="1"/>
  <c r="R100" i="3"/>
  <c r="R101" i="3" a="1"/>
  <c r="R101" i="3"/>
  <c r="R102" i="3" a="1"/>
  <c r="R102" i="3"/>
  <c r="R103" i="3" a="1"/>
  <c r="R103" i="3"/>
  <c r="R104" i="3" a="1"/>
  <c r="R104" i="3"/>
  <c r="R105" i="3" a="1"/>
  <c r="R105" i="3"/>
  <c r="R106" i="3" a="1"/>
  <c r="R106" i="3"/>
  <c r="R107" i="3" a="1"/>
  <c r="R107" i="3"/>
  <c r="R108" i="3" a="1"/>
  <c r="R108" i="3"/>
  <c r="R109" i="3" a="1"/>
  <c r="R109" i="3"/>
  <c r="R110" i="3" a="1"/>
  <c r="R110" i="3"/>
  <c r="R111" i="3" a="1"/>
  <c r="R111" i="3"/>
  <c r="R112" i="3" a="1"/>
  <c r="R112" i="3"/>
  <c r="R113" i="3" a="1"/>
  <c r="R113" i="3"/>
  <c r="R114" i="3" a="1"/>
  <c r="R114" i="3"/>
  <c r="R115" i="3" a="1"/>
  <c r="R115" i="3"/>
  <c r="R116" i="3" a="1"/>
  <c r="R116" i="3"/>
  <c r="R117" i="3" a="1"/>
  <c r="R117" i="3"/>
  <c r="R118" i="3" a="1"/>
  <c r="R118" i="3"/>
  <c r="R119" i="3" a="1"/>
  <c r="R119" i="3"/>
  <c r="R120" i="3" a="1"/>
  <c r="R120" i="3"/>
  <c r="R121" i="3" a="1"/>
  <c r="R121" i="3"/>
  <c r="R122" i="3" a="1"/>
  <c r="R122" i="3"/>
  <c r="R123" i="3" a="1"/>
  <c r="R123" i="3"/>
  <c r="R124" i="3" a="1"/>
  <c r="R124" i="3"/>
  <c r="R125" i="3" a="1"/>
  <c r="R125" i="3"/>
  <c r="R126" i="3" a="1"/>
  <c r="R126" i="3"/>
  <c r="R127" i="3" a="1"/>
  <c r="R127" i="3"/>
  <c r="R128" i="3" a="1"/>
  <c r="R128" i="3"/>
  <c r="R129" i="3" a="1"/>
  <c r="R129" i="3"/>
  <c r="R130" i="3" a="1"/>
  <c r="R130" i="3"/>
  <c r="R131" i="3" a="1"/>
  <c r="R131" i="3"/>
  <c r="R132" i="3" a="1"/>
  <c r="R132" i="3"/>
  <c r="R133" i="3" a="1"/>
  <c r="R133" i="3"/>
  <c r="R134" i="3" a="1"/>
  <c r="R134" i="3"/>
  <c r="R135" i="3" a="1"/>
  <c r="R135" i="3"/>
  <c r="R136" i="3" a="1"/>
  <c r="R136" i="3"/>
  <c r="R137" i="3" a="1"/>
  <c r="R137" i="3"/>
  <c r="R138" i="3" a="1"/>
  <c r="R138" i="3"/>
  <c r="R139" i="3" a="1"/>
  <c r="R139" i="3"/>
  <c r="R140" i="3" a="1"/>
  <c r="R140" i="3"/>
  <c r="R141" i="3" a="1"/>
  <c r="R141" i="3"/>
  <c r="R142" i="3" a="1"/>
  <c r="R142" i="3"/>
  <c r="R143" i="3" a="1"/>
  <c r="R143" i="3"/>
  <c r="R144" i="3" a="1"/>
  <c r="R144" i="3"/>
  <c r="R145" i="3" a="1"/>
  <c r="R145" i="3"/>
  <c r="R146" i="3" a="1"/>
  <c r="R146" i="3"/>
  <c r="R147" i="3" a="1"/>
  <c r="R147" i="3"/>
  <c r="R148" i="3" a="1"/>
  <c r="R148" i="3"/>
  <c r="R149" i="3" a="1"/>
  <c r="R149" i="3"/>
  <c r="R150" i="3" a="1"/>
  <c r="R150" i="3"/>
  <c r="R151" i="3" a="1"/>
  <c r="R151" i="3"/>
  <c r="R152" i="3" a="1"/>
  <c r="R152" i="3"/>
  <c r="R153" i="3" a="1"/>
  <c r="R153" i="3"/>
  <c r="R154" i="3" a="1"/>
  <c r="R154" i="3"/>
  <c r="R155" i="3" a="1"/>
  <c r="R155" i="3"/>
  <c r="R156" i="3" a="1"/>
  <c r="R156" i="3"/>
  <c r="R157" i="3" a="1"/>
  <c r="R157" i="3"/>
  <c r="R158" i="3" a="1"/>
  <c r="R158" i="3"/>
  <c r="R159" i="3" a="1"/>
  <c r="R159" i="3"/>
  <c r="R160" i="3" a="1"/>
  <c r="R160" i="3"/>
  <c r="R161" i="3" a="1"/>
  <c r="R161" i="3"/>
  <c r="R162" i="3" a="1"/>
  <c r="R162" i="3"/>
  <c r="R163" i="3" a="1"/>
  <c r="R163" i="3"/>
  <c r="R164" i="3" a="1"/>
  <c r="R164" i="3"/>
  <c r="R165" i="3" a="1"/>
  <c r="R165" i="3"/>
  <c r="R166" i="3" a="1"/>
  <c r="R166" i="3"/>
  <c r="R167" i="3" a="1"/>
  <c r="R167" i="3"/>
  <c r="R168" i="3" a="1"/>
  <c r="R168" i="3"/>
  <c r="R169" i="3" a="1"/>
  <c r="R169" i="3"/>
  <c r="R170" i="3" a="1"/>
  <c r="R170" i="3"/>
  <c r="R171" i="3" a="1"/>
  <c r="R171" i="3"/>
  <c r="R172" i="3" a="1"/>
  <c r="R172" i="3"/>
  <c r="R173" i="3" a="1"/>
  <c r="R173" i="3"/>
  <c r="R174" i="3" a="1"/>
  <c r="R174" i="3"/>
  <c r="R175" i="3" a="1"/>
  <c r="R175" i="3"/>
  <c r="R176" i="3" a="1"/>
  <c r="R176" i="3"/>
  <c r="R177" i="3" a="1"/>
  <c r="R177" i="3"/>
  <c r="R178" i="3" a="1"/>
  <c r="R178" i="3"/>
  <c r="R179" i="3" a="1"/>
  <c r="R179" i="3"/>
  <c r="R180" i="3" a="1"/>
  <c r="R180" i="3"/>
  <c r="R181" i="3" a="1"/>
  <c r="R181" i="3"/>
  <c r="R182" i="3" a="1"/>
  <c r="R182" i="3"/>
  <c r="R183" i="3" a="1"/>
  <c r="R183" i="3"/>
  <c r="R184" i="3" a="1"/>
  <c r="R184" i="3"/>
  <c r="R185" i="3" a="1"/>
  <c r="R185" i="3"/>
  <c r="R186" i="3" a="1"/>
  <c r="R186" i="3"/>
  <c r="R187" i="3" a="1"/>
  <c r="R187" i="3"/>
  <c r="R188" i="3" a="1"/>
  <c r="R188" i="3"/>
  <c r="R189" i="3" a="1"/>
  <c r="R189" i="3"/>
  <c r="R190" i="3" a="1"/>
  <c r="R190" i="3"/>
  <c r="R191" i="3" a="1"/>
  <c r="R191" i="3"/>
  <c r="R192" i="3" a="1"/>
  <c r="R192" i="3"/>
  <c r="R193" i="3" a="1"/>
  <c r="R193" i="3"/>
  <c r="R194" i="3" a="1"/>
  <c r="R194" i="3"/>
  <c r="R195" i="3" a="1"/>
  <c r="R195" i="3"/>
  <c r="R196" i="3" a="1"/>
  <c r="R196" i="3"/>
  <c r="R197" i="3" a="1"/>
  <c r="R197" i="3"/>
  <c r="R198" i="3" a="1"/>
  <c r="R198" i="3"/>
  <c r="R199" i="3" a="1"/>
  <c r="R199" i="3"/>
  <c r="R200" i="3" a="1"/>
  <c r="R200" i="3"/>
  <c r="R201" i="3" a="1"/>
  <c r="R201" i="3"/>
  <c r="R202" i="3" a="1"/>
  <c r="R202" i="3"/>
  <c r="R203" i="3" a="1"/>
  <c r="R203" i="3"/>
  <c r="R204" i="3" a="1"/>
  <c r="R204" i="3"/>
  <c r="R205" i="3" a="1"/>
  <c r="R205" i="3"/>
  <c r="R206" i="3" a="1"/>
  <c r="R206" i="3"/>
  <c r="R207" i="3" a="1"/>
  <c r="R207" i="3"/>
  <c r="R208" i="3" a="1"/>
  <c r="R208" i="3"/>
  <c r="R209" i="3" a="1"/>
  <c r="R209" i="3"/>
  <c r="R210" i="3" a="1"/>
  <c r="R210" i="3"/>
  <c r="R211" i="3" a="1"/>
  <c r="R211" i="3"/>
  <c r="R212" i="3" a="1"/>
  <c r="R212" i="3"/>
  <c r="R213" i="3" a="1"/>
  <c r="R213" i="3"/>
  <c r="R214" i="3" a="1"/>
  <c r="R214" i="3"/>
  <c r="R215" i="3" a="1"/>
  <c r="R215" i="3"/>
  <c r="R216" i="3" a="1"/>
  <c r="R216" i="3"/>
  <c r="R217" i="3" a="1"/>
  <c r="R217" i="3"/>
  <c r="R218" i="3" a="1"/>
  <c r="R218" i="3"/>
  <c r="R219" i="3" a="1"/>
  <c r="R219" i="3"/>
  <c r="R220" i="3" a="1"/>
  <c r="R220" i="3"/>
  <c r="R221" i="3" a="1"/>
  <c r="R221" i="3"/>
  <c r="R222" i="3" a="1"/>
  <c r="R222" i="3"/>
  <c r="R223" i="3" a="1"/>
  <c r="R223" i="3"/>
  <c r="R224" i="3" a="1"/>
  <c r="R224" i="3"/>
  <c r="R225" i="3" a="1"/>
  <c r="R225" i="3"/>
  <c r="R226" i="3" a="1"/>
  <c r="R226" i="3"/>
  <c r="R227" i="3" a="1"/>
  <c r="R227" i="3"/>
  <c r="R228" i="3" a="1"/>
  <c r="R228" i="3"/>
  <c r="R229" i="3" a="1"/>
  <c r="R229" i="3"/>
  <c r="R230" i="3" a="1"/>
  <c r="R230" i="3"/>
  <c r="R231" i="3" a="1"/>
  <c r="R231" i="3"/>
  <c r="R232" i="3" a="1"/>
  <c r="R232" i="3"/>
  <c r="R233" i="3" a="1"/>
  <c r="R233" i="3"/>
  <c r="R234" i="3" a="1"/>
  <c r="R234" i="3"/>
  <c r="R235" i="3" a="1"/>
  <c r="R235" i="3"/>
  <c r="R236" i="3" a="1"/>
  <c r="R236" i="3"/>
  <c r="R237" i="3" a="1"/>
  <c r="R237" i="3"/>
  <c r="R238" i="3" a="1"/>
  <c r="R238" i="3"/>
  <c r="R239" i="3" a="1"/>
  <c r="R239" i="3"/>
  <c r="R240" i="3" a="1"/>
  <c r="R240" i="3"/>
  <c r="R241" i="3" a="1"/>
  <c r="R241" i="3"/>
  <c r="R242" i="3" a="1"/>
  <c r="R242" i="3"/>
  <c r="R243" i="3" a="1"/>
  <c r="R243" i="3"/>
  <c r="R244" i="3" a="1"/>
  <c r="R244" i="3"/>
  <c r="R245" i="3" a="1"/>
  <c r="R245" i="3"/>
  <c r="R246" i="3" a="1"/>
  <c r="R246" i="3"/>
  <c r="R247" i="3" a="1"/>
  <c r="R247" i="3"/>
  <c r="R248" i="3" a="1"/>
  <c r="R248" i="3"/>
  <c r="R249" i="3" a="1"/>
  <c r="R249" i="3"/>
  <c r="R250" i="3" a="1"/>
  <c r="R250" i="3"/>
  <c r="R251" i="3" a="1"/>
  <c r="R251" i="3"/>
  <c r="R252" i="3" a="1"/>
  <c r="R252" i="3"/>
  <c r="R253" i="3" a="1"/>
  <c r="R253" i="3"/>
  <c r="R254" i="3" a="1"/>
  <c r="R254" i="3"/>
  <c r="R255" i="3" a="1"/>
  <c r="R255" i="3"/>
  <c r="R256" i="3" a="1"/>
  <c r="R256" i="3"/>
  <c r="R257" i="3" a="1"/>
  <c r="R257" i="3"/>
  <c r="R258" i="3" a="1"/>
  <c r="R258" i="3"/>
  <c r="R259" i="3" a="1"/>
  <c r="R259" i="3"/>
  <c r="R260" i="3" a="1"/>
  <c r="R260" i="3"/>
  <c r="R261" i="3" a="1"/>
  <c r="R261" i="3"/>
  <c r="R262" i="3" a="1"/>
  <c r="R262" i="3"/>
  <c r="R263" i="3" a="1"/>
  <c r="R263" i="3"/>
  <c r="R264" i="3" a="1"/>
  <c r="R264" i="3"/>
  <c r="R265" i="3" a="1"/>
  <c r="R265" i="3"/>
  <c r="R266" i="3" a="1"/>
  <c r="R266" i="3"/>
  <c r="R267" i="3" a="1"/>
  <c r="R267" i="3"/>
  <c r="R268" i="3" a="1"/>
  <c r="R268" i="3"/>
  <c r="R269" i="3" a="1"/>
  <c r="R269" i="3"/>
  <c r="R270" i="3" a="1"/>
  <c r="R270" i="3"/>
  <c r="R271" i="3" a="1"/>
  <c r="R271" i="3"/>
  <c r="R272" i="3" a="1"/>
  <c r="R272" i="3"/>
  <c r="R273" i="3" a="1"/>
  <c r="R273" i="3"/>
  <c r="R274" i="3" a="1"/>
  <c r="R274" i="3"/>
  <c r="R275" i="3" a="1"/>
  <c r="R275" i="3"/>
  <c r="R276" i="3" a="1"/>
  <c r="R276" i="3"/>
  <c r="R277" i="3" a="1"/>
  <c r="R277" i="3"/>
  <c r="R278" i="3" a="1"/>
  <c r="R278" i="3"/>
  <c r="R279" i="3" a="1"/>
  <c r="R279" i="3"/>
  <c r="R280" i="3" a="1"/>
  <c r="R280" i="3"/>
  <c r="R281" i="3" a="1"/>
  <c r="R281" i="3"/>
  <c r="R282" i="3" a="1"/>
  <c r="R282" i="3"/>
  <c r="R283" i="3" a="1"/>
  <c r="R283" i="3"/>
  <c r="R284" i="3" a="1"/>
  <c r="R284" i="3"/>
  <c r="R285" i="3" a="1"/>
  <c r="R285" i="3"/>
  <c r="R286" i="3" a="1"/>
  <c r="R286" i="3"/>
  <c r="R287" i="3" a="1"/>
  <c r="R287" i="3"/>
  <c r="R288" i="3" a="1"/>
  <c r="R288" i="3"/>
  <c r="R289" i="3" a="1"/>
  <c r="R289" i="3"/>
  <c r="R290" i="3" a="1"/>
  <c r="R290" i="3"/>
  <c r="R291" i="3" a="1"/>
  <c r="R291" i="3"/>
  <c r="R292" i="3" a="1"/>
  <c r="R292" i="3"/>
  <c r="R293" i="3" a="1"/>
  <c r="R293" i="3"/>
  <c r="R294" i="3" a="1"/>
  <c r="R294" i="3"/>
  <c r="R295" i="3" a="1"/>
  <c r="R295" i="3"/>
  <c r="R296" i="3" a="1"/>
  <c r="R296" i="3"/>
  <c r="R297" i="3" a="1"/>
  <c r="R297" i="3"/>
  <c r="R298" i="3" a="1"/>
  <c r="R298" i="3"/>
  <c r="R299" i="3" a="1"/>
  <c r="R299" i="3"/>
  <c r="R300" i="3" a="1"/>
  <c r="R300" i="3"/>
  <c r="R301" i="3" a="1"/>
  <c r="R301" i="3"/>
  <c r="R302" i="3" a="1"/>
  <c r="R302" i="3"/>
  <c r="R303" i="3" a="1"/>
  <c r="R303" i="3"/>
  <c r="R304" i="3" a="1"/>
  <c r="R304" i="3"/>
  <c r="R305" i="3" a="1"/>
  <c r="R305" i="3"/>
  <c r="R306" i="3" a="1"/>
  <c r="R306" i="3"/>
  <c r="R307" i="3" a="1"/>
  <c r="R307" i="3"/>
  <c r="R308" i="3" a="1"/>
  <c r="R308" i="3"/>
  <c r="R309" i="3" a="1"/>
  <c r="R309" i="3"/>
  <c r="R310" i="3" a="1"/>
  <c r="R310" i="3"/>
  <c r="R311" i="3" a="1"/>
  <c r="R311" i="3"/>
  <c r="R312" i="3" a="1"/>
  <c r="R312" i="3"/>
  <c r="R313" i="3" a="1"/>
  <c r="R313" i="3"/>
  <c r="R314" i="3" a="1"/>
  <c r="R314" i="3"/>
  <c r="R315" i="3" a="1"/>
  <c r="R315" i="3"/>
  <c r="R316" i="3" a="1"/>
  <c r="R316" i="3"/>
  <c r="R317" i="3" a="1"/>
  <c r="R317" i="3"/>
  <c r="R318" i="3" a="1"/>
  <c r="R318" i="3"/>
  <c r="R319" i="3" a="1"/>
  <c r="R319" i="3"/>
  <c r="R320" i="3" a="1"/>
  <c r="R320" i="3"/>
  <c r="R321" i="3" a="1"/>
  <c r="R321" i="3"/>
  <c r="R322" i="3" a="1"/>
  <c r="R322" i="3"/>
  <c r="R323" i="3" a="1"/>
  <c r="R323" i="3"/>
  <c r="R324" i="3" a="1"/>
  <c r="R324" i="3"/>
  <c r="R325" i="3" a="1"/>
  <c r="R325" i="3"/>
  <c r="R326" i="3" a="1"/>
  <c r="R326" i="3"/>
  <c r="R327" i="3" a="1"/>
  <c r="R327" i="3"/>
  <c r="R328" i="3" a="1"/>
  <c r="R328" i="3"/>
  <c r="R329" i="3" a="1"/>
  <c r="R329" i="3"/>
  <c r="R330" i="3" a="1"/>
  <c r="R330" i="3"/>
  <c r="R331" i="3" a="1"/>
  <c r="R331" i="3"/>
  <c r="R332" i="3" a="1"/>
  <c r="R332" i="3"/>
  <c r="R333" i="3" a="1"/>
  <c r="R333" i="3"/>
  <c r="R334" i="3" a="1"/>
  <c r="R334" i="3"/>
  <c r="R335" i="3" a="1"/>
  <c r="R335" i="3"/>
  <c r="R336" i="3" a="1"/>
  <c r="R336" i="3"/>
  <c r="R337" i="3" a="1"/>
  <c r="R337" i="3"/>
  <c r="R338" i="3" a="1"/>
  <c r="R338" i="3"/>
  <c r="R339" i="3" a="1"/>
  <c r="R339" i="3"/>
  <c r="R340" i="3" a="1"/>
  <c r="R340" i="3"/>
  <c r="R341" i="3" a="1"/>
  <c r="R341" i="3"/>
  <c r="R342" i="3" a="1"/>
  <c r="R342" i="3"/>
  <c r="R343" i="3" a="1"/>
  <c r="R343" i="3"/>
  <c r="R344" i="3" a="1"/>
  <c r="R344" i="3"/>
  <c r="R345" i="3" a="1"/>
  <c r="R345" i="3"/>
  <c r="R346" i="3" a="1"/>
  <c r="R346" i="3"/>
  <c r="R347" i="3" a="1"/>
  <c r="R347" i="3"/>
  <c r="R348" i="3" a="1"/>
  <c r="R348" i="3"/>
  <c r="R349" i="3" a="1"/>
  <c r="R349" i="3"/>
  <c r="R350" i="3" a="1"/>
  <c r="R350" i="3"/>
  <c r="R351" i="3" a="1"/>
  <c r="R351" i="3"/>
  <c r="R352" i="3" a="1"/>
  <c r="R352" i="3"/>
  <c r="R353" i="3" a="1"/>
  <c r="R353" i="3"/>
  <c r="R354" i="3" a="1"/>
  <c r="R354" i="3"/>
  <c r="R355" i="3" a="1"/>
  <c r="R355" i="3"/>
  <c r="R356" i="3" a="1"/>
  <c r="R356" i="3"/>
  <c r="R357" i="3" a="1"/>
  <c r="R357" i="3"/>
  <c r="R358" i="3" a="1"/>
  <c r="R358" i="3"/>
  <c r="R359" i="3" a="1"/>
  <c r="R359" i="3"/>
  <c r="R360" i="3" a="1"/>
  <c r="R360" i="3"/>
  <c r="R361" i="3" a="1"/>
  <c r="R361" i="3"/>
  <c r="R362" i="3" a="1"/>
  <c r="R362" i="3"/>
  <c r="R363" i="3" a="1"/>
  <c r="R363" i="3"/>
  <c r="R364" i="3" a="1"/>
  <c r="R364" i="3"/>
  <c r="R365" i="3" a="1"/>
  <c r="R365" i="3"/>
  <c r="R366" i="3" a="1"/>
  <c r="R366" i="3"/>
  <c r="R367" i="3" a="1"/>
  <c r="R367" i="3"/>
  <c r="R368" i="3" a="1"/>
  <c r="R368" i="3"/>
  <c r="R369" i="3" a="1"/>
  <c r="R369" i="3"/>
  <c r="R370" i="3" a="1"/>
  <c r="R370" i="3"/>
  <c r="R371" i="3" a="1"/>
  <c r="R371" i="3"/>
  <c r="R372" i="3" a="1"/>
  <c r="R372" i="3"/>
  <c r="R373" i="3" a="1"/>
  <c r="R373" i="3"/>
  <c r="R374" i="3" a="1"/>
  <c r="R374" i="3"/>
  <c r="R375" i="3" a="1"/>
  <c r="R375" i="3"/>
  <c r="R376" i="3" a="1"/>
  <c r="R376" i="3"/>
  <c r="R377" i="3" a="1"/>
  <c r="R377" i="3"/>
  <c r="R378" i="3" a="1"/>
  <c r="R378" i="3"/>
  <c r="R379" i="3" a="1"/>
  <c r="R379" i="3"/>
  <c r="R380" i="3" a="1"/>
  <c r="R380" i="3"/>
  <c r="R381" i="3" a="1"/>
  <c r="R381" i="3"/>
  <c r="R382" i="3" a="1"/>
  <c r="R382" i="3"/>
  <c r="R383" i="3" a="1"/>
  <c r="R383" i="3"/>
  <c r="R384" i="3" a="1"/>
  <c r="R384" i="3"/>
  <c r="R385" i="3" a="1"/>
  <c r="R385" i="3"/>
  <c r="R386" i="3" a="1"/>
  <c r="R386" i="3"/>
  <c r="R387" i="3" a="1"/>
  <c r="R387" i="3"/>
  <c r="R388" i="3" a="1"/>
  <c r="R388" i="3"/>
  <c r="R389" i="3" a="1"/>
  <c r="R389" i="3"/>
  <c r="R390" i="3" a="1"/>
  <c r="R390" i="3"/>
  <c r="R391" i="3" a="1"/>
  <c r="R391" i="3"/>
  <c r="R392" i="3" a="1"/>
  <c r="R392" i="3"/>
  <c r="R393" i="3" a="1"/>
  <c r="R393" i="3"/>
  <c r="R394" i="3" a="1"/>
  <c r="R394" i="3"/>
  <c r="R395" i="3" a="1"/>
  <c r="R395" i="3"/>
  <c r="R396" i="3" a="1"/>
  <c r="R396" i="3"/>
  <c r="R397" i="3" a="1"/>
  <c r="R397" i="3"/>
  <c r="R398" i="3" a="1"/>
  <c r="R398" i="3"/>
  <c r="R399" i="3" a="1"/>
  <c r="R399" i="3"/>
  <c r="R400" i="3" a="1"/>
  <c r="R400" i="3"/>
  <c r="R401" i="3" a="1"/>
  <c r="R401" i="3"/>
  <c r="R402" i="3" a="1"/>
  <c r="R402" i="3"/>
  <c r="R403" i="3" a="1"/>
  <c r="R403" i="3"/>
  <c r="R404" i="3" a="1"/>
  <c r="R404" i="3"/>
  <c r="R405" i="3" a="1"/>
  <c r="R405" i="3"/>
  <c r="R406" i="3" a="1"/>
  <c r="R406" i="3"/>
  <c r="R407" i="3" a="1"/>
  <c r="R407" i="3"/>
  <c r="R408" i="3" a="1"/>
  <c r="R408" i="3"/>
  <c r="R409" i="3" a="1"/>
  <c r="R409" i="3"/>
  <c r="R410" i="3" a="1"/>
  <c r="R410" i="3"/>
  <c r="R411" i="3" a="1"/>
  <c r="R411" i="3"/>
  <c r="R412" i="3" a="1"/>
  <c r="R412" i="3"/>
  <c r="R413" i="3" a="1"/>
  <c r="R413" i="3"/>
  <c r="R414" i="3" a="1"/>
  <c r="R414" i="3"/>
  <c r="R415" i="3" a="1"/>
  <c r="R415" i="3"/>
  <c r="R416" i="3" a="1"/>
  <c r="R416" i="3"/>
  <c r="R417" i="3" a="1"/>
  <c r="R417" i="3"/>
  <c r="R418" i="3" a="1"/>
  <c r="R418" i="3"/>
  <c r="R419" i="3" a="1"/>
  <c r="R419" i="3"/>
  <c r="R420" i="3" a="1"/>
  <c r="R420" i="3"/>
  <c r="R421" i="3" a="1"/>
  <c r="R421" i="3"/>
  <c r="R422" i="3" a="1"/>
  <c r="R422" i="3"/>
  <c r="R423" i="3" a="1"/>
  <c r="R423" i="3"/>
  <c r="R424" i="3" a="1"/>
  <c r="R424" i="3"/>
  <c r="R425" i="3" a="1"/>
  <c r="R425" i="3"/>
  <c r="R426" i="3" a="1"/>
  <c r="R426" i="3"/>
  <c r="R427" i="3" a="1"/>
  <c r="R427" i="3"/>
  <c r="R428" i="3" a="1"/>
  <c r="R428" i="3"/>
  <c r="R429" i="3" a="1"/>
  <c r="R429" i="3"/>
  <c r="R430" i="3" a="1"/>
  <c r="R430" i="3"/>
  <c r="R431" i="3" a="1"/>
  <c r="R431" i="3"/>
  <c r="R432" i="3" a="1"/>
  <c r="R432" i="3"/>
  <c r="R433" i="3" a="1"/>
  <c r="R433" i="3"/>
  <c r="R434" i="3" a="1"/>
  <c r="R434" i="3"/>
  <c r="R435" i="3" a="1"/>
  <c r="R435" i="3"/>
  <c r="R436" i="3" a="1"/>
  <c r="R436" i="3"/>
  <c r="R437" i="3" a="1"/>
  <c r="R437" i="3"/>
  <c r="R438" i="3" a="1"/>
  <c r="R438" i="3"/>
  <c r="R439" i="3" a="1"/>
  <c r="R439" i="3"/>
  <c r="R440" i="3" a="1"/>
  <c r="R440" i="3"/>
  <c r="R441" i="3" a="1"/>
  <c r="R441" i="3"/>
  <c r="R442" i="3" a="1"/>
  <c r="R442" i="3"/>
  <c r="R443" i="3" a="1"/>
  <c r="R443" i="3"/>
  <c r="R444" i="3" a="1"/>
  <c r="R444" i="3"/>
  <c r="R445" i="3" a="1"/>
  <c r="R445" i="3"/>
  <c r="R446" i="3" a="1"/>
  <c r="R446" i="3"/>
  <c r="R447" i="3" a="1"/>
  <c r="R447" i="3"/>
  <c r="R448" i="3" a="1"/>
  <c r="R448" i="3"/>
  <c r="R449" i="3" a="1"/>
  <c r="R449" i="3"/>
  <c r="R450" i="3" a="1"/>
  <c r="R450" i="3"/>
  <c r="R451" i="3" a="1"/>
  <c r="R451" i="3"/>
  <c r="R452" i="3" a="1"/>
  <c r="R452" i="3"/>
  <c r="R453" i="3" a="1"/>
  <c r="R453" i="3"/>
  <c r="R454" i="3" a="1"/>
  <c r="R454" i="3"/>
  <c r="R455" i="3" a="1"/>
  <c r="R455" i="3"/>
  <c r="R456" i="3" a="1"/>
  <c r="R456" i="3"/>
  <c r="R457" i="3" a="1"/>
  <c r="R457" i="3"/>
  <c r="R458" i="3" a="1"/>
  <c r="R458" i="3"/>
  <c r="R459" i="3" a="1"/>
  <c r="R459" i="3"/>
  <c r="R460" i="3" a="1"/>
  <c r="R460" i="3"/>
  <c r="R461" i="3" a="1"/>
  <c r="R461" i="3"/>
  <c r="R462" i="3" a="1"/>
  <c r="R462" i="3"/>
  <c r="R463" i="3" a="1"/>
  <c r="R463" i="3"/>
  <c r="R464" i="3" a="1"/>
  <c r="R464" i="3"/>
  <c r="R465" i="3" a="1"/>
  <c r="R465" i="3"/>
  <c r="R466" i="3" a="1"/>
  <c r="R466" i="3"/>
  <c r="R467" i="3" a="1"/>
  <c r="R467" i="3"/>
  <c r="R468" i="3" a="1"/>
  <c r="R468" i="3"/>
  <c r="R469" i="3" a="1"/>
  <c r="R469" i="3"/>
  <c r="R470" i="3" a="1"/>
  <c r="R470" i="3"/>
  <c r="R471" i="3" a="1"/>
  <c r="R471" i="3"/>
  <c r="R472" i="3" a="1"/>
  <c r="R472" i="3"/>
  <c r="R473" i="3" a="1"/>
  <c r="R473" i="3"/>
  <c r="R474" i="3" a="1"/>
  <c r="R474" i="3"/>
  <c r="R475" i="3" a="1"/>
  <c r="R475" i="3"/>
  <c r="R476" i="3" a="1"/>
  <c r="R476" i="3"/>
  <c r="R477" i="3" a="1"/>
  <c r="R477" i="3"/>
  <c r="R478" i="3" a="1"/>
  <c r="R478" i="3"/>
  <c r="R479" i="3" a="1"/>
  <c r="R479" i="3"/>
  <c r="R480" i="3" a="1"/>
  <c r="R480" i="3"/>
  <c r="R481" i="3" a="1"/>
  <c r="R481" i="3"/>
  <c r="R482" i="3" a="1"/>
  <c r="R482" i="3"/>
  <c r="R483" i="3" a="1"/>
  <c r="R483" i="3"/>
  <c r="R484" i="3" a="1"/>
  <c r="R484" i="3"/>
  <c r="R485" i="3" a="1"/>
  <c r="R485" i="3"/>
  <c r="R486" i="3" a="1"/>
  <c r="R486" i="3"/>
  <c r="R487" i="3" a="1"/>
  <c r="R487" i="3"/>
  <c r="R488" i="3" a="1"/>
  <c r="R488" i="3"/>
  <c r="R489" i="3" a="1"/>
  <c r="R489" i="3"/>
  <c r="R490" i="3" a="1"/>
  <c r="R490" i="3"/>
  <c r="R491" i="3" a="1"/>
  <c r="R491" i="3"/>
  <c r="R492" i="3" a="1"/>
  <c r="R492" i="3"/>
  <c r="R493" i="3" a="1"/>
  <c r="R493" i="3"/>
  <c r="R494" i="3" a="1"/>
  <c r="R494" i="3"/>
  <c r="R495" i="3" a="1"/>
  <c r="R495" i="3"/>
  <c r="R496" i="3" a="1"/>
  <c r="R496" i="3"/>
  <c r="R497" i="3" a="1"/>
  <c r="R497" i="3"/>
  <c r="R498" i="3" a="1"/>
  <c r="R498" i="3"/>
  <c r="R499" i="3" a="1"/>
  <c r="R499" i="3"/>
  <c r="R500" i="3" a="1"/>
  <c r="R500" i="3"/>
  <c r="R501" i="3" a="1"/>
  <c r="R501" i="3"/>
  <c r="R502" i="3" a="1"/>
  <c r="R502" i="3"/>
  <c r="R503" i="3" a="1"/>
  <c r="R503" i="3"/>
  <c r="R504" i="3" a="1"/>
  <c r="R504" i="3"/>
  <c r="R505" i="3" a="1"/>
  <c r="R505" i="3"/>
  <c r="R506" i="3" a="1"/>
  <c r="R506" i="3"/>
  <c r="R507" i="3" a="1"/>
  <c r="R507" i="3"/>
  <c r="R508" i="3" a="1"/>
  <c r="R508" i="3"/>
  <c r="R509" i="3" a="1"/>
  <c r="R509" i="3"/>
  <c r="R510" i="3" a="1"/>
  <c r="R510" i="3"/>
  <c r="R511" i="3" a="1"/>
  <c r="R511" i="3"/>
  <c r="R512" i="3" a="1"/>
  <c r="R512" i="3"/>
  <c r="R513" i="3" a="1"/>
  <c r="R513" i="3"/>
  <c r="R514" i="3" a="1"/>
  <c r="R514" i="3"/>
  <c r="R515" i="3" a="1"/>
  <c r="R515" i="3"/>
  <c r="R516" i="3" a="1"/>
  <c r="R516" i="3"/>
  <c r="R517" i="3" a="1"/>
  <c r="R517" i="3"/>
  <c r="R518" i="3" a="1"/>
  <c r="R518" i="3"/>
  <c r="R519" i="3" a="1"/>
  <c r="R519" i="3"/>
  <c r="R520" i="3" a="1"/>
  <c r="R520" i="3"/>
  <c r="R521" i="3" a="1"/>
  <c r="R521" i="3"/>
  <c r="R522" i="3" a="1"/>
  <c r="R522" i="3"/>
  <c r="R523" i="3" a="1"/>
  <c r="R523" i="3"/>
  <c r="R524" i="3" a="1"/>
  <c r="R524" i="3"/>
  <c r="R525" i="3" a="1"/>
  <c r="R525" i="3"/>
  <c r="R526" i="3" a="1"/>
  <c r="R526" i="3"/>
  <c r="R527" i="3" a="1"/>
  <c r="R527" i="3"/>
  <c r="R528" i="3" a="1"/>
  <c r="R528" i="3"/>
  <c r="R529" i="3" a="1"/>
  <c r="R529" i="3"/>
  <c r="R530" i="3" a="1"/>
  <c r="R530" i="3"/>
  <c r="R531" i="3" a="1"/>
  <c r="R531" i="3"/>
  <c r="R532" i="3" a="1"/>
  <c r="R532" i="3"/>
  <c r="R533" i="3" a="1"/>
  <c r="R533" i="3"/>
  <c r="R534" i="3" a="1"/>
  <c r="R534" i="3"/>
  <c r="R535" i="3" a="1"/>
  <c r="R535" i="3"/>
  <c r="R536" i="3" a="1"/>
  <c r="R536" i="3"/>
  <c r="R537" i="3" a="1"/>
  <c r="R537" i="3"/>
  <c r="R538" i="3" a="1"/>
  <c r="R538" i="3"/>
  <c r="R539" i="3" a="1"/>
  <c r="R539" i="3"/>
  <c r="R540" i="3" a="1"/>
  <c r="R540" i="3"/>
  <c r="R541" i="3" a="1"/>
  <c r="R541" i="3"/>
  <c r="R542" i="3" a="1"/>
  <c r="R542" i="3"/>
  <c r="R543" i="3" a="1"/>
  <c r="R543" i="3"/>
  <c r="R544" i="3" a="1"/>
  <c r="R544" i="3"/>
  <c r="R545" i="3" a="1"/>
  <c r="R545" i="3"/>
  <c r="R546" i="3" a="1"/>
  <c r="R546" i="3"/>
  <c r="R547" i="3" a="1"/>
  <c r="R547" i="3"/>
  <c r="R548" i="3" a="1"/>
  <c r="R548" i="3"/>
  <c r="R549" i="3" a="1"/>
  <c r="R549" i="3"/>
  <c r="R550" i="3" a="1"/>
  <c r="R550" i="3"/>
  <c r="R551" i="3" a="1"/>
  <c r="R551" i="3"/>
  <c r="R552" i="3" a="1"/>
  <c r="R552" i="3"/>
  <c r="R553" i="3" a="1"/>
  <c r="R553" i="3"/>
  <c r="R554" i="3" a="1"/>
  <c r="R554" i="3"/>
  <c r="R555" i="3" a="1"/>
  <c r="R555" i="3"/>
  <c r="R556" i="3" a="1"/>
  <c r="R556" i="3"/>
  <c r="R557" i="3" a="1"/>
  <c r="R557" i="3"/>
  <c r="R558" i="3" a="1"/>
  <c r="R558" i="3"/>
  <c r="R559" i="3" a="1"/>
  <c r="R559" i="3"/>
  <c r="R560" i="3" a="1"/>
  <c r="R560" i="3"/>
  <c r="R561" i="3" a="1"/>
  <c r="R561" i="3"/>
  <c r="R562" i="3" a="1"/>
  <c r="R562" i="3"/>
  <c r="R563" i="3" a="1"/>
  <c r="R563" i="3"/>
  <c r="R564" i="3" a="1"/>
  <c r="R564" i="3"/>
  <c r="R565" i="3" a="1"/>
  <c r="R565" i="3"/>
  <c r="R566" i="3" a="1"/>
  <c r="R566" i="3"/>
  <c r="R567" i="3" a="1"/>
  <c r="R567" i="3"/>
  <c r="R568" i="3" a="1"/>
  <c r="R568" i="3"/>
  <c r="R569" i="3" a="1"/>
  <c r="R569" i="3"/>
  <c r="R570" i="3" a="1"/>
  <c r="R570" i="3"/>
  <c r="R571" i="3" a="1"/>
  <c r="R571" i="3"/>
  <c r="R572" i="3" a="1"/>
  <c r="R572" i="3"/>
  <c r="R573" i="3" a="1"/>
  <c r="R573" i="3"/>
  <c r="R574" i="3" a="1"/>
  <c r="R574" i="3"/>
  <c r="R575" i="3" a="1"/>
  <c r="R575" i="3"/>
  <c r="R576" i="3" a="1"/>
  <c r="R576" i="3"/>
  <c r="R577" i="3" a="1"/>
  <c r="R577" i="3"/>
  <c r="R578" i="3" a="1"/>
  <c r="R578" i="3"/>
  <c r="R579" i="3" a="1"/>
  <c r="R579" i="3"/>
  <c r="R580" i="3" a="1"/>
  <c r="R580" i="3"/>
  <c r="R581" i="3" a="1"/>
  <c r="R581" i="3"/>
  <c r="R582" i="3" a="1"/>
  <c r="R582" i="3"/>
  <c r="R583" i="3" a="1"/>
  <c r="R583" i="3"/>
  <c r="R584" i="3" a="1"/>
  <c r="R584" i="3"/>
  <c r="R585" i="3" a="1"/>
  <c r="R585" i="3"/>
  <c r="R586" i="3" a="1"/>
  <c r="R586" i="3"/>
  <c r="R587" i="3" a="1"/>
  <c r="R587" i="3"/>
  <c r="R588" i="3" a="1"/>
  <c r="R588" i="3"/>
  <c r="R589" i="3" a="1"/>
  <c r="R589" i="3"/>
  <c r="R590" i="3" a="1"/>
  <c r="R590" i="3"/>
  <c r="R591" i="3" a="1"/>
  <c r="R591" i="3"/>
  <c r="R592" i="3" a="1"/>
  <c r="R592" i="3"/>
  <c r="R593" i="3" a="1"/>
  <c r="R593" i="3"/>
  <c r="R594" i="3" a="1"/>
  <c r="R594" i="3"/>
  <c r="R595" i="3" a="1"/>
  <c r="R595" i="3"/>
  <c r="R596" i="3" a="1"/>
  <c r="R596" i="3"/>
  <c r="R597" i="3" a="1"/>
  <c r="R597" i="3"/>
  <c r="R598" i="3" a="1"/>
  <c r="R598" i="3"/>
  <c r="R599" i="3" a="1"/>
  <c r="R599" i="3"/>
  <c r="R600" i="3" a="1"/>
  <c r="R600" i="3"/>
  <c r="R601" i="3" a="1"/>
  <c r="R601" i="3"/>
  <c r="R602" i="3" a="1"/>
  <c r="R602" i="3"/>
  <c r="R603" i="3" a="1"/>
  <c r="R603" i="3"/>
  <c r="R604" i="3" a="1"/>
  <c r="R604" i="3"/>
  <c r="R605" i="3" a="1"/>
  <c r="R605" i="3"/>
  <c r="R606" i="3" a="1"/>
  <c r="R606" i="3"/>
  <c r="R607" i="3" a="1"/>
  <c r="R607" i="3"/>
  <c r="R608" i="3" a="1"/>
  <c r="R608" i="3"/>
  <c r="R609" i="3" a="1"/>
  <c r="R609" i="3"/>
  <c r="R610" i="3" a="1"/>
  <c r="R610" i="3"/>
  <c r="R611" i="3" a="1"/>
  <c r="R611" i="3"/>
  <c r="R612" i="3" a="1"/>
  <c r="R612" i="3"/>
  <c r="R613" i="3" a="1"/>
  <c r="R613" i="3"/>
  <c r="R614" i="3" a="1"/>
  <c r="R614" i="3"/>
  <c r="R615" i="3" a="1"/>
  <c r="R615" i="3"/>
  <c r="R616" i="3" a="1"/>
  <c r="R616" i="3"/>
  <c r="R617" i="3" a="1"/>
  <c r="R617" i="3"/>
  <c r="R618" i="3" a="1"/>
  <c r="R618" i="3"/>
  <c r="R619" i="3" a="1"/>
  <c r="R619" i="3"/>
  <c r="R620" i="3" a="1"/>
  <c r="R620" i="3"/>
  <c r="R621" i="3" a="1"/>
  <c r="R621" i="3"/>
  <c r="R622" i="3" a="1"/>
  <c r="R622" i="3"/>
  <c r="R623" i="3" a="1"/>
  <c r="R623" i="3"/>
  <c r="R624" i="3" a="1"/>
  <c r="R624" i="3"/>
  <c r="R625" i="3" a="1"/>
  <c r="R625" i="3"/>
  <c r="R626" i="3" a="1"/>
  <c r="R626" i="3"/>
  <c r="R627" i="3" a="1"/>
  <c r="R627" i="3"/>
  <c r="R628" i="3" a="1"/>
  <c r="R628" i="3"/>
  <c r="R629" i="3" a="1"/>
  <c r="R629" i="3"/>
  <c r="R630" i="3" a="1"/>
  <c r="R630" i="3"/>
  <c r="R631" i="3" a="1"/>
  <c r="R631" i="3"/>
  <c r="R632" i="3" a="1"/>
  <c r="R632" i="3"/>
  <c r="R633" i="3" a="1"/>
  <c r="R633" i="3"/>
  <c r="R634" i="3" a="1"/>
  <c r="R634" i="3"/>
  <c r="R635" i="3" a="1"/>
  <c r="R635" i="3"/>
  <c r="R636" i="3" a="1"/>
  <c r="R636" i="3"/>
  <c r="R637" i="3" a="1"/>
  <c r="R637" i="3"/>
  <c r="R638" i="3" a="1"/>
  <c r="R638" i="3"/>
  <c r="R639" i="3" a="1"/>
  <c r="R639" i="3"/>
  <c r="R640" i="3" a="1"/>
  <c r="R640" i="3"/>
  <c r="R641" i="3" a="1"/>
  <c r="R641" i="3"/>
  <c r="R642" i="3" a="1"/>
  <c r="R642" i="3"/>
  <c r="R643" i="3" a="1"/>
  <c r="R643" i="3"/>
  <c r="R644" i="3" a="1"/>
  <c r="R644" i="3"/>
  <c r="R645" i="3" a="1"/>
  <c r="R645" i="3"/>
  <c r="R646" i="3" a="1"/>
  <c r="R646" i="3"/>
  <c r="R647" i="3" a="1"/>
  <c r="R647" i="3"/>
  <c r="R648" i="3" a="1"/>
  <c r="R648" i="3"/>
  <c r="R649" i="3" a="1"/>
  <c r="R649" i="3"/>
  <c r="R650" i="3" a="1"/>
  <c r="R650" i="3"/>
  <c r="R651" i="3" a="1"/>
  <c r="R651" i="3"/>
  <c r="R652" i="3" a="1"/>
  <c r="R652" i="3"/>
  <c r="R653" i="3" a="1"/>
  <c r="R653" i="3"/>
  <c r="R654" i="3" a="1"/>
  <c r="R654" i="3"/>
  <c r="R655" i="3" a="1"/>
  <c r="R655" i="3"/>
  <c r="R656" i="3" a="1"/>
  <c r="R656" i="3"/>
  <c r="R657" i="3" a="1"/>
  <c r="R657" i="3"/>
  <c r="R658" i="3" a="1"/>
  <c r="R658" i="3"/>
  <c r="R659" i="3" a="1"/>
  <c r="R659" i="3"/>
  <c r="R660" i="3" a="1"/>
  <c r="R660" i="3"/>
  <c r="R661" i="3" a="1"/>
  <c r="R661" i="3"/>
  <c r="R662" i="3" a="1"/>
  <c r="R662" i="3"/>
  <c r="R663" i="3" a="1"/>
  <c r="R663" i="3"/>
  <c r="R664" i="3" a="1"/>
  <c r="R664" i="3"/>
  <c r="R665" i="3" a="1"/>
  <c r="R665" i="3"/>
  <c r="R666" i="3" a="1"/>
  <c r="R666" i="3"/>
  <c r="R667" i="3" a="1"/>
  <c r="R667" i="3"/>
  <c r="R668" i="3" a="1"/>
  <c r="R668" i="3"/>
  <c r="R669" i="3" a="1"/>
  <c r="R669" i="3"/>
  <c r="R670" i="3" a="1"/>
  <c r="R670" i="3"/>
  <c r="R671" i="3" a="1"/>
  <c r="R671" i="3"/>
  <c r="R672" i="3" a="1"/>
  <c r="R672" i="3"/>
  <c r="R673" i="3" a="1"/>
  <c r="R673" i="3"/>
  <c r="R674" i="3" a="1"/>
  <c r="R674" i="3"/>
  <c r="R675" i="3" a="1"/>
  <c r="R675" i="3"/>
  <c r="R676" i="3" a="1"/>
  <c r="R676" i="3"/>
  <c r="R677" i="3" a="1"/>
  <c r="R677" i="3"/>
  <c r="R678" i="3" a="1"/>
  <c r="R678" i="3"/>
  <c r="R679" i="3" a="1"/>
  <c r="R679" i="3"/>
  <c r="R680" i="3" a="1"/>
  <c r="R680" i="3"/>
  <c r="R681" i="3" a="1"/>
  <c r="R681" i="3"/>
  <c r="R682" i="3" a="1"/>
  <c r="R682" i="3"/>
  <c r="R683" i="3" a="1"/>
  <c r="R683" i="3"/>
  <c r="R684" i="3" a="1"/>
  <c r="R684" i="3"/>
  <c r="R685" i="3" a="1"/>
  <c r="R685" i="3"/>
  <c r="R686" i="3" a="1"/>
  <c r="R686" i="3"/>
  <c r="R687" i="3" a="1"/>
  <c r="R687" i="3"/>
  <c r="R688" i="3" a="1"/>
  <c r="R688" i="3"/>
  <c r="R689" i="3" a="1"/>
  <c r="R689" i="3"/>
  <c r="R690" i="3" a="1"/>
  <c r="R690" i="3"/>
  <c r="R691" i="3" a="1"/>
  <c r="R691" i="3"/>
  <c r="R692" i="3" a="1"/>
  <c r="R692" i="3"/>
  <c r="R693" i="3" a="1"/>
  <c r="R693" i="3"/>
  <c r="R694" i="3" a="1"/>
  <c r="R694" i="3"/>
  <c r="R695" i="3" a="1"/>
  <c r="R695" i="3"/>
  <c r="R696" i="3" a="1"/>
  <c r="R696" i="3"/>
  <c r="R697" i="3" a="1"/>
  <c r="R697" i="3"/>
  <c r="R698" i="3" a="1"/>
  <c r="R698" i="3"/>
  <c r="R699" i="3" a="1"/>
  <c r="R699" i="3"/>
  <c r="R700" i="3" a="1"/>
  <c r="R700" i="3"/>
  <c r="R701" i="3" a="1"/>
  <c r="R701" i="3"/>
  <c r="R702" i="3" a="1"/>
  <c r="R702" i="3"/>
  <c r="R703" i="3" a="1"/>
  <c r="R703" i="3"/>
  <c r="R704" i="3" a="1"/>
  <c r="R704" i="3"/>
  <c r="R705" i="3" a="1"/>
  <c r="R705" i="3"/>
  <c r="R706" i="3" a="1"/>
  <c r="R706" i="3"/>
  <c r="R707" i="3" a="1"/>
  <c r="R707" i="3"/>
  <c r="R708" i="3" a="1"/>
  <c r="R708" i="3"/>
  <c r="R709" i="3" a="1"/>
  <c r="R709" i="3"/>
  <c r="R710" i="3" a="1"/>
  <c r="R710" i="3"/>
  <c r="R711" i="3" a="1"/>
  <c r="R711" i="3"/>
  <c r="R712" i="3" a="1"/>
  <c r="R712" i="3"/>
  <c r="R713" i="3" a="1"/>
  <c r="R713" i="3"/>
  <c r="R714" i="3" a="1"/>
  <c r="R714" i="3"/>
  <c r="R715" i="3" a="1"/>
  <c r="R715" i="3"/>
  <c r="R716" i="3" a="1"/>
  <c r="R716" i="3"/>
  <c r="R717" i="3" a="1"/>
  <c r="R717" i="3"/>
  <c r="R718" i="3" a="1"/>
  <c r="R718" i="3"/>
  <c r="R719" i="3" a="1"/>
  <c r="R719" i="3"/>
  <c r="R720" i="3" a="1"/>
  <c r="R720" i="3"/>
  <c r="R721" i="3" a="1"/>
  <c r="R721" i="3"/>
  <c r="R722" i="3" a="1"/>
  <c r="R722" i="3"/>
  <c r="R723" i="3" a="1"/>
  <c r="R723" i="3"/>
  <c r="R724" i="3" a="1"/>
  <c r="R724" i="3"/>
  <c r="R725" i="3" a="1"/>
  <c r="R725" i="3"/>
  <c r="R726" i="3" a="1"/>
  <c r="R726" i="3"/>
  <c r="R727" i="3" a="1"/>
  <c r="R727" i="3"/>
  <c r="R728" i="3" a="1"/>
  <c r="R728" i="3"/>
  <c r="R729" i="3" a="1"/>
  <c r="R729" i="3"/>
  <c r="R730" i="3" a="1"/>
  <c r="R730" i="3"/>
  <c r="R731" i="3" a="1"/>
  <c r="R731" i="3"/>
  <c r="R732" i="3" a="1"/>
  <c r="R732" i="3"/>
  <c r="R733" i="3" a="1"/>
  <c r="R733" i="3"/>
  <c r="R734" i="3" a="1"/>
  <c r="R734" i="3"/>
  <c r="R735" i="3" a="1"/>
  <c r="R735" i="3"/>
  <c r="R736" i="3" a="1"/>
  <c r="R736" i="3"/>
  <c r="R737" i="3" a="1"/>
  <c r="R737" i="3"/>
  <c r="R738" i="3" a="1"/>
  <c r="R738" i="3"/>
  <c r="R739" i="3" a="1"/>
  <c r="R739" i="3"/>
  <c r="R740" i="3" a="1"/>
  <c r="R740" i="3"/>
  <c r="R741" i="3" a="1"/>
  <c r="R741" i="3"/>
  <c r="R742" i="3" a="1"/>
  <c r="R742" i="3"/>
  <c r="R743" i="3" a="1"/>
  <c r="R743" i="3"/>
  <c r="R744" i="3" a="1"/>
  <c r="R744" i="3"/>
  <c r="R745" i="3" a="1"/>
  <c r="R745" i="3"/>
  <c r="R746" i="3" a="1"/>
  <c r="R746" i="3"/>
  <c r="R747" i="3" a="1"/>
  <c r="R747" i="3"/>
  <c r="R748" i="3" a="1"/>
  <c r="R748" i="3"/>
  <c r="R749" i="3" a="1"/>
  <c r="R749" i="3"/>
  <c r="R750" i="3" a="1"/>
  <c r="R750" i="3"/>
  <c r="R751" i="3" a="1"/>
  <c r="R751" i="3"/>
  <c r="R752" i="3" a="1"/>
  <c r="R752" i="3"/>
  <c r="R753" i="3" a="1"/>
  <c r="R753" i="3"/>
  <c r="R754" i="3" a="1"/>
  <c r="R754" i="3"/>
  <c r="R755" i="3" a="1"/>
  <c r="R755" i="3"/>
  <c r="R756" i="3" a="1"/>
  <c r="R756" i="3"/>
  <c r="R757" i="3" a="1"/>
  <c r="R757" i="3"/>
  <c r="R758" i="3" a="1"/>
  <c r="R758" i="3"/>
  <c r="R759" i="3" a="1"/>
  <c r="R759" i="3"/>
  <c r="R760" i="3" a="1"/>
  <c r="R760" i="3"/>
  <c r="R761" i="3" a="1"/>
  <c r="R761" i="3"/>
  <c r="R762" i="3" a="1"/>
  <c r="R762" i="3"/>
  <c r="R763" i="3" a="1"/>
  <c r="R763" i="3"/>
  <c r="R764" i="3" a="1"/>
  <c r="R764" i="3"/>
  <c r="R765" i="3" a="1"/>
  <c r="R765" i="3"/>
  <c r="R766" i="3" a="1"/>
  <c r="R766" i="3"/>
  <c r="R767" i="3" a="1"/>
  <c r="R767" i="3"/>
  <c r="R768" i="3" a="1"/>
  <c r="R768" i="3"/>
  <c r="R769" i="3" a="1"/>
  <c r="R769" i="3"/>
  <c r="R770" i="3" a="1"/>
  <c r="R770" i="3"/>
  <c r="R771" i="3" a="1"/>
  <c r="R771" i="3"/>
  <c r="R772" i="3" a="1"/>
  <c r="R772" i="3"/>
  <c r="R773" i="3" a="1"/>
  <c r="R773" i="3"/>
  <c r="R774" i="3" a="1"/>
  <c r="R774" i="3"/>
  <c r="R775" i="3" a="1"/>
  <c r="R775" i="3"/>
  <c r="R776" i="3" a="1"/>
  <c r="R776" i="3"/>
  <c r="R777" i="3" a="1"/>
  <c r="R777" i="3"/>
  <c r="R778" i="3" a="1"/>
  <c r="R778" i="3"/>
  <c r="R779" i="3" a="1"/>
  <c r="R779" i="3"/>
  <c r="R780" i="3" a="1"/>
  <c r="R780" i="3"/>
  <c r="R781" i="3" a="1"/>
  <c r="R781" i="3"/>
  <c r="R782" i="3" a="1"/>
  <c r="R782" i="3"/>
  <c r="R783" i="3" a="1"/>
  <c r="R783" i="3"/>
  <c r="R784" i="3" a="1"/>
  <c r="R784" i="3"/>
  <c r="R785" i="3" a="1"/>
  <c r="R785" i="3"/>
  <c r="R786" i="3" a="1"/>
  <c r="R786" i="3"/>
  <c r="R787" i="3" a="1"/>
  <c r="R787" i="3"/>
  <c r="R788" i="3" a="1"/>
  <c r="R788" i="3"/>
  <c r="R789" i="3" a="1"/>
  <c r="R789" i="3"/>
  <c r="R790" i="3" a="1"/>
  <c r="R790" i="3"/>
  <c r="R791" i="3" a="1"/>
  <c r="R791" i="3"/>
  <c r="R792" i="3" a="1"/>
  <c r="R792" i="3"/>
  <c r="R793" i="3" a="1"/>
  <c r="R793" i="3"/>
  <c r="R794" i="3" a="1"/>
  <c r="R794" i="3"/>
  <c r="R795" i="3" a="1"/>
  <c r="R795" i="3"/>
  <c r="R796" i="3" a="1"/>
  <c r="R796" i="3"/>
  <c r="R797" i="3" a="1"/>
  <c r="R797" i="3"/>
  <c r="R798" i="3" a="1"/>
  <c r="R798" i="3"/>
  <c r="R799" i="3" a="1"/>
  <c r="R799" i="3"/>
  <c r="R800" i="3" a="1"/>
  <c r="R800" i="3"/>
  <c r="R801" i="3" a="1"/>
  <c r="R801" i="3"/>
  <c r="R802" i="3" a="1"/>
  <c r="R802" i="3"/>
  <c r="R803" i="3" a="1"/>
  <c r="R803" i="3"/>
  <c r="R804" i="3" a="1"/>
  <c r="R804" i="3"/>
  <c r="R805" i="3" a="1"/>
  <c r="R805" i="3"/>
  <c r="R806" i="3" a="1"/>
  <c r="R806" i="3"/>
  <c r="R807" i="3" a="1"/>
  <c r="R807" i="3"/>
  <c r="R808" i="3" a="1"/>
  <c r="R808" i="3"/>
  <c r="R809" i="3" a="1"/>
  <c r="R809" i="3"/>
  <c r="R810" i="3" a="1"/>
  <c r="R810" i="3"/>
  <c r="R811" i="3" a="1"/>
  <c r="R811" i="3"/>
  <c r="R812" i="3" a="1"/>
  <c r="R812" i="3"/>
  <c r="R813" i="3" a="1"/>
  <c r="R813" i="3"/>
  <c r="R814" i="3" a="1"/>
  <c r="R814" i="3"/>
  <c r="R815" i="3" a="1"/>
  <c r="R815" i="3"/>
  <c r="R816" i="3" a="1"/>
  <c r="R816" i="3"/>
  <c r="R817" i="3" a="1"/>
  <c r="R817" i="3"/>
  <c r="R818" i="3" a="1"/>
  <c r="R818" i="3"/>
  <c r="R819" i="3" a="1"/>
  <c r="R819" i="3"/>
  <c r="R820" i="3" a="1"/>
  <c r="R820" i="3"/>
  <c r="R821" i="3" a="1"/>
  <c r="R821" i="3"/>
  <c r="R822" i="3" a="1"/>
  <c r="R822" i="3"/>
  <c r="R823" i="3" a="1"/>
  <c r="R823" i="3"/>
  <c r="R824" i="3" a="1"/>
  <c r="R824" i="3"/>
  <c r="R825" i="3" a="1"/>
  <c r="R825" i="3"/>
  <c r="R826" i="3" a="1"/>
  <c r="R826" i="3"/>
  <c r="R827" i="3" a="1"/>
  <c r="R827" i="3"/>
  <c r="R828" i="3" a="1"/>
  <c r="R828" i="3"/>
  <c r="R829" i="3" a="1"/>
  <c r="R829" i="3"/>
  <c r="R830" i="3" a="1"/>
  <c r="R830" i="3"/>
  <c r="R831" i="3" a="1"/>
  <c r="R831" i="3"/>
  <c r="R832" i="3" a="1"/>
  <c r="R832" i="3"/>
  <c r="R833" i="3" a="1"/>
  <c r="R833" i="3"/>
  <c r="R834" i="3" a="1"/>
  <c r="R834" i="3"/>
  <c r="R835" i="3" a="1"/>
  <c r="R835" i="3"/>
  <c r="R836" i="3" a="1"/>
  <c r="R836" i="3"/>
  <c r="R837" i="3" a="1"/>
  <c r="R837" i="3"/>
  <c r="R838" i="3" a="1"/>
  <c r="R838" i="3"/>
  <c r="R839" i="3" a="1"/>
  <c r="R839" i="3"/>
  <c r="R840" i="3" a="1"/>
  <c r="R840" i="3"/>
  <c r="R841" i="3" a="1"/>
  <c r="R841" i="3"/>
  <c r="R842" i="3" a="1"/>
  <c r="R842" i="3"/>
  <c r="R843" i="3" a="1"/>
  <c r="R843" i="3"/>
  <c r="R844" i="3" a="1"/>
  <c r="R844" i="3"/>
  <c r="R845" i="3" a="1"/>
  <c r="R845" i="3"/>
  <c r="R846" i="3" a="1"/>
  <c r="R846" i="3"/>
  <c r="R847" i="3" a="1"/>
  <c r="R847" i="3"/>
  <c r="R848" i="3" a="1"/>
  <c r="R848" i="3"/>
  <c r="R849" i="3" a="1"/>
  <c r="R849" i="3"/>
  <c r="R850" i="3" a="1"/>
  <c r="R850" i="3"/>
  <c r="R851" i="3" a="1"/>
  <c r="R851" i="3"/>
  <c r="R852" i="3" a="1"/>
  <c r="R852" i="3"/>
  <c r="R853" i="3" a="1"/>
  <c r="R853" i="3"/>
  <c r="R854" i="3" a="1"/>
  <c r="R854" i="3"/>
  <c r="R855" i="3" a="1"/>
  <c r="R855" i="3"/>
  <c r="R856" i="3" a="1"/>
  <c r="R856" i="3"/>
  <c r="R857" i="3" a="1"/>
  <c r="R857" i="3"/>
  <c r="R858" i="3" a="1"/>
  <c r="R858" i="3"/>
  <c r="R859" i="3" a="1"/>
  <c r="R859" i="3"/>
  <c r="R860" i="3" a="1"/>
  <c r="R860" i="3"/>
  <c r="R861" i="3" a="1"/>
  <c r="R861" i="3"/>
  <c r="R862" i="3" a="1"/>
  <c r="R862" i="3"/>
  <c r="R863" i="3" a="1"/>
  <c r="R863" i="3"/>
  <c r="R864" i="3" a="1"/>
  <c r="R864" i="3"/>
  <c r="R865" i="3" a="1"/>
  <c r="R865" i="3"/>
  <c r="R866" i="3" a="1"/>
  <c r="R866" i="3"/>
  <c r="R867" i="3" a="1"/>
  <c r="R867" i="3"/>
  <c r="R868" i="3" a="1"/>
  <c r="R868" i="3"/>
  <c r="R869" i="3" a="1"/>
  <c r="R869" i="3"/>
  <c r="R870" i="3" a="1"/>
  <c r="R870" i="3"/>
  <c r="R871" i="3" a="1"/>
  <c r="R871" i="3"/>
  <c r="R872" i="3" a="1"/>
  <c r="R872" i="3"/>
  <c r="R873" i="3" a="1"/>
  <c r="R873" i="3"/>
  <c r="R874" i="3" a="1"/>
  <c r="R874" i="3"/>
  <c r="R875" i="3" a="1"/>
  <c r="R875" i="3"/>
  <c r="R876" i="3" a="1"/>
  <c r="R876" i="3"/>
  <c r="R877" i="3" a="1"/>
  <c r="R877" i="3"/>
  <c r="R878" i="3" a="1"/>
  <c r="R878" i="3"/>
  <c r="R879" i="3" a="1"/>
  <c r="R879" i="3"/>
  <c r="R880" i="3" a="1"/>
  <c r="R880" i="3"/>
  <c r="R881" i="3" a="1"/>
  <c r="R881" i="3"/>
  <c r="R882" i="3" a="1"/>
  <c r="R882" i="3"/>
  <c r="R883" i="3" a="1"/>
  <c r="R883" i="3"/>
  <c r="R884" i="3" a="1"/>
  <c r="R884" i="3"/>
  <c r="R885" i="3" a="1"/>
  <c r="R885" i="3"/>
  <c r="R886" i="3" a="1"/>
  <c r="R886" i="3"/>
  <c r="R887" i="3" a="1"/>
  <c r="R887" i="3"/>
  <c r="R888" i="3" a="1"/>
  <c r="R888" i="3"/>
  <c r="R889" i="3" a="1"/>
  <c r="R889" i="3"/>
  <c r="R890" i="3" a="1"/>
  <c r="R890" i="3"/>
  <c r="R891" i="3" a="1"/>
  <c r="R891" i="3"/>
  <c r="R892" i="3" a="1"/>
  <c r="R892" i="3"/>
  <c r="R893" i="3" a="1"/>
  <c r="R893" i="3"/>
  <c r="R894" i="3" a="1"/>
  <c r="R894" i="3"/>
  <c r="R895" i="3" a="1"/>
  <c r="R895" i="3"/>
  <c r="R896" i="3" a="1"/>
  <c r="R896" i="3"/>
  <c r="R897" i="3" a="1"/>
  <c r="R897" i="3"/>
  <c r="R898" i="3" a="1"/>
  <c r="R898" i="3"/>
  <c r="R899" i="3" a="1"/>
  <c r="R899" i="3"/>
  <c r="R900" i="3" a="1"/>
  <c r="R900" i="3"/>
  <c r="R901" i="3" a="1"/>
  <c r="R901" i="3"/>
  <c r="R902" i="3" a="1"/>
  <c r="R902" i="3"/>
  <c r="R903" i="3" a="1"/>
  <c r="R903" i="3"/>
  <c r="R904" i="3" a="1"/>
  <c r="R904" i="3"/>
  <c r="R905" i="3" a="1"/>
  <c r="R905" i="3"/>
  <c r="R906" i="3" a="1"/>
  <c r="R906" i="3"/>
  <c r="R907" i="3" a="1"/>
  <c r="R907" i="3"/>
  <c r="R908" i="3" a="1"/>
  <c r="R908" i="3"/>
  <c r="R909" i="3" a="1"/>
  <c r="R909" i="3"/>
  <c r="R910" i="3" a="1"/>
  <c r="R910" i="3"/>
  <c r="R911" i="3" a="1"/>
  <c r="R911" i="3"/>
  <c r="R912" i="3" a="1"/>
  <c r="R912" i="3"/>
  <c r="R913" i="3" a="1"/>
  <c r="R913" i="3"/>
  <c r="R914" i="3" a="1"/>
  <c r="R914" i="3"/>
  <c r="R915" i="3" a="1"/>
  <c r="R915" i="3"/>
  <c r="R916" i="3" a="1"/>
  <c r="R916" i="3"/>
  <c r="R917" i="3" a="1"/>
  <c r="R917" i="3"/>
  <c r="R918" i="3" a="1"/>
  <c r="R918" i="3"/>
  <c r="R919" i="3" a="1"/>
  <c r="R919" i="3"/>
  <c r="R920" i="3" a="1"/>
  <c r="R920" i="3"/>
  <c r="R921" i="3" a="1"/>
  <c r="R921" i="3"/>
  <c r="R922" i="3" a="1"/>
  <c r="R922" i="3"/>
  <c r="R923" i="3" a="1"/>
  <c r="R923" i="3"/>
  <c r="R924" i="3" a="1"/>
  <c r="R924" i="3"/>
  <c r="R925" i="3" a="1"/>
  <c r="R925" i="3"/>
  <c r="R926" i="3" a="1"/>
  <c r="R926" i="3"/>
  <c r="R927" i="3" a="1"/>
  <c r="R927" i="3"/>
  <c r="R928" i="3" a="1"/>
  <c r="R928" i="3"/>
  <c r="R929" i="3" a="1"/>
  <c r="R929" i="3"/>
  <c r="R930" i="3" a="1"/>
  <c r="R930" i="3"/>
  <c r="R931" i="3" a="1"/>
  <c r="R931" i="3"/>
  <c r="R932" i="3" a="1"/>
  <c r="R932" i="3"/>
  <c r="R933" i="3" a="1"/>
  <c r="R933" i="3"/>
  <c r="R934" i="3" a="1"/>
  <c r="R934" i="3"/>
  <c r="R935" i="3" a="1"/>
  <c r="R935" i="3"/>
  <c r="R936" i="3" a="1"/>
  <c r="R936" i="3"/>
  <c r="R937" i="3" a="1"/>
  <c r="R937" i="3"/>
  <c r="R938" i="3" a="1"/>
  <c r="R938" i="3"/>
  <c r="R939" i="3" a="1"/>
  <c r="R939" i="3"/>
  <c r="R940" i="3" a="1"/>
  <c r="R940" i="3"/>
  <c r="R941" i="3" a="1"/>
  <c r="R941" i="3"/>
  <c r="R942" i="3" a="1"/>
  <c r="R942" i="3"/>
  <c r="R943" i="3" a="1"/>
  <c r="R943" i="3"/>
  <c r="R944" i="3" a="1"/>
  <c r="R944" i="3"/>
  <c r="R945" i="3" a="1"/>
  <c r="R945" i="3"/>
  <c r="R946" i="3" a="1"/>
  <c r="R946" i="3"/>
  <c r="R947" i="3" a="1"/>
  <c r="R947" i="3"/>
  <c r="R948" i="3" a="1"/>
  <c r="R948" i="3"/>
  <c r="R949" i="3" a="1"/>
  <c r="R949" i="3"/>
  <c r="R950" i="3" a="1"/>
  <c r="R950" i="3"/>
  <c r="R951" i="3" a="1"/>
  <c r="R951" i="3"/>
  <c r="R952" i="3" a="1"/>
  <c r="R952" i="3"/>
  <c r="R953" i="3" a="1"/>
  <c r="R953" i="3"/>
  <c r="R954" i="3" a="1"/>
  <c r="R954" i="3"/>
  <c r="R955" i="3" a="1"/>
  <c r="R955" i="3"/>
  <c r="R956" i="3" a="1"/>
  <c r="R956" i="3"/>
  <c r="R957" i="3" a="1"/>
  <c r="R957" i="3"/>
  <c r="R958" i="3" a="1"/>
  <c r="R958" i="3"/>
  <c r="R959" i="3" a="1"/>
  <c r="R959" i="3"/>
  <c r="R960" i="3" a="1"/>
  <c r="R960" i="3"/>
  <c r="R961" i="3" a="1"/>
  <c r="R961" i="3"/>
  <c r="R962" i="3" a="1"/>
  <c r="R962" i="3"/>
  <c r="R963" i="3" a="1"/>
  <c r="R963" i="3"/>
  <c r="R964" i="3" a="1"/>
  <c r="R964" i="3"/>
  <c r="R965" i="3" a="1"/>
  <c r="R965" i="3"/>
  <c r="R966" i="3" a="1"/>
  <c r="R966" i="3"/>
  <c r="R967" i="3" a="1"/>
  <c r="R967" i="3"/>
  <c r="R968" i="3" a="1"/>
  <c r="R968" i="3"/>
  <c r="R969" i="3" a="1"/>
  <c r="R969" i="3"/>
  <c r="R970" i="3" a="1"/>
  <c r="R970" i="3"/>
  <c r="R971" i="3" a="1"/>
  <c r="R971" i="3"/>
  <c r="R972" i="3" a="1"/>
  <c r="R972" i="3"/>
  <c r="R973" i="3" a="1"/>
  <c r="R973" i="3"/>
  <c r="R974" i="3" a="1"/>
  <c r="R974" i="3"/>
  <c r="R975" i="3" a="1"/>
  <c r="R975" i="3"/>
  <c r="R976" i="3" a="1"/>
  <c r="R976" i="3"/>
  <c r="R977" i="3" a="1"/>
  <c r="R977" i="3"/>
  <c r="R978" i="3" a="1"/>
  <c r="R978" i="3"/>
  <c r="R979" i="3" a="1"/>
  <c r="R979" i="3"/>
  <c r="R980" i="3" a="1"/>
  <c r="R980" i="3"/>
  <c r="R981" i="3" a="1"/>
  <c r="R981" i="3"/>
  <c r="R982" i="3" a="1"/>
  <c r="R982" i="3"/>
  <c r="R983" i="3" a="1"/>
  <c r="R983" i="3"/>
  <c r="R984" i="3" a="1"/>
  <c r="R984" i="3"/>
  <c r="R985" i="3" a="1"/>
  <c r="R985" i="3"/>
  <c r="R986" i="3" a="1"/>
  <c r="R986" i="3"/>
  <c r="R987" i="3" a="1"/>
  <c r="R987" i="3"/>
  <c r="R988" i="3" a="1"/>
  <c r="R988" i="3"/>
  <c r="R989" i="3" a="1"/>
  <c r="R989" i="3"/>
  <c r="R990" i="3" a="1"/>
  <c r="R990" i="3"/>
  <c r="R991" i="3" a="1"/>
  <c r="R991" i="3"/>
  <c r="R992" i="3" a="1"/>
  <c r="R992" i="3"/>
  <c r="R993" i="3" a="1"/>
  <c r="R993" i="3"/>
  <c r="R994" i="3" a="1"/>
  <c r="R994" i="3"/>
  <c r="R995" i="3" a="1"/>
  <c r="R995" i="3"/>
  <c r="R996" i="3" a="1"/>
  <c r="R996" i="3"/>
  <c r="R997" i="3" a="1"/>
  <c r="R997" i="3"/>
  <c r="R998" i="3" a="1"/>
  <c r="R998" i="3"/>
  <c r="R999" i="3" a="1"/>
  <c r="R999" i="3"/>
  <c r="R1000" i="3" a="1"/>
  <c r="R1000" i="3"/>
  <c r="R1001" i="3" a="1"/>
  <c r="R1001" i="3"/>
  <c r="R1002" i="3" a="1"/>
  <c r="R1002" i="3"/>
  <c r="R1003" i="3" a="1"/>
  <c r="R1003" i="3"/>
  <c r="R1004" i="3" a="1"/>
  <c r="R1004" i="3"/>
  <c r="R1005" i="3" a="1"/>
  <c r="R1005" i="3"/>
  <c r="R1006" i="3" a="1"/>
  <c r="R1006" i="3"/>
  <c r="R1007" i="3" a="1"/>
  <c r="R1007" i="3"/>
  <c r="R1008" i="3" a="1"/>
  <c r="R1008" i="3"/>
  <c r="R1009" i="3" a="1"/>
  <c r="R1009" i="3"/>
  <c r="R1010" i="3" a="1"/>
  <c r="R1010" i="3"/>
  <c r="R1011" i="3" a="1"/>
  <c r="R1011" i="3"/>
  <c r="R1012" i="3" a="1"/>
  <c r="R1012" i="3"/>
  <c r="R1013" i="3" a="1"/>
  <c r="R1013" i="3"/>
  <c r="R1014" i="3" a="1"/>
  <c r="R1014" i="3"/>
  <c r="R1015" i="3" a="1"/>
  <c r="R1015" i="3"/>
  <c r="R1016" i="3" a="1"/>
  <c r="R1016" i="3"/>
  <c r="R1017" i="3" a="1"/>
  <c r="R1017" i="3"/>
  <c r="R1018" i="3" a="1"/>
  <c r="R1018" i="3"/>
  <c r="R1019" i="3" a="1"/>
  <c r="R1019" i="3"/>
  <c r="R1020" i="3" a="1"/>
  <c r="R1020" i="3"/>
  <c r="R1021" i="3" a="1"/>
  <c r="R1021" i="3"/>
  <c r="R1022" i="3" a="1"/>
  <c r="R1022" i="3"/>
  <c r="R1023" i="3" a="1"/>
  <c r="R1023" i="3"/>
  <c r="R1024" i="3" a="1"/>
  <c r="R1024" i="3"/>
  <c r="R1025" i="3" a="1"/>
  <c r="R1025" i="3"/>
  <c r="R1026" i="3" a="1"/>
  <c r="R1026" i="3"/>
  <c r="R1027" i="3" a="1"/>
  <c r="R1027" i="3"/>
  <c r="R1028" i="3" a="1"/>
  <c r="R1028" i="3"/>
  <c r="R1029" i="3" a="1"/>
  <c r="R1029" i="3"/>
  <c r="R1030" i="3" a="1"/>
  <c r="R1030" i="3"/>
  <c r="R1031" i="3" a="1"/>
  <c r="R1031" i="3"/>
  <c r="R1032" i="3" a="1"/>
  <c r="R1032" i="3"/>
  <c r="R1033" i="3" a="1"/>
  <c r="R1033" i="3"/>
  <c r="R1034" i="3" a="1"/>
  <c r="R1034" i="3"/>
  <c r="R1035" i="3" a="1"/>
  <c r="R1035" i="3"/>
  <c r="R1036" i="3" a="1"/>
  <c r="R1036" i="3"/>
  <c r="R1037" i="3" a="1"/>
  <c r="R1037" i="3"/>
  <c r="R1038" i="3" a="1"/>
  <c r="R1038" i="3"/>
  <c r="R1039" i="3" a="1"/>
  <c r="R1039" i="3"/>
  <c r="R1040" i="3" a="1"/>
  <c r="R1040" i="3"/>
  <c r="R1041" i="3" a="1"/>
  <c r="R1041" i="3"/>
  <c r="R1042" i="3" a="1"/>
  <c r="R1042" i="3"/>
  <c r="R1043" i="3" a="1"/>
  <c r="R1043" i="3"/>
  <c r="R1044" i="3" a="1"/>
  <c r="R1044" i="3"/>
  <c r="R1045" i="3" a="1"/>
  <c r="R1045" i="3"/>
  <c r="R1046" i="3" a="1"/>
  <c r="R1046" i="3"/>
  <c r="R1047" i="3" a="1"/>
  <c r="R1047" i="3"/>
  <c r="R1048" i="3" a="1"/>
  <c r="R1048" i="3"/>
  <c r="R1049" i="3" a="1"/>
  <c r="R1049" i="3"/>
  <c r="R1050" i="3" a="1"/>
  <c r="R1050" i="3"/>
  <c r="R1051" i="3" a="1"/>
  <c r="R1051" i="3"/>
  <c r="R1052" i="3" a="1"/>
  <c r="R1052" i="3"/>
  <c r="R1053" i="3" a="1"/>
  <c r="R1053" i="3"/>
  <c r="R1054" i="3" a="1"/>
  <c r="R1054" i="3"/>
  <c r="R1055" i="3" a="1"/>
  <c r="R1055" i="3"/>
  <c r="R1056" i="3" a="1"/>
  <c r="R1056" i="3"/>
  <c r="R1057" i="3" a="1"/>
  <c r="R1057" i="3"/>
  <c r="R1058" i="3" a="1"/>
  <c r="R1058" i="3"/>
  <c r="R1059" i="3" a="1"/>
  <c r="R1059" i="3"/>
  <c r="R1060" i="3" a="1"/>
  <c r="R1060" i="3"/>
  <c r="R1061" i="3" a="1"/>
  <c r="R1061" i="3"/>
  <c r="R1062" i="3" a="1"/>
  <c r="R1062" i="3"/>
  <c r="R1063" i="3" a="1"/>
  <c r="R1063" i="3"/>
  <c r="R1064" i="3" a="1"/>
  <c r="R1064" i="3"/>
  <c r="R1065" i="3" a="1"/>
  <c r="R1065" i="3"/>
  <c r="R1066" i="3" a="1"/>
  <c r="R1066" i="3"/>
  <c r="R1067" i="3" a="1"/>
  <c r="R1067" i="3"/>
  <c r="R1068" i="3" a="1"/>
  <c r="R1068" i="3"/>
  <c r="R1069" i="3" a="1"/>
  <c r="R1069" i="3"/>
  <c r="R1070" i="3" a="1"/>
  <c r="R1070" i="3"/>
  <c r="R1071" i="3" a="1"/>
  <c r="R1071" i="3"/>
  <c r="R1072" i="3" a="1"/>
  <c r="R1072" i="3"/>
  <c r="R1073" i="3" a="1"/>
  <c r="R1073" i="3"/>
  <c r="R1074" i="3" a="1"/>
  <c r="R1074" i="3"/>
  <c r="R1075" i="3" a="1"/>
  <c r="R1075" i="3"/>
  <c r="R1076" i="3" a="1"/>
  <c r="R1076" i="3"/>
  <c r="R1077" i="3" a="1"/>
  <c r="R1077" i="3"/>
  <c r="R1078" i="3" a="1"/>
  <c r="R1078" i="3"/>
  <c r="R1079" i="3" a="1"/>
  <c r="R1079" i="3"/>
  <c r="R1080" i="3" a="1"/>
  <c r="R1080" i="3"/>
  <c r="R1081" i="3" a="1"/>
  <c r="R1081" i="3"/>
  <c r="R1082" i="3" a="1"/>
  <c r="R1082" i="3"/>
  <c r="R1083" i="3" a="1"/>
  <c r="R1083" i="3"/>
  <c r="R1084" i="3" a="1"/>
  <c r="R1084" i="3"/>
  <c r="R1085" i="3" a="1"/>
  <c r="R1085" i="3"/>
  <c r="R1086" i="3" a="1"/>
  <c r="R1086" i="3"/>
  <c r="R1087" i="3" a="1"/>
  <c r="R1087" i="3"/>
  <c r="R1088" i="3" a="1"/>
  <c r="R1088" i="3"/>
  <c r="R1089" i="3" a="1"/>
  <c r="R1089" i="3"/>
  <c r="R1090" i="3" a="1"/>
  <c r="R1090" i="3"/>
  <c r="R1091" i="3" a="1"/>
  <c r="R1091" i="3"/>
  <c r="R1092" i="3" a="1"/>
  <c r="R1092" i="3"/>
  <c r="R1093" i="3" a="1"/>
  <c r="R1093" i="3"/>
  <c r="R1094" i="3" a="1"/>
  <c r="R1094" i="3"/>
  <c r="R1095" i="3" a="1"/>
  <c r="R1095" i="3"/>
  <c r="R1096" i="3" a="1"/>
  <c r="R1096" i="3"/>
  <c r="R1097" i="3" a="1"/>
  <c r="R1097" i="3"/>
  <c r="R1098" i="3" a="1"/>
  <c r="R1098" i="3"/>
  <c r="R1099" i="3" a="1"/>
  <c r="R1099" i="3"/>
  <c r="R1100" i="3" a="1"/>
  <c r="R1100" i="3"/>
  <c r="R1101" i="3" a="1"/>
  <c r="R1101" i="3"/>
  <c r="R1102" i="3" a="1"/>
  <c r="R1102" i="3"/>
  <c r="R1103" i="3" a="1"/>
  <c r="R1103" i="3"/>
  <c r="R1104" i="3" a="1"/>
  <c r="R1104" i="3"/>
  <c r="R1105" i="3" a="1"/>
  <c r="R1105" i="3"/>
  <c r="R1106" i="3" a="1"/>
  <c r="R1106" i="3"/>
  <c r="R1107" i="3" a="1"/>
  <c r="R1107" i="3"/>
  <c r="R1108" i="3" a="1"/>
  <c r="R1108" i="3"/>
  <c r="R1109" i="3" a="1"/>
  <c r="R1109" i="3"/>
  <c r="R1110" i="3" a="1"/>
  <c r="R1110" i="3"/>
  <c r="R1111" i="3" a="1"/>
  <c r="R1111" i="3"/>
  <c r="R1112" i="3" a="1"/>
  <c r="R1112" i="3"/>
  <c r="R1113" i="3" a="1"/>
  <c r="R1113" i="3"/>
  <c r="R1114" i="3" a="1"/>
  <c r="R1114" i="3"/>
  <c r="R1115" i="3" a="1"/>
  <c r="R1115" i="3"/>
  <c r="R1116" i="3" a="1"/>
  <c r="R1116" i="3"/>
  <c r="R1117" i="3" a="1"/>
  <c r="R1117" i="3"/>
  <c r="R1118" i="3" a="1"/>
  <c r="R1118" i="3"/>
  <c r="R1119" i="3" a="1"/>
  <c r="R1119" i="3"/>
  <c r="R1120" i="3" a="1"/>
  <c r="R1120" i="3"/>
  <c r="R1121" i="3" a="1"/>
  <c r="R1121" i="3"/>
  <c r="R1122" i="3" a="1"/>
  <c r="R1122" i="3"/>
  <c r="R1123" i="3" a="1"/>
  <c r="R1123" i="3"/>
  <c r="R1124" i="3" a="1"/>
  <c r="R1124" i="3"/>
  <c r="R1125" i="3" a="1"/>
  <c r="R1125" i="3"/>
  <c r="R1126" i="3" a="1"/>
  <c r="R1126" i="3"/>
  <c r="R1127" i="3" a="1"/>
  <c r="R1127" i="3"/>
  <c r="R1128" i="3" a="1"/>
  <c r="R1128" i="3"/>
  <c r="R1129" i="3" a="1"/>
  <c r="R1129" i="3"/>
  <c r="R1130" i="3" a="1"/>
  <c r="R1130" i="3"/>
  <c r="R1131" i="3" a="1"/>
  <c r="R1131" i="3"/>
  <c r="R1132" i="3" a="1"/>
  <c r="R1132" i="3"/>
  <c r="R1133" i="3" a="1"/>
  <c r="R1133" i="3"/>
  <c r="R1134" i="3" a="1"/>
  <c r="R1134" i="3"/>
  <c r="R1135" i="3" a="1"/>
  <c r="R1135" i="3"/>
  <c r="R1136" i="3" a="1"/>
  <c r="R1136" i="3"/>
  <c r="R1137" i="3" a="1"/>
  <c r="R1137" i="3"/>
  <c r="R1138" i="3" a="1"/>
  <c r="R1138" i="3"/>
  <c r="R1139" i="3" a="1"/>
  <c r="R1139" i="3"/>
  <c r="R1140" i="3" a="1"/>
  <c r="R1140" i="3"/>
  <c r="R1141" i="3" a="1"/>
  <c r="R1141" i="3"/>
  <c r="R1142" i="3" a="1"/>
  <c r="R1142" i="3"/>
  <c r="R1143" i="3" a="1"/>
  <c r="R1143" i="3"/>
  <c r="R1144" i="3" a="1"/>
  <c r="R1144" i="3"/>
  <c r="R1145" i="3" a="1"/>
  <c r="R1145" i="3"/>
  <c r="R1146" i="3" a="1"/>
  <c r="R1146" i="3"/>
  <c r="R1147" i="3" a="1"/>
  <c r="R1147" i="3"/>
  <c r="R1148" i="3" a="1"/>
  <c r="R1148" i="3"/>
  <c r="R1149" i="3" a="1"/>
  <c r="R1149" i="3"/>
  <c r="R1150" i="3" a="1"/>
  <c r="R1150" i="3"/>
  <c r="R1151" i="3" a="1"/>
  <c r="R1151" i="3"/>
  <c r="R1152" i="3" a="1"/>
  <c r="R1152" i="3"/>
  <c r="R1153" i="3" a="1"/>
  <c r="R1153" i="3"/>
  <c r="R1154" i="3" a="1"/>
  <c r="R1154" i="3"/>
  <c r="R1155" i="3" a="1"/>
  <c r="R1155" i="3"/>
  <c r="R1156" i="3" a="1"/>
  <c r="R1156" i="3"/>
  <c r="R1157" i="3" a="1"/>
  <c r="R1157" i="3"/>
  <c r="R1158" i="3" a="1"/>
  <c r="R1158" i="3"/>
  <c r="R1159" i="3" a="1"/>
  <c r="R1159" i="3"/>
  <c r="R1160" i="3" a="1"/>
  <c r="R1160" i="3"/>
  <c r="R1161" i="3" a="1"/>
  <c r="R1161" i="3"/>
  <c r="R1162" i="3" a="1"/>
  <c r="R1162" i="3"/>
  <c r="R1163" i="3" a="1"/>
  <c r="R1163" i="3"/>
  <c r="R1164" i="3" a="1"/>
  <c r="R1164" i="3"/>
  <c r="R1165" i="3" a="1"/>
  <c r="R1165" i="3"/>
  <c r="R1166" i="3" a="1"/>
  <c r="R1166" i="3"/>
  <c r="R1167" i="3" a="1"/>
  <c r="R1167" i="3"/>
  <c r="R1168" i="3" a="1"/>
  <c r="R1168" i="3"/>
  <c r="R1169" i="3" a="1"/>
  <c r="R1169" i="3"/>
  <c r="R1170" i="3" a="1"/>
  <c r="R1170" i="3"/>
  <c r="R1171" i="3" a="1"/>
  <c r="R1171" i="3"/>
  <c r="R1172" i="3" a="1"/>
  <c r="R1172" i="3"/>
  <c r="R1173" i="3" a="1"/>
  <c r="R1173" i="3"/>
  <c r="R1174" i="3" a="1"/>
  <c r="R1174" i="3"/>
  <c r="R1175" i="3" a="1"/>
  <c r="R1175" i="3"/>
  <c r="R1176" i="3" a="1"/>
  <c r="R1176" i="3"/>
  <c r="R1177" i="3" a="1"/>
  <c r="R1177" i="3"/>
  <c r="R1178" i="3" a="1"/>
  <c r="R1178" i="3"/>
  <c r="R1179" i="3" a="1"/>
  <c r="R1179" i="3"/>
  <c r="R1180" i="3" a="1"/>
  <c r="R1180" i="3"/>
  <c r="R1181" i="3" a="1"/>
  <c r="R1181" i="3"/>
  <c r="R1182" i="3" a="1"/>
  <c r="R1182" i="3"/>
  <c r="R1183" i="3" a="1"/>
  <c r="R1183" i="3"/>
  <c r="R1184" i="3" a="1"/>
  <c r="R1184" i="3"/>
  <c r="R1185" i="3" a="1"/>
  <c r="R1185" i="3"/>
  <c r="R1186" i="3" a="1"/>
  <c r="R1186" i="3"/>
  <c r="R1187" i="3" a="1"/>
  <c r="R1187" i="3"/>
  <c r="R1188" i="3" a="1"/>
  <c r="R1188" i="3"/>
  <c r="R1189" i="3" a="1"/>
  <c r="R1189" i="3"/>
  <c r="R1190" i="3" a="1"/>
  <c r="R1190" i="3"/>
  <c r="R1191" i="3" a="1"/>
  <c r="R1191" i="3"/>
  <c r="R1192" i="3" a="1"/>
  <c r="R1192" i="3"/>
  <c r="R1193" i="3" a="1"/>
  <c r="R1193" i="3"/>
  <c r="R1194" i="3" a="1"/>
  <c r="R1194" i="3"/>
  <c r="R1195" i="3" a="1"/>
  <c r="R1195" i="3"/>
  <c r="R1196" i="3" a="1"/>
  <c r="R1196" i="3"/>
  <c r="R1197" i="3" a="1"/>
  <c r="R1197" i="3"/>
  <c r="R1198" i="3" a="1"/>
  <c r="R1198" i="3"/>
  <c r="R1199" i="3" a="1"/>
  <c r="R1199" i="3"/>
  <c r="R1200" i="3" a="1"/>
  <c r="R1200" i="3"/>
  <c r="R1201" i="3" a="1"/>
  <c r="R1201" i="3"/>
  <c r="R1202" i="3" a="1"/>
  <c r="R1202" i="3"/>
  <c r="R1203" i="3" a="1"/>
  <c r="R1203" i="3"/>
  <c r="R1204" i="3" a="1"/>
  <c r="R1204" i="3"/>
  <c r="R1205" i="3" a="1"/>
  <c r="R1205" i="3"/>
  <c r="R1206" i="3" a="1"/>
  <c r="R1206" i="3"/>
  <c r="R1207" i="3" a="1"/>
  <c r="R1207" i="3"/>
  <c r="R1208" i="3" a="1"/>
  <c r="R1208" i="3"/>
  <c r="R1209" i="3" a="1"/>
  <c r="R1209" i="3"/>
  <c r="R1210" i="3" a="1"/>
  <c r="R1210" i="3"/>
  <c r="R1211" i="3" a="1"/>
  <c r="R1211" i="3"/>
  <c r="R1212" i="3" a="1"/>
  <c r="R1212" i="3"/>
  <c r="R1213" i="3" a="1"/>
  <c r="R1213" i="3"/>
  <c r="R1214" i="3" a="1"/>
  <c r="R1214" i="3"/>
  <c r="R1215" i="3" a="1"/>
  <c r="R1215" i="3"/>
  <c r="R1216" i="3" a="1"/>
  <c r="R1216" i="3"/>
  <c r="R1217" i="3" a="1"/>
  <c r="R1217" i="3"/>
  <c r="R1218" i="3" a="1"/>
  <c r="R1218" i="3"/>
  <c r="R1219" i="3" a="1"/>
  <c r="R1219" i="3"/>
  <c r="R1220" i="3" a="1"/>
  <c r="R1220" i="3"/>
  <c r="R1221" i="3" a="1"/>
  <c r="R1221" i="3"/>
  <c r="R1222" i="3" a="1"/>
  <c r="R1222" i="3"/>
  <c r="R1223" i="3" a="1"/>
  <c r="R1223" i="3"/>
  <c r="R1224" i="3" a="1"/>
  <c r="R1224" i="3"/>
  <c r="R1225" i="3" a="1"/>
  <c r="R1225" i="3"/>
  <c r="R1226" i="3" a="1"/>
  <c r="R1226" i="3"/>
  <c r="R1227" i="3" a="1"/>
  <c r="R1227" i="3"/>
  <c r="R1228" i="3" a="1"/>
  <c r="R1228" i="3"/>
  <c r="R1229" i="3" a="1"/>
  <c r="R1229" i="3"/>
  <c r="R1230" i="3" a="1"/>
  <c r="R1230" i="3"/>
  <c r="R1231" i="3" a="1"/>
  <c r="R1231" i="3"/>
  <c r="R1232" i="3" a="1"/>
  <c r="R1232" i="3"/>
  <c r="R1233" i="3" a="1"/>
  <c r="R1233" i="3"/>
  <c r="R1234" i="3" a="1"/>
  <c r="R1234" i="3"/>
  <c r="R1235" i="3" a="1"/>
  <c r="R1235" i="3"/>
  <c r="R1236" i="3" a="1"/>
  <c r="R1236" i="3"/>
  <c r="R1237" i="3" a="1"/>
  <c r="R1237" i="3"/>
  <c r="R1238" i="3" a="1"/>
  <c r="R1238" i="3"/>
  <c r="R1239" i="3" a="1"/>
  <c r="R1239" i="3"/>
  <c r="R1240" i="3" a="1"/>
  <c r="R1240" i="3"/>
  <c r="R1241" i="3" a="1"/>
  <c r="R1241" i="3"/>
  <c r="R1242" i="3" a="1"/>
  <c r="R1242" i="3"/>
  <c r="R1243" i="3" a="1"/>
  <c r="R1243" i="3"/>
  <c r="R1244" i="3" a="1"/>
  <c r="R1244" i="3"/>
  <c r="R1245" i="3" a="1"/>
  <c r="R1245" i="3"/>
  <c r="R1246" i="3" a="1"/>
  <c r="R1246" i="3"/>
  <c r="R1247" i="3" a="1"/>
  <c r="R1247" i="3"/>
  <c r="R1248" i="3" a="1"/>
  <c r="R1248" i="3"/>
  <c r="R1249" i="3" a="1"/>
  <c r="R1249" i="3"/>
  <c r="R1250" i="3" a="1"/>
  <c r="R1250" i="3"/>
  <c r="R1251" i="3" a="1"/>
  <c r="R1251" i="3"/>
  <c r="R1252" i="3" a="1"/>
  <c r="R1252" i="3"/>
  <c r="R1253" i="3" a="1"/>
  <c r="R1253" i="3"/>
  <c r="R1254" i="3" a="1"/>
  <c r="R1254" i="3"/>
  <c r="R1255" i="3" a="1"/>
  <c r="R1255" i="3"/>
  <c r="R1256" i="3" a="1"/>
  <c r="R1256" i="3"/>
  <c r="R1257" i="3" a="1"/>
  <c r="R1257" i="3"/>
  <c r="R1258" i="3" a="1"/>
  <c r="R1258" i="3"/>
  <c r="R1259" i="3" a="1"/>
  <c r="R1259" i="3"/>
  <c r="R1260" i="3" a="1"/>
  <c r="R1260" i="3"/>
  <c r="R1261" i="3" a="1"/>
  <c r="R1261" i="3"/>
  <c r="R1262" i="3" a="1"/>
  <c r="R1262" i="3"/>
  <c r="R1263" i="3" a="1"/>
  <c r="R1263" i="3"/>
  <c r="R1264" i="3" a="1"/>
  <c r="R1264" i="3"/>
  <c r="R1265" i="3" a="1"/>
  <c r="R1265" i="3"/>
  <c r="R1266" i="3" a="1"/>
  <c r="R1266" i="3"/>
  <c r="R1267" i="3" a="1"/>
  <c r="R1267" i="3"/>
  <c r="R1268" i="3" a="1"/>
  <c r="R1268" i="3"/>
  <c r="R1269" i="3" a="1"/>
  <c r="R1269" i="3"/>
  <c r="R1270" i="3" a="1"/>
  <c r="R1270" i="3"/>
  <c r="R1271" i="3" a="1"/>
  <c r="R1271" i="3"/>
  <c r="R1272" i="3" a="1"/>
  <c r="R1272" i="3"/>
  <c r="R1273" i="3" a="1"/>
  <c r="R1273" i="3"/>
  <c r="R1274" i="3" a="1"/>
  <c r="R1274" i="3"/>
  <c r="R1275" i="3" a="1"/>
  <c r="R1275" i="3"/>
  <c r="R1276" i="3" a="1"/>
  <c r="R1276" i="3"/>
  <c r="R1277" i="3" a="1"/>
  <c r="R1277" i="3"/>
  <c r="R1278" i="3" a="1"/>
  <c r="R1278" i="3"/>
  <c r="R1279" i="3" a="1"/>
  <c r="R1279" i="3"/>
  <c r="R1280" i="3" a="1"/>
  <c r="R1280" i="3"/>
  <c r="R1281" i="3" a="1"/>
  <c r="R1281" i="3"/>
  <c r="R1282" i="3" a="1"/>
  <c r="R1282" i="3"/>
  <c r="R1283" i="3" a="1"/>
  <c r="R1283" i="3"/>
  <c r="R1284" i="3" a="1"/>
  <c r="R1284" i="3"/>
  <c r="R1285" i="3" a="1"/>
  <c r="R1285" i="3"/>
  <c r="R1286" i="3" a="1"/>
  <c r="R1286" i="3"/>
  <c r="R1287" i="3" a="1"/>
  <c r="R1287" i="3"/>
  <c r="R1288" i="3" a="1"/>
  <c r="R1288" i="3"/>
  <c r="R1289" i="3" a="1"/>
  <c r="R1289" i="3"/>
  <c r="R1290" i="3" a="1"/>
  <c r="R1290" i="3"/>
  <c r="R1291" i="3" a="1"/>
  <c r="R1291" i="3"/>
  <c r="R1292" i="3" a="1"/>
  <c r="R1292" i="3"/>
  <c r="R1293" i="3" a="1"/>
  <c r="R1293" i="3"/>
  <c r="R1294" i="3" a="1"/>
  <c r="R1294" i="3"/>
  <c r="R1295" i="3" a="1"/>
  <c r="R1295" i="3"/>
  <c r="R1296" i="3" a="1"/>
  <c r="R1296" i="3"/>
  <c r="R1297" i="3" a="1"/>
  <c r="R1297" i="3"/>
  <c r="R1298" i="3" a="1"/>
  <c r="R1298" i="3"/>
  <c r="R1299" i="3" a="1"/>
  <c r="R1299" i="3"/>
  <c r="R1300" i="3" a="1"/>
  <c r="R1300" i="3"/>
  <c r="R1301" i="3" a="1"/>
  <c r="R1301" i="3"/>
  <c r="R1302" i="3" a="1"/>
  <c r="R1302" i="3"/>
  <c r="R1303" i="3" a="1"/>
  <c r="R1303" i="3"/>
  <c r="R1304" i="3" a="1"/>
  <c r="R1304" i="3"/>
  <c r="R1305" i="3" a="1"/>
  <c r="R1305" i="3"/>
  <c r="R1306" i="3" a="1"/>
  <c r="R1306" i="3"/>
  <c r="R1307" i="3" a="1"/>
  <c r="R1307" i="3"/>
  <c r="R1308" i="3" a="1"/>
  <c r="R1308" i="3"/>
  <c r="R1309" i="3" a="1"/>
  <c r="R1309" i="3"/>
  <c r="R1310" i="3" a="1"/>
  <c r="R1310" i="3"/>
  <c r="R1311" i="3" a="1"/>
  <c r="R1311" i="3"/>
  <c r="R1312" i="3" a="1"/>
  <c r="R1312" i="3"/>
  <c r="R1313" i="3" a="1"/>
  <c r="R1313" i="3"/>
  <c r="R1314" i="3" a="1"/>
  <c r="R1314" i="3"/>
  <c r="R1315" i="3" a="1"/>
  <c r="R1315" i="3"/>
  <c r="R1316" i="3" a="1"/>
  <c r="R1316" i="3"/>
  <c r="R1317" i="3" a="1"/>
  <c r="R1317" i="3"/>
  <c r="R1318" i="3" a="1"/>
  <c r="R1318" i="3"/>
  <c r="R1319" i="3" a="1"/>
  <c r="R1319" i="3"/>
  <c r="R1320" i="3" a="1"/>
  <c r="R1320" i="3"/>
  <c r="R1321" i="3" a="1"/>
  <c r="R1321" i="3"/>
  <c r="R1322" i="3" a="1"/>
  <c r="R1322" i="3"/>
  <c r="R1323" i="3" a="1"/>
  <c r="R1323" i="3"/>
  <c r="R1324" i="3" a="1"/>
  <c r="R1324" i="3"/>
  <c r="R1325" i="3" a="1"/>
  <c r="R1325" i="3"/>
  <c r="R1326" i="3" a="1"/>
  <c r="R1326" i="3"/>
  <c r="R1327" i="3" a="1"/>
  <c r="R1327" i="3"/>
  <c r="R1328" i="3" a="1"/>
  <c r="R1328" i="3"/>
  <c r="R1329" i="3" a="1"/>
  <c r="R1329" i="3"/>
  <c r="R1330" i="3" a="1"/>
  <c r="R1330" i="3"/>
  <c r="R1331" i="3" a="1"/>
  <c r="R1331" i="3"/>
  <c r="R1332" i="3" a="1"/>
  <c r="R1332" i="3"/>
  <c r="R1333" i="3" a="1"/>
  <c r="R1333" i="3"/>
  <c r="R1334" i="3" a="1"/>
  <c r="R1334" i="3"/>
  <c r="R1335" i="3" a="1"/>
  <c r="R1335" i="3"/>
  <c r="R1336" i="3" a="1"/>
  <c r="R1336" i="3"/>
  <c r="R1337" i="3" a="1"/>
  <c r="R1337" i="3"/>
  <c r="R1338" i="3" a="1"/>
  <c r="R1338" i="3"/>
  <c r="R1339" i="3" a="1"/>
  <c r="R1339" i="3"/>
  <c r="R1340" i="3" a="1"/>
  <c r="R1340" i="3"/>
  <c r="R1341" i="3" a="1"/>
  <c r="R1341" i="3"/>
  <c r="R1342" i="3" a="1"/>
  <c r="R1342" i="3"/>
  <c r="R1343" i="3" a="1"/>
  <c r="R1343" i="3"/>
  <c r="R1344" i="3" a="1"/>
  <c r="R1344" i="3"/>
  <c r="R1345" i="3" a="1"/>
  <c r="R1345" i="3"/>
  <c r="R1346" i="3" a="1"/>
  <c r="R1346" i="3"/>
  <c r="R1347" i="3" a="1"/>
  <c r="R1347" i="3"/>
  <c r="R1348" i="3" a="1"/>
  <c r="R1348" i="3"/>
  <c r="R1349" i="3" a="1"/>
  <c r="R1349" i="3"/>
  <c r="R1350" i="3" a="1"/>
  <c r="R1350" i="3"/>
  <c r="R1351" i="3" a="1"/>
  <c r="R1351" i="3"/>
  <c r="R1352" i="3" a="1"/>
  <c r="R1352" i="3"/>
  <c r="R1353" i="3" a="1"/>
  <c r="R1353" i="3"/>
  <c r="R1354" i="3" a="1"/>
  <c r="R1354" i="3"/>
  <c r="R1355" i="3" a="1"/>
  <c r="R1355" i="3"/>
  <c r="R1356" i="3" a="1"/>
  <c r="R1356" i="3"/>
  <c r="R1357" i="3" a="1"/>
  <c r="R1357" i="3"/>
  <c r="R1358" i="3" a="1"/>
  <c r="R1358" i="3"/>
  <c r="R1359" i="3" a="1"/>
  <c r="R1359" i="3"/>
  <c r="R1360" i="3" a="1"/>
  <c r="R1360" i="3"/>
  <c r="R1361" i="3" a="1"/>
  <c r="R1361" i="3"/>
  <c r="R1362" i="3" a="1"/>
  <c r="R1362" i="3"/>
  <c r="R1363" i="3" a="1"/>
  <c r="R1363" i="3"/>
  <c r="R1364" i="3" a="1"/>
  <c r="R1364" i="3"/>
  <c r="R1365" i="3" a="1"/>
  <c r="R1365" i="3"/>
  <c r="R1366" i="3" a="1"/>
  <c r="R1366" i="3"/>
  <c r="R1367" i="3" a="1"/>
  <c r="R1367" i="3"/>
  <c r="R1368" i="3" a="1"/>
  <c r="R1368" i="3"/>
  <c r="R1369" i="3" a="1"/>
  <c r="R1369" i="3"/>
  <c r="R1370" i="3" a="1"/>
  <c r="R1370" i="3"/>
  <c r="R1371" i="3" a="1"/>
  <c r="R1371" i="3"/>
  <c r="R1372" i="3" a="1"/>
  <c r="R1372" i="3"/>
  <c r="R1373" i="3" a="1"/>
  <c r="R1373" i="3"/>
  <c r="R1374" i="3" a="1"/>
  <c r="R1374" i="3"/>
  <c r="R1375" i="3" a="1"/>
  <c r="R1375" i="3"/>
  <c r="R1376" i="3" a="1"/>
  <c r="R1376" i="3"/>
  <c r="R1377" i="3" a="1"/>
  <c r="R1377" i="3"/>
  <c r="R1378" i="3" a="1"/>
  <c r="R1378" i="3"/>
  <c r="R1379" i="3" a="1"/>
  <c r="R1379" i="3"/>
  <c r="R1380" i="3" a="1"/>
  <c r="R1380" i="3"/>
  <c r="R1381" i="3" a="1"/>
  <c r="R1381" i="3"/>
  <c r="R1382" i="3" a="1"/>
  <c r="R1382" i="3"/>
  <c r="R1383" i="3" a="1"/>
  <c r="R1383" i="3"/>
  <c r="R1384" i="3" a="1"/>
  <c r="R1384" i="3"/>
  <c r="R1385" i="3" a="1"/>
  <c r="R1385" i="3"/>
  <c r="R1386" i="3" a="1"/>
  <c r="R1386" i="3"/>
  <c r="R1387" i="3" a="1"/>
  <c r="R1387" i="3"/>
  <c r="R1388" i="3" a="1"/>
  <c r="R1388" i="3"/>
  <c r="R1389" i="3" a="1"/>
  <c r="R1389" i="3"/>
  <c r="R1390" i="3" a="1"/>
  <c r="R1390" i="3"/>
  <c r="R1391" i="3" a="1"/>
  <c r="R1391" i="3"/>
  <c r="R1392" i="3" a="1"/>
  <c r="R1392" i="3"/>
  <c r="R1393" i="3" a="1"/>
  <c r="R1393" i="3"/>
  <c r="R1394" i="3" a="1"/>
  <c r="R1394" i="3"/>
  <c r="R1395" i="3" a="1"/>
  <c r="R1395" i="3"/>
  <c r="R1396" i="3" a="1"/>
  <c r="R1396" i="3"/>
  <c r="R1397" i="3" a="1"/>
  <c r="R1397" i="3"/>
  <c r="R1398" i="3" a="1"/>
  <c r="R1398" i="3"/>
  <c r="R1399" i="3" a="1"/>
  <c r="R1399" i="3"/>
  <c r="R1400" i="3" a="1"/>
  <c r="R1400" i="3"/>
  <c r="R1401" i="3" a="1"/>
  <c r="R1401" i="3"/>
  <c r="R1402" i="3" a="1"/>
  <c r="R1402" i="3"/>
  <c r="R1403" i="3" a="1"/>
  <c r="R1403" i="3"/>
  <c r="R1404" i="3" a="1"/>
  <c r="R1404" i="3"/>
  <c r="R1405" i="3" a="1"/>
  <c r="R1405" i="3"/>
  <c r="R1406" i="3" a="1"/>
  <c r="R1406" i="3"/>
  <c r="R1407" i="3" a="1"/>
  <c r="R1407" i="3"/>
  <c r="R1408" i="3" a="1"/>
  <c r="R1408" i="3"/>
  <c r="R1409" i="3" a="1"/>
  <c r="R1409" i="3"/>
  <c r="R1410" i="3" a="1"/>
  <c r="R1410" i="3"/>
  <c r="R1411" i="3" a="1"/>
  <c r="R1411" i="3"/>
  <c r="R1412" i="3" a="1"/>
  <c r="R1412" i="3"/>
  <c r="R1413" i="3" a="1"/>
  <c r="R1413" i="3"/>
  <c r="R1414" i="3" a="1"/>
  <c r="R1414" i="3"/>
  <c r="R1415" i="3" a="1"/>
  <c r="R1415" i="3"/>
  <c r="R1416" i="3" a="1"/>
  <c r="R1416" i="3"/>
  <c r="R1417" i="3" a="1"/>
  <c r="R1417" i="3"/>
  <c r="R1418" i="3" a="1"/>
  <c r="R1418" i="3"/>
  <c r="R1419" i="3" a="1"/>
  <c r="R1419" i="3"/>
  <c r="R1420" i="3" a="1"/>
  <c r="R1420" i="3"/>
  <c r="R1421" i="3" a="1"/>
  <c r="R1421" i="3"/>
  <c r="R1422" i="3" a="1"/>
  <c r="R1422" i="3"/>
  <c r="R1423" i="3" a="1"/>
  <c r="R1423" i="3"/>
  <c r="R1424" i="3" a="1"/>
  <c r="R1424" i="3"/>
  <c r="R1425" i="3" a="1"/>
  <c r="R1425" i="3"/>
  <c r="R1426" i="3" a="1"/>
  <c r="R1426" i="3"/>
  <c r="R1427" i="3" a="1"/>
  <c r="R1427" i="3"/>
  <c r="R1428" i="3" a="1"/>
  <c r="R1428" i="3"/>
  <c r="R1429" i="3" a="1"/>
  <c r="R1429" i="3"/>
  <c r="R1430" i="3" a="1"/>
  <c r="R1430" i="3"/>
  <c r="R1431" i="3" a="1"/>
  <c r="R1431" i="3"/>
  <c r="R1432" i="3" a="1"/>
  <c r="R1432" i="3"/>
  <c r="R1433" i="3" a="1"/>
  <c r="R1433" i="3"/>
  <c r="R1434" i="3" a="1"/>
  <c r="R1434" i="3"/>
  <c r="R1435" i="3" a="1"/>
  <c r="R1435" i="3"/>
  <c r="R1436" i="3" a="1"/>
  <c r="R1436" i="3"/>
  <c r="R1437" i="3" a="1"/>
  <c r="R1437" i="3"/>
  <c r="R1438" i="3" a="1"/>
  <c r="R1438" i="3"/>
  <c r="R1439" i="3" a="1"/>
  <c r="R1439" i="3"/>
  <c r="R1440" i="3" a="1"/>
  <c r="R1440" i="3"/>
  <c r="R1441" i="3" a="1"/>
  <c r="R1441" i="3"/>
  <c r="R1442" i="3" a="1"/>
  <c r="R1442" i="3"/>
  <c r="R1443" i="3" a="1"/>
  <c r="R1443" i="3"/>
  <c r="R1444" i="3" a="1"/>
  <c r="R1444" i="3"/>
  <c r="R1445" i="3" a="1"/>
  <c r="R1445" i="3"/>
  <c r="R1446" i="3" a="1"/>
  <c r="R1446" i="3"/>
  <c r="R1447" i="3" a="1"/>
  <c r="R1447" i="3"/>
  <c r="R1448" i="3" a="1"/>
  <c r="R1448" i="3"/>
  <c r="R1449" i="3" a="1"/>
  <c r="R1449" i="3"/>
  <c r="R1450" i="3" a="1"/>
  <c r="R1450" i="3"/>
  <c r="R1451" i="3" a="1"/>
  <c r="R1451" i="3"/>
  <c r="R1452" i="3" a="1"/>
  <c r="R1452" i="3"/>
  <c r="R1453" i="3" a="1"/>
  <c r="R1453" i="3"/>
  <c r="R1454" i="3" a="1"/>
  <c r="R1454" i="3"/>
  <c r="R1455" i="3" a="1"/>
  <c r="R1455" i="3"/>
  <c r="R1456" i="3" a="1"/>
  <c r="R1456" i="3"/>
  <c r="R1457" i="3" a="1"/>
  <c r="R1457" i="3"/>
  <c r="R1458" i="3" a="1"/>
  <c r="R1458" i="3"/>
  <c r="R1459" i="3" a="1"/>
  <c r="R1459" i="3"/>
  <c r="R1460" i="3" a="1"/>
  <c r="R1460" i="3"/>
  <c r="R1461" i="3" a="1"/>
  <c r="R1461" i="3"/>
  <c r="R1462" i="3" a="1"/>
  <c r="R1462" i="3"/>
  <c r="R1463" i="3" a="1"/>
  <c r="R1463" i="3"/>
  <c r="R1464" i="3" a="1"/>
  <c r="R1464" i="3"/>
  <c r="R1465" i="3" a="1"/>
  <c r="R1465" i="3"/>
  <c r="R1466" i="3" a="1"/>
  <c r="R1466" i="3"/>
  <c r="R1467" i="3" a="1"/>
  <c r="R1467" i="3"/>
  <c r="R1468" i="3" a="1"/>
  <c r="R1468" i="3"/>
  <c r="R1469" i="3" a="1"/>
  <c r="R1469" i="3"/>
  <c r="R1470" i="3" a="1"/>
  <c r="R1470" i="3"/>
  <c r="R1471" i="3" a="1"/>
  <c r="R1471" i="3"/>
  <c r="R2" i="3" a="1"/>
  <c r="R2" i="3" s="1"/>
  <c r="AJ18" i="2" l="1" a="1"/>
  <c r="AJ18" i="2" s="1"/>
  <c r="AJ19" i="2"/>
  <c r="AJ41" i="2" l="1"/>
  <c r="AJ28" i="2"/>
  <c r="AJ39" i="2"/>
  <c r="AJ50" i="2"/>
  <c r="AJ26" i="2"/>
  <c r="AJ49" i="2"/>
  <c r="AJ25" i="2"/>
  <c r="AJ48" i="2"/>
  <c r="AJ24" i="2"/>
  <c r="AJ35" i="2"/>
  <c r="AJ23" i="2"/>
  <c r="AJ34" i="2"/>
  <c r="AJ45" i="2"/>
  <c r="AJ21" i="2"/>
  <c r="AJ44" i="2"/>
  <c r="AJ32" i="2"/>
  <c r="AJ20" i="2"/>
  <c r="AJ29" i="2"/>
  <c r="AJ40" i="2"/>
  <c r="AJ27" i="2"/>
  <c r="AJ38" i="2"/>
  <c r="AJ37" i="2"/>
  <c r="AJ36" i="2"/>
  <c r="AJ47" i="2"/>
  <c r="AJ46" i="2"/>
  <c r="AJ22" i="2"/>
  <c r="AJ33" i="2"/>
  <c r="AJ43" i="2"/>
  <c r="AJ31" i="2"/>
  <c r="AJ42" i="2"/>
  <c r="AJ30" i="2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2" i="2"/>
  <c r="P3" i="2" a="1"/>
  <c r="P3" i="2" s="1"/>
  <c r="P4" i="2" a="1"/>
  <c r="P4" i="2" s="1"/>
  <c r="P5" i="2" a="1"/>
  <c r="P5" i="2" s="1"/>
  <c r="P6" i="2" a="1"/>
  <c r="P6" i="2"/>
  <c r="P7" i="2" a="1"/>
  <c r="P7" i="2" s="1"/>
  <c r="P8" i="2" a="1"/>
  <c r="P8" i="2"/>
  <c r="P9" i="2" a="1"/>
  <c r="P9" i="2" s="1"/>
  <c r="P10" i="2" a="1"/>
  <c r="P10" i="2"/>
  <c r="P11" i="2" a="1"/>
  <c r="P11" i="2"/>
  <c r="P12" i="2" a="1"/>
  <c r="P12" i="2"/>
  <c r="P13" i="2" a="1"/>
  <c r="P13" i="2" s="1"/>
  <c r="P14" i="2" a="1"/>
  <c r="P14" i="2"/>
  <c r="P15" i="2" a="1"/>
  <c r="P15" i="2" s="1"/>
  <c r="P16" i="2" a="1"/>
  <c r="P16" i="2" s="1"/>
  <c r="P17" i="2" a="1"/>
  <c r="P17" i="2"/>
  <c r="P18" i="2" a="1"/>
  <c r="P18" i="2"/>
  <c r="P19" i="2" a="1"/>
  <c r="P19" i="2" s="1"/>
  <c r="P20" i="2" a="1"/>
  <c r="P20" i="2" s="1"/>
  <c r="P21" i="2" a="1"/>
  <c r="P21" i="2" s="1"/>
  <c r="P22" i="2" a="1"/>
  <c r="P22" i="2"/>
  <c r="P23" i="2" a="1"/>
  <c r="P23" i="2" s="1"/>
  <c r="P24" i="2" a="1"/>
  <c r="P24" i="2" s="1"/>
  <c r="P25" i="2" a="1"/>
  <c r="P25" i="2"/>
  <c r="P26" i="2" a="1"/>
  <c r="P26" i="2" s="1"/>
  <c r="P27" i="2" a="1"/>
  <c r="P27" i="2" s="1"/>
  <c r="P28" i="2" a="1"/>
  <c r="P28" i="2"/>
  <c r="P29" i="2" a="1"/>
  <c r="P29" i="2" s="1"/>
  <c r="P30" i="2" a="1"/>
  <c r="P30" i="2" s="1"/>
  <c r="P31" i="2" a="1"/>
  <c r="P31" i="2" s="1"/>
  <c r="P32" i="2" a="1"/>
  <c r="P32" i="2"/>
  <c r="P33" i="2" a="1"/>
  <c r="P33" i="2" s="1"/>
  <c r="P34" i="2" a="1"/>
  <c r="P34" i="2"/>
  <c r="P35" i="2" a="1"/>
  <c r="P35" i="2" s="1"/>
  <c r="P36" i="2" a="1"/>
  <c r="P36" i="2" s="1"/>
  <c r="P37" i="2" a="1"/>
  <c r="P37" i="2" s="1"/>
  <c r="P38" i="2" a="1"/>
  <c r="P38" i="2"/>
  <c r="P39" i="2" a="1"/>
  <c r="P39" i="2" s="1"/>
  <c r="P40" i="2" a="1"/>
  <c r="P40" i="2"/>
  <c r="P41" i="2" a="1"/>
  <c r="P41" i="2"/>
  <c r="P42" i="2" a="1"/>
  <c r="P42" i="2" s="1"/>
  <c r="P43" i="2" a="1"/>
  <c r="P43" i="2" s="1"/>
  <c r="P44" i="2" a="1"/>
  <c r="P44" i="2" s="1"/>
  <c r="P45" i="2" a="1"/>
  <c r="P45" i="2" s="1"/>
  <c r="P46" i="2" a="1"/>
  <c r="P46" i="2"/>
  <c r="P47" i="2" a="1"/>
  <c r="P47" i="2"/>
  <c r="P48" i="2" a="1"/>
  <c r="P48" i="2"/>
  <c r="P49" i="2" a="1"/>
  <c r="P49" i="2" s="1"/>
  <c r="P50" i="2" a="1"/>
  <c r="P50" i="2" s="1"/>
  <c r="P51" i="2" a="1"/>
  <c r="P51" i="2" s="1"/>
  <c r="P52" i="2" a="1"/>
  <c r="P52" i="2"/>
  <c r="P53" i="2" a="1"/>
  <c r="P53" i="2"/>
  <c r="P54" i="2" a="1"/>
  <c r="P54" i="2"/>
  <c r="P55" i="2" a="1"/>
  <c r="P55" i="2" s="1"/>
  <c r="P56" i="2" a="1"/>
  <c r="P56" i="2"/>
  <c r="P57" i="2" a="1"/>
  <c r="P57" i="2" s="1"/>
  <c r="P58" i="2" a="1"/>
  <c r="P58" i="2" s="1"/>
  <c r="P59" i="2" a="1"/>
  <c r="P59" i="2"/>
  <c r="P60" i="2" a="1"/>
  <c r="P60" i="2"/>
  <c r="P61" i="2" a="1"/>
  <c r="P61" i="2"/>
  <c r="P62" i="2" a="1"/>
  <c r="P62" i="2" s="1"/>
  <c r="P63" i="2" a="1"/>
  <c r="P63" i="2" s="1"/>
  <c r="P64" i="2" a="1"/>
  <c r="P64" i="2"/>
  <c r="P65" i="2" a="1"/>
  <c r="P65" i="2" s="1"/>
  <c r="P66" i="2" a="1"/>
  <c r="P66" i="2"/>
  <c r="P67" i="2" a="1"/>
  <c r="P67" i="2"/>
  <c r="P68" i="2" a="1"/>
  <c r="P68" i="2" s="1"/>
  <c r="P69" i="2" a="1"/>
  <c r="P69" i="2" s="1"/>
  <c r="P70" i="2" a="1"/>
  <c r="P70" i="2" s="1"/>
  <c r="P71" i="2" a="1"/>
  <c r="P71" i="2"/>
  <c r="P72" i="2" a="1"/>
  <c r="P72" i="2" s="1"/>
  <c r="P73" i="2" a="1"/>
  <c r="P73" i="2"/>
  <c r="P74" i="2" a="1"/>
  <c r="P74" i="2"/>
  <c r="P75" i="2" a="1"/>
  <c r="P75" i="2" s="1"/>
  <c r="P76" i="2" a="1"/>
  <c r="P76" i="2"/>
  <c r="P77" i="2" a="1"/>
  <c r="P77" i="2" s="1"/>
  <c r="P78" i="2" a="1"/>
  <c r="P78" i="2" s="1"/>
  <c r="P79" i="2" a="1"/>
  <c r="P79" i="2" s="1"/>
  <c r="P80" i="2" a="1"/>
  <c r="P80" i="2"/>
  <c r="P81" i="2" a="1"/>
  <c r="P81" i="2" s="1"/>
  <c r="P82" i="2" a="1"/>
  <c r="P82" i="2" s="1"/>
  <c r="P83" i="2" a="1"/>
  <c r="P83" i="2"/>
  <c r="P84" i="2" a="1"/>
  <c r="P84" i="2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/>
  <c r="P92" i="2" a="1"/>
  <c r="P92" i="2"/>
  <c r="P93" i="2" a="1"/>
  <c r="P93" i="2" s="1"/>
  <c r="P94" i="2" a="1"/>
  <c r="P94" i="2" s="1"/>
  <c r="P95" i="2" a="1"/>
  <c r="P95" i="2" s="1"/>
  <c r="P96" i="2" a="1"/>
  <c r="P96" i="2" s="1"/>
  <c r="P97" i="2" a="1"/>
  <c r="P97" i="2" s="1"/>
  <c r="P98" i="2" a="1"/>
  <c r="P98" i="2"/>
  <c r="P99" i="2" a="1"/>
  <c r="P99" i="2" s="1"/>
  <c r="P100" i="2" a="1"/>
  <c r="P100" i="2"/>
  <c r="P101" i="2" a="1"/>
  <c r="P101" i="2" s="1"/>
  <c r="P102" i="2" a="1"/>
  <c r="P102" i="2"/>
  <c r="P103" i="2" a="1"/>
  <c r="P103" i="2" s="1"/>
  <c r="P104" i="2" a="1"/>
  <c r="P104" i="2" s="1"/>
  <c r="P105" i="2" a="1"/>
  <c r="P105" i="2" s="1"/>
  <c r="P106" i="2" a="1"/>
  <c r="P106" i="2"/>
  <c r="P107" i="2" a="1"/>
  <c r="P107" i="2"/>
  <c r="P108" i="2" a="1"/>
  <c r="P108" i="2" s="1"/>
  <c r="P109" i="2" a="1"/>
  <c r="P109" i="2"/>
  <c r="P110" i="2" a="1"/>
  <c r="P110" i="2" s="1"/>
  <c r="P111" i="2" a="1"/>
  <c r="P111" i="2" s="1"/>
  <c r="P112" i="2" a="1"/>
  <c r="P112" i="2"/>
  <c r="P113" i="2" a="1"/>
  <c r="P113" i="2"/>
  <c r="P114" i="2" a="1"/>
  <c r="P114" i="2" s="1"/>
  <c r="P115" i="2" a="1"/>
  <c r="P115" i="2"/>
  <c r="P116" i="2" a="1"/>
  <c r="P116" i="2"/>
  <c r="P117" i="2" a="1"/>
  <c r="P117" i="2" s="1"/>
  <c r="P118" i="2" a="1"/>
  <c r="P118" i="2"/>
  <c r="P119" i="2" a="1"/>
  <c r="P119" i="2"/>
  <c r="P120" i="2" a="1"/>
  <c r="P120" i="2"/>
  <c r="P121" i="2" a="1"/>
  <c r="P121" i="2" s="1"/>
  <c r="P122" i="2" a="1"/>
  <c r="P122" i="2" s="1"/>
  <c r="P123" i="2" a="1"/>
  <c r="P123" i="2" s="1"/>
  <c r="P124" i="2" a="1"/>
  <c r="P124" i="2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/>
  <c r="P131" i="2" a="1"/>
  <c r="P131" i="2"/>
  <c r="P132" i="2" a="1"/>
  <c r="P132" i="2" s="1"/>
  <c r="P133" i="2" a="1"/>
  <c r="P133" i="2" s="1"/>
  <c r="P134" i="2" a="1"/>
  <c r="P134" i="2" s="1"/>
  <c r="P135" i="2" a="1"/>
  <c r="P135" i="2" s="1"/>
  <c r="P136" i="2" a="1"/>
  <c r="P136" i="2"/>
  <c r="P137" i="2" a="1"/>
  <c r="P137" i="2"/>
  <c r="P138" i="2" a="1"/>
  <c r="P138" i="2"/>
  <c r="P139" i="2" a="1"/>
  <c r="P139" i="2" s="1"/>
  <c r="P140" i="2" a="1"/>
  <c r="P140" i="2" s="1"/>
  <c r="P141" i="2" a="1"/>
  <c r="P141" i="2" s="1"/>
  <c r="P142" i="2" a="1"/>
  <c r="P142" i="2"/>
  <c r="P143" i="2" a="1"/>
  <c r="P143" i="2"/>
  <c r="P144" i="2" a="1"/>
  <c r="P144" i="2" s="1"/>
  <c r="P145" i="2" a="1"/>
  <c r="P145" i="2"/>
  <c r="P146" i="2" a="1"/>
  <c r="P146" i="2" s="1"/>
  <c r="P147" i="2" a="1"/>
  <c r="P147" i="2" s="1"/>
  <c r="P148" i="2" a="1"/>
  <c r="P148" i="2"/>
  <c r="P149" i="2" a="1"/>
  <c r="P149" i="2"/>
  <c r="P150" i="2" a="1"/>
  <c r="P150" i="2" s="1"/>
  <c r="P151" i="2" a="1"/>
  <c r="P151" i="2"/>
  <c r="P152" i="2" a="1"/>
  <c r="P152" i="2" s="1"/>
  <c r="P153" i="2" a="1"/>
  <c r="P153" i="2" s="1"/>
  <c r="P154" i="2" a="1"/>
  <c r="P154" i="2" s="1"/>
  <c r="P155" i="2" a="1"/>
  <c r="P155" i="2" s="1"/>
  <c r="P156" i="2" a="1"/>
  <c r="P156" i="2"/>
  <c r="P157" i="2" a="1"/>
  <c r="P157" i="2" s="1"/>
  <c r="P158" i="2" a="1"/>
  <c r="P158" i="2"/>
  <c r="P159" i="2" a="1"/>
  <c r="P159" i="2" s="1"/>
  <c r="P160" i="2" a="1"/>
  <c r="P160" i="2" s="1"/>
  <c r="P161" i="2" a="1"/>
  <c r="P161" i="2" s="1"/>
  <c r="P162" i="2" a="1"/>
  <c r="P162" i="2"/>
  <c r="P163" i="2" a="1"/>
  <c r="P163" i="2"/>
  <c r="P164" i="2" a="1"/>
  <c r="P164" i="2" s="1"/>
  <c r="P165" i="2" a="1"/>
  <c r="P165" i="2" s="1"/>
  <c r="P166" i="2" a="1"/>
  <c r="P166" i="2"/>
  <c r="P167" i="2" a="1"/>
  <c r="P167" i="2" s="1"/>
  <c r="P168" i="2" a="1"/>
  <c r="P168" i="2" s="1"/>
  <c r="P169" i="2" a="1"/>
  <c r="P169" i="2" s="1"/>
  <c r="P170" i="2" a="1"/>
  <c r="P170" i="2" s="1"/>
  <c r="P171" i="2" a="1"/>
  <c r="P171" i="2" s="1"/>
  <c r="P172" i="2" a="1"/>
  <c r="P172" i="2" s="1"/>
  <c r="P173" i="2" a="1"/>
  <c r="P173" i="2" s="1"/>
  <c r="P174" i="2" a="1"/>
  <c r="P174" i="2"/>
  <c r="P175" i="2" a="1"/>
  <c r="P175" i="2"/>
  <c r="P176" i="2" a="1"/>
  <c r="P176" i="2" s="1"/>
  <c r="P177" i="2" a="1"/>
  <c r="P177" i="2" s="1"/>
  <c r="P178" i="2" a="1"/>
  <c r="P178" i="2"/>
  <c r="P179" i="2" a="1"/>
  <c r="P179" i="2"/>
  <c r="P180" i="2" a="1"/>
  <c r="P180" i="2" s="1"/>
  <c r="P181" i="2" a="1"/>
  <c r="P181" i="2"/>
  <c r="P182" i="2" a="1"/>
  <c r="P182" i="2"/>
  <c r="P183" i="2" a="1"/>
  <c r="P183" i="2" s="1"/>
  <c r="P184" i="2" a="1"/>
  <c r="P184" i="2"/>
  <c r="P185" i="2" a="1"/>
  <c r="P185" i="2"/>
  <c r="P186" i="2" a="1"/>
  <c r="P186" i="2" s="1"/>
  <c r="P187" i="2" a="1"/>
  <c r="P187" i="2" s="1"/>
  <c r="P188" i="2" a="1"/>
  <c r="P188" i="2"/>
  <c r="P189" i="2" a="1"/>
  <c r="P189" i="2" s="1"/>
  <c r="P190" i="2" a="1"/>
  <c r="P190" i="2"/>
  <c r="P191" i="2" a="1"/>
  <c r="P191" i="2"/>
  <c r="P192" i="2" a="1"/>
  <c r="P192" i="2"/>
  <c r="P193" i="2" a="1"/>
  <c r="P193" i="2" s="1"/>
  <c r="P194" i="2" a="1"/>
  <c r="P194" i="2" s="1"/>
  <c r="P195" i="2" a="1"/>
  <c r="P195" i="2" s="1"/>
  <c r="P196" i="2" a="1"/>
  <c r="P196" i="2" s="1"/>
  <c r="P197" i="2" a="1"/>
  <c r="P197" i="2"/>
  <c r="P198" i="2" a="1"/>
  <c r="P198" i="2"/>
  <c r="P199" i="2" a="1"/>
  <c r="P199" i="2" s="1"/>
  <c r="P200" i="2" a="1"/>
  <c r="P200" i="2"/>
  <c r="P201" i="2" a="1"/>
  <c r="P201" i="2" s="1"/>
  <c r="P202" i="2" a="1"/>
  <c r="P202" i="2"/>
  <c r="P203" i="2" a="1"/>
  <c r="P203" i="2" s="1"/>
  <c r="P204" i="2" a="1"/>
  <c r="P204" i="2"/>
  <c r="P205" i="2" a="1"/>
  <c r="P205" i="2"/>
  <c r="P206" i="2" a="1"/>
  <c r="P206" i="2" s="1"/>
  <c r="P207" i="2" a="1"/>
  <c r="P207" i="2" s="1"/>
  <c r="P208" i="2" a="1"/>
  <c r="P208" i="2"/>
  <c r="P209" i="2" a="1"/>
  <c r="P209" i="2"/>
  <c r="P210" i="2" a="1"/>
  <c r="P210" i="2" s="1"/>
  <c r="P211" i="2" a="1"/>
  <c r="P211" i="2"/>
  <c r="P212" i="2" a="1"/>
  <c r="P212" i="2" s="1"/>
  <c r="P213" i="2" a="1"/>
  <c r="P213" i="2" s="1"/>
  <c r="P214" i="2" a="1"/>
  <c r="P214" i="2"/>
  <c r="P215" i="2" a="1"/>
  <c r="P215" i="2"/>
  <c r="P216" i="2" a="1"/>
  <c r="P216" i="2"/>
  <c r="P217" i="2" a="1"/>
  <c r="P217" i="2" s="1"/>
  <c r="P218" i="2" a="1"/>
  <c r="P218" i="2"/>
  <c r="P219" i="2" a="1"/>
  <c r="P219" i="2" s="1"/>
  <c r="P220" i="2" a="1"/>
  <c r="P220" i="2" s="1"/>
  <c r="P221" i="2" a="1"/>
  <c r="P221" i="2" s="1"/>
  <c r="P222" i="2" a="1"/>
  <c r="P222" i="2"/>
  <c r="P223" i="2" a="1"/>
  <c r="P223" i="2" s="1"/>
  <c r="P224" i="2" a="1"/>
  <c r="P224" i="2"/>
  <c r="P225" i="2" a="1"/>
  <c r="P225" i="2" s="1"/>
  <c r="P226" i="2" a="1"/>
  <c r="P226" i="2" s="1"/>
  <c r="P227" i="2" a="1"/>
  <c r="P227" i="2"/>
  <c r="P228" i="2" a="1"/>
  <c r="P228" i="2" s="1"/>
  <c r="P229" i="2" a="1"/>
  <c r="P229" i="2"/>
  <c r="P230" i="2" a="1"/>
  <c r="P230" i="2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/>
  <c r="P237" i="2" a="1"/>
  <c r="P237" i="2" s="1"/>
  <c r="P238" i="2" a="1"/>
  <c r="P238" i="2"/>
  <c r="P239" i="2" a="1"/>
  <c r="P239" i="2" s="1"/>
  <c r="P240" i="2" a="1"/>
  <c r="P240" i="2"/>
  <c r="P241" i="2" a="1"/>
  <c r="P241" i="2" s="1"/>
  <c r="P242" i="2" a="1"/>
  <c r="P242" i="2" s="1"/>
  <c r="P243" i="2" a="1"/>
  <c r="P243" i="2" s="1"/>
  <c r="P244" i="2" a="1"/>
  <c r="P244" i="2"/>
  <c r="P245" i="2" a="1"/>
  <c r="P245" i="2" s="1"/>
  <c r="P246" i="2" a="1"/>
  <c r="P246" i="2"/>
  <c r="P247" i="2" a="1"/>
  <c r="P247" i="2" s="1"/>
  <c r="P248" i="2" a="1"/>
  <c r="P248" i="2"/>
  <c r="P249" i="2" a="1"/>
  <c r="P249" i="2" s="1"/>
  <c r="P250" i="2" a="1"/>
  <c r="P250" i="2"/>
  <c r="P251" i="2" a="1"/>
  <c r="P251" i="2"/>
  <c r="P252" i="2" a="1"/>
  <c r="P252" i="2" s="1"/>
  <c r="P253" i="2" a="1"/>
  <c r="P253" i="2"/>
  <c r="P254" i="2" a="1"/>
  <c r="P254" i="2" s="1"/>
  <c r="P255" i="2" a="1"/>
  <c r="P255" i="2" s="1"/>
  <c r="P256" i="2" a="1"/>
  <c r="P256" i="2"/>
  <c r="P257" i="2" a="1"/>
  <c r="P257" i="2"/>
  <c r="P258" i="2" a="1"/>
  <c r="P258" i="2" s="1"/>
  <c r="P259" i="2" a="1"/>
  <c r="P259" i="2"/>
  <c r="P260" i="2" a="1"/>
  <c r="P260" i="2"/>
  <c r="P261" i="2" a="1"/>
  <c r="P261" i="2" s="1"/>
  <c r="P262" i="2" a="1"/>
  <c r="P262" i="2"/>
  <c r="P263" i="2" a="1"/>
  <c r="P263" i="2"/>
  <c r="P264" i="2" a="1"/>
  <c r="P264" i="2"/>
  <c r="P265" i="2" a="1"/>
  <c r="P265" i="2" s="1"/>
  <c r="P266" i="2" a="1"/>
  <c r="P266" i="2"/>
  <c r="P267" i="2" a="1"/>
  <c r="P267" i="2" s="1"/>
  <c r="P268" i="2" a="1"/>
  <c r="P268" i="2"/>
  <c r="P269" i="2" a="1"/>
  <c r="P269" i="2"/>
  <c r="P270" i="2" a="1"/>
  <c r="P270" i="2"/>
  <c r="P271" i="2" a="1"/>
  <c r="P271" i="2" s="1"/>
  <c r="P272" i="2" a="1"/>
  <c r="P272" i="2" s="1"/>
  <c r="P273" i="2" a="1"/>
  <c r="P273" i="2" s="1"/>
  <c r="P274" i="2" a="1"/>
  <c r="P274" i="2" s="1"/>
  <c r="P275" i="2" a="1"/>
  <c r="P275" i="2"/>
  <c r="P276" i="2" a="1"/>
  <c r="P276" i="2"/>
  <c r="P277" i="2" a="1"/>
  <c r="P277" i="2"/>
  <c r="P278" i="2" a="1"/>
  <c r="P278" i="2" s="1"/>
  <c r="P279" i="2" a="1"/>
  <c r="P279" i="2" s="1"/>
  <c r="P280" i="2" a="1"/>
  <c r="P280" i="2"/>
  <c r="P281" i="2" a="1"/>
  <c r="P281" i="2" s="1"/>
  <c r="P282" i="2" a="1"/>
  <c r="P282" i="2"/>
  <c r="P283" i="2" a="1"/>
  <c r="P283" i="2"/>
  <c r="P284" i="2" a="1"/>
  <c r="P284" i="2" s="1"/>
  <c r="P285" i="2" a="1"/>
  <c r="P285" i="2" s="1"/>
  <c r="P286" i="2" a="1"/>
  <c r="P286" i="2"/>
  <c r="P287" i="2" a="1"/>
  <c r="P287" i="2"/>
  <c r="P288" i="2" a="1"/>
  <c r="P288" i="2" s="1"/>
  <c r="P289" i="2" a="1"/>
  <c r="P289" i="2" s="1"/>
  <c r="P290" i="2" a="1"/>
  <c r="P290" i="2"/>
  <c r="P291" i="2" a="1"/>
  <c r="P291" i="2" s="1"/>
  <c r="P292" i="2" a="1"/>
  <c r="P292" i="2" s="1"/>
  <c r="P293" i="2" a="1"/>
  <c r="P293" i="2" s="1"/>
  <c r="P294" i="2" a="1"/>
  <c r="P294" i="2"/>
  <c r="P295" i="2" a="1"/>
  <c r="P295" i="2" s="1"/>
  <c r="P296" i="2" a="1"/>
  <c r="P296" i="2"/>
  <c r="P297" i="2" a="1"/>
  <c r="P297" i="2" s="1"/>
  <c r="P298" i="2" a="1"/>
  <c r="P298" i="2" s="1"/>
  <c r="P299" i="2" a="1"/>
  <c r="P299" i="2" s="1"/>
  <c r="P300" i="2" a="1"/>
  <c r="P300" i="2"/>
  <c r="P301" i="2" a="1"/>
  <c r="P301" i="2"/>
  <c r="P302" i="2" a="1"/>
  <c r="P302" i="2"/>
  <c r="P303" i="2" a="1"/>
  <c r="P303" i="2" s="1"/>
  <c r="P304" i="2" a="1"/>
  <c r="P304" i="2" s="1"/>
  <c r="P305" i="2" a="1"/>
  <c r="P305" i="2" s="1"/>
  <c r="P306" i="2" a="1"/>
  <c r="P306" i="2" s="1"/>
  <c r="P307" i="2" a="1"/>
  <c r="P307" i="2" s="1"/>
  <c r="P308" i="2" a="1"/>
  <c r="P308" i="2" s="1"/>
  <c r="P309" i="2" a="1"/>
  <c r="P309" i="2" s="1"/>
  <c r="P310" i="2" a="1"/>
  <c r="P310" i="2" s="1"/>
  <c r="P311" i="2" a="1"/>
  <c r="P311" i="2" s="1"/>
  <c r="P312" i="2" a="1"/>
  <c r="P312" i="2" s="1"/>
  <c r="P313" i="2" a="1"/>
  <c r="P313" i="2" s="1"/>
  <c r="P314" i="2" a="1"/>
  <c r="P314" i="2"/>
  <c r="P315" i="2" a="1"/>
  <c r="P315" i="2" s="1"/>
  <c r="P316" i="2" a="1"/>
  <c r="P316" i="2" s="1"/>
  <c r="P317" i="2" a="1"/>
  <c r="P317" i="2" s="1"/>
  <c r="P318" i="2" a="1"/>
  <c r="P318" i="2"/>
  <c r="P319" i="2" a="1"/>
  <c r="P319" i="2" s="1"/>
  <c r="P320" i="2" a="1"/>
  <c r="P320" i="2" s="1"/>
  <c r="P321" i="2" a="1"/>
  <c r="P321" i="2" s="1"/>
  <c r="P322" i="2" a="1"/>
  <c r="P322" i="2"/>
  <c r="P323" i="2" a="1"/>
  <c r="P323" i="2"/>
  <c r="P324" i="2" a="1"/>
  <c r="P324" i="2" s="1"/>
  <c r="P325" i="2" a="1"/>
  <c r="P325" i="2" s="1"/>
  <c r="P326" i="2" a="1"/>
  <c r="P326" i="2"/>
  <c r="P327" i="2" a="1"/>
  <c r="P327" i="2" s="1"/>
  <c r="P328" i="2" a="1"/>
  <c r="P328" i="2" s="1"/>
  <c r="P329" i="2" a="1"/>
  <c r="P329" i="2"/>
  <c r="P330" i="2" a="1"/>
  <c r="P330" i="2" s="1"/>
  <c r="P331" i="2" a="1"/>
  <c r="P331" i="2" s="1"/>
  <c r="P332" i="2" a="1"/>
  <c r="P332" i="2"/>
  <c r="P333" i="2" a="1"/>
  <c r="P333" i="2" s="1"/>
  <c r="P334" i="2" a="1"/>
  <c r="P334" i="2"/>
  <c r="P335" i="2" a="1"/>
  <c r="P335" i="2" s="1"/>
  <c r="P336" i="2" a="1"/>
  <c r="P336" i="2" s="1"/>
  <c r="P337" i="2" a="1"/>
  <c r="P337" i="2" s="1"/>
  <c r="P338" i="2" a="1"/>
  <c r="P338" i="2" s="1"/>
  <c r="P339" i="2" a="1"/>
  <c r="P339" i="2" s="1"/>
  <c r="P340" i="2" a="1"/>
  <c r="P340" i="2"/>
  <c r="P341" i="2" a="1"/>
  <c r="P341" i="2"/>
  <c r="P342" i="2" a="1"/>
  <c r="P342" i="2" s="1"/>
  <c r="P343" i="2" a="1"/>
  <c r="P343" i="2" s="1"/>
  <c r="P344" i="2" a="1"/>
  <c r="P344" i="2" s="1"/>
  <c r="P345" i="2" a="1"/>
  <c r="P345" i="2" s="1"/>
  <c r="P346" i="2" a="1"/>
  <c r="P346" i="2"/>
  <c r="P347" i="2" a="1"/>
  <c r="P347" i="2"/>
  <c r="P348" i="2" a="1"/>
  <c r="P348" i="2"/>
  <c r="P349" i="2" a="1"/>
  <c r="P349" i="2"/>
  <c r="P350" i="2" a="1"/>
  <c r="P350" i="2" s="1"/>
  <c r="P351" i="2" a="1"/>
  <c r="P351" i="2" s="1"/>
  <c r="P352" i="2" a="1"/>
  <c r="P352" i="2"/>
  <c r="P353" i="2" a="1"/>
  <c r="P353" i="2"/>
  <c r="P354" i="2" a="1"/>
  <c r="P354" i="2"/>
  <c r="P355" i="2" a="1"/>
  <c r="P355" i="2"/>
  <c r="P356" i="2" a="1"/>
  <c r="P356" i="2" s="1"/>
  <c r="P357" i="2" a="1"/>
  <c r="P357" i="2" s="1"/>
  <c r="P358" i="2" a="1"/>
  <c r="P358" i="2"/>
  <c r="P359" i="2" a="1"/>
  <c r="P359" i="2"/>
  <c r="P360" i="2" a="1"/>
  <c r="P360" i="2"/>
  <c r="P361" i="2" a="1"/>
  <c r="P361" i="2"/>
  <c r="P362" i="2" a="1"/>
  <c r="P362" i="2"/>
  <c r="P363" i="2" a="1"/>
  <c r="P363" i="2" s="1"/>
  <c r="P364" i="2" a="1"/>
  <c r="P364" i="2" s="1"/>
  <c r="P365" i="2" a="1"/>
  <c r="P365" i="2" s="1"/>
  <c r="P366" i="2" a="1"/>
  <c r="P366" i="2" s="1"/>
  <c r="P367" i="2" a="1"/>
  <c r="P367" i="2"/>
  <c r="P368" i="2" a="1"/>
  <c r="P368" i="2"/>
  <c r="P369" i="2" a="1"/>
  <c r="P369" i="2" s="1"/>
  <c r="P370" i="2" a="1"/>
  <c r="P370" i="2" s="1"/>
  <c r="P371" i="2" a="1"/>
  <c r="P371" i="2"/>
  <c r="P372" i="2" a="1"/>
  <c r="P372" i="2" s="1"/>
  <c r="P373" i="2" a="1"/>
  <c r="P373" i="2" s="1"/>
  <c r="P374" i="2" a="1"/>
  <c r="P374" i="2" s="1"/>
  <c r="P375" i="2" a="1"/>
  <c r="P375" i="2" s="1"/>
  <c r="P376" i="2" a="1"/>
  <c r="P376" i="2" s="1"/>
  <c r="P377" i="2" a="1"/>
  <c r="P377" i="2"/>
  <c r="P378" i="2" a="1"/>
  <c r="P378" i="2"/>
  <c r="P379" i="2" a="1"/>
  <c r="P379" i="2" s="1"/>
  <c r="P380" i="2" a="1"/>
  <c r="P380" i="2" s="1"/>
  <c r="P381" i="2" a="1"/>
  <c r="P381" i="2" s="1"/>
  <c r="P382" i="2" a="1"/>
  <c r="P382" i="2" s="1"/>
  <c r="P383" i="2" a="1"/>
  <c r="P383" i="2" s="1"/>
  <c r="P384" i="2" a="1"/>
  <c r="P384" i="2" s="1"/>
  <c r="P385" i="2" a="1"/>
  <c r="P385" i="2"/>
  <c r="P386" i="2" a="1"/>
  <c r="P386" i="2"/>
  <c r="P387" i="2" a="1"/>
  <c r="P387" i="2" s="1"/>
  <c r="P388" i="2" a="1"/>
  <c r="P388" i="2" s="1"/>
  <c r="P389" i="2" a="1"/>
  <c r="P389" i="2" s="1"/>
  <c r="P390" i="2" a="1"/>
  <c r="P390" i="2"/>
  <c r="P391" i="2" a="1"/>
  <c r="P391" i="2" s="1"/>
  <c r="P392" i="2" a="1"/>
  <c r="P392" i="2" s="1"/>
  <c r="P393" i="2" a="1"/>
  <c r="P393" i="2" s="1"/>
  <c r="P394" i="2" a="1"/>
  <c r="P394" i="2"/>
  <c r="P395" i="2" a="1"/>
  <c r="P395" i="2"/>
  <c r="P396" i="2" a="1"/>
  <c r="P396" i="2" s="1"/>
  <c r="P397" i="2" a="1"/>
  <c r="P397" i="2"/>
  <c r="P398" i="2" a="1"/>
  <c r="P398" i="2" s="1"/>
  <c r="P399" i="2" a="1"/>
  <c r="P399" i="2" s="1"/>
  <c r="P400" i="2" a="1"/>
  <c r="P400" i="2" s="1"/>
  <c r="P401" i="2" a="1"/>
  <c r="P401" i="2" s="1"/>
  <c r="P402" i="2" a="1"/>
  <c r="P402" i="2" s="1"/>
  <c r="P403" i="2" a="1"/>
  <c r="P403" i="2"/>
  <c r="P404" i="2" a="1"/>
  <c r="P404" i="2"/>
  <c r="P405" i="2" a="1"/>
  <c r="P405" i="2" s="1"/>
  <c r="P406" i="2" a="1"/>
  <c r="P406" i="2"/>
  <c r="P407" i="2" a="1"/>
  <c r="P407" i="2" s="1"/>
  <c r="P408" i="2" a="1"/>
  <c r="P408" i="2" s="1"/>
  <c r="P409" i="2" a="1"/>
  <c r="P409" i="2" s="1"/>
  <c r="P410" i="2" a="1"/>
  <c r="P410" i="2"/>
  <c r="P411" i="2" a="1"/>
  <c r="P411" i="2" s="1"/>
  <c r="P412" i="2" a="1"/>
  <c r="P412" i="2"/>
  <c r="P413" i="2" a="1"/>
  <c r="P413" i="2"/>
  <c r="P414" i="2" a="1"/>
  <c r="P414" i="2" s="1"/>
  <c r="P415" i="2" a="1"/>
  <c r="P415" i="2" s="1"/>
  <c r="P416" i="2" a="1"/>
  <c r="P416" i="2" s="1"/>
  <c r="P417" i="2" a="1"/>
  <c r="P417" i="2" s="1"/>
  <c r="P418" i="2" a="1"/>
  <c r="P418" i="2" s="1"/>
  <c r="P419" i="2" a="1"/>
  <c r="P419" i="2"/>
  <c r="P420" i="2" a="1"/>
  <c r="P420" i="2" s="1"/>
  <c r="P421" i="2" a="1"/>
  <c r="P421" i="2" s="1"/>
  <c r="P422" i="2" a="1"/>
  <c r="P422" i="2" s="1"/>
  <c r="P423" i="2" a="1"/>
  <c r="P423" i="2" s="1"/>
  <c r="P424" i="2" a="1"/>
  <c r="P424" i="2" s="1"/>
  <c r="P425" i="2" a="1"/>
  <c r="P425" i="2" s="1"/>
  <c r="P426" i="2" a="1"/>
  <c r="P426" i="2" s="1"/>
  <c r="P427" i="2" a="1"/>
  <c r="P427" i="2"/>
  <c r="P428" i="2" a="1"/>
  <c r="P428" i="2" s="1"/>
  <c r="P429" i="2" a="1"/>
  <c r="P429" i="2" s="1"/>
  <c r="P430" i="2" a="1"/>
  <c r="P430" i="2" s="1"/>
  <c r="P431" i="2" a="1"/>
  <c r="P431" i="2" s="1"/>
  <c r="P432" i="2" a="1"/>
  <c r="P432" i="2" s="1"/>
  <c r="P433" i="2" a="1"/>
  <c r="P433" i="2"/>
  <c r="P434" i="2" a="1"/>
  <c r="P434" i="2"/>
  <c r="P435" i="2" a="1"/>
  <c r="P435" i="2" s="1"/>
  <c r="P436" i="2" a="1"/>
  <c r="P436" i="2"/>
  <c r="P437" i="2" a="1"/>
  <c r="P437" i="2"/>
  <c r="P438" i="2" a="1"/>
  <c r="P438" i="2"/>
  <c r="P439" i="2" a="1"/>
  <c r="P439" i="2"/>
  <c r="P440" i="2" a="1"/>
  <c r="P440" i="2" s="1"/>
  <c r="P441" i="2" a="1"/>
  <c r="P441" i="2" s="1"/>
  <c r="P442" i="2" a="1"/>
  <c r="P442" i="2" s="1"/>
  <c r="P443" i="2" a="1"/>
  <c r="P443" i="2"/>
  <c r="P444" i="2" a="1"/>
  <c r="P444" i="2"/>
  <c r="P445" i="2" a="1"/>
  <c r="P445" i="2" s="1"/>
  <c r="P446" i="2" a="1"/>
  <c r="P446" i="2" s="1"/>
  <c r="P447" i="2" a="1"/>
  <c r="P447" i="2" s="1"/>
  <c r="P448" i="2" a="1"/>
  <c r="P448" i="2" s="1"/>
  <c r="P449" i="2" a="1"/>
  <c r="P449" i="2"/>
  <c r="P450" i="2" a="1"/>
  <c r="P450" i="2"/>
  <c r="P451" i="2" a="1"/>
  <c r="P451" i="2"/>
  <c r="P452" i="2" a="1"/>
  <c r="P452" i="2" s="1"/>
  <c r="P453" i="2" a="1"/>
  <c r="P453" i="2" s="1"/>
  <c r="P454" i="2" a="1"/>
  <c r="P454" i="2"/>
  <c r="P455" i="2" a="1"/>
  <c r="P455" i="2" s="1"/>
  <c r="P456" i="2" a="1"/>
  <c r="P456" i="2"/>
  <c r="P457" i="2" a="1"/>
  <c r="P457" i="2"/>
  <c r="P458" i="2" a="1"/>
  <c r="P458" i="2" s="1"/>
  <c r="P459" i="2" a="1"/>
  <c r="P459" i="2" s="1"/>
  <c r="P460" i="2" a="1"/>
  <c r="P460" i="2"/>
  <c r="P461" i="2" a="1"/>
  <c r="P461" i="2" s="1"/>
  <c r="P462" i="2" a="1"/>
  <c r="P462" i="2" s="1"/>
  <c r="P463" i="2" a="1"/>
  <c r="P463" i="2" s="1"/>
  <c r="P464" i="2" a="1"/>
  <c r="P464" i="2"/>
  <c r="P465" i="2" a="1"/>
  <c r="P465" i="2" s="1"/>
  <c r="P466" i="2" a="1"/>
  <c r="P466" i="2" s="1"/>
  <c r="P467" i="2" a="1"/>
  <c r="P467" i="2"/>
  <c r="P468" i="2" a="1"/>
  <c r="P468" i="2" s="1"/>
  <c r="P469" i="2" a="1"/>
  <c r="P469" i="2" s="1"/>
  <c r="P470" i="2" a="1"/>
  <c r="P470" i="2"/>
  <c r="P471" i="2" a="1"/>
  <c r="P471" i="2" s="1"/>
  <c r="P472" i="2" a="1"/>
  <c r="P472" i="2"/>
  <c r="P473" i="2" a="1"/>
  <c r="P473" i="2"/>
  <c r="P474" i="2" a="1"/>
  <c r="P474" i="2" s="1"/>
  <c r="P475" i="2" a="1"/>
  <c r="P475" i="2"/>
  <c r="P476" i="2" a="1"/>
  <c r="P476" i="2" s="1"/>
  <c r="P477" i="2" a="1"/>
  <c r="P477" i="2" s="1"/>
  <c r="P478" i="2" a="1"/>
  <c r="P478" i="2"/>
  <c r="P479" i="2" a="1"/>
  <c r="P479" i="2" s="1"/>
  <c r="P480" i="2" a="1"/>
  <c r="P480" i="2"/>
  <c r="P481" i="2" a="1"/>
  <c r="P481" i="2" s="1"/>
  <c r="P482" i="2" a="1"/>
  <c r="P482" i="2" s="1"/>
  <c r="P483" i="2" a="1"/>
  <c r="P483" i="2" s="1"/>
  <c r="P484" i="2" a="1"/>
  <c r="P484" i="2"/>
  <c r="P485" i="2" a="1"/>
  <c r="P485" i="2" s="1"/>
  <c r="P486" i="2" a="1"/>
  <c r="P486" i="2"/>
  <c r="P487" i="2" a="1"/>
  <c r="P487" i="2" s="1"/>
  <c r="P488" i="2" a="1"/>
  <c r="P488" i="2"/>
  <c r="P489" i="2" a="1"/>
  <c r="P489" i="2" s="1"/>
  <c r="P490" i="2" a="1"/>
  <c r="P490" i="2"/>
  <c r="P491" i="2" a="1"/>
  <c r="P491" i="2"/>
  <c r="P492" i="2" a="1"/>
  <c r="P492" i="2" s="1"/>
  <c r="P493" i="2" a="1"/>
  <c r="P493" i="2"/>
  <c r="P494" i="2" a="1"/>
  <c r="P494" i="2" s="1"/>
  <c r="P495" i="2" a="1"/>
  <c r="P495" i="2" s="1"/>
  <c r="P496" i="2" a="1"/>
  <c r="P496" i="2"/>
  <c r="P497" i="2" a="1"/>
  <c r="P497" i="2"/>
  <c r="P498" i="2" a="1"/>
  <c r="P498" i="2"/>
  <c r="P499" i="2" a="1"/>
  <c r="P499" i="2" s="1"/>
  <c r="P500" i="2" a="1"/>
  <c r="P500" i="2" s="1"/>
  <c r="P501" i="2" a="1"/>
  <c r="P501" i="2" s="1"/>
  <c r="P502" i="2" a="1"/>
  <c r="P502" i="2"/>
  <c r="P503" i="2" a="1"/>
  <c r="P503" i="2" s="1"/>
  <c r="P504" i="2" a="1"/>
  <c r="P504" i="2"/>
  <c r="P505" i="2" a="1"/>
  <c r="P505" i="2"/>
  <c r="P506" i="2" a="1"/>
  <c r="P506" i="2" s="1"/>
  <c r="P507" i="2" a="1"/>
  <c r="P507" i="2" s="1"/>
  <c r="P508" i="2" a="1"/>
  <c r="P508" i="2"/>
  <c r="P509" i="2" a="1"/>
  <c r="P509" i="2"/>
  <c r="P510" i="2" a="1"/>
  <c r="P510" i="2" s="1"/>
  <c r="P511" i="2" a="1"/>
  <c r="P511" i="2" s="1"/>
  <c r="P512" i="2" a="1"/>
  <c r="P512" i="2"/>
  <c r="P513" i="2" a="1"/>
  <c r="P513" i="2" s="1"/>
  <c r="P514" i="2" a="1"/>
  <c r="P514" i="2" s="1"/>
  <c r="P515" i="2" a="1"/>
  <c r="P515" i="2"/>
  <c r="P516" i="2" a="1"/>
  <c r="P516" i="2"/>
  <c r="P517" i="2" a="1"/>
  <c r="P517" i="2" s="1"/>
  <c r="P518" i="2" a="1"/>
  <c r="P518" i="2" s="1"/>
  <c r="P519" i="2" a="1"/>
  <c r="P519" i="2" s="1"/>
  <c r="P520" i="2" a="1"/>
  <c r="P520" i="2"/>
  <c r="P521" i="2" a="1"/>
  <c r="P521" i="2" s="1"/>
  <c r="P522" i="2" a="1"/>
  <c r="P522" i="2"/>
  <c r="P523" i="2" a="1"/>
  <c r="P523" i="2"/>
  <c r="P524" i="2" a="1"/>
  <c r="P524" i="2" s="1"/>
  <c r="P525" i="2" a="1"/>
  <c r="P525" i="2" s="1"/>
  <c r="P526" i="2" a="1"/>
  <c r="P526" i="2"/>
  <c r="P527" i="2" a="1"/>
  <c r="P527" i="2" s="1"/>
  <c r="P528" i="2" a="1"/>
  <c r="P528" i="2" s="1"/>
  <c r="P529" i="2" a="1"/>
  <c r="P529" i="2"/>
  <c r="P530" i="2" a="1"/>
  <c r="P530" i="2"/>
  <c r="P531" i="2" a="1"/>
  <c r="P531" i="2" s="1"/>
  <c r="P532" i="2" a="1"/>
  <c r="P532" i="2" s="1"/>
  <c r="P533" i="2" a="1"/>
  <c r="P533" i="2"/>
  <c r="P534" i="2" a="1"/>
  <c r="P534" i="2" s="1"/>
  <c r="P535" i="2" a="1"/>
  <c r="P535" i="2" s="1"/>
  <c r="P536" i="2" a="1"/>
  <c r="P536" i="2"/>
  <c r="P537" i="2" a="1"/>
  <c r="P537" i="2" s="1"/>
  <c r="P538" i="2" a="1"/>
  <c r="P538" i="2"/>
  <c r="P539" i="2" a="1"/>
  <c r="P539" i="2"/>
  <c r="P540" i="2" a="1"/>
  <c r="P540" i="2"/>
  <c r="P541" i="2" a="1"/>
  <c r="P541" i="2" s="1"/>
  <c r="P542" i="2" a="1"/>
  <c r="P542" i="2" s="1"/>
  <c r="P543" i="2" a="1"/>
  <c r="P543" i="2" s="1"/>
  <c r="P544" i="2" a="1"/>
  <c r="P544" i="2" s="1"/>
  <c r="P545" i="2" a="1"/>
  <c r="P545" i="2" s="1"/>
  <c r="P546" i="2" a="1"/>
  <c r="P546" i="2"/>
  <c r="P547" i="2" a="1"/>
  <c r="P547" i="2"/>
  <c r="P548" i="2" a="1"/>
  <c r="P548" i="2"/>
  <c r="P549" i="2" a="1"/>
  <c r="P549" i="2" s="1"/>
  <c r="P550" i="2" a="1"/>
  <c r="P550" i="2" s="1"/>
  <c r="P551" i="2" a="1"/>
  <c r="P551" i="2"/>
  <c r="P552" i="2" a="1"/>
  <c r="P552" i="2"/>
  <c r="P553" i="2" a="1"/>
  <c r="P553" i="2"/>
  <c r="P554" i="2" a="1"/>
  <c r="P554" i="2"/>
  <c r="P555" i="2" a="1"/>
  <c r="P555" i="2" s="1"/>
  <c r="P556" i="2" a="1"/>
  <c r="P556" i="2" s="1"/>
  <c r="P557" i="2" a="1"/>
  <c r="P557" i="2" s="1"/>
  <c r="P558" i="2" a="1"/>
  <c r="P558" i="2"/>
  <c r="P559" i="2" a="1"/>
  <c r="P559" i="2"/>
  <c r="P560" i="2" a="1"/>
  <c r="P560" i="2" s="1"/>
  <c r="P561" i="2" a="1"/>
  <c r="P561" i="2" s="1"/>
  <c r="P562" i="2" a="1"/>
  <c r="P562" i="2" s="1"/>
  <c r="P563" i="2" a="1"/>
  <c r="P563" i="2" s="1"/>
  <c r="P564" i="2" a="1"/>
  <c r="P564" i="2" s="1"/>
  <c r="P565" i="2" a="1"/>
  <c r="P565" i="2" s="1"/>
  <c r="P566" i="2" a="1"/>
  <c r="P566" i="2"/>
  <c r="P567" i="2" a="1"/>
  <c r="P567" i="2" s="1"/>
  <c r="P568" i="2" a="1"/>
  <c r="P568" i="2"/>
  <c r="P569" i="2" a="1"/>
  <c r="P569" i="2"/>
  <c r="P570" i="2" a="1"/>
  <c r="P570" i="2" s="1"/>
  <c r="P571" i="2" a="1"/>
  <c r="P571" i="2" s="1"/>
  <c r="P572" i="2" a="1"/>
  <c r="P572" i="2" s="1"/>
  <c r="P573" i="2" a="1"/>
  <c r="P573" i="2" s="1"/>
  <c r="P574" i="2" a="1"/>
  <c r="P574" i="2"/>
  <c r="P575" i="2" a="1"/>
  <c r="P575" i="2" s="1"/>
  <c r="P576" i="2" a="1"/>
  <c r="P576" i="2"/>
  <c r="P577" i="2" a="1"/>
  <c r="P577" i="2"/>
  <c r="P578" i="2" a="1"/>
  <c r="P578" i="2"/>
  <c r="P579" i="2" a="1"/>
  <c r="P579" i="2" s="1"/>
  <c r="P580" i="2" a="1"/>
  <c r="P580" i="2"/>
  <c r="P581" i="2" a="1"/>
  <c r="P581" i="2"/>
  <c r="P582" i="2" a="1"/>
  <c r="P582" i="2" s="1"/>
  <c r="P583" i="2" a="1"/>
  <c r="P583" i="2" s="1"/>
  <c r="P584" i="2" a="1"/>
  <c r="P584" i="2" s="1"/>
  <c r="P585" i="2" a="1"/>
  <c r="P585" i="2" s="1"/>
  <c r="P586" i="2" a="1"/>
  <c r="P586" i="2" s="1"/>
  <c r="P587" i="2" a="1"/>
  <c r="P587" i="2" s="1"/>
  <c r="P588" i="2" a="1"/>
  <c r="P588" i="2"/>
  <c r="P589" i="2" a="1"/>
  <c r="P589" i="2"/>
  <c r="P590" i="2" a="1"/>
  <c r="P590" i="2" s="1"/>
  <c r="P591" i="2" a="1"/>
  <c r="P591" i="2" s="1"/>
  <c r="P592" i="2" a="1"/>
  <c r="P592" i="2"/>
  <c r="P593" i="2" a="1"/>
  <c r="P593" i="2"/>
  <c r="P594" i="2" a="1"/>
  <c r="P594" i="2"/>
  <c r="P595" i="2" a="1"/>
  <c r="P595" i="2"/>
  <c r="P596" i="2" a="1"/>
  <c r="P596" i="2" s="1"/>
  <c r="P597" i="2" a="1"/>
  <c r="P597" i="2" s="1"/>
  <c r="P598" i="2" a="1"/>
  <c r="P598" i="2" s="1"/>
  <c r="P599" i="2" a="1"/>
  <c r="P599" i="2"/>
  <c r="P600" i="2" a="1"/>
  <c r="P600" i="2"/>
  <c r="P601" i="2" a="1"/>
  <c r="P601" i="2"/>
  <c r="P602" i="2" a="1"/>
  <c r="P602" i="2"/>
  <c r="P603" i="2" a="1"/>
  <c r="P603" i="2" s="1"/>
  <c r="P604" i="2" a="1"/>
  <c r="P604" i="2" s="1"/>
  <c r="P605" i="2" a="1"/>
  <c r="P605" i="2" s="1"/>
  <c r="P606" i="2" a="1"/>
  <c r="P606" i="2" s="1"/>
  <c r="P607" i="2" a="1"/>
  <c r="P607" i="2"/>
  <c r="P608" i="2" a="1"/>
  <c r="P608" i="2"/>
  <c r="P609" i="2" a="1"/>
  <c r="P609" i="2" s="1"/>
  <c r="P610" i="2" a="1"/>
  <c r="P610" i="2"/>
  <c r="P611" i="2" a="1"/>
  <c r="P611" i="2"/>
  <c r="P612" i="2" a="1"/>
  <c r="P612" i="2"/>
  <c r="P613" i="2" a="1"/>
  <c r="P613" i="2"/>
  <c r="P614" i="2" a="1"/>
  <c r="P614" i="2" s="1"/>
  <c r="P615" i="2" a="1"/>
  <c r="P615" i="2" s="1"/>
  <c r="P616" i="2" a="1"/>
  <c r="P616" i="2"/>
  <c r="P617" i="2" a="1"/>
  <c r="P617" i="2"/>
  <c r="P618" i="2" a="1"/>
  <c r="P618" i="2" s="1"/>
  <c r="P619" i="2" a="1"/>
  <c r="P619" i="2" s="1"/>
  <c r="P620" i="2" a="1"/>
  <c r="P620" i="2" s="1"/>
  <c r="P621" i="2" a="1"/>
  <c r="P621" i="2" s="1"/>
  <c r="P622" i="2" a="1"/>
  <c r="P622" i="2" s="1"/>
  <c r="P623" i="2" a="1"/>
  <c r="P623" i="2"/>
  <c r="P624" i="2" a="1"/>
  <c r="P624" i="2" s="1"/>
  <c r="P625" i="2" a="1"/>
  <c r="P625" i="2"/>
  <c r="P626" i="2" a="1"/>
  <c r="P626" i="2"/>
  <c r="P627" i="2" a="1"/>
  <c r="P627" i="2" s="1"/>
  <c r="P628" i="2" a="1"/>
  <c r="P628" i="2" s="1"/>
  <c r="P629" i="2" a="1"/>
  <c r="P629" i="2" s="1"/>
  <c r="P630" i="2" a="1"/>
  <c r="P630" i="2"/>
  <c r="P631" i="2" a="1"/>
  <c r="P631" i="2" s="1"/>
  <c r="P632" i="2" a="1"/>
  <c r="P632" i="2"/>
  <c r="P633" i="2" a="1"/>
  <c r="P633" i="2" s="1"/>
  <c r="P634" i="2" a="1"/>
  <c r="P634" i="2"/>
  <c r="P635" i="2" a="1"/>
  <c r="P635" i="2" s="1"/>
  <c r="P636" i="2" a="1"/>
  <c r="P636" i="2"/>
  <c r="P637" i="2" a="1"/>
  <c r="P637" i="2"/>
  <c r="P638" i="2" a="1"/>
  <c r="P638" i="2" s="1"/>
  <c r="P639" i="2" a="1"/>
  <c r="P639" i="2" s="1"/>
  <c r="P640" i="2" a="1"/>
  <c r="P640" i="2"/>
  <c r="P641" i="2" a="1"/>
  <c r="P641" i="2"/>
  <c r="P642" i="2" a="1"/>
  <c r="P642" i="2" s="1"/>
  <c r="P643" i="2" a="1"/>
  <c r="P643" i="2" s="1"/>
  <c r="P644" i="2" a="1"/>
  <c r="P644" i="2"/>
  <c r="P645" i="2" a="1"/>
  <c r="P645" i="2" s="1"/>
  <c r="P646" i="2" a="1"/>
  <c r="P646" i="2"/>
  <c r="P647" i="2" a="1"/>
  <c r="P647" i="2"/>
  <c r="P648" i="2" a="1"/>
  <c r="P648" i="2"/>
  <c r="P649" i="2" a="1"/>
  <c r="P649" i="2"/>
  <c r="P650" i="2" a="1"/>
  <c r="P650" i="2"/>
  <c r="P651" i="2" a="1"/>
  <c r="P651" i="2" s="1"/>
  <c r="P652" i="2" a="1"/>
  <c r="P652" i="2" s="1"/>
  <c r="P653" i="2" a="1"/>
  <c r="P653" i="2" s="1"/>
  <c r="P654" i="2" a="1"/>
  <c r="P654" i="2" s="1"/>
  <c r="P655" i="2" a="1"/>
  <c r="P655" i="2" s="1"/>
  <c r="P656" i="2" a="1"/>
  <c r="P656" i="2"/>
  <c r="P657" i="2" a="1"/>
  <c r="P657" i="2" s="1"/>
  <c r="P658" i="2" a="1"/>
  <c r="P658" i="2" s="1"/>
  <c r="P659" i="2" a="1"/>
  <c r="P659" i="2" s="1"/>
  <c r="P660" i="2" a="1"/>
  <c r="P660" i="2" s="1"/>
  <c r="P661" i="2" a="1"/>
  <c r="P661" i="2" s="1"/>
  <c r="P662" i="2" a="1"/>
  <c r="P662" i="2"/>
  <c r="P663" i="2" a="1"/>
  <c r="P663" i="2" s="1"/>
  <c r="P664" i="2" a="1"/>
  <c r="P664" i="2"/>
  <c r="P665" i="2" a="1"/>
  <c r="P665" i="2"/>
  <c r="P666" i="2" a="1"/>
  <c r="P666" i="2"/>
  <c r="P667" i="2" a="1"/>
  <c r="P667" i="2"/>
  <c r="P668" i="2" a="1"/>
  <c r="P668" i="2" s="1"/>
  <c r="P669" i="2" a="1"/>
  <c r="P669" i="2" s="1"/>
  <c r="P670" i="2" a="1"/>
  <c r="P670" i="2" s="1"/>
  <c r="P671" i="2" a="1"/>
  <c r="P671" i="2"/>
  <c r="P672" i="2" a="1"/>
  <c r="P672" i="2"/>
  <c r="P673" i="2" a="1"/>
  <c r="P673" i="2"/>
  <c r="P674" i="2" a="1"/>
  <c r="P674" i="2"/>
  <c r="P675" i="2" a="1"/>
  <c r="P675" i="2" s="1"/>
  <c r="P676" i="2" a="1"/>
  <c r="P676" i="2" s="1"/>
  <c r="P677" i="2" a="1"/>
  <c r="P677" i="2" s="1"/>
  <c r="P678" i="2" a="1"/>
  <c r="P678" i="2"/>
  <c r="P679" i="2" a="1"/>
  <c r="P679" i="2" s="1"/>
  <c r="P680" i="2" a="1"/>
  <c r="P680" i="2" s="1"/>
  <c r="P681" i="2" a="1"/>
  <c r="P681" i="2" s="1"/>
  <c r="P682" i="2" a="1"/>
  <c r="P682" i="2"/>
  <c r="P683" i="2" a="1"/>
  <c r="P683" i="2"/>
  <c r="P684" i="2" a="1"/>
  <c r="P684" i="2" s="1"/>
  <c r="P685" i="2" a="1"/>
  <c r="P685" i="2"/>
  <c r="P686" i="2" a="1"/>
  <c r="P686" i="2"/>
  <c r="P687" i="2" a="1"/>
  <c r="P687" i="2" s="1"/>
  <c r="P688" i="2" a="1"/>
  <c r="P688" i="2" s="1"/>
  <c r="P689" i="2" a="1"/>
  <c r="P689" i="2"/>
  <c r="P690" i="2" a="1"/>
  <c r="P690" i="2"/>
  <c r="P691" i="2" a="1"/>
  <c r="P691" i="2" s="1"/>
  <c r="P692" i="2" a="1"/>
  <c r="P692" i="2"/>
  <c r="P693" i="2" a="1"/>
  <c r="P693" i="2" s="1"/>
  <c r="P694" i="2" a="1"/>
  <c r="P694" i="2" s="1"/>
  <c r="P695" i="2" a="1"/>
  <c r="P695" i="2"/>
  <c r="P696" i="2" a="1"/>
  <c r="P696" i="2"/>
  <c r="P697" i="2" a="1"/>
  <c r="P697" i="2"/>
  <c r="P698" i="2" a="1"/>
  <c r="P698" i="2" s="1"/>
  <c r="P699" i="2" a="1"/>
  <c r="P699" i="2" s="1"/>
  <c r="P700" i="2" a="1"/>
  <c r="P700" i="2"/>
  <c r="P701" i="2" a="1"/>
  <c r="P701" i="2" s="1"/>
  <c r="P702" i="2" a="1"/>
  <c r="P702" i="2"/>
  <c r="P703" i="2" a="1"/>
  <c r="P703" i="2"/>
  <c r="P704" i="2" a="1"/>
  <c r="P704" i="2"/>
  <c r="P705" i="2" a="1"/>
  <c r="P705" i="2" s="1"/>
  <c r="P706" i="2" a="1"/>
  <c r="P706" i="2"/>
  <c r="P707" i="2" a="1"/>
  <c r="P707" i="2"/>
  <c r="P708" i="2" a="1"/>
  <c r="P708" i="2"/>
  <c r="P709" i="2" a="1"/>
  <c r="P709" i="2"/>
  <c r="P710" i="2" a="1"/>
  <c r="P710" i="2"/>
  <c r="P711" i="2" a="1"/>
  <c r="P711" i="2" s="1"/>
  <c r="P712" i="2" a="1"/>
  <c r="P712" i="2" s="1"/>
  <c r="P713" i="2" a="1"/>
  <c r="P713" i="2" s="1"/>
  <c r="P714" i="2" a="1"/>
  <c r="P714" i="2" s="1"/>
  <c r="P715" i="2" a="1"/>
  <c r="P715" i="2" s="1"/>
  <c r="P716" i="2" a="1"/>
  <c r="P716" i="2"/>
  <c r="P717" i="2" a="1"/>
  <c r="P717" i="2" s="1"/>
  <c r="P718" i="2" a="1"/>
  <c r="P718" i="2"/>
  <c r="P719" i="2" a="1"/>
  <c r="P719" i="2"/>
  <c r="P720" i="2" a="1"/>
  <c r="P720" i="2" s="1"/>
  <c r="P721" i="2" a="1"/>
  <c r="P721" i="2"/>
  <c r="P722" i="2" a="1"/>
  <c r="P722" i="2" s="1"/>
  <c r="P723" i="2" a="1"/>
  <c r="P723" i="2" s="1"/>
  <c r="P724" i="2" a="1"/>
  <c r="P724" i="2"/>
  <c r="P725" i="2" a="1"/>
  <c r="P725" i="2"/>
  <c r="P726" i="2" a="1"/>
  <c r="P726" i="2"/>
  <c r="P727" i="2" a="1"/>
  <c r="P727" i="2" s="1"/>
  <c r="P728" i="2" a="1"/>
  <c r="P728" i="2" s="1"/>
  <c r="P729" i="2" a="1"/>
  <c r="P729" i="2" s="1"/>
  <c r="P730" i="2" a="1"/>
  <c r="P730" i="2"/>
  <c r="P731" i="2" a="1"/>
  <c r="P731" i="2" s="1"/>
  <c r="P732" i="2" a="1"/>
  <c r="P732" i="2"/>
  <c r="P733" i="2" a="1"/>
  <c r="P733" i="2"/>
  <c r="P734" i="2" a="1"/>
  <c r="P734" i="2"/>
  <c r="P735" i="2" a="1"/>
  <c r="P735" i="2" s="1"/>
  <c r="P736" i="2" a="1"/>
  <c r="P736" i="2" s="1"/>
  <c r="P737" i="2" a="1"/>
  <c r="P737" i="2"/>
  <c r="P738" i="2" a="1"/>
  <c r="P738" i="2" s="1"/>
  <c r="P739" i="2" a="1"/>
  <c r="P739" i="2" s="1"/>
  <c r="P740" i="2" a="1"/>
  <c r="P740" i="2" s="1"/>
  <c r="P741" i="2" a="1"/>
  <c r="P741" i="2" s="1"/>
  <c r="P742" i="2" a="1"/>
  <c r="P742" i="2"/>
  <c r="P743" i="2" a="1"/>
  <c r="P743" i="2" s="1"/>
  <c r="P744" i="2" a="1"/>
  <c r="P744" i="2"/>
  <c r="P745" i="2" a="1"/>
  <c r="P745" i="2"/>
  <c r="P746" i="2" a="1"/>
  <c r="P746" i="2" s="1"/>
  <c r="P747" i="2" a="1"/>
  <c r="P747" i="2" s="1"/>
  <c r="P748" i="2" a="1"/>
  <c r="P748" i="2"/>
  <c r="P749" i="2" a="1"/>
  <c r="P749" i="2"/>
  <c r="P750" i="2" a="1"/>
  <c r="P750" i="2"/>
  <c r="P751" i="2" a="1"/>
  <c r="P751" i="2"/>
  <c r="P752" i="2" a="1"/>
  <c r="P752" i="2"/>
  <c r="P753" i="2" a="1"/>
  <c r="P753" i="2" s="1"/>
  <c r="P754" i="2" a="1"/>
  <c r="P754" i="2" s="1"/>
  <c r="P755" i="2" a="1"/>
  <c r="P755" i="2"/>
  <c r="P756" i="2" a="1"/>
  <c r="P756" i="2"/>
  <c r="P757" i="2" a="1"/>
  <c r="P757" i="2"/>
  <c r="P758" i="2" a="1"/>
  <c r="P758" i="2" s="1"/>
  <c r="P759" i="2" a="1"/>
  <c r="P759" i="2" s="1"/>
  <c r="P760" i="2" a="1"/>
  <c r="P760" i="2" s="1"/>
  <c r="P761" i="2" a="1"/>
  <c r="P761" i="2" s="1"/>
  <c r="P762" i="2" a="1"/>
  <c r="P762" i="2"/>
  <c r="P763" i="2" a="1"/>
  <c r="P763" i="2"/>
  <c r="P764" i="2" a="1"/>
  <c r="P764" i="2" s="1"/>
  <c r="P765" i="2" a="1"/>
  <c r="P765" i="2" s="1"/>
  <c r="P766" i="2" a="1"/>
  <c r="P766" i="2" s="1"/>
  <c r="P767" i="2" a="1"/>
  <c r="P767" i="2"/>
  <c r="P768" i="2" a="1"/>
  <c r="P768" i="2"/>
  <c r="P769" i="2" a="1"/>
  <c r="P769" i="2"/>
  <c r="P770" i="2" a="1"/>
  <c r="P770" i="2"/>
  <c r="P771" i="2" a="1"/>
  <c r="P771" i="2" s="1"/>
  <c r="P772" i="2" a="1"/>
  <c r="P772" i="2"/>
  <c r="P773" i="2" a="1"/>
  <c r="P773" i="2" s="1"/>
  <c r="P774" i="2" a="1"/>
  <c r="P774" i="2"/>
  <c r="P775" i="2" a="1"/>
  <c r="P775" i="2"/>
  <c r="P776" i="2" a="1"/>
  <c r="P776" i="2"/>
  <c r="P777" i="2" a="1"/>
  <c r="P777" i="2" s="1"/>
  <c r="P778" i="2" a="1"/>
  <c r="P778" i="2" s="1"/>
  <c r="P779" i="2" a="1"/>
  <c r="P779" i="2"/>
  <c r="P780" i="2" a="1"/>
  <c r="P780" i="2" s="1"/>
  <c r="P781" i="2" a="1"/>
  <c r="P781" i="2" s="1"/>
  <c r="P782" i="2" a="1"/>
  <c r="P782" i="2"/>
  <c r="P783" i="2" a="1"/>
  <c r="P783" i="2" s="1"/>
  <c r="P784" i="2" a="1"/>
  <c r="P784" i="2"/>
  <c r="P785" i="2" a="1"/>
  <c r="P785" i="2" s="1"/>
  <c r="P786" i="2" a="1"/>
  <c r="P786" i="2" s="1"/>
  <c r="P787" i="2" a="1"/>
  <c r="P787" i="2"/>
  <c r="P788" i="2" a="1"/>
  <c r="P788" i="2" s="1"/>
  <c r="P789" i="2" a="1"/>
  <c r="P789" i="2" s="1"/>
  <c r="P790" i="2" a="1"/>
  <c r="P790" i="2"/>
  <c r="P791" i="2" a="1"/>
  <c r="P791" i="2" s="1"/>
  <c r="P792" i="2" a="1"/>
  <c r="P792" i="2"/>
  <c r="P793" i="2" a="1"/>
  <c r="P793" i="2"/>
  <c r="P794" i="2" a="1"/>
  <c r="P794" i="2"/>
  <c r="P795" i="2" a="1"/>
  <c r="P795" i="2" s="1"/>
  <c r="P796" i="2" a="1"/>
  <c r="P796" i="2" s="1"/>
  <c r="P797" i="2" a="1"/>
  <c r="P797" i="2"/>
  <c r="P798" i="2" a="1"/>
  <c r="P798" i="2"/>
  <c r="P799" i="2" a="1"/>
  <c r="P799" i="2" s="1"/>
  <c r="P800" i="2" a="1"/>
  <c r="P800" i="2"/>
  <c r="P801" i="2" a="1"/>
  <c r="P801" i="2" s="1"/>
  <c r="P802" i="2" a="1"/>
  <c r="P802" i="2" s="1"/>
  <c r="P803" i="2" a="1"/>
  <c r="P803" i="2"/>
  <c r="P804" i="2" a="1"/>
  <c r="P804" i="2"/>
  <c r="P805" i="2" a="1"/>
  <c r="P805" i="2" s="1"/>
  <c r="P806" i="2" a="1"/>
  <c r="P806" i="2"/>
  <c r="P807" i="2" a="1"/>
  <c r="P807" i="2" s="1"/>
  <c r="P808" i="2" a="1"/>
  <c r="P808" i="2"/>
  <c r="P809" i="2" a="1"/>
  <c r="P809" i="2"/>
  <c r="P810" i="2" a="1"/>
  <c r="P810" i="2"/>
  <c r="P811" i="2" a="1"/>
  <c r="P811" i="2" s="1"/>
  <c r="P812" i="2" a="1"/>
  <c r="P812" i="2" s="1"/>
  <c r="P813" i="2" a="1"/>
  <c r="P813" i="2"/>
  <c r="P814" i="2" a="1"/>
  <c r="P814" i="2"/>
  <c r="P815" i="2" a="1"/>
  <c r="P815" i="2" s="1"/>
  <c r="P816" i="2" a="1"/>
  <c r="P816" i="2" s="1"/>
  <c r="P817" i="2" a="1"/>
  <c r="P817" i="2"/>
  <c r="P818" i="2" a="1"/>
  <c r="P818" i="2" s="1"/>
  <c r="P819" i="2" a="1"/>
  <c r="P819" i="2" s="1"/>
  <c r="P820" i="2" a="1"/>
  <c r="P820" i="2"/>
  <c r="P821" i="2" a="1"/>
  <c r="P821" i="2" s="1"/>
  <c r="P822" i="2" a="1"/>
  <c r="P822" i="2"/>
  <c r="P823" i="2" a="1"/>
  <c r="P823" i="2"/>
  <c r="P824" i="2" a="1"/>
  <c r="P824" i="2" s="1"/>
  <c r="P825" i="2" a="1"/>
  <c r="P825" i="2"/>
  <c r="P826" i="2" a="1"/>
  <c r="P826" i="2" s="1"/>
  <c r="P827" i="2" a="1"/>
  <c r="P827" i="2" s="1"/>
  <c r="P828" i="2" a="1"/>
  <c r="P828" i="2" s="1"/>
  <c r="P829" i="2" a="1"/>
  <c r="P829" i="2"/>
  <c r="P830" i="2" a="1"/>
  <c r="P830" i="2" s="1"/>
  <c r="P831" i="2" a="1"/>
  <c r="P831" i="2"/>
  <c r="P832" i="2" a="1"/>
  <c r="P832" i="2" s="1"/>
  <c r="P833" i="2" a="1"/>
  <c r="P833" i="2"/>
  <c r="P834" i="2" a="1"/>
  <c r="P834" i="2" s="1"/>
  <c r="P835" i="2" a="1"/>
  <c r="P835" i="2"/>
  <c r="P836" i="2" a="1"/>
  <c r="P836" i="2" s="1"/>
  <c r="P837" i="2" a="1"/>
  <c r="P837" i="2"/>
  <c r="P838" i="2" a="1"/>
  <c r="P838" i="2"/>
  <c r="P839" i="2" a="1"/>
  <c r="P839" i="2" s="1"/>
  <c r="P840" i="2" a="1"/>
  <c r="P840" i="2"/>
  <c r="P841" i="2" a="1"/>
  <c r="P841" i="2" s="1"/>
  <c r="P842" i="2" a="1"/>
  <c r="P842" i="2" s="1"/>
  <c r="P843" i="2" a="1"/>
  <c r="P843" i="2"/>
  <c r="P844" i="2" a="1"/>
  <c r="P844" i="2"/>
  <c r="P845" i="2" a="1"/>
  <c r="P845" i="2"/>
  <c r="P846" i="2" a="1"/>
  <c r="P846" i="2" s="1"/>
  <c r="P847" i="2" a="1"/>
  <c r="P847" i="2"/>
  <c r="P848" i="2" a="1"/>
  <c r="P848" i="2" s="1"/>
  <c r="P849" i="2" a="1"/>
  <c r="P849" i="2"/>
  <c r="P850" i="2" a="1"/>
  <c r="P850" i="2"/>
  <c r="P851" i="2" a="1"/>
  <c r="P851" i="2"/>
  <c r="P852" i="2" a="1"/>
  <c r="P852" i="2"/>
  <c r="P853" i="2" a="1"/>
  <c r="P853" i="2" s="1"/>
  <c r="P854" i="2" a="1"/>
  <c r="P854" i="2" s="1"/>
  <c r="P855" i="2" a="1"/>
  <c r="P855" i="2"/>
  <c r="P856" i="2" a="1"/>
  <c r="P856" i="2"/>
  <c r="P857" i="2" a="1"/>
  <c r="P857" i="2"/>
  <c r="P858" i="2" a="1"/>
  <c r="P858" i="2"/>
  <c r="P859" i="2" a="1"/>
  <c r="P859" i="2" s="1"/>
  <c r="P860" i="2" a="1"/>
  <c r="P860" i="2" s="1"/>
  <c r="P861" i="2" a="1"/>
  <c r="P861" i="2" s="1"/>
  <c r="P862" i="2" a="1"/>
  <c r="P862" i="2"/>
  <c r="P863" i="2" a="1"/>
  <c r="P863" i="2"/>
  <c r="P864" i="2" a="1"/>
  <c r="P864" i="2"/>
  <c r="P865" i="2" a="1"/>
  <c r="P865" i="2"/>
  <c r="P866" i="2" a="1"/>
  <c r="P866" i="2" s="1"/>
  <c r="P867" i="2" a="1"/>
  <c r="P867" i="2" s="1"/>
  <c r="P868" i="2" a="1"/>
  <c r="P868" i="2"/>
  <c r="P869" i="2" a="1"/>
  <c r="P869" i="2"/>
  <c r="P870" i="2" a="1"/>
  <c r="P870" i="2"/>
  <c r="P871" i="2" a="1"/>
  <c r="P871" i="2"/>
  <c r="P872" i="2" a="1"/>
  <c r="P872" i="2" s="1"/>
  <c r="P873" i="2" a="1"/>
  <c r="P873" i="2" s="1"/>
  <c r="P874" i="2" a="1"/>
  <c r="P874" i="2" s="1"/>
  <c r="P875" i="2" a="1"/>
  <c r="P875" i="2" s="1"/>
  <c r="P876" i="2" a="1"/>
  <c r="P876" i="2"/>
  <c r="P877" i="2" a="1"/>
  <c r="P877" i="2"/>
  <c r="P878" i="2" a="1"/>
  <c r="P878" i="2" s="1"/>
  <c r="P879" i="2" a="1"/>
  <c r="P879" i="2"/>
  <c r="P880" i="2" a="1"/>
  <c r="P880" i="2"/>
  <c r="P881" i="2" a="1"/>
  <c r="P881" i="2"/>
  <c r="P882" i="2" a="1"/>
  <c r="P882" i="2"/>
  <c r="P883" i="2" a="1"/>
  <c r="P883" i="2"/>
  <c r="P884" i="2" a="1"/>
  <c r="P884" i="2" s="1"/>
  <c r="P885" i="2" a="1"/>
  <c r="P885" i="2"/>
  <c r="P886" i="2" a="1"/>
  <c r="P886" i="2"/>
  <c r="P887" i="2" a="1"/>
  <c r="P887" i="2" s="1"/>
  <c r="P888" i="2" a="1"/>
  <c r="P888" i="2" s="1"/>
  <c r="P889" i="2" a="1"/>
  <c r="P889" i="2"/>
  <c r="P890" i="2" a="1"/>
  <c r="P890" i="2" s="1"/>
  <c r="P891" i="2" a="1"/>
  <c r="P891" i="2"/>
  <c r="P892" i="2" a="1"/>
  <c r="P892" i="2"/>
  <c r="P893" i="2" a="1"/>
  <c r="P893" i="2"/>
  <c r="P894" i="2" a="1"/>
  <c r="P894" i="2"/>
  <c r="P895" i="2" a="1"/>
  <c r="P895" i="2" s="1"/>
  <c r="P896" i="2" a="1"/>
  <c r="P896" i="2" s="1"/>
  <c r="P897" i="2" a="1"/>
  <c r="P897" i="2"/>
  <c r="P898" i="2" a="1"/>
  <c r="P898" i="2"/>
  <c r="P899" i="2" a="1"/>
  <c r="P899" i="2"/>
  <c r="P900" i="2" a="1"/>
  <c r="P900" i="2" s="1"/>
  <c r="P901" i="2" a="1"/>
  <c r="P901" i="2"/>
  <c r="P902" i="2" a="1"/>
  <c r="P902" i="2" s="1"/>
  <c r="P903" i="2" a="1"/>
  <c r="P903" i="2" s="1"/>
  <c r="P904" i="2" a="1"/>
  <c r="P904" i="2" s="1"/>
  <c r="P905" i="2" a="1"/>
  <c r="P905" i="2"/>
  <c r="P906" i="2" a="1"/>
  <c r="P906" i="2"/>
  <c r="P907" i="2" a="1"/>
  <c r="P907" i="2"/>
  <c r="P908" i="2" a="1"/>
  <c r="P908" i="2" s="1"/>
  <c r="P909" i="2" a="1"/>
  <c r="P909" i="2" s="1"/>
  <c r="P910" i="2" a="1"/>
  <c r="P910" i="2"/>
  <c r="P911" i="2" a="1"/>
  <c r="P911" i="2" s="1"/>
  <c r="P912" i="2" a="1"/>
  <c r="P912" i="2"/>
  <c r="P913" i="2" a="1"/>
  <c r="P913" i="2" s="1"/>
  <c r="P914" i="2" a="1"/>
  <c r="P914" i="2" s="1"/>
  <c r="P915" i="2" a="1"/>
  <c r="P915" i="2"/>
  <c r="P916" i="2" a="1"/>
  <c r="P916" i="2" s="1"/>
  <c r="P917" i="2" a="1"/>
  <c r="P917" i="2"/>
  <c r="P918" i="2" a="1"/>
  <c r="P918" i="2" s="1"/>
  <c r="P919" i="2" a="1"/>
  <c r="P919" i="2"/>
  <c r="P920" i="2" a="1"/>
  <c r="P920" i="2" s="1"/>
  <c r="P921" i="2" a="1"/>
  <c r="P921" i="2"/>
  <c r="P922" i="2" a="1"/>
  <c r="P922" i="2"/>
  <c r="P923" i="2" a="1"/>
  <c r="P923" i="2"/>
  <c r="P924" i="2" a="1"/>
  <c r="P924" i="2"/>
  <c r="P925" i="2" a="1"/>
  <c r="P925" i="2" s="1"/>
  <c r="P926" i="2" a="1"/>
  <c r="P926" i="2" s="1"/>
  <c r="P927" i="2" a="1"/>
  <c r="P927" i="2"/>
  <c r="P928" i="2" a="1"/>
  <c r="P928" i="2"/>
  <c r="P929" i="2" a="1"/>
  <c r="P929" i="2" s="1"/>
  <c r="P930" i="2" a="1"/>
  <c r="P930" i="2"/>
  <c r="P931" i="2" a="1"/>
  <c r="P931" i="2"/>
  <c r="P932" i="2" a="1"/>
  <c r="P932" i="2" s="1"/>
  <c r="P933" i="2" a="1"/>
  <c r="P933" i="2" s="1"/>
  <c r="P934" i="2" a="1"/>
  <c r="P934" i="2"/>
  <c r="P935" i="2" a="1"/>
  <c r="P935" i="2"/>
  <c r="P936" i="2" a="1"/>
  <c r="P936" i="2" s="1"/>
  <c r="P937" i="2" a="1"/>
  <c r="P937" i="2"/>
  <c r="P938" i="2" a="1"/>
  <c r="P938" i="2" s="1"/>
  <c r="P939" i="2" a="1"/>
  <c r="P939" i="2"/>
  <c r="P940" i="2" a="1"/>
  <c r="P940" i="2"/>
  <c r="P941" i="2" a="1"/>
  <c r="P941" i="2"/>
  <c r="P942" i="2" a="1"/>
  <c r="P942" i="2"/>
  <c r="P943" i="2" a="1"/>
  <c r="P943" i="2"/>
  <c r="P944" i="2" a="1"/>
  <c r="P944" i="2" s="1"/>
  <c r="P945" i="2" a="1"/>
  <c r="P945" i="2"/>
  <c r="P946" i="2" a="1"/>
  <c r="P946" i="2" s="1"/>
  <c r="P947" i="2" a="1"/>
  <c r="P947" i="2" s="1"/>
  <c r="P948" i="2" a="1"/>
  <c r="P948" i="2"/>
  <c r="P949" i="2" a="1"/>
  <c r="P949" i="2" s="1"/>
  <c r="P950" i="2" a="1"/>
  <c r="P950" i="2" s="1"/>
  <c r="P951" i="2" a="1"/>
  <c r="P951" i="2"/>
  <c r="P952" i="2" a="1"/>
  <c r="P952" i="2"/>
  <c r="P953" i="2" a="1"/>
  <c r="P953" i="2"/>
  <c r="P954" i="2" a="1"/>
  <c r="P954" i="2"/>
  <c r="P955" i="2" a="1"/>
  <c r="P955" i="2" s="1"/>
  <c r="P956" i="2" a="1"/>
  <c r="P956" i="2" s="1"/>
  <c r="P957" i="2" a="1"/>
  <c r="P957" i="2"/>
  <c r="P958" i="2" a="1"/>
  <c r="P958" i="2"/>
  <c r="P959" i="2" a="1"/>
  <c r="P959" i="2" s="1"/>
  <c r="P960" i="2" a="1"/>
  <c r="P960" i="2"/>
  <c r="P961" i="2" a="1"/>
  <c r="P961" i="2"/>
  <c r="P962" i="2" a="1"/>
  <c r="P962" i="2" s="1"/>
  <c r="P963" i="2" a="1"/>
  <c r="P963" i="2" s="1"/>
  <c r="P964" i="2" a="1"/>
  <c r="P964" i="2" s="1"/>
  <c r="P965" i="2" a="1"/>
  <c r="P965" i="2"/>
  <c r="P966" i="2" a="1"/>
  <c r="P966" i="2"/>
  <c r="P967" i="2" a="1"/>
  <c r="P967" i="2"/>
  <c r="P968" i="2" a="1"/>
  <c r="P968" i="2" s="1"/>
  <c r="P969" i="2" a="1"/>
  <c r="P969" i="2"/>
  <c r="P970" i="2" a="1"/>
  <c r="P970" i="2" s="1"/>
  <c r="P971" i="2" a="1"/>
  <c r="P971" i="2"/>
  <c r="P972" i="2" a="1"/>
  <c r="P972" i="2" s="1"/>
  <c r="P973" i="2" a="1"/>
  <c r="P973" i="2"/>
  <c r="P974" i="2" a="1"/>
  <c r="P974" i="2" s="1"/>
  <c r="P975" i="2" a="1"/>
  <c r="P975" i="2"/>
  <c r="P976" i="2" a="1"/>
  <c r="P976" i="2"/>
  <c r="P977" i="2" a="1"/>
  <c r="P977" i="2" s="1"/>
  <c r="P978" i="2" a="1"/>
  <c r="P978" i="2"/>
  <c r="P979" i="2" a="1"/>
  <c r="P979" i="2"/>
  <c r="P980" i="2" a="1"/>
  <c r="P980" i="2" s="1"/>
  <c r="P981" i="2" a="1"/>
  <c r="P981" i="2"/>
  <c r="P982" i="2" a="1"/>
  <c r="P982" i="2"/>
  <c r="P983" i="2" a="1"/>
  <c r="P983" i="2"/>
  <c r="P984" i="2" a="1"/>
  <c r="P984" i="2"/>
  <c r="P985" i="2" a="1"/>
  <c r="P985" i="2" s="1"/>
  <c r="P986" i="2" a="1"/>
  <c r="P986" i="2" s="1"/>
  <c r="P987" i="2" a="1"/>
  <c r="P987" i="2"/>
  <c r="P988" i="2" a="1"/>
  <c r="P988" i="2"/>
  <c r="P989" i="2" a="1"/>
  <c r="P989" i="2"/>
  <c r="P990" i="2" a="1"/>
  <c r="P990" i="2"/>
  <c r="P991" i="2" a="1"/>
  <c r="P991" i="2" s="1"/>
  <c r="P992" i="2" a="1"/>
  <c r="P992" i="2" s="1"/>
  <c r="P993" i="2" a="1"/>
  <c r="P993" i="2" s="1"/>
  <c r="P994" i="2" a="1"/>
  <c r="P994" i="2"/>
  <c r="P995" i="2" a="1"/>
  <c r="P995" i="2"/>
  <c r="P996" i="2" a="1"/>
  <c r="P996" i="2"/>
  <c r="P997" i="2" a="1"/>
  <c r="P997" i="2" s="1"/>
  <c r="P998" i="2" a="1"/>
  <c r="P998" i="2" s="1"/>
  <c r="P999" i="2" a="1"/>
  <c r="P999" i="2"/>
  <c r="P1000" i="2" a="1"/>
  <c r="P1000" i="2" s="1"/>
  <c r="P1001" i="2" a="1"/>
  <c r="P1001" i="2"/>
  <c r="P1002" i="2" a="1"/>
  <c r="P1002" i="2"/>
  <c r="P1003" i="2" a="1"/>
  <c r="P1003" i="2"/>
  <c r="P1004" i="2" a="1"/>
  <c r="P1004" i="2" s="1"/>
  <c r="P1005" i="2" a="1"/>
  <c r="P1005" i="2" s="1"/>
  <c r="P1006" i="2" a="1"/>
  <c r="P1006" i="2"/>
  <c r="P1007" i="2" a="1"/>
  <c r="P1007" i="2" s="1"/>
  <c r="P1008" i="2" a="1"/>
  <c r="P1008" i="2" s="1"/>
  <c r="P1009" i="2" a="1"/>
  <c r="P1009" i="2"/>
  <c r="P1010" i="2" a="1"/>
  <c r="P1010" i="2" s="1"/>
  <c r="P1011" i="2" a="1"/>
  <c r="P1011" i="2" s="1"/>
  <c r="P1012" i="2" a="1"/>
  <c r="P1012" i="2"/>
  <c r="P1013" i="2" a="1"/>
  <c r="P1013" i="2"/>
  <c r="P1014" i="2" a="1"/>
  <c r="P1014" i="2" s="1"/>
  <c r="P1015" i="2" a="1"/>
  <c r="P1015" i="2" s="1"/>
  <c r="P1016" i="2" a="1"/>
  <c r="P1016" i="2" s="1"/>
  <c r="P1017" i="2" a="1"/>
  <c r="P1017" i="2"/>
  <c r="P1018" i="2" a="1"/>
  <c r="P1018" i="2" s="1"/>
  <c r="P1019" i="2" a="1"/>
  <c r="P1019" i="2"/>
  <c r="P1020" i="2" a="1"/>
  <c r="P1020" i="2"/>
  <c r="P1021" i="2" a="1"/>
  <c r="P1021" i="2" s="1"/>
  <c r="P1022" i="2" a="1"/>
  <c r="P1022" i="2" s="1"/>
  <c r="P1023" i="2" a="1"/>
  <c r="P1023" i="2" s="1"/>
  <c r="P1024" i="2" a="1"/>
  <c r="P1024" i="2"/>
  <c r="P1025" i="2" a="1"/>
  <c r="P1025" i="2"/>
  <c r="P1026" i="2" a="1"/>
  <c r="P1026" i="2"/>
  <c r="P1027" i="2" a="1"/>
  <c r="P1027" i="2" s="1"/>
  <c r="P1028" i="2" a="1"/>
  <c r="P1028" i="2" s="1"/>
  <c r="P1029" i="2" a="1"/>
  <c r="P1029" i="2"/>
  <c r="P1030" i="2" a="1"/>
  <c r="P1030" i="2" s="1"/>
  <c r="P1031" i="2" a="1"/>
  <c r="P1031" i="2" s="1"/>
  <c r="P1032" i="2" a="1"/>
  <c r="P1032" i="2" s="1"/>
  <c r="P1033" i="2" a="1"/>
  <c r="P1033" i="2"/>
  <c r="P1034" i="2" a="1"/>
  <c r="P1034" i="2" s="1"/>
  <c r="P1035" i="2" a="1"/>
  <c r="P1035" i="2" s="1"/>
  <c r="P1036" i="2" a="1"/>
  <c r="P1036" i="2"/>
  <c r="P1037" i="2" a="1"/>
  <c r="P1037" i="2"/>
  <c r="P1038" i="2" a="1"/>
  <c r="P1038" i="2"/>
  <c r="P1039" i="2" a="1"/>
  <c r="P1039" i="2"/>
  <c r="P1040" i="2" a="1"/>
  <c r="P1040" i="2" s="1"/>
  <c r="P1041" i="2" a="1"/>
  <c r="P1041" i="2"/>
  <c r="P1042" i="2" a="1"/>
  <c r="P1042" i="2" s="1"/>
  <c r="P1043" i="2" a="1"/>
  <c r="P1043" i="2"/>
  <c r="P1044" i="2" a="1"/>
  <c r="P1044" i="2" s="1"/>
  <c r="P1045" i="2" a="1"/>
  <c r="P1045" i="2" s="1"/>
  <c r="P1046" i="2" a="1"/>
  <c r="P1046" i="2" s="1"/>
  <c r="P1047" i="2" a="1"/>
  <c r="P1047" i="2" s="1"/>
  <c r="P1048" i="2" a="1"/>
  <c r="P1048" i="2"/>
  <c r="P1049" i="2" a="1"/>
  <c r="P1049" i="2"/>
  <c r="P1050" i="2" a="1"/>
  <c r="P1050" i="2" s="1"/>
  <c r="P1051" i="2" a="1"/>
  <c r="P1051" i="2"/>
  <c r="P1052" i="2" a="1"/>
  <c r="P1052" i="2" s="1"/>
  <c r="P1053" i="2" a="1"/>
  <c r="P1053" i="2"/>
  <c r="P1054" i="2" a="1"/>
  <c r="P1054" i="2"/>
  <c r="P1055" i="2" a="1"/>
  <c r="P1055" i="2"/>
  <c r="P1056" i="2" a="1"/>
  <c r="P1056" i="2" s="1"/>
  <c r="P1057" i="2" a="1"/>
  <c r="P1057" i="2" s="1"/>
  <c r="P1058" i="2" a="1"/>
  <c r="P1058" i="2" s="1"/>
  <c r="P1059" i="2" a="1"/>
  <c r="P1059" i="2" s="1"/>
  <c r="P1060" i="2" a="1"/>
  <c r="P1060" i="2"/>
  <c r="P1061" i="2" a="1"/>
  <c r="P1061" i="2" s="1"/>
  <c r="P1062" i="2" a="1"/>
  <c r="P1062" i="2"/>
  <c r="P1063" i="2" a="1"/>
  <c r="P1063" i="2" s="1"/>
  <c r="P1064" i="2" a="1"/>
  <c r="P1064" i="2" s="1"/>
  <c r="P1065" i="2" a="1"/>
  <c r="P1065" i="2" s="1"/>
  <c r="P1066" i="2" a="1"/>
  <c r="P1066" i="2"/>
  <c r="P1067" i="2" a="1"/>
  <c r="P1067" i="2"/>
  <c r="P1068" i="2" a="1"/>
  <c r="P1068" i="2"/>
  <c r="P1069" i="2" a="1"/>
  <c r="P1069" i="2"/>
  <c r="P1070" i="2" a="1"/>
  <c r="P1070" i="2" s="1"/>
  <c r="P1071" i="2" a="1"/>
  <c r="P1071" i="2"/>
  <c r="P1072" i="2" a="1"/>
  <c r="P1072" i="2" s="1"/>
  <c r="P1073" i="2" a="1"/>
  <c r="P1073" i="2"/>
  <c r="P1074" i="2" a="1"/>
  <c r="P1074" i="2"/>
  <c r="P1075" i="2" a="1"/>
  <c r="P1075" i="2"/>
  <c r="P1076" i="2" a="1"/>
  <c r="P1076" i="2" s="1"/>
  <c r="P1077" i="2" a="1"/>
  <c r="P1077" i="2" s="1"/>
  <c r="P1078" i="2" a="1"/>
  <c r="P1078" i="2" s="1"/>
  <c r="P1079" i="2" a="1"/>
  <c r="P1079" i="2" s="1"/>
  <c r="P1080" i="2" a="1"/>
  <c r="P1080" i="2"/>
  <c r="P1081" i="2" a="1"/>
  <c r="P1081" i="2"/>
  <c r="P1082" i="2" a="1"/>
  <c r="P1082" i="2" s="1"/>
  <c r="P1083" i="2" a="1"/>
  <c r="P1083" i="2" s="1"/>
  <c r="P1084" i="2" a="1"/>
  <c r="P1084" i="2"/>
  <c r="P1085" i="2" a="1"/>
  <c r="P1085" i="2" s="1"/>
  <c r="P1086" i="2" a="1"/>
  <c r="P1086" i="2"/>
  <c r="P1087" i="2" a="1"/>
  <c r="P1087" i="2"/>
  <c r="P1088" i="2" a="1"/>
  <c r="P1088" i="2" s="1"/>
  <c r="P1089" i="2" a="1"/>
  <c r="P1089" i="2" s="1"/>
  <c r="P1090" i="2" a="1"/>
  <c r="P1090" i="2" s="1"/>
  <c r="P1091" i="2" a="1"/>
  <c r="P1091" i="2"/>
  <c r="P1092" i="2" a="1"/>
  <c r="P1092" i="2"/>
  <c r="P1093" i="2" a="1"/>
  <c r="P1093" i="2"/>
  <c r="P1094" i="2" a="1"/>
  <c r="P1094" i="2" s="1"/>
  <c r="P1095" i="2" a="1"/>
  <c r="P1095" i="2"/>
  <c r="P1096" i="2" a="1"/>
  <c r="P1096" i="2" s="1"/>
  <c r="P1097" i="2" a="1"/>
  <c r="P1097" i="2"/>
  <c r="P1098" i="2" a="1"/>
  <c r="P1098" i="2"/>
  <c r="P1099" i="2" a="1"/>
  <c r="P1099" i="2" s="1"/>
  <c r="P1100" i="2" a="1"/>
  <c r="P1100" i="2" s="1"/>
  <c r="P1101" i="2" a="1"/>
  <c r="P1101" i="2" s="1"/>
  <c r="P1102" i="2" a="1"/>
  <c r="P1102" i="2" s="1"/>
  <c r="P1103" i="2" a="1"/>
  <c r="P1103" i="2" s="1"/>
  <c r="P1104" i="2" a="1"/>
  <c r="P1104" i="2" s="1"/>
  <c r="P1105" i="2" a="1"/>
  <c r="P1105" i="2"/>
  <c r="P1106" i="2" a="1"/>
  <c r="P1106" i="2" s="1"/>
  <c r="P1107" i="2" a="1"/>
  <c r="P1107" i="2"/>
  <c r="P1108" i="2" a="1"/>
  <c r="P1108" i="2"/>
  <c r="P1109" i="2" a="1"/>
  <c r="P1109" i="2" s="1"/>
  <c r="P1110" i="2" a="1"/>
  <c r="P1110" i="2"/>
  <c r="P1111" i="2" a="1"/>
  <c r="P1111" i="2"/>
  <c r="P1112" i="2" a="1"/>
  <c r="P1112" i="2" s="1"/>
  <c r="P1113" i="2" a="1"/>
  <c r="P1113" i="2" s="1"/>
  <c r="P1114" i="2" a="1"/>
  <c r="P1114" i="2"/>
  <c r="P1115" i="2" a="1"/>
  <c r="P1115" i="2"/>
  <c r="P1116" i="2" a="1"/>
  <c r="P1116" i="2" s="1"/>
  <c r="P1117" i="2" a="1"/>
  <c r="P1117" i="2" s="1"/>
  <c r="P1118" i="2" a="1"/>
  <c r="P1118" i="2" s="1"/>
  <c r="P1119" i="2" a="1"/>
  <c r="P1119" i="2"/>
  <c r="P1120" i="2" a="1"/>
  <c r="P1120" i="2" s="1"/>
  <c r="P1121" i="2" a="1"/>
  <c r="P1121" i="2"/>
  <c r="P1122" i="2" a="1"/>
  <c r="P1122" i="2"/>
  <c r="P1123" i="2" a="1"/>
  <c r="P1123" i="2"/>
  <c r="P1124" i="2" a="1"/>
  <c r="P1124" i="2" s="1"/>
  <c r="P1125" i="2" a="1"/>
  <c r="P1125" i="2" s="1"/>
  <c r="P1126" i="2" a="1"/>
  <c r="P1126" i="2"/>
  <c r="P1127" i="2" a="1"/>
  <c r="P1127" i="2"/>
  <c r="P1128" i="2" a="1"/>
  <c r="P1128" i="2"/>
  <c r="P1129" i="2" a="1"/>
  <c r="P1129" i="2" s="1"/>
  <c r="P1130" i="2" a="1"/>
  <c r="P1130" i="2" s="1"/>
  <c r="P1131" i="2" a="1"/>
  <c r="P1131" i="2"/>
  <c r="P1132" i="2" a="1"/>
  <c r="P1132" i="2" s="1"/>
  <c r="P1133" i="2" a="1"/>
  <c r="P1133" i="2"/>
  <c r="P1134" i="2" a="1"/>
  <c r="P1134" i="2" s="1"/>
  <c r="P1135" i="2" a="1"/>
  <c r="P1135" i="2"/>
  <c r="P1136" i="2" a="1"/>
  <c r="P1136" i="2" s="1"/>
  <c r="P1137" i="2" a="1"/>
  <c r="P1137" i="2"/>
  <c r="P1138" i="2" a="1"/>
  <c r="P1138" i="2"/>
  <c r="P1139" i="2" a="1"/>
  <c r="P1139" i="2" s="1"/>
  <c r="P1140" i="2" a="1"/>
  <c r="P1140" i="2" s="1"/>
  <c r="P1141" i="2" a="1"/>
  <c r="P1141" i="2"/>
  <c r="P1142" i="2" a="1"/>
  <c r="P1142" i="2" s="1"/>
  <c r="P1143" i="2" a="1"/>
  <c r="P1143" i="2"/>
  <c r="P1144" i="2" a="1"/>
  <c r="P1144" i="2"/>
  <c r="P1145" i="2" a="1"/>
  <c r="P1145" i="2"/>
  <c r="P1146" i="2" a="1"/>
  <c r="P1146" i="2" s="1"/>
  <c r="P1147" i="2" a="1"/>
  <c r="P1147" i="2" s="1"/>
  <c r="P1148" i="2" a="1"/>
  <c r="P1148" i="2" s="1"/>
  <c r="P1149" i="2" a="1"/>
  <c r="P1149" i="2" s="1"/>
  <c r="P1150" i="2" a="1"/>
  <c r="P1150" i="2"/>
  <c r="P1151" i="2" a="1"/>
  <c r="P1151" i="2"/>
  <c r="P1152" i="2" a="1"/>
  <c r="P1152" i="2"/>
  <c r="P1153" i="2" a="1"/>
  <c r="P1153" i="2"/>
  <c r="P1154" i="2" a="1"/>
  <c r="P1154" i="2" s="1"/>
  <c r="P1155" i="2" a="1"/>
  <c r="P1155" i="2"/>
  <c r="P1156" i="2" a="1"/>
  <c r="P1156" i="2"/>
  <c r="P1157" i="2" a="1"/>
  <c r="P1157" i="2"/>
  <c r="P1158" i="2" a="1"/>
  <c r="P1158" i="2"/>
  <c r="P1159" i="2" a="1"/>
  <c r="P1159" i="2"/>
  <c r="P1160" i="2" a="1"/>
  <c r="P1160" i="2" s="1"/>
  <c r="P1161" i="2" a="1"/>
  <c r="P1161" i="2" s="1"/>
  <c r="P1162" i="2" a="1"/>
  <c r="P1162" i="2" s="1"/>
  <c r="P1163" i="2" a="1"/>
  <c r="P1163" i="2" s="1"/>
  <c r="P1164" i="2" a="1"/>
  <c r="P1164" i="2" s="1"/>
  <c r="P1165" i="2" a="1"/>
  <c r="P1165" i="2"/>
  <c r="P1166" i="2" a="1"/>
  <c r="P1166" i="2" s="1"/>
  <c r="P1167" i="2" a="1"/>
  <c r="P1167" i="2"/>
  <c r="P1168" i="2" a="1"/>
  <c r="P1168" i="2" s="1"/>
  <c r="P1169" i="2" a="1"/>
  <c r="P1169" i="2"/>
  <c r="P1170" i="2" a="1"/>
  <c r="P1170" i="2" s="1"/>
  <c r="P1171" i="2" a="1"/>
  <c r="P1171" i="2" s="1"/>
  <c r="P1172" i="2" a="1"/>
  <c r="P1172" i="2" s="1"/>
  <c r="P1173" i="2" a="1"/>
  <c r="P1173" i="2"/>
  <c r="P1174" i="2" a="1"/>
  <c r="P1174" i="2" s="1"/>
  <c r="P1175" i="2" a="1"/>
  <c r="P1175" i="2" s="1"/>
  <c r="P1176" i="2" a="1"/>
  <c r="P1176" i="2" s="1"/>
  <c r="P1177" i="2" a="1"/>
  <c r="P1177" i="2"/>
  <c r="P1178" i="2" a="1"/>
  <c r="P1178" i="2" s="1"/>
  <c r="P1179" i="2" a="1"/>
  <c r="P1179" i="2"/>
  <c r="P1180" i="2" a="1"/>
  <c r="P1180" i="2" s="1"/>
  <c r="P1181" i="2" a="1"/>
  <c r="P1181" i="2" s="1"/>
  <c r="P1182" i="2" a="1"/>
  <c r="P1182" i="2"/>
  <c r="P1183" i="2" a="1"/>
  <c r="P1183" i="2" s="1"/>
  <c r="P1184" i="2" a="1"/>
  <c r="P1184" i="2" s="1"/>
  <c r="P1185" i="2" a="1"/>
  <c r="P1185" i="2"/>
  <c r="P1186" i="2" a="1"/>
  <c r="P1186" i="2" s="1"/>
  <c r="P1187" i="2" a="1"/>
  <c r="P1187" i="2"/>
  <c r="P1188" i="2" a="1"/>
  <c r="P1188" i="2" s="1"/>
  <c r="P1189" i="2" a="1"/>
  <c r="P1189" i="2"/>
  <c r="P1190" i="2" a="1"/>
  <c r="P1190" i="2" s="1"/>
  <c r="P1191" i="2" a="1"/>
  <c r="P1191" i="2"/>
  <c r="P1192" i="2" a="1"/>
  <c r="P1192" i="2"/>
  <c r="P1193" i="2" a="1"/>
  <c r="P1193" i="2" s="1"/>
  <c r="P1194" i="2" a="1"/>
  <c r="P1194" i="2"/>
  <c r="P1195" i="2" a="1"/>
  <c r="P1195" i="2"/>
  <c r="P1196" i="2" a="1"/>
  <c r="P1196" i="2" s="1"/>
  <c r="P1197" i="2" a="1"/>
  <c r="P1197" i="2" s="1"/>
  <c r="P1198" i="2" a="1"/>
  <c r="P1198" i="2"/>
  <c r="P1199" i="2" a="1"/>
  <c r="P1199" i="2"/>
  <c r="P1200" i="2" a="1"/>
  <c r="P1200" i="2" s="1"/>
  <c r="P1201" i="2" a="1"/>
  <c r="P1201" i="2" s="1"/>
  <c r="P1202" i="2" a="1"/>
  <c r="P1202" i="2" s="1"/>
  <c r="P1203" i="2" a="1"/>
  <c r="P1203" i="2"/>
  <c r="P1204" i="2" a="1"/>
  <c r="P1204" i="2" s="1"/>
  <c r="P1205" i="2" a="1"/>
  <c r="P1205" i="2"/>
  <c r="P1206" i="2" a="1"/>
  <c r="P1206" i="2"/>
  <c r="P1207" i="2" a="1"/>
  <c r="P1207" i="2" s="1"/>
  <c r="P1208" i="2" a="1"/>
  <c r="P1208" i="2" s="1"/>
  <c r="P1209" i="2" a="1"/>
  <c r="P1209" i="2" s="1"/>
  <c r="P1210" i="2" a="1"/>
  <c r="P1210" i="2"/>
  <c r="P1211" i="2" a="1"/>
  <c r="P1211" i="2" s="1"/>
  <c r="P1212" i="2" a="1"/>
  <c r="P1212" i="2"/>
  <c r="P1213" i="2" a="1"/>
  <c r="P1213" i="2"/>
  <c r="P1214" i="2" a="1"/>
  <c r="P1214" i="2" s="1"/>
  <c r="P1215" i="2" a="1"/>
  <c r="P1215" i="2"/>
  <c r="P1216" i="2" a="1"/>
  <c r="P1216" i="2"/>
  <c r="P1217" i="2" a="1"/>
  <c r="P1217" i="2"/>
  <c r="P1218" i="2" a="1"/>
  <c r="P1218" i="2"/>
  <c r="P1219" i="2" a="1"/>
  <c r="P1219" i="2" s="1"/>
  <c r="P1220" i="2" a="1"/>
  <c r="P1220" i="2" s="1"/>
  <c r="P1221" i="2" a="1"/>
  <c r="P1221" i="2" s="1"/>
  <c r="P1222" i="2" a="1"/>
  <c r="P1222" i="2" s="1"/>
  <c r="P1223" i="2" a="1"/>
  <c r="P1223" i="2"/>
  <c r="P1224" i="2" a="1"/>
  <c r="P1224" i="2"/>
  <c r="P1225" i="2" a="1"/>
  <c r="P1225" i="2" s="1"/>
  <c r="P1226" i="2" a="1"/>
  <c r="P1226" i="2" s="1"/>
  <c r="P1227" i="2" a="1"/>
  <c r="P1227" i="2" s="1"/>
  <c r="P1228" i="2" a="1"/>
  <c r="P1228" i="2"/>
  <c r="P1229" i="2" a="1"/>
  <c r="P1229" i="2" s="1"/>
  <c r="P1230" i="2" a="1"/>
  <c r="P1230" i="2" s="1"/>
  <c r="P1231" i="2" a="1"/>
  <c r="P1231" i="2"/>
  <c r="P1232" i="2" a="1"/>
  <c r="P1232" i="2" s="1"/>
  <c r="P1233" i="2" a="1"/>
  <c r="P1233" i="2"/>
  <c r="P1234" i="2" a="1"/>
  <c r="P1234" i="2" s="1"/>
  <c r="P1235" i="2" a="1"/>
  <c r="P1235" i="2" s="1"/>
  <c r="P1236" i="2" a="1"/>
  <c r="P1236" i="2" s="1"/>
  <c r="P1237" i="2" a="1"/>
  <c r="P1237" i="2"/>
  <c r="P1238" i="2" a="1"/>
  <c r="P1238" i="2" s="1"/>
  <c r="P1239" i="2" a="1"/>
  <c r="P1239" i="2"/>
  <c r="P1240" i="2" a="1"/>
  <c r="P1240" i="2" s="1"/>
  <c r="P1241" i="2" a="1"/>
  <c r="P1241" i="2"/>
  <c r="P1242" i="2" a="1"/>
  <c r="P1242" i="2" s="1"/>
  <c r="P1243" i="2" a="1"/>
  <c r="P1243" i="2"/>
  <c r="P1244" i="2" a="1"/>
  <c r="P1244" i="2" s="1"/>
  <c r="P1245" i="2" a="1"/>
  <c r="P1245" i="2"/>
  <c r="P1246" i="2" a="1"/>
  <c r="P1246" i="2" s="1"/>
  <c r="P1247" i="2" a="1"/>
  <c r="P1247" i="2" s="1"/>
  <c r="P1248" i="2" a="1"/>
  <c r="P1248" i="2"/>
  <c r="P1249" i="2" a="1"/>
  <c r="P1249" i="2" s="1"/>
  <c r="P1250" i="2" a="1"/>
  <c r="P1250" i="2" s="1"/>
  <c r="P1251" i="2" a="1"/>
  <c r="P1251" i="2"/>
  <c r="P1252" i="2" a="1"/>
  <c r="P1252" i="2" s="1"/>
  <c r="P1253" i="2" a="1"/>
  <c r="P1253" i="2" s="1"/>
  <c r="P1254" i="2" a="1"/>
  <c r="P1254" i="2"/>
  <c r="P1255" i="2" a="1"/>
  <c r="P1255" i="2"/>
  <c r="P1256" i="2" a="1"/>
  <c r="P1256" i="2" s="1"/>
  <c r="P1257" i="2" a="1"/>
  <c r="P1257" i="2"/>
  <c r="P1258" i="2" a="1"/>
  <c r="P1258" i="2"/>
  <c r="P1259" i="2" a="1"/>
  <c r="P1259" i="2" s="1"/>
  <c r="P1260" i="2" a="1"/>
  <c r="P1260" i="2" s="1"/>
  <c r="P1261" i="2" a="1"/>
  <c r="P1261" i="2"/>
  <c r="P1262" i="2" a="1"/>
  <c r="P1262" i="2" s="1"/>
  <c r="P1263" i="2" a="1"/>
  <c r="P1263" i="2" s="1"/>
  <c r="P1264" i="2" a="1"/>
  <c r="P1264" i="2"/>
  <c r="P1265" i="2" a="1"/>
  <c r="P1265" i="2"/>
  <c r="P1266" i="2" a="1"/>
  <c r="P1266" i="2" s="1"/>
  <c r="P1267" i="2" a="1"/>
  <c r="P1267" i="2"/>
  <c r="P1268" i="2" a="1"/>
  <c r="P1268" i="2" s="1"/>
  <c r="P1269" i="2" a="1"/>
  <c r="P1269" i="2" s="1"/>
  <c r="P1270" i="2" a="1"/>
  <c r="P1270" i="2"/>
  <c r="P1271" i="2" a="1"/>
  <c r="P1271" i="2"/>
  <c r="P1272" i="2" a="1"/>
  <c r="P1272" i="2"/>
  <c r="P1273" i="2" a="1"/>
  <c r="P1273" i="2" s="1"/>
  <c r="P1274" i="2" a="1"/>
  <c r="P1274" i="2" s="1"/>
  <c r="P1275" i="2" a="1"/>
  <c r="P1275" i="2" s="1"/>
  <c r="P1276" i="2" a="1"/>
  <c r="P1276" i="2" s="1"/>
  <c r="P1277" i="2" a="1"/>
  <c r="P1277" i="2" s="1"/>
  <c r="P1278" i="2" a="1"/>
  <c r="P1278" i="2"/>
  <c r="P1279" i="2" a="1"/>
  <c r="P1279" i="2"/>
  <c r="P1280" i="2" a="1"/>
  <c r="P1280" i="2" s="1"/>
  <c r="P1281" i="2" a="1"/>
  <c r="P1281" i="2"/>
  <c r="P1282" i="2" a="1"/>
  <c r="P1282" i="2" s="1"/>
  <c r="P1283" i="2" a="1"/>
  <c r="P1283" i="2" s="1"/>
  <c r="P1284" i="2" a="1"/>
  <c r="P1284" i="2"/>
  <c r="P1285" i="2" a="1"/>
  <c r="P1285" i="2"/>
  <c r="P1286" i="2" a="1"/>
  <c r="P1286" i="2" s="1"/>
  <c r="P1287" i="2" a="1"/>
  <c r="P1287" i="2"/>
  <c r="P1288" i="2" a="1"/>
  <c r="P1288" i="2"/>
  <c r="P1289" i="2" a="1"/>
  <c r="P1289" i="2" s="1"/>
  <c r="P1290" i="2" a="1"/>
  <c r="P1290" i="2" s="1"/>
  <c r="P1291" i="2" a="1"/>
  <c r="P1291" i="2"/>
  <c r="P1292" i="2" a="1"/>
  <c r="P1292" i="2" s="1"/>
  <c r="P1293" i="2" a="1"/>
  <c r="P1293" i="2" s="1"/>
  <c r="P1294" i="2" a="1"/>
  <c r="P1294" i="2"/>
  <c r="P1295" i="2" a="1"/>
  <c r="P1295" i="2"/>
  <c r="P1296" i="2" a="1"/>
  <c r="P1296" i="2"/>
  <c r="P1297" i="2" a="1"/>
  <c r="P1297" i="2" s="1"/>
  <c r="P1298" i="2" a="1"/>
  <c r="P1298" i="2" s="1"/>
  <c r="P1299" i="2" a="1"/>
  <c r="P1299" i="2"/>
  <c r="P1300" i="2" a="1"/>
  <c r="P1300" i="2"/>
  <c r="P1301" i="2" a="1"/>
  <c r="P1301" i="2"/>
  <c r="P1302" i="2" a="1"/>
  <c r="P1302" i="2"/>
  <c r="P1303" i="2" a="1"/>
  <c r="P1303" i="2" s="1"/>
  <c r="P1304" i="2" a="1"/>
  <c r="P1304" i="2" s="1"/>
  <c r="P1305" i="2" a="1"/>
  <c r="P1305" i="2" s="1"/>
  <c r="P1306" i="2" a="1"/>
  <c r="P1306" i="2" s="1"/>
  <c r="P1307" i="2" a="1"/>
  <c r="P1307" i="2"/>
  <c r="P1308" i="2" a="1"/>
  <c r="P1308" i="2"/>
  <c r="P1309" i="2" a="1"/>
  <c r="P1309" i="2"/>
  <c r="P1310" i="2" a="1"/>
  <c r="P1310" i="2" s="1"/>
  <c r="P1311" i="2" a="1"/>
  <c r="P1311" i="2"/>
  <c r="P1312" i="2" a="1"/>
  <c r="P1312" i="2" s="1"/>
  <c r="P1313" i="2" a="1"/>
  <c r="P1313" i="2"/>
  <c r="P1314" i="2" a="1"/>
  <c r="P1314" i="2"/>
  <c r="P1315" i="2" a="1"/>
  <c r="P1315" i="2"/>
  <c r="P1316" i="2" a="1"/>
  <c r="P1316" i="2" s="1"/>
  <c r="P1317" i="2" a="1"/>
  <c r="P1317" i="2" s="1"/>
  <c r="P1318" i="2" a="1"/>
  <c r="P1318" i="2"/>
  <c r="P1319" i="2" a="1"/>
  <c r="P1319" i="2" s="1"/>
  <c r="P1320" i="2" a="1"/>
  <c r="P1320" i="2"/>
  <c r="P1321" i="2" a="1"/>
  <c r="P1321" i="2"/>
  <c r="P1322" i="2" a="1"/>
  <c r="P1322" i="2" s="1"/>
  <c r="P1323" i="2" a="1"/>
  <c r="P1323" i="2" s="1"/>
  <c r="P1324" i="2" a="1"/>
  <c r="P1324" i="2"/>
  <c r="P1325" i="2" a="1"/>
  <c r="P1325" i="2"/>
  <c r="P1326" i="2" a="1"/>
  <c r="P1326" i="2" s="1"/>
  <c r="P1327" i="2" a="1"/>
  <c r="P1327" i="2"/>
  <c r="P1328" i="2" a="1"/>
  <c r="P1328" i="2" s="1"/>
  <c r="P1329" i="2" a="1"/>
  <c r="P1329" i="2"/>
  <c r="P1330" i="2" a="1"/>
  <c r="P1330" i="2" s="1"/>
  <c r="P1331" i="2" a="1"/>
  <c r="P1331" i="2"/>
  <c r="P1332" i="2" a="1"/>
  <c r="P1332" i="2"/>
  <c r="P1333" i="2" a="1"/>
  <c r="P1333" i="2" s="1"/>
  <c r="P1334" i="2" a="1"/>
  <c r="P1334" i="2" s="1"/>
  <c r="P1335" i="2" a="1"/>
  <c r="P1335" i="2"/>
  <c r="P1336" i="2" a="1"/>
  <c r="P1336" i="2" s="1"/>
  <c r="P1337" i="2" a="1"/>
  <c r="P1337" i="2"/>
  <c r="P1338" i="2" a="1"/>
  <c r="P1338" i="2"/>
  <c r="P1339" i="2" a="1"/>
  <c r="P1339" i="2"/>
  <c r="P1340" i="2" a="1"/>
  <c r="P1340" i="2" s="1"/>
  <c r="P1341" i="2" a="1"/>
  <c r="P1341" i="2"/>
  <c r="P1342" i="2" a="1"/>
  <c r="P1342" i="2"/>
  <c r="P1343" i="2" a="1"/>
  <c r="P1343" i="2" s="1"/>
  <c r="P1344" i="2" a="1"/>
  <c r="P1344" i="2"/>
  <c r="P1345" i="2" a="1"/>
  <c r="P1345" i="2"/>
  <c r="P1346" i="2" a="1"/>
  <c r="P1346" i="2" s="1"/>
  <c r="P1347" i="2" a="1"/>
  <c r="P1347" i="2"/>
  <c r="P1348" i="2" a="1"/>
  <c r="P1348" i="2"/>
  <c r="P1349" i="2" a="1"/>
  <c r="P1349" i="2" s="1"/>
  <c r="P1350" i="2" a="1"/>
  <c r="P1350" i="2"/>
  <c r="P1351" i="2" a="1"/>
  <c r="P1351" i="2"/>
  <c r="P1352" i="2" a="1"/>
  <c r="P1352" i="2" s="1"/>
  <c r="P1353" i="2" a="1"/>
  <c r="P1353" i="2"/>
  <c r="P1354" i="2" a="1"/>
  <c r="P1354" i="2"/>
  <c r="P1355" i="2" a="1"/>
  <c r="P1355" i="2"/>
  <c r="P1356" i="2" a="1"/>
  <c r="P1356" i="2" s="1"/>
  <c r="P1357" i="2" a="1"/>
  <c r="P1357" i="2" s="1"/>
  <c r="P1358" i="2" a="1"/>
  <c r="P1358" i="2" s="1"/>
  <c r="P1359" i="2" a="1"/>
  <c r="P1359" i="2"/>
  <c r="P1360" i="2" a="1"/>
  <c r="P1360" i="2"/>
  <c r="P1361" i="2" a="1"/>
  <c r="P1361" i="2"/>
  <c r="P1362" i="2" a="1"/>
  <c r="P1362" i="2" s="1"/>
  <c r="P1363" i="2" a="1"/>
  <c r="P1363" i="2"/>
  <c r="P1364" i="2" a="1"/>
  <c r="P1364" i="2" s="1"/>
  <c r="P1365" i="2" a="1"/>
  <c r="P1365" i="2" s="1"/>
  <c r="P1366" i="2" a="1"/>
  <c r="P1366" i="2" s="1"/>
  <c r="P1367" i="2" a="1"/>
  <c r="P1367" i="2"/>
  <c r="P1368" i="2" a="1"/>
  <c r="P1368" i="2"/>
  <c r="P1369" i="2" a="1"/>
  <c r="P1369" i="2" s="1"/>
  <c r="P1370" i="2" a="1"/>
  <c r="P1370" i="2" s="1"/>
  <c r="P1371" i="2" a="1"/>
  <c r="P1371" i="2"/>
  <c r="P1372" i="2" a="1"/>
  <c r="P1372" i="2" s="1"/>
  <c r="P1373" i="2" a="1"/>
  <c r="P1373" i="2" s="1"/>
  <c r="P1374" i="2" a="1"/>
  <c r="P1374" i="2"/>
  <c r="P1375" i="2" a="1"/>
  <c r="P1375" i="2" s="1"/>
  <c r="P1376" i="2" a="1"/>
  <c r="P1376" i="2" s="1"/>
  <c r="P1377" i="2" a="1"/>
  <c r="P1377" i="2" s="1"/>
  <c r="P1378" i="2" a="1"/>
  <c r="P1378" i="2"/>
  <c r="P1379" i="2" a="1"/>
  <c r="P1379" i="2" s="1"/>
  <c r="P1380" i="2" a="1"/>
  <c r="P1380" i="2"/>
  <c r="P1381" i="2" a="1"/>
  <c r="P1381" i="2" s="1"/>
  <c r="P1382" i="2" a="1"/>
  <c r="P1382" i="2" s="1"/>
  <c r="P1383" i="2" a="1"/>
  <c r="P1383" i="2"/>
  <c r="P1384" i="2" a="1"/>
  <c r="P1384" i="2"/>
  <c r="P1385" i="2" a="1"/>
  <c r="P1385" i="2"/>
  <c r="P1386" i="2" a="1"/>
  <c r="P1386" i="2" s="1"/>
  <c r="P1387" i="2" a="1"/>
  <c r="P1387" i="2"/>
  <c r="P1388" i="2" a="1"/>
  <c r="P1388" i="2" s="1"/>
  <c r="P1389" i="2" a="1"/>
  <c r="P1389" i="2" s="1"/>
  <c r="P1390" i="2" a="1"/>
  <c r="P1390" i="2" s="1"/>
  <c r="P1391" i="2" a="1"/>
  <c r="P1391" i="2"/>
  <c r="P1392" i="2" a="1"/>
  <c r="P1392" i="2"/>
  <c r="P1393" i="2" a="1"/>
  <c r="P1393" i="2" s="1"/>
  <c r="P1394" i="2" a="1"/>
  <c r="P1394" i="2" s="1"/>
  <c r="P1395" i="2" a="1"/>
  <c r="P1395" i="2" s="1"/>
  <c r="P1396" i="2" a="1"/>
  <c r="P1396" i="2"/>
  <c r="P1397" i="2" a="1"/>
  <c r="P1397" i="2" s="1"/>
  <c r="P1398" i="2" a="1"/>
  <c r="P1398" i="2"/>
  <c r="P1399" i="2" a="1"/>
  <c r="P1399" i="2"/>
  <c r="P1400" i="2" a="1"/>
  <c r="P1400" i="2" s="1"/>
  <c r="P1401" i="2" a="1"/>
  <c r="P1401" i="2" s="1"/>
  <c r="P1402" i="2" a="1"/>
  <c r="P1402" i="2" s="1"/>
  <c r="P1403" i="2" a="1"/>
  <c r="P1403" i="2"/>
  <c r="P1404" i="2" a="1"/>
  <c r="P1404" i="2" s="1"/>
  <c r="P1405" i="2" a="1"/>
  <c r="P1405" i="2"/>
  <c r="P1406" i="2" a="1"/>
  <c r="P1406" i="2" s="1"/>
  <c r="P1407" i="2" a="1"/>
  <c r="P1407" i="2"/>
  <c r="P1408" i="2" a="1"/>
  <c r="P1408" i="2" s="1"/>
  <c r="P1409" i="2" a="1"/>
  <c r="P1409" i="2"/>
  <c r="P1410" i="2" a="1"/>
  <c r="P1410" i="2"/>
  <c r="P1411" i="2" a="1"/>
  <c r="P1411" i="2" s="1"/>
  <c r="P1412" i="2" a="1"/>
  <c r="P1412" i="2" s="1"/>
  <c r="P1413" i="2" a="1"/>
  <c r="P1413" i="2"/>
  <c r="P1414" i="2" a="1"/>
  <c r="P1414" i="2" s="1"/>
  <c r="P1415" i="2" a="1"/>
  <c r="P1415" i="2" s="1"/>
  <c r="P1416" i="2" a="1"/>
  <c r="P1416" i="2"/>
  <c r="P1417" i="2" a="1"/>
  <c r="P1417" i="2" s="1"/>
  <c r="P1418" i="2" a="1"/>
  <c r="P1418" i="2" s="1"/>
  <c r="P1419" i="2" a="1"/>
  <c r="P1419" i="2"/>
  <c r="P1420" i="2" a="1"/>
  <c r="P1420" i="2"/>
  <c r="P1421" i="2" a="1"/>
  <c r="P1421" i="2" s="1"/>
  <c r="P1422" i="2" a="1"/>
  <c r="P1422" i="2"/>
  <c r="P1423" i="2" a="1"/>
  <c r="P1423" i="2"/>
  <c r="P1424" i="2" a="1"/>
  <c r="P1424" i="2" s="1"/>
  <c r="P1425" i="2" a="1"/>
  <c r="P1425" i="2"/>
  <c r="P1426" i="2" a="1"/>
  <c r="P1426" i="2"/>
  <c r="P1427" i="2" a="1"/>
  <c r="P1427" i="2"/>
  <c r="P1428" i="2" a="1"/>
  <c r="P1428" i="2" s="1"/>
  <c r="P1429" i="2" a="1"/>
  <c r="P1429" i="2" s="1"/>
  <c r="P1430" i="2" a="1"/>
  <c r="P1430" i="2" s="1"/>
  <c r="P1431" i="2" a="1"/>
  <c r="P1431" i="2" s="1"/>
  <c r="P1432" i="2" a="1"/>
  <c r="P1432" i="2"/>
  <c r="P1433" i="2" a="1"/>
  <c r="P1433" i="2"/>
  <c r="P1434" i="2" a="1"/>
  <c r="P1434" i="2" s="1"/>
  <c r="P1435" i="2" a="1"/>
  <c r="P1435" i="2"/>
  <c r="P1436" i="2" a="1"/>
  <c r="P1436" i="2" s="1"/>
  <c r="P1437" i="2" a="1"/>
  <c r="P1437" i="2" s="1"/>
  <c r="P1438" i="2" a="1"/>
  <c r="P1438" i="2" s="1"/>
  <c r="P1439" i="2" a="1"/>
  <c r="P1439" i="2"/>
  <c r="P1440" i="2" a="1"/>
  <c r="P1440" i="2" s="1"/>
  <c r="P1441" i="2" a="1"/>
  <c r="P1441" i="2" s="1"/>
  <c r="P1442" i="2" a="1"/>
  <c r="P1442" i="2" s="1"/>
  <c r="P1443" i="2" a="1"/>
  <c r="P1443" i="2"/>
  <c r="P1444" i="2" a="1"/>
  <c r="P1444" i="2"/>
  <c r="P1445" i="2" a="1"/>
  <c r="P1445" i="2" s="1"/>
  <c r="P1446" i="2" a="1"/>
  <c r="P1446" i="2" s="1"/>
  <c r="P1447" i="2" a="1"/>
  <c r="P1447" i="2" s="1"/>
  <c r="P1448" i="2" a="1"/>
  <c r="P1448" i="2" s="1"/>
  <c r="P1449" i="2" a="1"/>
  <c r="P1449" i="2"/>
  <c r="P1450" i="2" a="1"/>
  <c r="P1450" i="2"/>
  <c r="P1451" i="2" a="1"/>
  <c r="P1451" i="2"/>
  <c r="P1452" i="2" a="1"/>
  <c r="P1452" i="2" s="1"/>
  <c r="P1453" i="2" a="1"/>
  <c r="P1453" i="2" s="1"/>
  <c r="P1454" i="2" a="1"/>
  <c r="P1454" i="2" s="1"/>
  <c r="P1455" i="2" a="1"/>
  <c r="P1455" i="2"/>
  <c r="P1456" i="2" a="1"/>
  <c r="P1456" i="2"/>
  <c r="P1457" i="2" a="1"/>
  <c r="P1457" i="2"/>
  <c r="P1458" i="2" a="1"/>
  <c r="P1458" i="2"/>
  <c r="P1459" i="2" a="1"/>
  <c r="P1459" i="2" s="1"/>
  <c r="P1460" i="2" a="1"/>
  <c r="P1460" i="2" s="1"/>
  <c r="P1461" i="2" a="1"/>
  <c r="P1461" i="2" s="1"/>
  <c r="P1462" i="2" a="1"/>
  <c r="P1462" i="2"/>
  <c r="P1463" i="2" a="1"/>
  <c r="P1463" i="2"/>
  <c r="P1464" i="2" a="1"/>
  <c r="P1464" i="2"/>
  <c r="P1465" i="2" a="1"/>
  <c r="P1465" i="2"/>
  <c r="P1466" i="2" a="1"/>
  <c r="P1466" i="2" s="1"/>
  <c r="P1467" i="2" a="1"/>
  <c r="P1467" i="2" s="1"/>
  <c r="P1468" i="2" a="1"/>
  <c r="P1468" i="2"/>
  <c r="P1469" i="2" a="1"/>
  <c r="P1469" i="2"/>
  <c r="P1470" i="2" a="1"/>
  <c r="P1470" i="2"/>
  <c r="P1471" i="2" a="1"/>
  <c r="P1471" i="2"/>
  <c r="P2" i="2" a="1"/>
  <c r="P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2" i="2"/>
  <c r="H3" i="2" a="1"/>
  <c r="H3" i="2"/>
  <c r="H4" i="2" a="1"/>
  <c r="H4" i="2"/>
  <c r="H5" i="2" a="1"/>
  <c r="H5" i="2"/>
  <c r="H6" i="2" a="1"/>
  <c r="H6" i="2"/>
  <c r="H7" i="2" a="1"/>
  <c r="H7" i="2" s="1"/>
  <c r="H8" i="2" a="1"/>
  <c r="H8" i="2" s="1"/>
  <c r="H9" i="2" a="1"/>
  <c r="H9" i="2"/>
  <c r="H10" i="2" a="1"/>
  <c r="H10" i="2"/>
  <c r="H11" i="2" a="1"/>
  <c r="H11" i="2"/>
  <c r="H12" i="2" a="1"/>
  <c r="H12" i="2"/>
  <c r="H13" i="2" a="1"/>
  <c r="H13" i="2" s="1"/>
  <c r="H14" i="2" a="1"/>
  <c r="H14" i="2" s="1"/>
  <c r="H15" i="2" a="1"/>
  <c r="H15" i="2" s="1"/>
  <c r="H16" i="2" a="1"/>
  <c r="H16" i="2" s="1"/>
  <c r="H17" i="2" a="1"/>
  <c r="H17" i="2"/>
  <c r="H18" i="2" a="1"/>
  <c r="H18" i="2"/>
  <c r="H19" i="2" a="1"/>
  <c r="H19" i="2" s="1"/>
  <c r="H20" i="2" a="1"/>
  <c r="H20" i="2"/>
  <c r="H21" i="2" a="1"/>
  <c r="H21" i="2" s="1"/>
  <c r="H22" i="2" a="1"/>
  <c r="H22" i="2"/>
  <c r="H23" i="2" a="1"/>
  <c r="H23" i="2" s="1"/>
  <c r="H24" i="2" a="1"/>
  <c r="H24" i="2"/>
  <c r="H25" i="2" a="1"/>
  <c r="H25" i="2" s="1"/>
  <c r="H26" i="2" a="1"/>
  <c r="H26" i="2"/>
  <c r="H27" i="2" a="1"/>
  <c r="H27" i="2"/>
  <c r="H28" i="2" a="1"/>
  <c r="H28" i="2" s="1"/>
  <c r="H29" i="2" a="1"/>
  <c r="H29" i="2" s="1"/>
  <c r="H30" i="2" a="1"/>
  <c r="H30" i="2" s="1"/>
  <c r="H31" i="2" a="1"/>
  <c r="H31" i="2" s="1"/>
  <c r="H32" i="2" a="1"/>
  <c r="H32" i="2"/>
  <c r="H33" i="2" a="1"/>
  <c r="H33" i="2"/>
  <c r="H34" i="2" a="1"/>
  <c r="H34" i="2" s="1"/>
  <c r="H35" i="2" a="1"/>
  <c r="H35" i="2"/>
  <c r="H36" i="2" a="1"/>
  <c r="H36" i="2" s="1"/>
  <c r="H37" i="2" a="1"/>
  <c r="H37" i="2" s="1"/>
  <c r="H38" i="2" a="1"/>
  <c r="H38" i="2" s="1"/>
  <c r="H39" i="2" a="1"/>
  <c r="H39" i="2"/>
  <c r="H40" i="2" a="1"/>
  <c r="H40" i="2"/>
  <c r="H41" i="2" a="1"/>
  <c r="H41" i="2"/>
  <c r="H42" i="2" a="1"/>
  <c r="H42" i="2" s="1"/>
  <c r="H43" i="2" a="1"/>
  <c r="H43" i="2" s="1"/>
  <c r="H44" i="2" a="1"/>
  <c r="H44" i="2"/>
  <c r="H45" i="2" a="1"/>
  <c r="H45" i="2" s="1"/>
  <c r="H46" i="2" a="1"/>
  <c r="H46" i="2"/>
  <c r="H47" i="2" a="1"/>
  <c r="H47" i="2" s="1"/>
  <c r="H48" i="2" a="1"/>
  <c r="H48" i="2"/>
  <c r="H49" i="2" a="1"/>
  <c r="H49" i="2" s="1"/>
  <c r="H50" i="2" a="1"/>
  <c r="H50" i="2" s="1"/>
  <c r="H51" i="2" a="1"/>
  <c r="H51" i="2"/>
  <c r="H52" i="2" a="1"/>
  <c r="H52" i="2"/>
  <c r="H53" i="2" a="1"/>
  <c r="H53" i="2" s="1"/>
  <c r="H54" i="2" a="1"/>
  <c r="H54" i="2" s="1"/>
  <c r="H55" i="2" a="1"/>
  <c r="H55" i="2" s="1"/>
  <c r="H56" i="2" a="1"/>
  <c r="H56" i="2"/>
  <c r="H57" i="2" a="1"/>
  <c r="H57" i="2" s="1"/>
  <c r="H58" i="2" a="1"/>
  <c r="H58" i="2"/>
  <c r="H59" i="2" a="1"/>
  <c r="H59" i="2"/>
  <c r="H60" i="2" a="1"/>
  <c r="H60" i="2" s="1"/>
  <c r="H61" i="2" a="1"/>
  <c r="H61" i="2" s="1"/>
  <c r="H62" i="2" a="1"/>
  <c r="H62" i="2"/>
  <c r="H63" i="2" a="1"/>
  <c r="H63" i="2"/>
  <c r="H64" i="2" a="1"/>
  <c r="H64" i="2" s="1"/>
  <c r="H65" i="2" a="1"/>
  <c r="H65" i="2"/>
  <c r="H66" i="2" a="1"/>
  <c r="H66" i="2"/>
  <c r="H67" i="2" a="1"/>
  <c r="H67" i="2" s="1"/>
  <c r="H68" i="2" a="1"/>
  <c r="H68" i="2"/>
  <c r="H69" i="2" a="1"/>
  <c r="H69" i="2"/>
  <c r="H70" i="2" a="1"/>
  <c r="H70" i="2" s="1"/>
  <c r="H71" i="2" a="1"/>
  <c r="H71" i="2"/>
  <c r="H72" i="2" a="1"/>
  <c r="H72" i="2"/>
  <c r="H73" i="2" a="1"/>
  <c r="H73" i="2" s="1"/>
  <c r="H74" i="2" a="1"/>
  <c r="H74" i="2" s="1"/>
  <c r="H75" i="2" a="1"/>
  <c r="H75" i="2"/>
  <c r="H76" i="2" a="1"/>
  <c r="H76" i="2" s="1"/>
  <c r="H77" i="2" a="1"/>
  <c r="H77" i="2" s="1"/>
  <c r="H78" i="2" a="1"/>
  <c r="H78" i="2"/>
  <c r="H79" i="2" a="1"/>
  <c r="H79" i="2" s="1"/>
  <c r="H80" i="2" a="1"/>
  <c r="H80" i="2" s="1"/>
  <c r="H81" i="2" a="1"/>
  <c r="H81" i="2"/>
  <c r="H82" i="2" a="1"/>
  <c r="H82" i="2"/>
  <c r="H83" i="2" a="1"/>
  <c r="H83" i="2" s="1"/>
  <c r="H84" i="2" a="1"/>
  <c r="H84" i="2" s="1"/>
  <c r="H85" i="2" a="1"/>
  <c r="H85" i="2" s="1"/>
  <c r="H86" i="2" a="1"/>
  <c r="H86" i="2"/>
  <c r="H87" i="2" a="1"/>
  <c r="H87" i="2" s="1"/>
  <c r="H88" i="2" a="1"/>
  <c r="H88" i="2"/>
  <c r="H89" i="2" a="1"/>
  <c r="H89" i="2"/>
  <c r="H90" i="2" a="1"/>
  <c r="H90" i="2"/>
  <c r="H91" i="2" a="1"/>
  <c r="H91" i="2" s="1"/>
  <c r="H92" i="2" a="1"/>
  <c r="H92" i="2" s="1"/>
  <c r="H93" i="2" a="1"/>
  <c r="H93" i="2" s="1"/>
  <c r="H94" i="2" a="1"/>
  <c r="H94" i="2"/>
  <c r="H95" i="2" a="1"/>
  <c r="H95" i="2"/>
  <c r="H96" i="2" a="1"/>
  <c r="H96" i="2"/>
  <c r="H97" i="2" a="1"/>
  <c r="H97" i="2" s="1"/>
  <c r="H98" i="2" a="1"/>
  <c r="H98" i="2"/>
  <c r="H99" i="2" a="1"/>
  <c r="H99" i="2" s="1"/>
  <c r="H100" i="2" a="1"/>
  <c r="H100" i="2" s="1"/>
  <c r="H101" i="2" a="1"/>
  <c r="H101" i="2"/>
  <c r="H102" i="2" a="1"/>
  <c r="H102" i="2"/>
  <c r="H103" i="2" a="1"/>
  <c r="H103" i="2" s="1"/>
  <c r="H104" i="2" a="1"/>
  <c r="H104" i="2"/>
  <c r="H105" i="2" a="1"/>
  <c r="H105" i="2"/>
  <c r="H106" i="2" a="1"/>
  <c r="H106" i="2" s="1"/>
  <c r="H107" i="2" a="1"/>
  <c r="H107" i="2"/>
  <c r="H108" i="2" a="1"/>
  <c r="H108" i="2"/>
  <c r="H109" i="2" a="1"/>
  <c r="H109" i="2" s="1"/>
  <c r="H110" i="2" a="1"/>
  <c r="H110" i="2"/>
  <c r="H111" i="2" a="1"/>
  <c r="H111" i="2"/>
  <c r="H112" i="2" a="1"/>
  <c r="H112" i="2"/>
  <c r="H113" i="2" a="1"/>
  <c r="H113" i="2" s="1"/>
  <c r="H114" i="2" a="1"/>
  <c r="H114" i="2"/>
  <c r="H115" i="2" a="1"/>
  <c r="H115" i="2" s="1"/>
  <c r="H116" i="2" a="1"/>
  <c r="H116" i="2"/>
  <c r="H117" i="2" a="1"/>
  <c r="H117" i="2"/>
  <c r="H118" i="2" a="1"/>
  <c r="H118" i="2"/>
  <c r="H119" i="2" a="1"/>
  <c r="H119" i="2" s="1"/>
  <c r="H120" i="2" a="1"/>
  <c r="H120" i="2"/>
  <c r="H121" i="2" a="1"/>
  <c r="H121" i="2" s="1"/>
  <c r="H122" i="2" a="1"/>
  <c r="H122" i="2"/>
  <c r="H123" i="2" a="1"/>
  <c r="H123" i="2"/>
  <c r="H124" i="2" a="1"/>
  <c r="H124" i="2"/>
  <c r="H125" i="2" a="1"/>
  <c r="H125" i="2"/>
  <c r="H126" i="2" a="1"/>
  <c r="H126" i="2" s="1"/>
  <c r="H127" i="2" a="1"/>
  <c r="H127" i="2" s="1"/>
  <c r="H128" i="2" a="1"/>
  <c r="H128" i="2" s="1"/>
  <c r="H129" i="2" a="1"/>
  <c r="H129" i="2" s="1"/>
  <c r="H130" i="2" a="1"/>
  <c r="H130" i="2"/>
  <c r="H131" i="2" a="1"/>
  <c r="H131" i="2"/>
  <c r="H132" i="2" a="1"/>
  <c r="H132" i="2" s="1"/>
  <c r="H133" i="2" a="1"/>
  <c r="H133" i="2" s="1"/>
  <c r="H134" i="2" a="1"/>
  <c r="H134" i="2"/>
  <c r="H135" i="2" a="1"/>
  <c r="H135" i="2" s="1"/>
  <c r="H136" i="2" a="1"/>
  <c r="H136" i="2" s="1"/>
  <c r="H137" i="2" a="1"/>
  <c r="H137" i="2"/>
  <c r="H138" i="2" a="1"/>
  <c r="H138" i="2"/>
  <c r="H139" i="2" a="1"/>
  <c r="H139" i="2" s="1"/>
  <c r="H140" i="2" a="1"/>
  <c r="H140" i="2"/>
  <c r="H141" i="2" a="1"/>
  <c r="H141" i="2" s="1"/>
  <c r="H142" i="2" a="1"/>
  <c r="H142" i="2"/>
  <c r="H143" i="2" a="1"/>
  <c r="H143" i="2" s="1"/>
  <c r="H144" i="2" a="1"/>
  <c r="H144" i="2"/>
  <c r="H145" i="2" a="1"/>
  <c r="H145" i="2" s="1"/>
  <c r="H146" i="2" a="1"/>
  <c r="H146" i="2" s="1"/>
  <c r="H147" i="2" a="1"/>
  <c r="H147" i="2"/>
  <c r="H148" i="2" a="1"/>
  <c r="H148" i="2" s="1"/>
  <c r="H149" i="2" a="1"/>
  <c r="H149" i="2"/>
  <c r="H150" i="2" a="1"/>
  <c r="H150" i="2"/>
  <c r="H151" i="2" a="1"/>
  <c r="H151" i="2" s="1"/>
  <c r="H152" i="2" a="1"/>
  <c r="H152" i="2" s="1"/>
  <c r="H153" i="2" a="1"/>
  <c r="H153" i="2"/>
  <c r="H154" i="2" a="1"/>
  <c r="H154" i="2"/>
  <c r="H155" i="2" a="1"/>
  <c r="H155" i="2" s="1"/>
  <c r="H156" i="2" a="1"/>
  <c r="H156" i="2"/>
  <c r="H157" i="2" a="1"/>
  <c r="H157" i="2" s="1"/>
  <c r="H158" i="2" a="1"/>
  <c r="H158" i="2"/>
  <c r="H159" i="2" a="1"/>
  <c r="H159" i="2" s="1"/>
  <c r="H160" i="2" a="1"/>
  <c r="H160" i="2"/>
  <c r="H161" i="2" a="1"/>
  <c r="H161" i="2"/>
  <c r="H162" i="2" a="1"/>
  <c r="H162" i="2" s="1"/>
  <c r="H163" i="2" a="1"/>
  <c r="H163" i="2" s="1"/>
  <c r="H164" i="2" a="1"/>
  <c r="H164" i="2"/>
  <c r="H165" i="2" a="1"/>
  <c r="H165" i="2" s="1"/>
  <c r="H166" i="2" a="1"/>
  <c r="H166" i="2"/>
  <c r="H167" i="2" a="1"/>
  <c r="H167" i="2" s="1"/>
  <c r="H168" i="2" a="1"/>
  <c r="H168" i="2"/>
  <c r="H169" i="2" a="1"/>
  <c r="H169" i="2" s="1"/>
  <c r="H170" i="2" a="1"/>
  <c r="H170" i="2"/>
  <c r="H171" i="2" a="1"/>
  <c r="H171" i="2" s="1"/>
  <c r="H172" i="2" a="1"/>
  <c r="H172" i="2"/>
  <c r="H173" i="2" a="1"/>
  <c r="H173" i="2"/>
  <c r="H174" i="2" a="1"/>
  <c r="H174" i="2" s="1"/>
  <c r="H175" i="2" a="1"/>
  <c r="H175" i="2"/>
  <c r="H176" i="2" a="1"/>
  <c r="H176" i="2" s="1"/>
  <c r="H177" i="2" a="1"/>
  <c r="H177" i="2" s="1"/>
  <c r="H178" i="2" a="1"/>
  <c r="H178" i="2"/>
  <c r="H179" i="2" a="1"/>
  <c r="H179" i="2"/>
  <c r="H180" i="2" a="1"/>
  <c r="H180" i="2"/>
  <c r="H181" i="2" a="1"/>
  <c r="H181" i="2" s="1"/>
  <c r="H182" i="2" a="1"/>
  <c r="H182" i="2" s="1"/>
  <c r="H183" i="2" a="1"/>
  <c r="H183" i="2" s="1"/>
  <c r="H184" i="2" a="1"/>
  <c r="H184" i="2"/>
  <c r="H185" i="2" a="1"/>
  <c r="H185" i="2"/>
  <c r="H186" i="2" a="1"/>
  <c r="H186" i="2"/>
  <c r="H187" i="2" a="1"/>
  <c r="H187" i="2"/>
  <c r="H188" i="2" a="1"/>
  <c r="H188" i="2" s="1"/>
  <c r="H189" i="2" a="1"/>
  <c r="H189" i="2" s="1"/>
  <c r="H190" i="2" a="1"/>
  <c r="H190" i="2"/>
  <c r="H191" i="2" a="1"/>
  <c r="H191" i="2"/>
  <c r="H192" i="2" a="1"/>
  <c r="H192" i="2"/>
  <c r="H193" i="2" a="1"/>
  <c r="H193" i="2"/>
  <c r="H194" i="2" a="1"/>
  <c r="H194" i="2" s="1"/>
  <c r="H195" i="2" a="1"/>
  <c r="H195" i="2" s="1"/>
  <c r="H196" i="2" a="1"/>
  <c r="H196" i="2"/>
  <c r="H197" i="2" a="1"/>
  <c r="H197" i="2"/>
  <c r="H198" i="2" a="1"/>
  <c r="H198" i="2"/>
  <c r="H199" i="2" a="1"/>
  <c r="H199" i="2"/>
  <c r="H200" i="2" a="1"/>
  <c r="H200" i="2"/>
  <c r="H201" i="2" a="1"/>
  <c r="H201" i="2" s="1"/>
  <c r="H202" i="2" a="1"/>
  <c r="H202" i="2"/>
  <c r="H203" i="2" a="1"/>
  <c r="H203" i="2"/>
  <c r="H204" i="2" a="1"/>
  <c r="H204" i="2"/>
  <c r="H205" i="2" a="1"/>
  <c r="H205" i="2"/>
  <c r="H206" i="2" a="1"/>
  <c r="H206" i="2"/>
  <c r="H207" i="2" a="1"/>
  <c r="H207" i="2" s="1"/>
  <c r="H208" i="2" a="1"/>
  <c r="H208" i="2"/>
  <c r="H209" i="2" a="1"/>
  <c r="H209" i="2" s="1"/>
  <c r="H210" i="2" a="1"/>
  <c r="H210" i="2"/>
  <c r="H211" i="2" a="1"/>
  <c r="H211" i="2"/>
  <c r="H212" i="2" a="1"/>
  <c r="H212" i="2"/>
  <c r="H213" i="2" a="1"/>
  <c r="H213" i="2" s="1"/>
  <c r="H214" i="2" a="1"/>
  <c r="H214" i="2"/>
  <c r="H215" i="2" a="1"/>
  <c r="H215" i="2" s="1"/>
  <c r="H216" i="2" a="1"/>
  <c r="H216" i="2"/>
  <c r="H217" i="2" a="1"/>
  <c r="H217" i="2"/>
  <c r="H218" i="2" a="1"/>
  <c r="H218" i="2"/>
  <c r="H219" i="2" a="1"/>
  <c r="H219" i="2" s="1"/>
  <c r="H220" i="2" a="1"/>
  <c r="H220" i="2"/>
  <c r="H221" i="2" a="1"/>
  <c r="H221" i="2"/>
  <c r="H222" i="2" a="1"/>
  <c r="H222" i="2" s="1"/>
  <c r="H223" i="2" a="1"/>
  <c r="H223" i="2"/>
  <c r="H224" i="2" a="1"/>
  <c r="H224" i="2"/>
  <c r="H225" i="2" a="1"/>
  <c r="H225" i="2" s="1"/>
  <c r="H226" i="2" a="1"/>
  <c r="H226" i="2"/>
  <c r="H227" i="2" a="1"/>
  <c r="H227" i="2"/>
  <c r="H228" i="2" a="1"/>
  <c r="H228" i="2" s="1"/>
  <c r="H229" i="2" a="1"/>
  <c r="H229" i="2"/>
  <c r="H230" i="2" a="1"/>
  <c r="H230" i="2"/>
  <c r="H231" i="2" a="1"/>
  <c r="H231" i="2" s="1"/>
  <c r="H232" i="2" a="1"/>
  <c r="H232" i="2"/>
  <c r="H233" i="2" a="1"/>
  <c r="H233" i="2"/>
  <c r="H234" i="2" a="1"/>
  <c r="H234" i="2"/>
  <c r="H235" i="2" a="1"/>
  <c r="H235" i="2" s="1"/>
  <c r="H236" i="2" a="1"/>
  <c r="H236" i="2" s="1"/>
  <c r="H237" i="2" a="1"/>
  <c r="H237" i="2" s="1"/>
  <c r="H238" i="2" a="1"/>
  <c r="H238" i="2"/>
  <c r="H239" i="2" a="1"/>
  <c r="H239" i="2"/>
  <c r="H240" i="2" a="1"/>
  <c r="H240" i="2"/>
  <c r="H241" i="2" a="1"/>
  <c r="H241" i="2" s="1"/>
  <c r="H242" i="2" a="1"/>
  <c r="H242" i="2"/>
  <c r="H243" i="2" a="1"/>
  <c r="H243" i="2" s="1"/>
  <c r="H244" i="2" a="1"/>
  <c r="H244" i="2"/>
  <c r="H245" i="2" a="1"/>
  <c r="H245" i="2"/>
  <c r="H246" i="2" a="1"/>
  <c r="H246" i="2"/>
  <c r="H247" i="2" a="1"/>
  <c r="H247" i="2"/>
  <c r="H248" i="2" a="1"/>
  <c r="H248" i="2" s="1"/>
  <c r="H249" i="2" a="1"/>
  <c r="H249" i="2" s="1"/>
  <c r="H250" i="2" a="1"/>
  <c r="H250" i="2"/>
  <c r="H251" i="2" a="1"/>
  <c r="H251" i="2" s="1"/>
  <c r="H252" i="2" a="1"/>
  <c r="H252" i="2"/>
  <c r="H253" i="2" a="1"/>
  <c r="H253" i="2"/>
  <c r="H254" i="2" a="1"/>
  <c r="H254" i="2" s="1"/>
  <c r="H255" i="2" a="1"/>
  <c r="H255" i="2" s="1"/>
  <c r="H256" i="2" a="1"/>
  <c r="H256" i="2"/>
  <c r="H257" i="2" a="1"/>
  <c r="H257" i="2"/>
  <c r="H258" i="2" a="1"/>
  <c r="H258" i="2" s="1"/>
  <c r="H259" i="2" a="1"/>
  <c r="H259" i="2"/>
  <c r="H260" i="2" a="1"/>
  <c r="H260" i="2"/>
  <c r="H261" i="2" a="1"/>
  <c r="H261" i="2" s="1"/>
  <c r="H262" i="2" a="1"/>
  <c r="H262" i="2"/>
  <c r="H263" i="2" a="1"/>
  <c r="H263" i="2"/>
  <c r="H264" i="2" a="1"/>
  <c r="H264" i="2" s="1"/>
  <c r="H265" i="2" a="1"/>
  <c r="H265" i="2"/>
  <c r="H266" i="2" a="1"/>
  <c r="H266" i="2"/>
  <c r="H267" i="2" a="1"/>
  <c r="H267" i="2" s="1"/>
  <c r="H268" i="2" a="1"/>
  <c r="H268" i="2" s="1"/>
  <c r="H269" i="2" a="1"/>
  <c r="H269" i="2"/>
  <c r="H270" i="2" a="1"/>
  <c r="H270" i="2"/>
  <c r="H271" i="2" a="1"/>
  <c r="H271" i="2" s="1"/>
  <c r="H272" i="2" a="1"/>
  <c r="H272" i="2"/>
  <c r="H273" i="2" a="1"/>
  <c r="H273" i="2" s="1"/>
  <c r="H274" i="2" a="1"/>
  <c r="H274" i="2" s="1"/>
  <c r="H275" i="2" a="1"/>
  <c r="H275" i="2"/>
  <c r="H276" i="2" a="1"/>
  <c r="H276" i="2"/>
  <c r="H277" i="2" a="1"/>
  <c r="H277" i="2"/>
  <c r="H278" i="2" a="1"/>
  <c r="H278" i="2" s="1"/>
  <c r="H279" i="2" a="1"/>
  <c r="H279" i="2" s="1"/>
  <c r="H280" i="2" a="1"/>
  <c r="H280" i="2"/>
  <c r="H281" i="2" a="1"/>
  <c r="H281" i="2" s="1"/>
  <c r="H282" i="2" a="1"/>
  <c r="H282" i="2"/>
  <c r="H283" i="2" a="1"/>
  <c r="H283" i="2"/>
  <c r="H284" i="2" a="1"/>
  <c r="H284" i="2"/>
  <c r="H285" i="2" a="1"/>
  <c r="H285" i="2" s="1"/>
  <c r="H286" i="2" a="1"/>
  <c r="H286" i="2" s="1"/>
  <c r="H287" i="2" a="1"/>
  <c r="H287" i="2" s="1"/>
  <c r="H288" i="2" a="1"/>
  <c r="H288" i="2"/>
  <c r="H289" i="2" a="1"/>
  <c r="H289" i="2"/>
  <c r="H290" i="2" a="1"/>
  <c r="H290" i="2"/>
  <c r="H291" i="2" a="1"/>
  <c r="H291" i="2" s="1"/>
  <c r="H292" i="2" a="1"/>
  <c r="H292" i="2"/>
  <c r="H293" i="2" a="1"/>
  <c r="H293" i="2" s="1"/>
  <c r="H294" i="2" a="1"/>
  <c r="H294" i="2" s="1"/>
  <c r="H295" i="2" a="1"/>
  <c r="H295" i="2"/>
  <c r="H296" i="2" a="1"/>
  <c r="H296" i="2"/>
  <c r="H297" i="2" a="1"/>
  <c r="H297" i="2" s="1"/>
  <c r="H298" i="2" a="1"/>
  <c r="H298" i="2"/>
  <c r="H299" i="2" a="1"/>
  <c r="H299" i="2"/>
  <c r="H300" i="2" a="1"/>
  <c r="H300" i="2" s="1"/>
  <c r="H301" i="2" a="1"/>
  <c r="H301" i="2"/>
  <c r="H302" i="2" a="1"/>
  <c r="H302" i="2"/>
  <c r="H303" i="2" a="1"/>
  <c r="H303" i="2" s="1"/>
  <c r="H304" i="2" a="1"/>
  <c r="H304" i="2"/>
  <c r="H305" i="2" a="1"/>
  <c r="H305" i="2"/>
  <c r="H306" i="2" a="1"/>
  <c r="H306" i="2"/>
  <c r="H307" i="2" a="1"/>
  <c r="H307" i="2" s="1"/>
  <c r="H308" i="2" a="1"/>
  <c r="H308" i="2"/>
  <c r="H309" i="2" a="1"/>
  <c r="H309" i="2" s="1"/>
  <c r="H310" i="2" a="1"/>
  <c r="H310" i="2"/>
  <c r="H311" i="2" a="1"/>
  <c r="H311" i="2"/>
  <c r="H312" i="2" a="1"/>
  <c r="H312" i="2"/>
  <c r="H313" i="2" a="1"/>
  <c r="H313" i="2" s="1"/>
  <c r="H314" i="2" a="1"/>
  <c r="H314" i="2"/>
  <c r="H315" i="2" a="1"/>
  <c r="H315" i="2" s="1"/>
  <c r="H316" i="2" a="1"/>
  <c r="H316" i="2"/>
  <c r="H317" i="2" a="1"/>
  <c r="H317" i="2"/>
  <c r="H318" i="2" a="1"/>
  <c r="H318" i="2"/>
  <c r="H319" i="2" a="1"/>
  <c r="H319" i="2"/>
  <c r="H320" i="2" a="1"/>
  <c r="H320" i="2" s="1"/>
  <c r="H321" i="2" a="1"/>
  <c r="H321" i="2" s="1"/>
  <c r="H322" i="2" a="1"/>
  <c r="H322" i="2" s="1"/>
  <c r="H323" i="2" a="1"/>
  <c r="H323" i="2"/>
  <c r="H324" i="2" a="1"/>
  <c r="H324" i="2"/>
  <c r="H325" i="2" a="1"/>
  <c r="H325" i="2"/>
  <c r="H326" i="2" a="1"/>
  <c r="H326" i="2" s="1"/>
  <c r="H327" i="2" a="1"/>
  <c r="H327" i="2" s="1"/>
  <c r="H328" i="2" a="1"/>
  <c r="H328" i="2"/>
  <c r="H329" i="2" a="1"/>
  <c r="H329" i="2" s="1"/>
  <c r="H330" i="2" a="1"/>
  <c r="H330" i="2"/>
  <c r="H331" i="2" a="1"/>
  <c r="H331" i="2"/>
  <c r="H332" i="2" a="1"/>
  <c r="H332" i="2"/>
  <c r="H333" i="2" a="1"/>
  <c r="H333" i="2" s="1"/>
  <c r="H334" i="2" a="1"/>
  <c r="H334" i="2"/>
  <c r="H335" i="2" a="1"/>
  <c r="H335" i="2" s="1"/>
  <c r="H336" i="2" a="1"/>
  <c r="H336" i="2"/>
  <c r="H337" i="2" a="1"/>
  <c r="H337" i="2"/>
  <c r="H338" i="2" a="1"/>
  <c r="H338" i="2"/>
  <c r="H339" i="2" a="1"/>
  <c r="H339" i="2" s="1"/>
  <c r="H340" i="2" a="1"/>
  <c r="H340" i="2" s="1"/>
  <c r="H341" i="2" a="1"/>
  <c r="H341" i="2"/>
  <c r="H342" i="2" a="1"/>
  <c r="H342" i="2" s="1"/>
  <c r="H343" i="2" a="1"/>
  <c r="H343" i="2"/>
  <c r="H344" i="2" a="1"/>
  <c r="H344" i="2"/>
  <c r="H345" i="2" a="1"/>
  <c r="H345" i="2" s="1"/>
  <c r="H346" i="2" a="1"/>
  <c r="H346" i="2" s="1"/>
  <c r="H347" i="2" a="1"/>
  <c r="H347" i="2"/>
  <c r="H348" i="2" a="1"/>
  <c r="H348" i="2"/>
  <c r="H349" i="2" a="1"/>
  <c r="H349" i="2" s="1"/>
  <c r="H350" i="2" a="1"/>
  <c r="H350" i="2"/>
  <c r="H351" i="2" a="1"/>
  <c r="H351" i="2" s="1"/>
  <c r="H352" i="2" a="1"/>
  <c r="H352" i="2"/>
  <c r="H353" i="2" a="1"/>
  <c r="H353" i="2" s="1"/>
  <c r="H354" i="2" a="1"/>
  <c r="H354" i="2"/>
  <c r="H355" i="2" a="1"/>
  <c r="H355" i="2"/>
  <c r="H356" i="2" a="1"/>
  <c r="H356" i="2" s="1"/>
  <c r="H357" i="2" a="1"/>
  <c r="H357" i="2" s="1"/>
  <c r="H358" i="2" a="1"/>
  <c r="H358" i="2"/>
  <c r="H359" i="2" a="1"/>
  <c r="H359" i="2" s="1"/>
  <c r="H360" i="2" a="1"/>
  <c r="H360" i="2"/>
  <c r="H361" i="2" a="1"/>
  <c r="H361" i="2"/>
  <c r="H362" i="2" a="1"/>
  <c r="H362" i="2"/>
  <c r="H363" i="2" a="1"/>
  <c r="H363" i="2" s="1"/>
  <c r="H364" i="2" a="1"/>
  <c r="H364" i="2" s="1"/>
  <c r="H365" i="2" a="1"/>
  <c r="H365" i="2"/>
  <c r="H366" i="2" a="1"/>
  <c r="H366" i="2" s="1"/>
  <c r="H367" i="2" a="1"/>
  <c r="H367" i="2"/>
  <c r="H368" i="2" a="1"/>
  <c r="H368" i="2"/>
  <c r="H369" i="2" a="1"/>
  <c r="H369" i="2" s="1"/>
  <c r="H370" i="2" a="1"/>
  <c r="H370" i="2"/>
  <c r="H371" i="2" a="1"/>
  <c r="H371" i="2" s="1"/>
  <c r="H372" i="2" a="1"/>
  <c r="H372" i="2" s="1"/>
  <c r="H373" i="2" a="1"/>
  <c r="H373" i="2"/>
  <c r="H374" i="2" a="1"/>
  <c r="H374" i="2"/>
  <c r="H375" i="2" a="1"/>
  <c r="H375" i="2" s="1"/>
  <c r="H376" i="2" a="1"/>
  <c r="H376" i="2"/>
  <c r="H377" i="2" a="1"/>
  <c r="H377" i="2"/>
  <c r="H378" i="2" a="1"/>
  <c r="H378" i="2" s="1"/>
  <c r="H379" i="2" a="1"/>
  <c r="H379" i="2" s="1"/>
  <c r="H380" i="2" a="1"/>
  <c r="H380" i="2"/>
  <c r="H381" i="2" a="1"/>
  <c r="H381" i="2" s="1"/>
  <c r="H382" i="2" a="1"/>
  <c r="H382" i="2"/>
  <c r="H383" i="2" a="1"/>
  <c r="H383" i="2"/>
  <c r="H384" i="2" a="1"/>
  <c r="H384" i="2"/>
  <c r="H385" i="2" a="1"/>
  <c r="H385" i="2" s="1"/>
  <c r="H386" i="2" a="1"/>
  <c r="H386" i="2"/>
  <c r="H387" i="2" a="1"/>
  <c r="H387" i="2" s="1"/>
  <c r="H388" i="2" a="1"/>
  <c r="H388" i="2"/>
  <c r="H389" i="2" a="1"/>
  <c r="H389" i="2"/>
  <c r="H390" i="2" a="1"/>
  <c r="H390" i="2"/>
  <c r="H391" i="2" a="1"/>
  <c r="H391" i="2"/>
  <c r="H392" i="2" a="1"/>
  <c r="H392" i="2" s="1"/>
  <c r="H393" i="2" a="1"/>
  <c r="H393" i="2" s="1"/>
  <c r="H394" i="2" a="1"/>
  <c r="H394" i="2"/>
  <c r="H395" i="2" a="1"/>
  <c r="H395" i="2"/>
  <c r="H396" i="2" a="1"/>
  <c r="H396" i="2"/>
  <c r="H397" i="2" a="1"/>
  <c r="H397" i="2"/>
  <c r="H398" i="2" a="1"/>
  <c r="H398" i="2" s="1"/>
  <c r="H399" i="2" a="1"/>
  <c r="H399" i="2" s="1"/>
  <c r="H400" i="2" a="1"/>
  <c r="H400" i="2" s="1"/>
  <c r="H401" i="2" a="1"/>
  <c r="H401" i="2"/>
  <c r="H402" i="2" a="1"/>
  <c r="H402" i="2"/>
  <c r="H403" i="2" a="1"/>
  <c r="H403" i="2"/>
  <c r="H404" i="2" a="1"/>
  <c r="H404" i="2"/>
  <c r="H405" i="2" a="1"/>
  <c r="H405" i="2" s="1"/>
  <c r="H406" i="2" a="1"/>
  <c r="H406" i="2"/>
  <c r="H407" i="2" a="1"/>
  <c r="H407" i="2"/>
  <c r="H408" i="2" a="1"/>
  <c r="H408" i="2"/>
  <c r="H409" i="2" a="1"/>
  <c r="H409" i="2"/>
  <c r="H410" i="2" a="1"/>
  <c r="H410" i="2"/>
  <c r="H411" i="2" a="1"/>
  <c r="H411" i="2" s="1"/>
  <c r="H412" i="2" a="1"/>
  <c r="H412" i="2" s="1"/>
  <c r="H413" i="2" a="1"/>
  <c r="H413" i="2" s="1"/>
  <c r="H414" i="2" a="1"/>
  <c r="H414" i="2"/>
  <c r="H415" i="2" a="1"/>
  <c r="H415" i="2"/>
  <c r="H416" i="2" a="1"/>
  <c r="H416" i="2"/>
  <c r="H417" i="2" a="1"/>
  <c r="H417" i="2" s="1"/>
  <c r="H418" i="2" a="1"/>
  <c r="H418" i="2" s="1"/>
  <c r="H419" i="2" a="1"/>
  <c r="H419" i="2"/>
  <c r="H420" i="2" a="1"/>
  <c r="H420" i="2" s="1"/>
  <c r="H421" i="2" a="1"/>
  <c r="H421" i="2"/>
  <c r="H422" i="2" a="1"/>
  <c r="H422" i="2"/>
  <c r="H423" i="2" a="1"/>
  <c r="H423" i="2" s="1"/>
  <c r="H424" i="2" a="1"/>
  <c r="H424" i="2"/>
  <c r="H425" i="2" a="1"/>
  <c r="H425" i="2" s="1"/>
  <c r="H426" i="2" a="1"/>
  <c r="H426" i="2"/>
  <c r="H427" i="2" a="1"/>
  <c r="H427" i="2" s="1"/>
  <c r="H428" i="2" a="1"/>
  <c r="H428" i="2"/>
  <c r="H429" i="2" a="1"/>
  <c r="H429" i="2" s="1"/>
  <c r="H430" i="2" a="1"/>
  <c r="H430" i="2"/>
  <c r="H431" i="2" a="1"/>
  <c r="H431" i="2" s="1"/>
  <c r="H432" i="2" a="1"/>
  <c r="H432" i="2"/>
  <c r="H433" i="2" a="1"/>
  <c r="H433" i="2"/>
  <c r="H434" i="2" a="1"/>
  <c r="H434" i="2" s="1"/>
  <c r="H435" i="2" a="1"/>
  <c r="H435" i="2" s="1"/>
  <c r="H436" i="2" a="1"/>
  <c r="H436" i="2"/>
  <c r="H437" i="2" a="1"/>
  <c r="H437" i="2"/>
  <c r="H438" i="2" a="1"/>
  <c r="H438" i="2" s="1"/>
  <c r="H439" i="2" a="1"/>
  <c r="H439" i="2"/>
  <c r="H440" i="2" a="1"/>
  <c r="H440" i="2"/>
  <c r="H441" i="2" a="1"/>
  <c r="H441" i="2" s="1"/>
  <c r="H442" i="2" a="1"/>
  <c r="H442" i="2" s="1"/>
  <c r="H443" i="2" a="1"/>
  <c r="H443" i="2"/>
  <c r="H444" i="2" a="1"/>
  <c r="H444" i="2" s="1"/>
  <c r="H445" i="2" a="1"/>
  <c r="H445" i="2"/>
  <c r="H446" i="2" a="1"/>
  <c r="H446" i="2"/>
  <c r="H447" i="2" a="1"/>
  <c r="H447" i="2" s="1"/>
  <c r="H448" i="2" a="1"/>
  <c r="H448" i="2"/>
  <c r="H449" i="2" a="1"/>
  <c r="H449" i="2" s="1"/>
  <c r="H450" i="2" a="1"/>
  <c r="H450" i="2"/>
  <c r="H451" i="2" a="1"/>
  <c r="H451" i="2" s="1"/>
  <c r="H452" i="2" a="1"/>
  <c r="H452" i="2"/>
  <c r="H453" i="2" a="1"/>
  <c r="H453" i="2" s="1"/>
  <c r="H454" i="2" a="1"/>
  <c r="H454" i="2"/>
  <c r="H455" i="2" a="1"/>
  <c r="H455" i="2"/>
  <c r="H456" i="2" a="1"/>
  <c r="H456" i="2" s="1"/>
  <c r="H457" i="2" a="1"/>
  <c r="H457" i="2" s="1"/>
  <c r="H458" i="2" a="1"/>
  <c r="H458" i="2"/>
  <c r="H459" i="2" a="1"/>
  <c r="H459" i="2" s="1"/>
  <c r="H460" i="2" a="1"/>
  <c r="H460" i="2"/>
  <c r="H461" i="2" a="1"/>
  <c r="H461" i="2"/>
  <c r="H462" i="2" a="1"/>
  <c r="H462" i="2"/>
  <c r="H463" i="2" a="1"/>
  <c r="H463" i="2" s="1"/>
  <c r="H464" i="2" a="1"/>
  <c r="H464" i="2" s="1"/>
  <c r="H465" i="2" a="1"/>
  <c r="H465" i="2" s="1"/>
  <c r="H466" i="2" a="1"/>
  <c r="H466" i="2"/>
  <c r="H467" i="2" a="1"/>
  <c r="H467" i="2"/>
  <c r="H468" i="2" a="1"/>
  <c r="H468" i="2"/>
  <c r="H469" i="2" a="1"/>
  <c r="H469" i="2"/>
  <c r="H470" i="2" a="1"/>
  <c r="H470" i="2" s="1"/>
  <c r="H471" i="2" a="1"/>
  <c r="H471" i="2" s="1"/>
  <c r="H472" i="2" a="1"/>
  <c r="H472" i="2"/>
  <c r="H473" i="2" a="1"/>
  <c r="H473" i="2"/>
  <c r="H474" i="2" a="1"/>
  <c r="H474" i="2"/>
  <c r="H475" i="2" a="1"/>
  <c r="H475" i="2"/>
  <c r="H476" i="2" a="1"/>
  <c r="H476" i="2"/>
  <c r="H477" i="2" a="1"/>
  <c r="H477" i="2" s="1"/>
  <c r="H478" i="2" a="1"/>
  <c r="H478" i="2"/>
  <c r="H479" i="2" a="1"/>
  <c r="H479" i="2"/>
  <c r="H480" i="2" a="1"/>
  <c r="H480" i="2"/>
  <c r="H481" i="2" a="1"/>
  <c r="H481" i="2"/>
  <c r="H482" i="2" a="1"/>
  <c r="H482" i="2"/>
  <c r="H483" i="2" a="1"/>
  <c r="H483" i="2" s="1"/>
  <c r="H484" i="2" a="1"/>
  <c r="H484" i="2" s="1"/>
  <c r="H485" i="2" a="1"/>
  <c r="H485" i="2"/>
  <c r="H486" i="2" a="1"/>
  <c r="H486" i="2"/>
  <c r="H487" i="2" a="1"/>
  <c r="H487" i="2"/>
  <c r="H488" i="2" a="1"/>
  <c r="H488" i="2"/>
  <c r="H489" i="2" a="1"/>
  <c r="H489" i="2" s="1"/>
  <c r="H490" i="2" a="1"/>
  <c r="H490" i="2" s="1"/>
  <c r="H491" i="2" a="1"/>
  <c r="H491" i="2"/>
  <c r="H492" i="2" a="1"/>
  <c r="H492" i="2"/>
  <c r="H493" i="2" a="1"/>
  <c r="H493" i="2"/>
  <c r="H494" i="2" a="1"/>
  <c r="H494" i="2"/>
  <c r="H495" i="2" a="1"/>
  <c r="H495" i="2" s="1"/>
  <c r="H496" i="2" a="1"/>
  <c r="H496" i="2"/>
  <c r="H497" i="2" a="1"/>
  <c r="H497" i="2" s="1"/>
  <c r="H498" i="2" a="1"/>
  <c r="H498" i="2" s="1"/>
  <c r="H499" i="2" a="1"/>
  <c r="H499" i="2"/>
  <c r="H500" i="2" a="1"/>
  <c r="H500" i="2"/>
  <c r="H501" i="2" a="1"/>
  <c r="H501" i="2" s="1"/>
  <c r="H502" i="2" a="1"/>
  <c r="H502" i="2"/>
  <c r="H503" i="2" a="1"/>
  <c r="H503" i="2" s="1"/>
  <c r="H504" i="2" a="1"/>
  <c r="H504" i="2"/>
  <c r="H505" i="2" a="1"/>
  <c r="H505" i="2" s="1"/>
  <c r="H506" i="2" a="1"/>
  <c r="H506" i="2"/>
  <c r="H507" i="2" a="1"/>
  <c r="H507" i="2" s="1"/>
  <c r="H508" i="2" a="1"/>
  <c r="H508" i="2"/>
  <c r="H509" i="2" a="1"/>
  <c r="H509" i="2"/>
  <c r="H510" i="2" a="1"/>
  <c r="H510" i="2" s="1"/>
  <c r="H511" i="2" a="1"/>
  <c r="H511" i="2"/>
  <c r="H512" i="2" a="1"/>
  <c r="H512" i="2" s="1"/>
  <c r="H513" i="2" a="1"/>
  <c r="H513" i="2" s="1"/>
  <c r="H514" i="2" a="1"/>
  <c r="H514" i="2"/>
  <c r="H515" i="2" a="1"/>
  <c r="H515" i="2"/>
  <c r="H516" i="2" a="1"/>
  <c r="H516" i="2" s="1"/>
  <c r="H517" i="2" a="1"/>
  <c r="H517" i="2"/>
  <c r="H518" i="2" a="1"/>
  <c r="H518" i="2"/>
  <c r="H519" i="2" a="1"/>
  <c r="H519" i="2" s="1"/>
  <c r="H520" i="2" a="1"/>
  <c r="H520" i="2" s="1"/>
  <c r="H521" i="2" a="1"/>
  <c r="H521" i="2"/>
  <c r="H522" i="2" a="1"/>
  <c r="H522" i="2"/>
  <c r="H523" i="2" a="1"/>
  <c r="H523" i="2" s="1"/>
  <c r="H524" i="2" a="1"/>
  <c r="H524" i="2"/>
  <c r="H525" i="2" a="1"/>
  <c r="H525" i="2" s="1"/>
  <c r="H526" i="2" a="1"/>
  <c r="H526" i="2"/>
  <c r="H527" i="2" a="1"/>
  <c r="H527" i="2" s="1"/>
  <c r="H528" i="2" a="1"/>
  <c r="H528" i="2"/>
  <c r="H529" i="2" a="1"/>
  <c r="H529" i="2" s="1"/>
  <c r="H530" i="2" a="1"/>
  <c r="H530" i="2"/>
  <c r="H531" i="2" a="1"/>
  <c r="H531" i="2" s="1"/>
  <c r="H532" i="2" a="1"/>
  <c r="H532" i="2"/>
  <c r="H533" i="2" a="1"/>
  <c r="H533" i="2"/>
  <c r="H534" i="2" a="1"/>
  <c r="H534" i="2" s="1"/>
  <c r="H535" i="2" a="1"/>
  <c r="H535" i="2"/>
  <c r="H536" i="2" a="1"/>
  <c r="H536" i="2" s="1"/>
  <c r="H537" i="2" a="1"/>
  <c r="H537" i="2" s="1"/>
  <c r="H538" i="2" a="1"/>
  <c r="H538" i="2"/>
  <c r="H539" i="2" a="1"/>
  <c r="H539" i="2"/>
  <c r="H540" i="2" a="1"/>
  <c r="H540" i="2"/>
  <c r="H541" i="2" a="1"/>
  <c r="H541" i="2" s="1"/>
  <c r="H542" i="2" a="1"/>
  <c r="H542" i="2" s="1"/>
  <c r="H543" i="2" a="1"/>
  <c r="H543" i="2" s="1"/>
  <c r="H544" i="2" a="1"/>
  <c r="H544" i="2"/>
  <c r="H545" i="2" a="1"/>
  <c r="H545" i="2"/>
  <c r="H546" i="2" a="1"/>
  <c r="H546" i="2"/>
  <c r="H547" i="2" a="1"/>
  <c r="H547" i="2"/>
  <c r="H548" i="2" a="1"/>
  <c r="H548" i="2" s="1"/>
  <c r="H549" i="2" a="1"/>
  <c r="H549" i="2" s="1"/>
  <c r="H550" i="2" a="1"/>
  <c r="H550" i="2"/>
  <c r="H551" i="2" a="1"/>
  <c r="H551" i="2"/>
  <c r="H552" i="2" a="1"/>
  <c r="H552" i="2"/>
  <c r="H553" i="2" a="1"/>
  <c r="H553" i="2"/>
  <c r="H554" i="2" a="1"/>
  <c r="H554" i="2" s="1"/>
  <c r="H555" i="2" a="1"/>
  <c r="H555" i="2" s="1"/>
  <c r="H556" i="2" a="1"/>
  <c r="H556" i="2" s="1"/>
  <c r="H557" i="2" a="1"/>
  <c r="H557" i="2"/>
  <c r="H558" i="2" a="1"/>
  <c r="H558" i="2"/>
  <c r="H559" i="2" a="1"/>
  <c r="H559" i="2"/>
  <c r="H560" i="2" a="1"/>
  <c r="H560" i="2"/>
  <c r="H561" i="2" a="1"/>
  <c r="H561" i="2" s="1"/>
  <c r="H562" i="2" a="1"/>
  <c r="H562" i="2" s="1"/>
  <c r="H563" i="2" a="1"/>
  <c r="H563" i="2"/>
  <c r="H564" i="2" a="1"/>
  <c r="H564" i="2"/>
  <c r="H565" i="2" a="1"/>
  <c r="H565" i="2"/>
  <c r="H566" i="2" a="1"/>
  <c r="H566" i="2"/>
  <c r="H567" i="2" a="1"/>
  <c r="H567" i="2" s="1"/>
  <c r="H568" i="2" a="1"/>
  <c r="H568" i="2"/>
  <c r="H569" i="2" a="1"/>
  <c r="H569" i="2" s="1"/>
  <c r="H570" i="2" a="1"/>
  <c r="H570" i="2"/>
  <c r="H571" i="2" a="1"/>
  <c r="H571" i="2"/>
  <c r="H572" i="2" a="1"/>
  <c r="H572" i="2"/>
  <c r="H573" i="2" a="1"/>
  <c r="H573" i="2" s="1"/>
  <c r="H574" i="2" a="1"/>
  <c r="H574" i="2"/>
  <c r="H575" i="2" a="1"/>
  <c r="H575" i="2" s="1"/>
  <c r="H576" i="2" a="1"/>
  <c r="H576" i="2"/>
  <c r="H577" i="2" a="1"/>
  <c r="H577" i="2"/>
  <c r="H578" i="2" a="1"/>
  <c r="H578" i="2"/>
  <c r="H579" i="2" a="1"/>
  <c r="H579" i="2" s="1"/>
  <c r="H580" i="2" a="1"/>
  <c r="H580" i="2"/>
  <c r="H581" i="2" a="1"/>
  <c r="H581" i="2"/>
  <c r="H582" i="2" a="1"/>
  <c r="H582" i="2" s="1"/>
  <c r="H583" i="2" a="1"/>
  <c r="H583" i="2" s="1"/>
  <c r="H584" i="2" a="1"/>
  <c r="H584" i="2"/>
  <c r="H585" i="2" a="1"/>
  <c r="H585" i="2" s="1"/>
  <c r="H586" i="2" a="1"/>
  <c r="H586" i="2"/>
  <c r="H587" i="2" a="1"/>
  <c r="H587" i="2"/>
  <c r="H588" i="2" a="1"/>
  <c r="H588" i="2" s="1"/>
  <c r="H589" i="2" a="1"/>
  <c r="H589" i="2"/>
  <c r="H590" i="2" a="1"/>
  <c r="H590" i="2" s="1"/>
  <c r="H591" i="2" a="1"/>
  <c r="H591" i="2" s="1"/>
  <c r="H592" i="2" a="1"/>
  <c r="H592" i="2"/>
  <c r="H593" i="2" a="1"/>
  <c r="H593" i="2"/>
  <c r="H594" i="2" a="1"/>
  <c r="H594" i="2"/>
  <c r="H595" i="2" a="1"/>
  <c r="H595" i="2" s="1"/>
  <c r="H596" i="2" a="1"/>
  <c r="H596" i="2"/>
  <c r="H597" i="2" a="1"/>
  <c r="H597" i="2" s="1"/>
  <c r="H598" i="2" a="1"/>
  <c r="H598" i="2" s="1"/>
  <c r="H599" i="2" a="1"/>
  <c r="H599" i="2"/>
  <c r="H600" i="2" a="1"/>
  <c r="H600" i="2"/>
  <c r="H601" i="2" a="1"/>
  <c r="H601" i="2" s="1"/>
  <c r="H602" i="2" a="1"/>
  <c r="H602" i="2"/>
  <c r="H603" i="2" a="1"/>
  <c r="H603" i="2" s="1"/>
  <c r="H604" i="2" a="1"/>
  <c r="H604" i="2"/>
  <c r="H605" i="2" a="1"/>
  <c r="H605" i="2" s="1"/>
  <c r="H606" i="2" a="1"/>
  <c r="H606" i="2"/>
  <c r="H607" i="2" a="1"/>
  <c r="H607" i="2"/>
  <c r="H608" i="2" a="1"/>
  <c r="H608" i="2" s="1"/>
  <c r="H609" i="2" a="1"/>
  <c r="H609" i="2" s="1"/>
  <c r="H610" i="2" a="1"/>
  <c r="H610" i="2"/>
  <c r="H611" i="2" a="1"/>
  <c r="H611" i="2"/>
  <c r="H612" i="2" a="1"/>
  <c r="H612" i="2" s="1"/>
  <c r="H613" i="2" a="1"/>
  <c r="H613" i="2"/>
  <c r="H614" i="2" a="1"/>
  <c r="H614" i="2" s="1"/>
  <c r="H615" i="2" a="1"/>
  <c r="H615" i="2" s="1"/>
  <c r="H616" i="2" a="1"/>
  <c r="H616" i="2"/>
  <c r="H617" i="2" a="1"/>
  <c r="H617" i="2"/>
  <c r="H618" i="2" a="1"/>
  <c r="H618" i="2"/>
  <c r="H619" i="2" a="1"/>
  <c r="H619" i="2" s="1"/>
  <c r="H620" i="2" a="1"/>
  <c r="H620" i="2"/>
  <c r="H621" i="2" a="1"/>
  <c r="H621" i="2" s="1"/>
  <c r="H622" i="2" a="1"/>
  <c r="H622" i="2"/>
  <c r="H623" i="2" a="1"/>
  <c r="H623" i="2"/>
  <c r="H624" i="2" a="1"/>
  <c r="H624" i="2"/>
  <c r="H625" i="2" a="1"/>
  <c r="H625" i="2" s="1"/>
  <c r="H626" i="2" a="1"/>
  <c r="H626" i="2"/>
  <c r="H627" i="2" a="1"/>
  <c r="H627" i="2" s="1"/>
  <c r="H628" i="2" a="1"/>
  <c r="H628" i="2" s="1"/>
  <c r="H629" i="2" a="1"/>
  <c r="H629" i="2"/>
  <c r="H630" i="2" a="1"/>
  <c r="H630" i="2"/>
  <c r="H631" i="2" a="1"/>
  <c r="H631" i="2"/>
  <c r="H632" i="2" a="1"/>
  <c r="H632" i="2" s="1"/>
  <c r="H633" i="2" a="1"/>
  <c r="H633" i="2" s="1"/>
  <c r="H634" i="2" a="1"/>
  <c r="H634" i="2" s="1"/>
  <c r="H635" i="2" a="1"/>
  <c r="H635" i="2"/>
  <c r="H636" i="2" a="1"/>
  <c r="H636" i="2"/>
  <c r="H637" i="2" a="1"/>
  <c r="H637" i="2"/>
  <c r="H638" i="2" a="1"/>
  <c r="H638" i="2"/>
  <c r="H639" i="2" a="1"/>
  <c r="H639" i="2" s="1"/>
  <c r="H640" i="2" a="1"/>
  <c r="H640" i="2" s="1"/>
  <c r="H641" i="2" a="1"/>
  <c r="H641" i="2" s="1"/>
  <c r="H642" i="2" a="1"/>
  <c r="H642" i="2"/>
  <c r="H643" i="2" a="1"/>
  <c r="H643" i="2"/>
  <c r="H644" i="2" a="1"/>
  <c r="H644" i="2"/>
  <c r="H645" i="2" a="1"/>
  <c r="H645" i="2" s="1"/>
  <c r="H646" i="2" a="1"/>
  <c r="H646" i="2"/>
  <c r="H647" i="2" a="1"/>
  <c r="H647" i="2" s="1"/>
  <c r="H648" i="2" a="1"/>
  <c r="H648" i="2"/>
  <c r="H649" i="2" a="1"/>
  <c r="H649" i="2"/>
  <c r="H650" i="2" a="1"/>
  <c r="H650" i="2"/>
  <c r="H651" i="2" a="1"/>
  <c r="H651" i="2" s="1"/>
  <c r="H652" i="2" a="1"/>
  <c r="H652" i="2"/>
  <c r="H653" i="2" a="1"/>
  <c r="H653" i="2"/>
  <c r="H654" i="2" a="1"/>
  <c r="H654" i="2" s="1"/>
  <c r="H655" i="2" a="1"/>
  <c r="H655" i="2"/>
  <c r="H656" i="2" a="1"/>
  <c r="H656" i="2"/>
  <c r="H657" i="2" a="1"/>
  <c r="H657" i="2" s="1"/>
  <c r="H658" i="2" a="1"/>
  <c r="H658" i="2"/>
  <c r="H659" i="2" a="1"/>
  <c r="H659" i="2"/>
  <c r="H660" i="2" a="1"/>
  <c r="H660" i="2" s="1"/>
  <c r="H661" i="2" a="1"/>
  <c r="H661" i="2"/>
  <c r="H662" i="2" a="1"/>
  <c r="H662" i="2"/>
  <c r="H663" i="2" a="1"/>
  <c r="H663" i="2" s="1"/>
  <c r="H664" i="2" a="1"/>
  <c r="H664" i="2"/>
  <c r="H665" i="2" a="1"/>
  <c r="H665" i="2"/>
  <c r="H666" i="2" a="1"/>
  <c r="H666" i="2"/>
  <c r="H667" i="2" a="1"/>
  <c r="H667" i="2" s="1"/>
  <c r="H668" i="2" a="1"/>
  <c r="H668" i="2" s="1"/>
  <c r="H669" i="2" a="1"/>
  <c r="H669" i="2" s="1"/>
  <c r="H670" i="2" a="1"/>
  <c r="H670" i="2"/>
  <c r="H671" i="2" a="1"/>
  <c r="H671" i="2"/>
  <c r="H672" i="2" a="1"/>
  <c r="H672" i="2"/>
  <c r="H673" i="2" a="1"/>
  <c r="H673" i="2" s="1"/>
  <c r="H674" i="2" a="1"/>
  <c r="H674" i="2"/>
  <c r="H675" i="2" a="1"/>
  <c r="H675" i="2" s="1"/>
  <c r="H676" i="2" a="1"/>
  <c r="H676" i="2" s="1"/>
  <c r="H677" i="2" a="1"/>
  <c r="H677" i="2"/>
  <c r="H678" i="2" a="1"/>
  <c r="H678" i="2"/>
  <c r="H679" i="2" a="1"/>
  <c r="H679" i="2"/>
  <c r="H680" i="2" a="1"/>
  <c r="H680" i="2" s="1"/>
  <c r="H681" i="2" a="1"/>
  <c r="H681" i="2" s="1"/>
  <c r="H682" i="2" a="1"/>
  <c r="H682" i="2"/>
  <c r="H683" i="2" a="1"/>
  <c r="H683" i="2" s="1"/>
  <c r="H684" i="2" a="1"/>
  <c r="H684" i="2"/>
  <c r="H685" i="2" a="1"/>
  <c r="H685" i="2"/>
  <c r="H686" i="2" a="1"/>
  <c r="H686" i="2" s="1"/>
  <c r="H687" i="2" a="1"/>
  <c r="H687" i="2" s="1"/>
  <c r="H688" i="2" a="1"/>
  <c r="H688" i="2"/>
  <c r="H689" i="2" a="1"/>
  <c r="H689" i="2"/>
  <c r="H690" i="2" a="1"/>
  <c r="H690" i="2" s="1"/>
  <c r="H691" i="2" a="1"/>
  <c r="H691" i="2"/>
  <c r="H692" i="2" a="1"/>
  <c r="H692" i="2"/>
  <c r="H693" i="2" a="1"/>
  <c r="H693" i="2" s="1"/>
  <c r="H694" i="2" a="1"/>
  <c r="H694" i="2"/>
  <c r="H695" i="2" a="1"/>
  <c r="H695" i="2"/>
  <c r="H696" i="2" a="1"/>
  <c r="H696" i="2" s="1"/>
  <c r="H697" i="2" a="1"/>
  <c r="H697" i="2"/>
  <c r="H698" i="2" a="1"/>
  <c r="H698" i="2"/>
  <c r="H699" i="2" a="1"/>
  <c r="H699" i="2" s="1"/>
  <c r="H700" i="2" a="1"/>
  <c r="H700" i="2" s="1"/>
  <c r="H701" i="2" a="1"/>
  <c r="H701" i="2"/>
  <c r="H702" i="2" a="1"/>
  <c r="H702" i="2"/>
  <c r="H703" i="2" a="1"/>
  <c r="H703" i="2" s="1"/>
  <c r="H704" i="2" a="1"/>
  <c r="H704" i="2"/>
  <c r="H705" i="2" a="1"/>
  <c r="H705" i="2" s="1"/>
  <c r="H706" i="2" a="1"/>
  <c r="H706" i="2" s="1"/>
  <c r="H707" i="2" a="1"/>
  <c r="H707" i="2"/>
  <c r="H708" i="2" a="1"/>
  <c r="H708" i="2"/>
  <c r="H709" i="2" a="1"/>
  <c r="H709" i="2"/>
  <c r="H710" i="2" a="1"/>
  <c r="H710" i="2" s="1"/>
  <c r="H711" i="2" a="1"/>
  <c r="H711" i="2" s="1"/>
  <c r="H712" i="2" a="1"/>
  <c r="H712" i="2"/>
  <c r="H713" i="2" a="1"/>
  <c r="H713" i="2" s="1"/>
  <c r="H714" i="2" a="1"/>
  <c r="H714" i="2"/>
  <c r="H715" i="2" a="1"/>
  <c r="H715" i="2"/>
  <c r="H716" i="2" a="1"/>
  <c r="H716" i="2"/>
  <c r="H717" i="2" a="1"/>
  <c r="H717" i="2" s="1"/>
  <c r="H718" i="2" a="1"/>
  <c r="H718" i="2" s="1"/>
  <c r="H719" i="2" a="1"/>
  <c r="H719" i="2" s="1"/>
  <c r="H720" i="2" a="1"/>
  <c r="H720" i="2"/>
  <c r="H721" i="2" a="1"/>
  <c r="H721" i="2"/>
  <c r="H722" i="2" a="1"/>
  <c r="H722" i="2"/>
  <c r="H723" i="2" a="1"/>
  <c r="H723" i="2" s="1"/>
  <c r="H724" i="2" a="1"/>
  <c r="H724" i="2"/>
  <c r="H725" i="2" a="1"/>
  <c r="H725" i="2" s="1"/>
  <c r="H726" i="2" a="1"/>
  <c r="H726" i="2" s="1"/>
  <c r="H727" i="2" a="1"/>
  <c r="H727" i="2"/>
  <c r="H728" i="2" a="1"/>
  <c r="H728" i="2"/>
  <c r="H729" i="2" a="1"/>
  <c r="H729" i="2" s="1"/>
  <c r="H730" i="2" a="1"/>
  <c r="H730" i="2"/>
  <c r="H731" i="2" a="1"/>
  <c r="H731" i="2"/>
  <c r="H732" i="2" a="1"/>
  <c r="H732" i="2" s="1"/>
  <c r="H733" i="2" a="1"/>
  <c r="H733" i="2"/>
  <c r="H734" i="2" a="1"/>
  <c r="H734" i="2"/>
  <c r="H735" i="2" a="1"/>
  <c r="H735" i="2" s="1"/>
  <c r="H736" i="2" a="1"/>
  <c r="H736" i="2"/>
  <c r="H737" i="2" a="1"/>
  <c r="H737" i="2"/>
  <c r="H738" i="2" a="1"/>
  <c r="H738" i="2"/>
  <c r="H739" i="2" a="1"/>
  <c r="H739" i="2" s="1"/>
  <c r="H740" i="2" a="1"/>
  <c r="H740" i="2"/>
  <c r="H741" i="2" a="1"/>
  <c r="H741" i="2" s="1"/>
  <c r="H742" i="2" a="1"/>
  <c r="H742" i="2"/>
  <c r="H743" i="2" a="1"/>
  <c r="H743" i="2"/>
  <c r="H744" i="2" a="1"/>
  <c r="H744" i="2"/>
  <c r="H745" i="2" a="1"/>
  <c r="H745" i="2" s="1"/>
  <c r="H746" i="2" a="1"/>
  <c r="H746" i="2"/>
  <c r="H747" i="2" a="1"/>
  <c r="H747" i="2" s="1"/>
  <c r="H748" i="2" a="1"/>
  <c r="H748" i="2"/>
  <c r="H749" i="2" a="1"/>
  <c r="H749" i="2"/>
  <c r="H750" i="2" a="1"/>
  <c r="H750" i="2"/>
  <c r="H751" i="2" a="1"/>
  <c r="H751" i="2"/>
  <c r="H752" i="2" a="1"/>
  <c r="H752" i="2" s="1"/>
  <c r="H753" i="2" a="1"/>
  <c r="H753" i="2" s="1"/>
  <c r="H754" i="2" a="1"/>
  <c r="H754" i="2" s="1"/>
  <c r="H755" i="2" a="1"/>
  <c r="H755" i="2"/>
  <c r="H756" i="2" a="1"/>
  <c r="H756" i="2"/>
  <c r="H757" i="2" a="1"/>
  <c r="H757" i="2"/>
  <c r="H758" i="2" a="1"/>
  <c r="H758" i="2" s="1"/>
  <c r="H759" i="2" a="1"/>
  <c r="H759" i="2" s="1"/>
  <c r="H760" i="2" a="1"/>
  <c r="H760" i="2"/>
  <c r="H761" i="2" a="1"/>
  <c r="H761" i="2" s="1"/>
  <c r="H762" i="2" a="1"/>
  <c r="H762" i="2"/>
  <c r="H763" i="2" a="1"/>
  <c r="H763" i="2"/>
  <c r="H764" i="2" a="1"/>
  <c r="H764" i="2"/>
  <c r="H765" i="2" a="1"/>
  <c r="H765" i="2" s="1"/>
  <c r="H766" i="2" a="1"/>
  <c r="H766" i="2"/>
  <c r="H767" i="2" a="1"/>
  <c r="H767" i="2" s="1"/>
  <c r="H768" i="2" a="1"/>
  <c r="H768" i="2"/>
  <c r="H769" i="2" a="1"/>
  <c r="H769" i="2"/>
  <c r="H770" i="2" a="1"/>
  <c r="H770" i="2"/>
  <c r="H771" i="2" a="1"/>
  <c r="H771" i="2" s="1"/>
  <c r="H772" i="2" a="1"/>
  <c r="H772" i="2" s="1"/>
  <c r="H773" i="2" a="1"/>
  <c r="H773" i="2"/>
  <c r="H774" i="2" a="1"/>
  <c r="H774" i="2" s="1"/>
  <c r="H775" i="2" a="1"/>
  <c r="H775" i="2"/>
  <c r="H776" i="2" a="1"/>
  <c r="H776" i="2"/>
  <c r="H777" i="2" a="1"/>
  <c r="H777" i="2"/>
  <c r="H778" i="2" a="1"/>
  <c r="H778" i="2" s="1"/>
  <c r="H779" i="2" a="1"/>
  <c r="H779" i="2"/>
  <c r="H780" i="2" a="1"/>
  <c r="H780" i="2"/>
  <c r="H781" i="2" a="1"/>
  <c r="H781" i="2" s="1"/>
  <c r="H782" i="2" a="1"/>
  <c r="H782" i="2"/>
  <c r="H783" i="2" a="1"/>
  <c r="H783" i="2"/>
  <c r="H784" i="2" a="1"/>
  <c r="H784" i="2" s="1"/>
  <c r="H785" i="2" a="1"/>
  <c r="H785" i="2"/>
  <c r="H786" i="2" a="1"/>
  <c r="H786" i="2"/>
  <c r="H787" i="2" a="1"/>
  <c r="H787" i="2" s="1"/>
  <c r="H788" i="2" a="1"/>
  <c r="H788" i="2"/>
  <c r="H789" i="2" a="1"/>
  <c r="H789" i="2"/>
  <c r="H790" i="2" a="1"/>
  <c r="H790" i="2" s="1"/>
  <c r="H791" i="2" a="1"/>
  <c r="H791" i="2"/>
  <c r="H792" i="2" a="1"/>
  <c r="H792" i="2"/>
  <c r="H793" i="2" a="1"/>
  <c r="H793" i="2"/>
  <c r="H794" i="2" a="1"/>
  <c r="H794" i="2" s="1"/>
  <c r="H795" i="2" a="1"/>
  <c r="H795" i="2"/>
  <c r="H796" i="2" a="1"/>
  <c r="H796" i="2" s="1"/>
  <c r="H797" i="2" a="1"/>
  <c r="H797" i="2"/>
  <c r="H798" i="2" a="1"/>
  <c r="H798" i="2"/>
  <c r="H799" i="2" a="1"/>
  <c r="H799" i="2"/>
  <c r="H800" i="2" a="1"/>
  <c r="H800" i="2" s="1"/>
  <c r="H801" i="2" a="1"/>
  <c r="H801" i="2"/>
  <c r="H802" i="2" a="1"/>
  <c r="H802" i="2" s="1"/>
  <c r="H803" i="2" a="1"/>
  <c r="H803" i="2"/>
  <c r="H804" i="2" a="1"/>
  <c r="H804" i="2"/>
  <c r="H805" i="2" a="1"/>
  <c r="H805" i="2"/>
  <c r="H806" i="2" a="1"/>
  <c r="H806" i="2"/>
  <c r="H807" i="2" a="1"/>
  <c r="H807" i="2" s="1"/>
  <c r="H808" i="2" a="1"/>
  <c r="H808" i="2" s="1"/>
  <c r="H809" i="2" a="1"/>
  <c r="H809" i="2"/>
  <c r="H810" i="2" a="1"/>
  <c r="H810" i="2"/>
  <c r="H811" i="2" a="1"/>
  <c r="H811" i="2"/>
  <c r="H812" i="2" a="1"/>
  <c r="H812" i="2"/>
  <c r="H813" i="2" a="1"/>
  <c r="H813" i="2" s="1"/>
  <c r="H814" i="2" a="1"/>
  <c r="H814" i="2" s="1"/>
  <c r="H815" i="2" a="1"/>
  <c r="H815" i="2"/>
  <c r="H816" i="2" a="1"/>
  <c r="H816" i="2"/>
  <c r="H817" i="2" a="1"/>
  <c r="H817" i="2"/>
  <c r="H818" i="2" a="1"/>
  <c r="H818" i="2"/>
  <c r="H819" i="2" a="1"/>
  <c r="H819" i="2"/>
  <c r="H820" i="2" a="1"/>
  <c r="H820" i="2" s="1"/>
  <c r="H821" i="2" a="1"/>
  <c r="H821" i="2"/>
  <c r="H822" i="2" a="1"/>
  <c r="H822" i="2"/>
  <c r="H823" i="2" a="1"/>
  <c r="H823" i="2"/>
  <c r="H824" i="2" a="1"/>
  <c r="H824" i="2"/>
  <c r="H825" i="2" a="1"/>
  <c r="H825" i="2"/>
  <c r="H826" i="2" a="1"/>
  <c r="H826" i="2" s="1"/>
  <c r="H827" i="2" a="1"/>
  <c r="H827" i="2" s="1"/>
  <c r="H828" i="2" a="1"/>
  <c r="H828" i="2"/>
  <c r="H829" i="2" a="1"/>
  <c r="H829" i="2"/>
  <c r="H830" i="2" a="1"/>
  <c r="H830" i="2"/>
  <c r="H831" i="2" a="1"/>
  <c r="H831" i="2"/>
  <c r="H832" i="2" a="1"/>
  <c r="H832" i="2" s="1"/>
  <c r="H833" i="2" a="1"/>
  <c r="H833" i="2" s="1"/>
  <c r="H834" i="2" a="1"/>
  <c r="H834" i="2"/>
  <c r="H835" i="2" a="1"/>
  <c r="H835" i="2"/>
  <c r="H836" i="2" a="1"/>
  <c r="H836" i="2"/>
  <c r="H837" i="2" a="1"/>
  <c r="H837" i="2"/>
  <c r="H838" i="2" a="1"/>
  <c r="H838" i="2" s="1"/>
  <c r="H839" i="2" a="1"/>
  <c r="H839" i="2"/>
  <c r="H840" i="2" a="1"/>
  <c r="H840" i="2" s="1"/>
  <c r="H841" i="2" a="1"/>
  <c r="H841" i="2"/>
  <c r="H842" i="2" a="1"/>
  <c r="H842" i="2"/>
  <c r="H843" i="2" a="1"/>
  <c r="H843" i="2"/>
  <c r="H844" i="2" a="1"/>
  <c r="H844" i="2" s="1"/>
  <c r="H845" i="2" a="1"/>
  <c r="H845" i="2"/>
  <c r="H846" i="2" a="1"/>
  <c r="H846" i="2" s="1"/>
  <c r="H847" i="2" a="1"/>
  <c r="H847" i="2"/>
  <c r="H848" i="2" a="1"/>
  <c r="H848" i="2"/>
  <c r="H849" i="2" a="1"/>
  <c r="H849" i="2"/>
  <c r="H850" i="2" a="1"/>
  <c r="H850" i="2" s="1"/>
  <c r="H851" i="2" a="1"/>
  <c r="H851" i="2"/>
  <c r="H852" i="2" a="1"/>
  <c r="H852" i="2"/>
  <c r="H853" i="2" a="1"/>
  <c r="H853" i="2" s="1"/>
  <c r="H854" i="2" a="1"/>
  <c r="H854" i="2"/>
  <c r="H855" i="2" a="1"/>
  <c r="H855" i="2"/>
  <c r="H856" i="2" a="1"/>
  <c r="H856" i="2" s="1"/>
  <c r="H857" i="2" a="1"/>
  <c r="H857" i="2"/>
  <c r="H858" i="2" a="1"/>
  <c r="H858" i="2"/>
  <c r="H859" i="2" a="1"/>
  <c r="H859" i="2" s="1"/>
  <c r="H860" i="2" a="1"/>
  <c r="H860" i="2"/>
  <c r="H861" i="2" a="1"/>
  <c r="H861" i="2"/>
  <c r="H862" i="2" a="1"/>
  <c r="H862" i="2" s="1"/>
  <c r="H863" i="2" a="1"/>
  <c r="H863" i="2"/>
  <c r="H864" i="2" a="1"/>
  <c r="H864" i="2"/>
  <c r="H865" i="2" a="1"/>
  <c r="H865" i="2"/>
  <c r="H866" i="2" a="1"/>
  <c r="H866" i="2" s="1"/>
  <c r="H867" i="2" a="1"/>
  <c r="H867" i="2"/>
  <c r="H868" i="2" a="1"/>
  <c r="H868" i="2" s="1"/>
  <c r="H869" i="2" a="1"/>
  <c r="H869" i="2"/>
  <c r="H870" i="2" a="1"/>
  <c r="H870" i="2"/>
  <c r="H871" i="2" a="1"/>
  <c r="H871" i="2"/>
  <c r="H872" i="2" a="1"/>
  <c r="H872" i="2" s="1"/>
  <c r="H873" i="2" a="1"/>
  <c r="H873" i="2"/>
  <c r="H874" i="2" a="1"/>
  <c r="H874" i="2" s="1"/>
  <c r="H875" i="2" a="1"/>
  <c r="H875" i="2"/>
  <c r="H876" i="2" a="1"/>
  <c r="H876" i="2"/>
  <c r="H877" i="2" a="1"/>
  <c r="H877" i="2"/>
  <c r="H878" i="2" a="1"/>
  <c r="H878" i="2"/>
  <c r="H879" i="2" a="1"/>
  <c r="H879" i="2" s="1"/>
  <c r="H880" i="2" a="1"/>
  <c r="H880" i="2" s="1"/>
  <c r="H881" i="2" a="1"/>
  <c r="H881" i="2"/>
  <c r="H882" i="2" a="1"/>
  <c r="H882" i="2"/>
  <c r="H883" i="2" a="1"/>
  <c r="H883" i="2"/>
  <c r="H884" i="2" a="1"/>
  <c r="H884" i="2"/>
  <c r="H885" i="2" a="1"/>
  <c r="H885" i="2" s="1"/>
  <c r="H886" i="2" a="1"/>
  <c r="H886" i="2" s="1"/>
  <c r="H887" i="2" a="1"/>
  <c r="H887" i="2"/>
  <c r="H888" i="2" a="1"/>
  <c r="H888" i="2"/>
  <c r="H889" i="2" a="1"/>
  <c r="H889" i="2"/>
  <c r="H890" i="2" a="1"/>
  <c r="H890" i="2"/>
  <c r="H891" i="2" a="1"/>
  <c r="H891" i="2"/>
  <c r="H892" i="2" a="1"/>
  <c r="H892" i="2" s="1"/>
  <c r="H893" i="2" a="1"/>
  <c r="H893" i="2"/>
  <c r="H894" i="2" a="1"/>
  <c r="H894" i="2"/>
  <c r="H895" i="2" a="1"/>
  <c r="H895" i="2"/>
  <c r="H896" i="2" a="1"/>
  <c r="H896" i="2"/>
  <c r="H897" i="2" a="1"/>
  <c r="H897" i="2"/>
  <c r="H898" i="2" a="1"/>
  <c r="H898" i="2" s="1"/>
  <c r="H899" i="2" a="1"/>
  <c r="H899" i="2" s="1"/>
  <c r="H900" i="2" a="1"/>
  <c r="H900" i="2"/>
  <c r="H901" i="2" a="1"/>
  <c r="H901" i="2"/>
  <c r="H902" i="2" a="1"/>
  <c r="H902" i="2"/>
  <c r="H903" i="2" a="1"/>
  <c r="H903" i="2"/>
  <c r="H904" i="2" a="1"/>
  <c r="H904" i="2" s="1"/>
  <c r="H905" i="2" a="1"/>
  <c r="H905" i="2" s="1"/>
  <c r="H906" i="2" a="1"/>
  <c r="H906" i="2"/>
  <c r="H907" i="2" a="1"/>
  <c r="H907" i="2"/>
  <c r="H908" i="2" a="1"/>
  <c r="H908" i="2"/>
  <c r="H909" i="2" a="1"/>
  <c r="H909" i="2"/>
  <c r="H910" i="2" a="1"/>
  <c r="H910" i="2" s="1"/>
  <c r="H911" i="2" a="1"/>
  <c r="H911" i="2"/>
  <c r="H912" i="2" a="1"/>
  <c r="H912" i="2" s="1"/>
  <c r="H913" i="2" a="1"/>
  <c r="H913" i="2"/>
  <c r="H914" i="2" a="1"/>
  <c r="H914" i="2"/>
  <c r="H915" i="2" a="1"/>
  <c r="H915" i="2"/>
  <c r="H916" i="2" a="1"/>
  <c r="H916" i="2" s="1"/>
  <c r="H917" i="2" a="1"/>
  <c r="H917" i="2"/>
  <c r="H918" i="2" a="1"/>
  <c r="H918" i="2" s="1"/>
  <c r="H919" i="2" a="1"/>
  <c r="H919" i="2"/>
  <c r="H920" i="2" a="1"/>
  <c r="H920" i="2"/>
  <c r="H921" i="2" a="1"/>
  <c r="H921" i="2"/>
  <c r="H922" i="2" a="1"/>
  <c r="H922" i="2" s="1"/>
  <c r="H923" i="2" a="1"/>
  <c r="H923" i="2"/>
  <c r="H924" i="2" a="1"/>
  <c r="H924" i="2"/>
  <c r="H925" i="2" a="1"/>
  <c r="H925" i="2"/>
  <c r="H926" i="2" a="1"/>
  <c r="H926" i="2"/>
  <c r="H927" i="2" a="1"/>
  <c r="H927" i="2"/>
  <c r="H928" i="2" a="1"/>
  <c r="H928" i="2" s="1"/>
  <c r="H929" i="2" a="1"/>
  <c r="H929" i="2"/>
  <c r="H930" i="2" a="1"/>
  <c r="H930" i="2"/>
  <c r="H931" i="2" a="1"/>
  <c r="H931" i="2" s="1"/>
  <c r="H932" i="2" a="1"/>
  <c r="H932" i="2"/>
  <c r="H933" i="2" a="1"/>
  <c r="H933" i="2"/>
  <c r="H934" i="2" a="1"/>
  <c r="H934" i="2" s="1"/>
  <c r="H935" i="2" a="1"/>
  <c r="H935" i="2"/>
  <c r="H936" i="2" a="1"/>
  <c r="H936" i="2"/>
  <c r="H937" i="2" a="1"/>
  <c r="H937" i="2"/>
  <c r="H938" i="2" a="1"/>
  <c r="H938" i="2" s="1"/>
  <c r="H939" i="2" a="1"/>
  <c r="H939" i="2"/>
  <c r="H940" i="2" a="1"/>
  <c r="H940" i="2" s="1"/>
  <c r="H941" i="2" a="1"/>
  <c r="H941" i="2"/>
  <c r="H942" i="2" a="1"/>
  <c r="H942" i="2"/>
  <c r="H943" i="2" a="1"/>
  <c r="H943" i="2"/>
  <c r="H944" i="2" a="1"/>
  <c r="H944" i="2" s="1"/>
  <c r="H945" i="2" a="1"/>
  <c r="H945" i="2"/>
  <c r="H946" i="2" a="1"/>
  <c r="H946" i="2" s="1"/>
  <c r="H947" i="2" a="1"/>
  <c r="H947" i="2"/>
  <c r="H948" i="2" a="1"/>
  <c r="H948" i="2"/>
  <c r="H949" i="2" a="1"/>
  <c r="H949" i="2"/>
  <c r="H950" i="2" a="1"/>
  <c r="H950" i="2"/>
  <c r="H951" i="2" a="1"/>
  <c r="H951" i="2" s="1"/>
  <c r="H952" i="2" a="1"/>
  <c r="H952" i="2" s="1"/>
  <c r="H953" i="2" a="1"/>
  <c r="H953" i="2"/>
  <c r="H954" i="2" a="1"/>
  <c r="H954" i="2"/>
  <c r="H955" i="2" a="1"/>
  <c r="H955" i="2"/>
  <c r="H956" i="2" a="1"/>
  <c r="H956" i="2"/>
  <c r="H957" i="2" a="1"/>
  <c r="H957" i="2" s="1"/>
  <c r="H958" i="2" a="1"/>
  <c r="H958" i="2" s="1"/>
  <c r="H959" i="2" a="1"/>
  <c r="H959" i="2"/>
  <c r="H960" i="2" a="1"/>
  <c r="H960" i="2"/>
  <c r="H961" i="2" a="1"/>
  <c r="H961" i="2"/>
  <c r="H962" i="2" a="1"/>
  <c r="H962" i="2"/>
  <c r="H963" i="2" a="1"/>
  <c r="H963" i="2"/>
  <c r="H964" i="2" a="1"/>
  <c r="H964" i="2" s="1"/>
  <c r="H965" i="2" a="1"/>
  <c r="H965" i="2"/>
  <c r="H966" i="2" a="1"/>
  <c r="H966" i="2"/>
  <c r="H967" i="2" a="1"/>
  <c r="H967" i="2"/>
  <c r="H968" i="2" a="1"/>
  <c r="H968" i="2"/>
  <c r="H969" i="2" a="1"/>
  <c r="H969" i="2"/>
  <c r="H970" i="2" a="1"/>
  <c r="H970" i="2" s="1"/>
  <c r="H971" i="2" a="1"/>
  <c r="H971" i="2" s="1"/>
  <c r="H972" i="2" a="1"/>
  <c r="H972" i="2"/>
  <c r="H973" i="2" a="1"/>
  <c r="H973" i="2"/>
  <c r="H974" i="2" a="1"/>
  <c r="H974" i="2"/>
  <c r="H975" i="2" a="1"/>
  <c r="H975" i="2"/>
  <c r="H976" i="2" a="1"/>
  <c r="H976" i="2" s="1"/>
  <c r="H977" i="2" a="1"/>
  <c r="H977" i="2" s="1"/>
  <c r="H978" i="2" a="1"/>
  <c r="H978" i="2"/>
  <c r="H979" i="2" a="1"/>
  <c r="H979" i="2"/>
  <c r="H980" i="2" a="1"/>
  <c r="H980" i="2"/>
  <c r="H981" i="2" a="1"/>
  <c r="H981" i="2"/>
  <c r="H982" i="2" a="1"/>
  <c r="H982" i="2" s="1"/>
  <c r="H983" i="2" a="1"/>
  <c r="H983" i="2"/>
  <c r="H984" i="2" a="1"/>
  <c r="H984" i="2" s="1"/>
  <c r="H985" i="2" a="1"/>
  <c r="H985" i="2"/>
  <c r="H986" i="2" a="1"/>
  <c r="H986" i="2"/>
  <c r="H987" i="2" a="1"/>
  <c r="H987" i="2"/>
  <c r="H988" i="2" a="1"/>
  <c r="H988" i="2" s="1"/>
  <c r="H989" i="2" a="1"/>
  <c r="H989" i="2"/>
  <c r="H990" i="2" a="1"/>
  <c r="H990" i="2" s="1"/>
  <c r="H991" i="2" a="1"/>
  <c r="H991" i="2"/>
  <c r="H992" i="2" a="1"/>
  <c r="H992" i="2"/>
  <c r="H993" i="2" a="1"/>
  <c r="H993" i="2"/>
  <c r="H994" i="2" a="1"/>
  <c r="H994" i="2" s="1"/>
  <c r="H995" i="2" a="1"/>
  <c r="H995" i="2"/>
  <c r="H996" i="2" a="1"/>
  <c r="H996" i="2"/>
  <c r="H997" i="2" a="1"/>
  <c r="H997" i="2" s="1"/>
  <c r="H998" i="2" a="1"/>
  <c r="H998" i="2"/>
  <c r="H999" i="2" a="1"/>
  <c r="H999" i="2"/>
  <c r="H1000" i="2" a="1"/>
  <c r="H1000" i="2" s="1"/>
  <c r="H1001" i="2" a="1"/>
  <c r="H1001" i="2"/>
  <c r="H1002" i="2" a="1"/>
  <c r="H1002" i="2"/>
  <c r="H1003" i="2" a="1"/>
  <c r="H1003" i="2" s="1"/>
  <c r="H1004" i="2" a="1"/>
  <c r="H1004" i="2"/>
  <c r="H1005" i="2" a="1"/>
  <c r="H1005" i="2"/>
  <c r="H1006" i="2" a="1"/>
  <c r="H1006" i="2" s="1"/>
  <c r="H1007" i="2" a="1"/>
  <c r="H1007" i="2"/>
  <c r="H1008" i="2" a="1"/>
  <c r="H1008" i="2"/>
  <c r="H1009" i="2" a="1"/>
  <c r="H1009" i="2"/>
  <c r="H1010" i="2" a="1"/>
  <c r="H1010" i="2" s="1"/>
  <c r="H1011" i="2" a="1"/>
  <c r="H1011" i="2"/>
  <c r="H1012" i="2" a="1"/>
  <c r="H1012" i="2" s="1"/>
  <c r="H1013" i="2" a="1"/>
  <c r="H1013" i="2"/>
  <c r="H1014" i="2" a="1"/>
  <c r="H1014" i="2"/>
  <c r="H1015" i="2" a="1"/>
  <c r="H1015" i="2"/>
  <c r="H1016" i="2" a="1"/>
  <c r="H1016" i="2" s="1"/>
  <c r="H1017" i="2" a="1"/>
  <c r="H1017" i="2"/>
  <c r="H1018" i="2" a="1"/>
  <c r="H1018" i="2" s="1"/>
  <c r="H1019" i="2" a="1"/>
  <c r="H1019" i="2"/>
  <c r="H1020" i="2" a="1"/>
  <c r="H1020" i="2"/>
  <c r="H1021" i="2" a="1"/>
  <c r="H1021" i="2"/>
  <c r="H1022" i="2" a="1"/>
  <c r="H1022" i="2"/>
  <c r="H1023" i="2" a="1"/>
  <c r="H1023" i="2" s="1"/>
  <c r="H1024" i="2" a="1"/>
  <c r="H1024" i="2" s="1"/>
  <c r="H1025" i="2" a="1"/>
  <c r="H1025" i="2"/>
  <c r="H1026" i="2" a="1"/>
  <c r="H1026" i="2"/>
  <c r="H1027" i="2" a="1"/>
  <c r="H1027" i="2"/>
  <c r="H1028" i="2" a="1"/>
  <c r="H1028" i="2"/>
  <c r="H1029" i="2" a="1"/>
  <c r="H1029" i="2" s="1"/>
  <c r="H1030" i="2" a="1"/>
  <c r="H1030" i="2" s="1"/>
  <c r="H1031" i="2" a="1"/>
  <c r="H1031" i="2"/>
  <c r="H1032" i="2" a="1"/>
  <c r="H1032" i="2"/>
  <c r="H1033" i="2" a="1"/>
  <c r="H1033" i="2"/>
  <c r="H1034" i="2" a="1"/>
  <c r="H1034" i="2"/>
  <c r="H1035" i="2" a="1"/>
  <c r="H1035" i="2"/>
  <c r="H1036" i="2" a="1"/>
  <c r="H1036" i="2" s="1"/>
  <c r="H1037" i="2" a="1"/>
  <c r="H1037" i="2"/>
  <c r="H1038" i="2" a="1"/>
  <c r="H1038" i="2"/>
  <c r="H1039" i="2" a="1"/>
  <c r="H1039" i="2"/>
  <c r="H1040" i="2" a="1"/>
  <c r="H1040" i="2"/>
  <c r="H1041" i="2" a="1"/>
  <c r="H1041" i="2"/>
  <c r="H1042" i="2" a="1"/>
  <c r="H1042" i="2" s="1"/>
  <c r="H1043" i="2" a="1"/>
  <c r="H1043" i="2" s="1"/>
  <c r="H1044" i="2" a="1"/>
  <c r="H1044" i="2"/>
  <c r="H1045" i="2" a="1"/>
  <c r="H1045" i="2"/>
  <c r="H1046" i="2" a="1"/>
  <c r="H1046" i="2"/>
  <c r="H1047" i="2" a="1"/>
  <c r="H1047" i="2"/>
  <c r="H1048" i="2" a="1"/>
  <c r="H1048" i="2" s="1"/>
  <c r="H1049" i="2" a="1"/>
  <c r="H1049" i="2" s="1"/>
  <c r="H1050" i="2" a="1"/>
  <c r="H1050" i="2"/>
  <c r="H1051" i="2" a="1"/>
  <c r="H1051" i="2"/>
  <c r="H1052" i="2" a="1"/>
  <c r="H1052" i="2"/>
  <c r="H1053" i="2" a="1"/>
  <c r="H1053" i="2"/>
  <c r="H1054" i="2" a="1"/>
  <c r="H1054" i="2" s="1"/>
  <c r="H1055" i="2" a="1"/>
  <c r="H1055" i="2"/>
  <c r="H1056" i="2" a="1"/>
  <c r="H1056" i="2" s="1"/>
  <c r="H1057" i="2" a="1"/>
  <c r="H1057" i="2"/>
  <c r="H1058" i="2" a="1"/>
  <c r="H1058" i="2"/>
  <c r="H1059" i="2" a="1"/>
  <c r="H1059" i="2"/>
  <c r="H1060" i="2" a="1"/>
  <c r="H1060" i="2" s="1"/>
  <c r="H1061" i="2" a="1"/>
  <c r="H1061" i="2"/>
  <c r="H1062" i="2" a="1"/>
  <c r="H1062" i="2" s="1"/>
  <c r="H1063" i="2" a="1"/>
  <c r="H1063" i="2"/>
  <c r="H1064" i="2" a="1"/>
  <c r="H1064" i="2"/>
  <c r="H1065" i="2" a="1"/>
  <c r="H1065" i="2"/>
  <c r="H1066" i="2" a="1"/>
  <c r="H1066" i="2" s="1"/>
  <c r="H1067" i="2" a="1"/>
  <c r="H1067" i="2"/>
  <c r="H1068" i="2" a="1"/>
  <c r="H1068" i="2"/>
  <c r="H1069" i="2" a="1"/>
  <c r="H1069" i="2" s="1"/>
  <c r="H1070" i="2" a="1"/>
  <c r="H1070" i="2"/>
  <c r="H1071" i="2" a="1"/>
  <c r="H1071" i="2"/>
  <c r="H1072" i="2" a="1"/>
  <c r="H1072" i="2" s="1"/>
  <c r="H1073" i="2" a="1"/>
  <c r="H1073" i="2"/>
  <c r="H1074" i="2" a="1"/>
  <c r="H1074" i="2"/>
  <c r="H1075" i="2" a="1"/>
  <c r="H1075" i="2" s="1"/>
  <c r="H1076" i="2" a="1"/>
  <c r="H1076" i="2"/>
  <c r="H1077" i="2" a="1"/>
  <c r="H1077" i="2"/>
  <c r="H1078" i="2" a="1"/>
  <c r="H1078" i="2" s="1"/>
  <c r="H1079" i="2" a="1"/>
  <c r="H1079" i="2"/>
  <c r="H1080" i="2" a="1"/>
  <c r="H1080" i="2"/>
  <c r="H1081" i="2" a="1"/>
  <c r="H1081" i="2"/>
  <c r="H1082" i="2" a="1"/>
  <c r="H1082" i="2" s="1"/>
  <c r="H1083" i="2" a="1"/>
  <c r="H1083" i="2"/>
  <c r="H1084" i="2" a="1"/>
  <c r="H1084" i="2" s="1"/>
  <c r="H1085" i="2" a="1"/>
  <c r="H1085" i="2"/>
  <c r="H1086" i="2" a="1"/>
  <c r="H1086" i="2"/>
  <c r="H1087" i="2" a="1"/>
  <c r="H1087" i="2"/>
  <c r="H1088" i="2" a="1"/>
  <c r="H1088" i="2" s="1"/>
  <c r="H1089" i="2" a="1"/>
  <c r="H1089" i="2"/>
  <c r="H1090" i="2" a="1"/>
  <c r="H1090" i="2" s="1"/>
  <c r="H1091" i="2" a="1"/>
  <c r="H1091" i="2"/>
  <c r="H1092" i="2" a="1"/>
  <c r="H1092" i="2"/>
  <c r="H1093" i="2" a="1"/>
  <c r="H1093" i="2"/>
  <c r="H1094" i="2" a="1"/>
  <c r="H1094" i="2"/>
  <c r="H1095" i="2" a="1"/>
  <c r="H1095" i="2" s="1"/>
  <c r="H1096" i="2" a="1"/>
  <c r="H1096" i="2" s="1"/>
  <c r="H1097" i="2" a="1"/>
  <c r="H1097" i="2"/>
  <c r="H1098" i="2" a="1"/>
  <c r="H1098" i="2"/>
  <c r="H1099" i="2" a="1"/>
  <c r="H1099" i="2"/>
  <c r="H1100" i="2" a="1"/>
  <c r="H1100" i="2"/>
  <c r="H1101" i="2" a="1"/>
  <c r="H1101" i="2" s="1"/>
  <c r="H1102" i="2" a="1"/>
  <c r="H1102" i="2" s="1"/>
  <c r="H1103" i="2" a="1"/>
  <c r="H1103" i="2"/>
  <c r="H1104" i="2" a="1"/>
  <c r="H1104" i="2"/>
  <c r="H1105" i="2" a="1"/>
  <c r="H1105" i="2"/>
  <c r="H1106" i="2" a="1"/>
  <c r="H1106" i="2"/>
  <c r="H1107" i="2" a="1"/>
  <c r="H1107" i="2"/>
  <c r="H1108" i="2" a="1"/>
  <c r="H1108" i="2" s="1"/>
  <c r="H1109" i="2" a="1"/>
  <c r="H1109" i="2"/>
  <c r="H1110" i="2" a="1"/>
  <c r="H1110" i="2"/>
  <c r="H1111" i="2" a="1"/>
  <c r="H1111" i="2"/>
  <c r="H1112" i="2" a="1"/>
  <c r="H1112" i="2"/>
  <c r="H1113" i="2" a="1"/>
  <c r="H1113" i="2"/>
  <c r="H1114" i="2" a="1"/>
  <c r="H1114" i="2" s="1"/>
  <c r="H1115" i="2" a="1"/>
  <c r="H1115" i="2" s="1"/>
  <c r="H1116" i="2" a="1"/>
  <c r="H1116" i="2"/>
  <c r="H1117" i="2" a="1"/>
  <c r="H1117" i="2"/>
  <c r="H1118" i="2" a="1"/>
  <c r="H1118" i="2"/>
  <c r="H1119" i="2" a="1"/>
  <c r="H1119" i="2"/>
  <c r="H1120" i="2" a="1"/>
  <c r="H1120" i="2" s="1"/>
  <c r="H1121" i="2" a="1"/>
  <c r="H1121" i="2" s="1"/>
  <c r="H1122" i="2" a="1"/>
  <c r="H1122" i="2"/>
  <c r="H1123" i="2" a="1"/>
  <c r="H1123" i="2"/>
  <c r="H1124" i="2" a="1"/>
  <c r="H1124" i="2"/>
  <c r="H1125" i="2" a="1"/>
  <c r="H1125" i="2"/>
  <c r="H1126" i="2" a="1"/>
  <c r="H1126" i="2" s="1"/>
  <c r="H1127" i="2" a="1"/>
  <c r="H1127" i="2"/>
  <c r="H1128" i="2" a="1"/>
  <c r="H1128" i="2" s="1"/>
  <c r="H1129" i="2" a="1"/>
  <c r="H1129" i="2"/>
  <c r="H1130" i="2" a="1"/>
  <c r="H1130" i="2"/>
  <c r="H1131" i="2" a="1"/>
  <c r="H1131" i="2"/>
  <c r="H1132" i="2" a="1"/>
  <c r="H1132" i="2" s="1"/>
  <c r="H1133" i="2" a="1"/>
  <c r="H1133" i="2"/>
  <c r="H1134" i="2" a="1"/>
  <c r="H1134" i="2" s="1"/>
  <c r="H1135" i="2" a="1"/>
  <c r="H1135" i="2"/>
  <c r="H1136" i="2" a="1"/>
  <c r="H1136" i="2"/>
  <c r="H1137" i="2" a="1"/>
  <c r="H1137" i="2"/>
  <c r="H1138" i="2" a="1"/>
  <c r="H1138" i="2" s="1"/>
  <c r="H1139" i="2" a="1"/>
  <c r="H1139" i="2"/>
  <c r="H1140" i="2" a="1"/>
  <c r="H1140" i="2"/>
  <c r="H1141" i="2" a="1"/>
  <c r="H1141" i="2" s="1"/>
  <c r="H1142" i="2" a="1"/>
  <c r="H1142" i="2"/>
  <c r="H1143" i="2" a="1"/>
  <c r="H1143" i="2"/>
  <c r="H1144" i="2" a="1"/>
  <c r="H1144" i="2" s="1"/>
  <c r="H1145" i="2" a="1"/>
  <c r="H1145" i="2"/>
  <c r="H1146" i="2" a="1"/>
  <c r="H1146" i="2"/>
  <c r="H1147" i="2" a="1"/>
  <c r="H1147" i="2" s="1"/>
  <c r="H1148" i="2" a="1"/>
  <c r="H1148" i="2"/>
  <c r="H1149" i="2" a="1"/>
  <c r="H1149" i="2"/>
  <c r="H1150" i="2" a="1"/>
  <c r="H1150" i="2" s="1"/>
  <c r="H1151" i="2" a="1"/>
  <c r="H1151" i="2"/>
  <c r="H1152" i="2" a="1"/>
  <c r="H1152" i="2"/>
  <c r="H1153" i="2" a="1"/>
  <c r="H1153" i="2"/>
  <c r="H1154" i="2" a="1"/>
  <c r="H1154" i="2" s="1"/>
  <c r="H1155" i="2" a="1"/>
  <c r="H1155" i="2"/>
  <c r="H1156" i="2" a="1"/>
  <c r="H1156" i="2" s="1"/>
  <c r="H1157" i="2" a="1"/>
  <c r="H1157" i="2"/>
  <c r="H1158" i="2" a="1"/>
  <c r="H1158" i="2"/>
  <c r="H1159" i="2" a="1"/>
  <c r="H1159" i="2"/>
  <c r="H1160" i="2" a="1"/>
  <c r="H1160" i="2" s="1"/>
  <c r="H1161" i="2" a="1"/>
  <c r="H1161" i="2"/>
  <c r="H1162" i="2" a="1"/>
  <c r="H1162" i="2" s="1"/>
  <c r="H1163" i="2" a="1"/>
  <c r="H1163" i="2"/>
  <c r="H1164" i="2" a="1"/>
  <c r="H1164" i="2"/>
  <c r="H1165" i="2" a="1"/>
  <c r="H1165" i="2"/>
  <c r="H1166" i="2" a="1"/>
  <c r="H1166" i="2"/>
  <c r="H1167" i="2" a="1"/>
  <c r="H1167" i="2" s="1"/>
  <c r="H1168" i="2" a="1"/>
  <c r="H1168" i="2" s="1"/>
  <c r="H1169" i="2" a="1"/>
  <c r="H1169" i="2"/>
  <c r="H1170" i="2" a="1"/>
  <c r="H1170" i="2"/>
  <c r="H1171" i="2" a="1"/>
  <c r="H1171" i="2"/>
  <c r="H1172" i="2" a="1"/>
  <c r="H1172" i="2"/>
  <c r="H1173" i="2" a="1"/>
  <c r="H1173" i="2" s="1"/>
  <c r="H1174" i="2" a="1"/>
  <c r="H1174" i="2" s="1"/>
  <c r="H1175" i="2" a="1"/>
  <c r="H1175" i="2"/>
  <c r="H1176" i="2" a="1"/>
  <c r="H1176" i="2"/>
  <c r="H1177" i="2" a="1"/>
  <c r="H1177" i="2"/>
  <c r="H1178" i="2" a="1"/>
  <c r="H1178" i="2"/>
  <c r="H1179" i="2" a="1"/>
  <c r="H1179" i="2"/>
  <c r="H1180" i="2" a="1"/>
  <c r="H1180" i="2" s="1"/>
  <c r="H1181" i="2" a="1"/>
  <c r="H1181" i="2"/>
  <c r="H1182" i="2" a="1"/>
  <c r="H1182" i="2"/>
  <c r="H1183" i="2" a="1"/>
  <c r="H1183" i="2"/>
  <c r="H1184" i="2" a="1"/>
  <c r="H1184" i="2"/>
  <c r="H1185" i="2" a="1"/>
  <c r="H1185" i="2"/>
  <c r="H1186" i="2" a="1"/>
  <c r="H1186" i="2" s="1"/>
  <c r="H1187" i="2" a="1"/>
  <c r="H1187" i="2" s="1"/>
  <c r="H1188" i="2" a="1"/>
  <c r="H1188" i="2"/>
  <c r="H1189" i="2" a="1"/>
  <c r="H1189" i="2"/>
  <c r="H1190" i="2" a="1"/>
  <c r="H1190" i="2"/>
  <c r="H1191" i="2" a="1"/>
  <c r="H1191" i="2"/>
  <c r="H1192" i="2" a="1"/>
  <c r="H1192" i="2" s="1"/>
  <c r="H1193" i="2" a="1"/>
  <c r="H1193" i="2" s="1"/>
  <c r="H1194" i="2" a="1"/>
  <c r="H1194" i="2"/>
  <c r="H1195" i="2" a="1"/>
  <c r="H1195" i="2"/>
  <c r="H1196" i="2" a="1"/>
  <c r="H1196" i="2"/>
  <c r="H1197" i="2" a="1"/>
  <c r="H1197" i="2"/>
  <c r="H1198" i="2" a="1"/>
  <c r="H1198" i="2" s="1"/>
  <c r="H1199" i="2" a="1"/>
  <c r="H1199" i="2"/>
  <c r="H1200" i="2" a="1"/>
  <c r="H1200" i="2" s="1"/>
  <c r="H1201" i="2" a="1"/>
  <c r="H1201" i="2"/>
  <c r="H1202" i="2" a="1"/>
  <c r="H1202" i="2"/>
  <c r="H1203" i="2" a="1"/>
  <c r="H1203" i="2"/>
  <c r="H1204" i="2" a="1"/>
  <c r="H1204" i="2" s="1"/>
  <c r="H1205" i="2" a="1"/>
  <c r="H1205" i="2"/>
  <c r="H1206" i="2" a="1"/>
  <c r="H1206" i="2" s="1"/>
  <c r="H1207" i="2" a="1"/>
  <c r="H1207" i="2"/>
  <c r="H1208" i="2" a="1"/>
  <c r="H1208" i="2"/>
  <c r="H1209" i="2" a="1"/>
  <c r="H1209" i="2"/>
  <c r="H1210" i="2" a="1"/>
  <c r="H1210" i="2" s="1"/>
  <c r="H1211" i="2" a="1"/>
  <c r="H1211" i="2"/>
  <c r="H1212" i="2" a="1"/>
  <c r="H1212" i="2"/>
  <c r="H1213" i="2" a="1"/>
  <c r="H1213" i="2" s="1"/>
  <c r="H1214" i="2" a="1"/>
  <c r="H1214" i="2"/>
  <c r="H1215" i="2" a="1"/>
  <c r="H1215" i="2"/>
  <c r="H1216" i="2" a="1"/>
  <c r="H1216" i="2" s="1"/>
  <c r="H1217" i="2" a="1"/>
  <c r="H1217" i="2"/>
  <c r="H1218" i="2" a="1"/>
  <c r="H1218" i="2"/>
  <c r="H1219" i="2" a="1"/>
  <c r="H1219" i="2" s="1"/>
  <c r="H1220" i="2" a="1"/>
  <c r="H1220" i="2"/>
  <c r="H1221" i="2" a="1"/>
  <c r="H1221" i="2"/>
  <c r="H1222" i="2" a="1"/>
  <c r="H1222" i="2" s="1"/>
  <c r="H1223" i="2" a="1"/>
  <c r="H1223" i="2"/>
  <c r="H1224" i="2" a="1"/>
  <c r="H1224" i="2"/>
  <c r="H1225" i="2" a="1"/>
  <c r="H1225" i="2"/>
  <c r="H1226" i="2" a="1"/>
  <c r="H1226" i="2" s="1"/>
  <c r="H1227" i="2" a="1"/>
  <c r="H1227" i="2"/>
  <c r="H1228" i="2" a="1"/>
  <c r="H1228" i="2" s="1"/>
  <c r="H1229" i="2" a="1"/>
  <c r="H1229" i="2"/>
  <c r="H1230" i="2" a="1"/>
  <c r="H1230" i="2"/>
  <c r="H1231" i="2" a="1"/>
  <c r="H1231" i="2"/>
  <c r="H1232" i="2" a="1"/>
  <c r="H1232" i="2" s="1"/>
  <c r="H1233" i="2" a="1"/>
  <c r="H1233" i="2"/>
  <c r="H1234" i="2" a="1"/>
  <c r="H1234" i="2" s="1"/>
  <c r="H1235" i="2" a="1"/>
  <c r="H1235" i="2"/>
  <c r="H1236" i="2" a="1"/>
  <c r="H1236" i="2"/>
  <c r="H1237" i="2" a="1"/>
  <c r="H1237" i="2"/>
  <c r="H1238" i="2" a="1"/>
  <c r="H1238" i="2"/>
  <c r="H1239" i="2" a="1"/>
  <c r="H1239" i="2" s="1"/>
  <c r="H1240" i="2" a="1"/>
  <c r="H1240" i="2" s="1"/>
  <c r="H1241" i="2" a="1"/>
  <c r="H1241" i="2"/>
  <c r="H1242" i="2" a="1"/>
  <c r="H1242" i="2"/>
  <c r="H1243" i="2" a="1"/>
  <c r="H1243" i="2"/>
  <c r="H1244" i="2" a="1"/>
  <c r="H1244" i="2"/>
  <c r="H1245" i="2" a="1"/>
  <c r="H1245" i="2" s="1"/>
  <c r="H1246" i="2" a="1"/>
  <c r="H1246" i="2" s="1"/>
  <c r="H1247" i="2" a="1"/>
  <c r="H1247" i="2"/>
  <c r="H1248" i="2" a="1"/>
  <c r="H1248" i="2"/>
  <c r="H1249" i="2" a="1"/>
  <c r="H1249" i="2"/>
  <c r="H1250" i="2" a="1"/>
  <c r="H1250" i="2"/>
  <c r="H1251" i="2" a="1"/>
  <c r="H1251" i="2"/>
  <c r="H1252" i="2" a="1"/>
  <c r="H1252" i="2" s="1"/>
  <c r="H1253" i="2" a="1"/>
  <c r="H1253" i="2"/>
  <c r="H1254" i="2" a="1"/>
  <c r="H1254" i="2"/>
  <c r="H1255" i="2" a="1"/>
  <c r="H1255" i="2"/>
  <c r="H1256" i="2" a="1"/>
  <c r="H1256" i="2"/>
  <c r="H1257" i="2" a="1"/>
  <c r="H1257" i="2"/>
  <c r="H1258" i="2" a="1"/>
  <c r="H1258" i="2" s="1"/>
  <c r="H1259" i="2" a="1"/>
  <c r="H1259" i="2"/>
  <c r="H1260" i="2" a="1"/>
  <c r="H1260" i="2"/>
  <c r="H1261" i="2" a="1"/>
  <c r="H1261" i="2"/>
  <c r="H1262" i="2" a="1"/>
  <c r="H1262" i="2"/>
  <c r="H1263" i="2" a="1"/>
  <c r="H1263" i="2"/>
  <c r="H1264" i="2" a="1"/>
  <c r="H1264" i="2" s="1"/>
  <c r="H1265" i="2" a="1"/>
  <c r="H1265" i="2" s="1"/>
  <c r="H1266" i="2" a="1"/>
  <c r="H1266" i="2"/>
  <c r="H1267" i="2" a="1"/>
  <c r="H1267" i="2"/>
  <c r="H1268" i="2" a="1"/>
  <c r="H1268" i="2"/>
  <c r="H1269" i="2" a="1"/>
  <c r="H1269" i="2"/>
  <c r="H1270" i="2" a="1"/>
  <c r="H1270" i="2" s="1"/>
  <c r="H1271" i="2" a="1"/>
  <c r="H1271" i="2"/>
  <c r="H1272" i="2" a="1"/>
  <c r="H1272" i="2" s="1"/>
  <c r="H1273" i="2" a="1"/>
  <c r="H1273" i="2"/>
  <c r="H1274" i="2" a="1"/>
  <c r="H1274" i="2"/>
  <c r="H1275" i="2" a="1"/>
  <c r="H1275" i="2"/>
  <c r="H1276" i="2" a="1"/>
  <c r="H1276" i="2" s="1"/>
  <c r="H1277" i="2" a="1"/>
  <c r="H1277" i="2"/>
  <c r="H1278" i="2" a="1"/>
  <c r="H1278" i="2" s="1"/>
  <c r="H1279" i="2" a="1"/>
  <c r="H1279" i="2"/>
  <c r="H1280" i="2" a="1"/>
  <c r="H1280" i="2"/>
  <c r="H1281" i="2" a="1"/>
  <c r="H1281" i="2"/>
  <c r="H1282" i="2" a="1"/>
  <c r="H1282" i="2" s="1"/>
  <c r="H1283" i="2" a="1"/>
  <c r="H1283" i="2"/>
  <c r="H1284" i="2" a="1"/>
  <c r="H1284" i="2"/>
  <c r="H1285" i="2" a="1"/>
  <c r="H1285" i="2" s="1"/>
  <c r="H1286" i="2" a="1"/>
  <c r="H1286" i="2"/>
  <c r="H1287" i="2" a="1"/>
  <c r="H1287" i="2"/>
  <c r="H1288" i="2" a="1"/>
  <c r="H1288" i="2" s="1"/>
  <c r="H1289" i="2" a="1"/>
  <c r="H1289" i="2"/>
  <c r="H1290" i="2" a="1"/>
  <c r="H1290" i="2"/>
  <c r="H1291" i="2" a="1"/>
  <c r="H1291" i="2" s="1"/>
  <c r="H1292" i="2" a="1"/>
  <c r="H1292" i="2"/>
  <c r="H1293" i="2" a="1"/>
  <c r="H1293" i="2"/>
  <c r="H1294" i="2" a="1"/>
  <c r="H1294" i="2" s="1"/>
  <c r="H1295" i="2" a="1"/>
  <c r="H1295" i="2"/>
  <c r="H1296" i="2" a="1"/>
  <c r="H1296" i="2"/>
  <c r="H1297" i="2" a="1"/>
  <c r="H1297" i="2"/>
  <c r="H1298" i="2" a="1"/>
  <c r="H1298" i="2" s="1"/>
  <c r="H1299" i="2" a="1"/>
  <c r="H1299" i="2"/>
  <c r="H1300" i="2" a="1"/>
  <c r="H1300" i="2" s="1"/>
  <c r="H1301" i="2" a="1"/>
  <c r="H1301" i="2"/>
  <c r="H1302" i="2" a="1"/>
  <c r="H1302" i="2"/>
  <c r="H1303" i="2" a="1"/>
  <c r="H1303" i="2"/>
  <c r="H1304" i="2" a="1"/>
  <c r="H1304" i="2" s="1"/>
  <c r="H1305" i="2" a="1"/>
  <c r="H1305" i="2"/>
  <c r="H1306" i="2" a="1"/>
  <c r="H1306" i="2" s="1"/>
  <c r="H1307" i="2" a="1"/>
  <c r="H1307" i="2"/>
  <c r="H1308" i="2" a="1"/>
  <c r="H1308" i="2"/>
  <c r="H1309" i="2" a="1"/>
  <c r="H1309" i="2"/>
  <c r="H1310" i="2" a="1"/>
  <c r="H1310" i="2"/>
  <c r="H1311" i="2" a="1"/>
  <c r="H1311" i="2" s="1"/>
  <c r="H1312" i="2" a="1"/>
  <c r="H1312" i="2"/>
  <c r="H1313" i="2" a="1"/>
  <c r="H1313" i="2"/>
  <c r="H1314" i="2" a="1"/>
  <c r="H1314" i="2"/>
  <c r="H1315" i="2" a="1"/>
  <c r="H1315" i="2"/>
  <c r="H1316" i="2" a="1"/>
  <c r="H1316" i="2"/>
  <c r="H1317" i="2" a="1"/>
  <c r="H1317" i="2" s="1"/>
  <c r="H1318" i="2" a="1"/>
  <c r="H1318" i="2"/>
  <c r="H1319" i="2" a="1"/>
  <c r="H1319" i="2"/>
  <c r="H1320" i="2" a="1"/>
  <c r="H1320" i="2"/>
  <c r="H1321" i="2" a="1"/>
  <c r="H1321" i="2"/>
  <c r="H1322" i="2" a="1"/>
  <c r="H1322" i="2"/>
  <c r="H1323" i="2" a="1"/>
  <c r="H1323" i="2" s="1"/>
  <c r="H1324" i="2" a="1"/>
  <c r="H1324" i="2"/>
  <c r="H1325" i="2" a="1"/>
  <c r="H1325" i="2"/>
  <c r="H1326" i="2" a="1"/>
  <c r="H1326" i="2"/>
  <c r="H1327" i="2" a="1"/>
  <c r="H1327" i="2"/>
  <c r="H1328" i="2" a="1"/>
  <c r="H1328" i="2"/>
  <c r="H1329" i="2" a="1"/>
  <c r="H1329" i="2" s="1"/>
  <c r="H1330" i="2" a="1"/>
  <c r="H1330" i="2"/>
  <c r="H1331" i="2" a="1"/>
  <c r="H1331" i="2"/>
  <c r="H1332" i="2" a="1"/>
  <c r="H1332" i="2"/>
  <c r="H1333" i="2" a="1"/>
  <c r="H1333" i="2"/>
  <c r="H1334" i="2" a="1"/>
  <c r="H1334" i="2"/>
  <c r="H1335" i="2" a="1"/>
  <c r="H1335" i="2" s="1"/>
  <c r="H1336" i="2" a="1"/>
  <c r="H1336" i="2"/>
  <c r="H1337" i="2" a="1"/>
  <c r="H1337" i="2"/>
  <c r="H1338" i="2" a="1"/>
  <c r="H1338" i="2"/>
  <c r="H1339" i="2" a="1"/>
  <c r="H1339" i="2"/>
  <c r="H1340" i="2" a="1"/>
  <c r="H1340" i="2"/>
  <c r="H1341" i="2" a="1"/>
  <c r="H1341" i="2" s="1"/>
  <c r="H1342" i="2" a="1"/>
  <c r="H1342" i="2"/>
  <c r="H1343" i="2" a="1"/>
  <c r="H1343" i="2"/>
  <c r="H1344" i="2" a="1"/>
  <c r="H1344" i="2"/>
  <c r="H1345" i="2" a="1"/>
  <c r="H1345" i="2"/>
  <c r="H1346" i="2" a="1"/>
  <c r="H1346" i="2"/>
  <c r="H1347" i="2" a="1"/>
  <c r="H1347" i="2" s="1"/>
  <c r="H1348" i="2" a="1"/>
  <c r="H1348" i="2"/>
  <c r="H1349" i="2" a="1"/>
  <c r="H1349" i="2"/>
  <c r="H1350" i="2" a="1"/>
  <c r="H1350" i="2"/>
  <c r="H1351" i="2" a="1"/>
  <c r="H1351" i="2"/>
  <c r="H1352" i="2" a="1"/>
  <c r="H1352" i="2"/>
  <c r="H1353" i="2" a="1"/>
  <c r="H1353" i="2" s="1"/>
  <c r="H1354" i="2" a="1"/>
  <c r="H1354" i="2"/>
  <c r="H1355" i="2" a="1"/>
  <c r="H1355" i="2"/>
  <c r="H1356" i="2" a="1"/>
  <c r="H1356" i="2"/>
  <c r="H1357" i="2" a="1"/>
  <c r="H1357" i="2"/>
  <c r="H1358" i="2" a="1"/>
  <c r="H1358" i="2"/>
  <c r="H1359" i="2" a="1"/>
  <c r="H1359" i="2" s="1"/>
  <c r="H1360" i="2" a="1"/>
  <c r="H1360" i="2"/>
  <c r="H1361" i="2" a="1"/>
  <c r="H1361" i="2"/>
  <c r="H1362" i="2" a="1"/>
  <c r="H1362" i="2"/>
  <c r="H1363" i="2" a="1"/>
  <c r="H1363" i="2"/>
  <c r="H1364" i="2" a="1"/>
  <c r="H1364" i="2"/>
  <c r="H1365" i="2" a="1"/>
  <c r="H1365" i="2" s="1"/>
  <c r="H1366" i="2" a="1"/>
  <c r="H1366" i="2"/>
  <c r="H1367" i="2" a="1"/>
  <c r="H1367" i="2"/>
  <c r="H1368" i="2" a="1"/>
  <c r="H1368" i="2"/>
  <c r="H1369" i="2" a="1"/>
  <c r="H1369" i="2"/>
  <c r="H1370" i="2" a="1"/>
  <c r="H1370" i="2"/>
  <c r="H1371" i="2" a="1"/>
  <c r="H1371" i="2" s="1"/>
  <c r="H1372" i="2" a="1"/>
  <c r="H1372" i="2"/>
  <c r="H1373" i="2" a="1"/>
  <c r="H1373" i="2"/>
  <c r="H1374" i="2" a="1"/>
  <c r="H1374" i="2"/>
  <c r="H1375" i="2" a="1"/>
  <c r="H1375" i="2"/>
  <c r="H1376" i="2" a="1"/>
  <c r="H1376" i="2"/>
  <c r="H1377" i="2" a="1"/>
  <c r="H1377" i="2" s="1"/>
  <c r="H1378" i="2" a="1"/>
  <c r="H1378" i="2"/>
  <c r="H1379" i="2" a="1"/>
  <c r="H1379" i="2"/>
  <c r="H1380" i="2" a="1"/>
  <c r="H1380" i="2"/>
  <c r="H1381" i="2" a="1"/>
  <c r="H1381" i="2"/>
  <c r="H1382" i="2" a="1"/>
  <c r="H1382" i="2"/>
  <c r="H1383" i="2" a="1"/>
  <c r="H1383" i="2" s="1"/>
  <c r="H1384" i="2" a="1"/>
  <c r="H1384" i="2"/>
  <c r="H1385" i="2" a="1"/>
  <c r="H1385" i="2"/>
  <c r="H1386" i="2" a="1"/>
  <c r="H1386" i="2"/>
  <c r="H1387" i="2" a="1"/>
  <c r="H1387" i="2"/>
  <c r="H1388" i="2" a="1"/>
  <c r="H1388" i="2"/>
  <c r="H1389" i="2" a="1"/>
  <c r="H1389" i="2" s="1"/>
  <c r="H1390" i="2" a="1"/>
  <c r="H1390" i="2"/>
  <c r="H1391" i="2" a="1"/>
  <c r="H1391" i="2"/>
  <c r="H1392" i="2" a="1"/>
  <c r="H1392" i="2"/>
  <c r="H1393" i="2" a="1"/>
  <c r="H1393" i="2"/>
  <c r="H1394" i="2" a="1"/>
  <c r="H1394" i="2"/>
  <c r="H1395" i="2" a="1"/>
  <c r="H1395" i="2" s="1"/>
  <c r="H1396" i="2" a="1"/>
  <c r="H1396" i="2"/>
  <c r="H1397" i="2" a="1"/>
  <c r="H1397" i="2"/>
  <c r="H1398" i="2" a="1"/>
  <c r="H1398" i="2"/>
  <c r="H1399" i="2" a="1"/>
  <c r="H1399" i="2"/>
  <c r="H1400" i="2" a="1"/>
  <c r="H1400" i="2"/>
  <c r="H1401" i="2" a="1"/>
  <c r="H1401" i="2" s="1"/>
  <c r="H1402" i="2" a="1"/>
  <c r="H1402" i="2"/>
  <c r="H1403" i="2" a="1"/>
  <c r="H1403" i="2"/>
  <c r="H1404" i="2" a="1"/>
  <c r="H1404" i="2"/>
  <c r="H1405" i="2" a="1"/>
  <c r="H1405" i="2"/>
  <c r="H1406" i="2" a="1"/>
  <c r="H1406" i="2"/>
  <c r="H1407" i="2" a="1"/>
  <c r="H1407" i="2" s="1"/>
  <c r="H1408" i="2" a="1"/>
  <c r="H1408" i="2"/>
  <c r="H1409" i="2" a="1"/>
  <c r="H1409" i="2"/>
  <c r="H1410" i="2" a="1"/>
  <c r="H1410" i="2"/>
  <c r="H1411" i="2" a="1"/>
  <c r="H1411" i="2"/>
  <c r="H1412" i="2" a="1"/>
  <c r="H1412" i="2"/>
  <c r="H1413" i="2" a="1"/>
  <c r="H1413" i="2" s="1"/>
  <c r="H1414" i="2" a="1"/>
  <c r="H1414" i="2"/>
  <c r="H1415" i="2" a="1"/>
  <c r="H1415" i="2"/>
  <c r="H1416" i="2" a="1"/>
  <c r="H1416" i="2"/>
  <c r="H1417" i="2" a="1"/>
  <c r="H1417" i="2"/>
  <c r="H1418" i="2" a="1"/>
  <c r="H1418" i="2"/>
  <c r="H1419" i="2" a="1"/>
  <c r="H1419" i="2" s="1"/>
  <c r="H1420" i="2" a="1"/>
  <c r="H1420" i="2"/>
  <c r="H1421" i="2" a="1"/>
  <c r="H1421" i="2"/>
  <c r="H1422" i="2" a="1"/>
  <c r="H1422" i="2"/>
  <c r="H1423" i="2" a="1"/>
  <c r="H1423" i="2"/>
  <c r="H1424" i="2" a="1"/>
  <c r="H1424" i="2"/>
  <c r="H1425" i="2" a="1"/>
  <c r="H1425" i="2" s="1"/>
  <c r="H1426" i="2" a="1"/>
  <c r="H1426" i="2"/>
  <c r="H1427" i="2" a="1"/>
  <c r="H1427" i="2"/>
  <c r="H1428" i="2" a="1"/>
  <c r="H1428" i="2"/>
  <c r="H1429" i="2" a="1"/>
  <c r="H1429" i="2"/>
  <c r="H1430" i="2" a="1"/>
  <c r="H1430" i="2"/>
  <c r="H1431" i="2" a="1"/>
  <c r="H1431" i="2" s="1"/>
  <c r="H1432" i="2" a="1"/>
  <c r="H1432" i="2"/>
  <c r="H1433" i="2" a="1"/>
  <c r="H1433" i="2"/>
  <c r="H1434" i="2" a="1"/>
  <c r="H1434" i="2"/>
  <c r="H1435" i="2" a="1"/>
  <c r="H1435" i="2"/>
  <c r="H1436" i="2" a="1"/>
  <c r="H1436" i="2"/>
  <c r="H1437" i="2" a="1"/>
  <c r="H1437" i="2" s="1"/>
  <c r="H1438" i="2" a="1"/>
  <c r="H1438" i="2"/>
  <c r="H1439" i="2" a="1"/>
  <c r="H1439" i="2"/>
  <c r="H1440" i="2" a="1"/>
  <c r="H1440" i="2"/>
  <c r="H1441" i="2" a="1"/>
  <c r="H1441" i="2"/>
  <c r="H1442" i="2" a="1"/>
  <c r="H1442" i="2"/>
  <c r="H1443" i="2" a="1"/>
  <c r="H1443" i="2" s="1"/>
  <c r="H1444" i="2" a="1"/>
  <c r="H1444" i="2"/>
  <c r="H1445" i="2" a="1"/>
  <c r="H1445" i="2"/>
  <c r="H1446" i="2" a="1"/>
  <c r="H1446" i="2"/>
  <c r="H1447" i="2" a="1"/>
  <c r="H1447" i="2"/>
  <c r="H1448" i="2" a="1"/>
  <c r="H1448" i="2"/>
  <c r="H1449" i="2" a="1"/>
  <c r="H1449" i="2" s="1"/>
  <c r="H1450" i="2" a="1"/>
  <c r="H1450" i="2"/>
  <c r="H1451" i="2" a="1"/>
  <c r="H1451" i="2"/>
  <c r="H1452" i="2" a="1"/>
  <c r="H1452" i="2"/>
  <c r="H1453" i="2" a="1"/>
  <c r="H1453" i="2"/>
  <c r="H1454" i="2" a="1"/>
  <c r="H1454" i="2"/>
  <c r="H1455" i="2" a="1"/>
  <c r="H1455" i="2" s="1"/>
  <c r="H1456" i="2" a="1"/>
  <c r="H1456" i="2"/>
  <c r="H1457" i="2" a="1"/>
  <c r="H1457" i="2"/>
  <c r="H1458" i="2" a="1"/>
  <c r="H1458" i="2"/>
  <c r="H1459" i="2" a="1"/>
  <c r="H1459" i="2"/>
  <c r="H1460" i="2" a="1"/>
  <c r="H1460" i="2"/>
  <c r="H1461" i="2" a="1"/>
  <c r="H1461" i="2" s="1"/>
  <c r="H1462" i="2" a="1"/>
  <c r="H1462" i="2"/>
  <c r="H1463" i="2" a="1"/>
  <c r="H1463" i="2"/>
  <c r="H1464" i="2" a="1"/>
  <c r="H1464" i="2"/>
  <c r="H1465" i="2" a="1"/>
  <c r="H1465" i="2"/>
  <c r="H1466" i="2" a="1"/>
  <c r="H1466" i="2"/>
  <c r="H1467" i="2" a="1"/>
  <c r="H1467" i="2" s="1"/>
  <c r="H1468" i="2" a="1"/>
  <c r="H1468" i="2"/>
  <c r="H1469" i="2" a="1"/>
  <c r="H1469" i="2"/>
  <c r="H1470" i="2" a="1"/>
  <c r="H1470" i="2"/>
  <c r="H1471" i="2" a="1"/>
  <c r="H1471" i="2"/>
  <c r="H2" i="2" a="1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2" i="2"/>
  <c r="AQ19" i="2"/>
  <c r="AQ50" i="2"/>
  <c r="AQ31" i="2"/>
  <c r="AQ43" i="2"/>
  <c r="AQ26" i="2"/>
  <c r="AQ27" i="2"/>
  <c r="AQ28" i="2"/>
  <c r="AQ29" i="2"/>
  <c r="AQ30" i="2"/>
  <c r="AQ38" i="2"/>
  <c r="AQ39" i="2"/>
  <c r="AQ40" i="2"/>
  <c r="AQ41" i="2"/>
  <c r="AQ18" i="2"/>
  <c r="AQ42" i="2"/>
  <c r="AQ20" i="2"/>
  <c r="AQ32" i="2"/>
  <c r="AQ44" i="2"/>
  <c r="AQ21" i="2"/>
  <c r="AQ33" i="2"/>
  <c r="AQ45" i="2"/>
  <c r="AQ22" i="2"/>
  <c r="AQ34" i="2"/>
  <c r="AQ46" i="2"/>
  <c r="AQ23" i="2"/>
  <c r="AQ35" i="2"/>
  <c r="AQ47" i="2"/>
  <c r="AQ24" i="2"/>
  <c r="AQ36" i="2"/>
  <c r="AQ48" i="2"/>
  <c r="AQ25" i="2"/>
  <c r="AQ37" i="2"/>
  <c r="AQ49" i="2"/>
  <c r="AK17" i="2" a="1"/>
  <c r="AL22" i="2" l="1"/>
  <c r="AL29" i="2"/>
  <c r="AL30" i="2"/>
  <c r="AL31" i="2"/>
  <c r="AL32" i="2"/>
  <c r="AL39" i="2"/>
  <c r="AL28" i="2"/>
  <c r="AL35" i="2"/>
  <c r="AL36" i="2"/>
  <c r="AL37" i="2"/>
  <c r="AL38" i="2"/>
  <c r="AL45" i="2"/>
  <c r="AL34" i="2"/>
  <c r="AL41" i="2"/>
  <c r="AL42" i="2"/>
  <c r="AL43" i="2"/>
  <c r="AL44" i="2"/>
  <c r="AK22" i="2"/>
  <c r="AL46" i="2"/>
  <c r="AL47" i="2"/>
  <c r="AL48" i="2"/>
  <c r="AL49" i="2"/>
  <c r="AL50" i="2"/>
  <c r="AK28" i="2"/>
  <c r="AK17" i="2"/>
  <c r="AK18" i="2"/>
  <c r="AK19" i="2"/>
  <c r="AK20" i="2"/>
  <c r="AK21" i="2"/>
  <c r="AK34" i="2"/>
  <c r="AK23" i="2"/>
  <c r="AK24" i="2"/>
  <c r="AK25" i="2"/>
  <c r="AK26" i="2"/>
  <c r="AK27" i="2"/>
  <c r="AK40" i="2"/>
  <c r="AK29" i="2"/>
  <c r="AK30" i="2"/>
  <c r="AK31" i="2"/>
  <c r="AK32" i="2"/>
  <c r="AK33" i="2"/>
  <c r="AK46" i="2"/>
  <c r="AK35" i="2"/>
  <c r="AK36" i="2"/>
  <c r="AK37" i="2"/>
  <c r="AK38" i="2"/>
  <c r="AK39" i="2"/>
  <c r="AL40" i="2"/>
  <c r="AK41" i="2"/>
  <c r="AK42" i="2"/>
  <c r="AK43" i="2"/>
  <c r="AK44" i="2"/>
  <c r="AK45" i="2"/>
  <c r="AK47" i="2"/>
  <c r="AK48" i="2"/>
  <c r="AK49" i="2"/>
  <c r="AK50" i="2"/>
  <c r="AL21" i="2"/>
  <c r="AL17" i="2"/>
  <c r="AL18" i="2"/>
  <c r="AL19" i="2"/>
  <c r="AL20" i="2"/>
  <c r="AL27" i="2"/>
  <c r="AL23" i="2"/>
  <c r="AL24" i="2"/>
  <c r="AL25" i="2"/>
  <c r="AL26" i="2"/>
  <c r="AL33" i="2"/>
  <c r="AK12" i="2"/>
  <c r="AL14" i="2"/>
  <c r="AK8" i="2"/>
  <c r="AK14" i="2" s="1"/>
  <c r="AK13" i="2" s="1"/>
  <c r="AM40" i="2" l="1"/>
  <c r="AN40" i="2" s="1"/>
  <c r="AO40" i="2"/>
  <c r="AP40" i="2"/>
  <c r="AM28" i="2"/>
  <c r="AN28" i="2" s="1"/>
  <c r="AO28" i="2"/>
  <c r="AP28" i="2"/>
  <c r="AP39" i="2"/>
  <c r="AM39" i="2"/>
  <c r="AN39" i="2" s="1"/>
  <c r="AO39" i="2"/>
  <c r="AM27" i="2"/>
  <c r="AN27" i="2" s="1"/>
  <c r="AO27" i="2"/>
  <c r="AP27" i="2"/>
  <c r="AM38" i="2"/>
  <c r="AN38" i="2" s="1"/>
  <c r="AO38" i="2"/>
  <c r="AP38" i="2"/>
  <c r="AM26" i="2"/>
  <c r="AN26" i="2" s="1"/>
  <c r="AO26" i="2"/>
  <c r="AP26" i="2"/>
  <c r="AP50" i="2"/>
  <c r="AM50" i="2"/>
  <c r="AN50" i="2" s="1"/>
  <c r="AO50" i="2"/>
  <c r="AP37" i="2"/>
  <c r="AM37" i="2"/>
  <c r="AN37" i="2" s="1"/>
  <c r="AO37" i="2"/>
  <c r="AO25" i="2"/>
  <c r="AM25" i="2"/>
  <c r="AN25" i="2" s="1"/>
  <c r="AP25" i="2"/>
  <c r="AM49" i="2"/>
  <c r="AN49" i="2" s="1"/>
  <c r="AP49" i="2"/>
  <c r="AO49" i="2"/>
  <c r="AM36" i="2"/>
  <c r="AN36" i="2" s="1"/>
  <c r="AO36" i="2"/>
  <c r="AP36" i="2"/>
  <c r="AP24" i="2"/>
  <c r="AM24" i="2"/>
  <c r="AN24" i="2" s="1"/>
  <c r="AO24" i="2"/>
  <c r="AM48" i="2"/>
  <c r="AN48" i="2" s="1"/>
  <c r="AO48" i="2"/>
  <c r="AP48" i="2"/>
  <c r="AO35" i="2"/>
  <c r="AM35" i="2"/>
  <c r="AN35" i="2" s="1"/>
  <c r="AP35" i="2"/>
  <c r="AM23" i="2"/>
  <c r="AN23" i="2" s="1"/>
  <c r="AO23" i="2"/>
  <c r="AP23" i="2"/>
  <c r="AO47" i="2"/>
  <c r="AP47" i="2"/>
  <c r="AM47" i="2"/>
  <c r="AN47" i="2" s="1"/>
  <c r="AM46" i="2"/>
  <c r="AN46" i="2" s="1"/>
  <c r="AO46" i="2"/>
  <c r="AP46" i="2"/>
  <c r="AP34" i="2"/>
  <c r="AM34" i="2"/>
  <c r="AN34" i="2" s="1"/>
  <c r="AO34" i="2"/>
  <c r="AM22" i="2"/>
  <c r="AN22" i="2" s="1"/>
  <c r="AO22" i="2"/>
  <c r="AP22" i="2"/>
  <c r="AM45" i="2"/>
  <c r="AN45" i="2" s="1"/>
  <c r="AO45" i="2"/>
  <c r="AP45" i="2"/>
  <c r="AO33" i="2"/>
  <c r="AP33" i="2"/>
  <c r="AM33" i="2"/>
  <c r="AN33" i="2" s="1"/>
  <c r="AO21" i="2"/>
  <c r="AP21" i="2"/>
  <c r="AM21" i="2"/>
  <c r="AN21" i="2" s="1"/>
  <c r="AO44" i="2"/>
  <c r="AP44" i="2"/>
  <c r="AM44" i="2"/>
  <c r="AN44" i="2" s="1"/>
  <c r="AM32" i="2"/>
  <c r="AN32" i="2" s="1"/>
  <c r="AO32" i="2"/>
  <c r="AP32" i="2"/>
  <c r="AM20" i="2"/>
  <c r="AN20" i="2" s="1"/>
  <c r="AO20" i="2"/>
  <c r="AP20" i="2"/>
  <c r="AO43" i="2"/>
  <c r="AP43" i="2"/>
  <c r="AM43" i="2"/>
  <c r="AN43" i="2" s="1"/>
  <c r="AO31" i="2"/>
  <c r="AP31" i="2"/>
  <c r="AM31" i="2"/>
  <c r="AN31" i="2" s="1"/>
  <c r="AM19" i="2"/>
  <c r="AN19" i="2" s="1"/>
  <c r="AP19" i="2"/>
  <c r="AO19" i="2"/>
  <c r="AO42" i="2"/>
  <c r="AP42" i="2"/>
  <c r="AM42" i="2"/>
  <c r="AN42" i="2" s="1"/>
  <c r="AM30" i="2"/>
  <c r="AN30" i="2" s="1"/>
  <c r="AO30" i="2"/>
  <c r="AP30" i="2"/>
  <c r="AM18" i="2"/>
  <c r="AN18" i="2" s="1"/>
  <c r="AP18" i="2"/>
  <c r="AO18" i="2"/>
  <c r="AM41" i="2"/>
  <c r="AN41" i="2" s="1"/>
  <c r="AO41" i="2"/>
  <c r="AP41" i="2"/>
  <c r="AP29" i="2"/>
  <c r="AM29" i="2"/>
  <c r="AN29" i="2" s="1"/>
  <c r="AO29" i="2"/>
  <c r="AO17" i="2"/>
  <c r="AM17" i="2"/>
  <c r="AN17" i="2" s="1"/>
  <c r="AP17" i="2"/>
  <c r="AL12" i="2" l="1"/>
  <c r="AK5" i="2"/>
  <c r="AM12" i="2"/>
  <c r="AL13" i="2"/>
  <c r="AK4" i="2"/>
  <c r="AM13" i="2"/>
  <c r="AK7" i="2"/>
  <c r="AN12" i="2"/>
  <c r="AO12" i="2"/>
  <c r="AP12" i="2"/>
  <c r="AK6" i="2"/>
  <c r="AN6" i="2"/>
  <c r="AN4" i="2"/>
  <c r="AN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<sst xmlns="http://schemas.openxmlformats.org/spreadsheetml/2006/main" count="13390" uniqueCount="103">
  <si>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</si>
  <si>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</si>
  <si>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</si>
  <si>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</si>
  <si>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</si>
  <si>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</si>
  <si>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</si>
  <si>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</si>
  <si>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</si>
  <si>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</si>
  <si>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</si>
  <si>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</si>
  <si>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</si>
  <si>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</si>
  <si>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</si>
  <si>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</si>
  <si>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</si>
  <si>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</si>
  <si>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</si>
  <si>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</si>
  <si>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</si>
  <si>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</si>
  <si>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</si>
  <si>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</si>
  <si>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</si>
  <si>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</si>
  <si>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</si>
  <si>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</si>
  <si>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</si>
  <si>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</si>
  <si>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</si>
  <si>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</si>
  <si>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</si>
  <si>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</si>
  <si>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</si>
  <si>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</si>
  <si>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</si>
  <si>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</si>
  <si>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</si>
  <si>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</si>
  <si>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</si>
  <si>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</si>
  <si>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</si>
  <si>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</si>
  <si>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</si>
  <si>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</si>
  <si>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</si>
  <si>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</si>
  <si>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</si>
  <si>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</si>
  <si>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</si>
  <si>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</si>
  <si>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</si>
  <si>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</si>
  <si>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</si>
  <si>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</si>
  <si>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</si>
  <si>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</si>
  <si>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</si>
  <si>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</si>
  <si>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</si>
  <si>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</si>
  <si>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</si>
  <si>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</si>
  <si>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</si>
  <si>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</si>
  <si>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</si>
  <si>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</si>
  <si>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</si>
  <si>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</si>
  <si>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</si>
  <si>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</si>
  <si>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</si>
  <si>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</si>
  <si>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</si>
  <si>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</si>
  <si>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</si>
  <si>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</si>
  <si>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</si>
  <si>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</si>
  <si>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</si>
  <si>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</si>
  <si>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</si>
  <si>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</si>
  <si>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</si>
  <si>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</si>
  <si>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</si>
  <si>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</si>
  <si>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</si>
  <si>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</si>
  <si>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SUMMARY OUTPUT</t>
  </si>
  <si>
    <t>Regression Statistics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</si>
  <si>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</si>
  <si>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</si>
  <si>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</si>
  <si>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</si>
  <si>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</si>
  <si>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</si>
  <si>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</si>
  <si>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</si>
  <si>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Probability</t>
  </si>
  <si>
    <t>e</t>
  </si>
  <si>
    <t>Attrition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</si>
</sst>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0" xfId="0" applyFill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gar\Downloads\XRealStats.xlam" TargetMode="External"/><Relationship Id="rId1" Type="http://schemas.openxmlformats.org/officeDocument/2006/relationships/externalLinkPath" Target="/Users/Sagar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Esign"/>
      <definedName name="RegCoeff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F616-C328-4698-8730-867749163B7A}">
  <dimension ref="A1:AJ1471"/>
  <sheetViews>
    <sheetView tabSelected="1" workbookViewId="0">
      <selection activeCell="AL1" sqref="AL1"/>
    </sheetView>
  </sheetViews>
  <sheetFormatPr defaultRowHeight="14.4" x14ac:dyDescent="0.3"/>
  <cols>
    <col min="1" max="1" width="4" bestFit="1" customWidth="1"/>
    <col min="2" max="2" width="12" bestFit="1" customWidth="1"/>
    <col min="3" max="3" width="7.77734375" bestFit="1" customWidth="1"/>
    <col min="4" max="4" width="15.6640625" bestFit="1" customWidth="1"/>
    <col min="5" max="5" width="8.77734375" bestFit="1" customWidth="1"/>
    <col min="6" max="6" width="21.88671875" bestFit="1" customWidth="1"/>
    <col min="7" max="7" width="17.33203125" bestFit="1" customWidth="1"/>
    <col min="8" max="8" width="9.109375" bestFit="1" customWidth="1"/>
    <col min="9" max="9" width="15.6640625" bestFit="1" customWidth="1"/>
    <col min="10" max="10" width="14" bestFit="1" customWidth="1"/>
    <col min="11" max="11" width="15.6640625" bestFit="1" customWidth="1"/>
    <col min="12" max="12" width="21.109375" bestFit="1" customWidth="1"/>
    <col min="13" max="13" width="6.88671875" bestFit="1" customWidth="1"/>
    <col min="14" max="14" width="10.109375" bestFit="1" customWidth="1"/>
    <col min="15" max="15" width="14" bestFit="1" customWidth="1"/>
    <col min="16" max="16" width="8" bestFit="1" customWidth="1"/>
    <col min="17" max="17" width="22.88671875" bestFit="1" customWidth="1"/>
    <col min="18" max="18" width="13.44140625" bestFit="1" customWidth="1"/>
    <col min="19" max="19" width="11.88671875" bestFit="1" customWidth="1"/>
    <col min="20" max="20" width="14" bestFit="1" customWidth="1"/>
    <col min="21" max="21" width="11.5546875" bestFit="1" customWidth="1"/>
    <col min="22" max="22" width="20.5546875" bestFit="1" customWidth="1"/>
    <col min="23" max="23" width="7" customWidth="1"/>
    <col min="25" max="25" width="15.77734375" bestFit="1" customWidth="1"/>
    <col min="26" max="26" width="16.77734375" bestFit="1" customWidth="1"/>
    <col min="27" max="27" width="20.77734375" bestFit="1" customWidth="1"/>
    <col min="28" max="28" width="13.109375" bestFit="1" customWidth="1"/>
    <col min="29" max="29" width="15.33203125" bestFit="1" customWidth="1"/>
    <col min="30" max="30" width="16.5546875" bestFit="1" customWidth="1"/>
    <col min="31" max="31" width="19.44140625" bestFit="1" customWidth="1"/>
    <col min="32" max="33" width="15" bestFit="1" customWidth="1"/>
    <col min="34" max="34" width="16.88671875" bestFit="1" customWidth="1"/>
    <col min="35" max="35" width="22" bestFit="1" customWidth="1"/>
    <col min="36" max="36" width="20.21875" bestFit="1" customWidth="1"/>
  </cols>
  <sheetData>
    <row r="1" spans="1:36" x14ac:dyDescent="0.3">
      <c r="A1" t="s">
        <v>0</v>
      </c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41</v>
      </c>
      <c r="B2">
        <f>IF(C2="Yes",1,0)</f>
        <v>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1</v>
      </c>
      <c r="L2">
        <v>2</v>
      </c>
      <c r="M2" t="s">
        <v>39</v>
      </c>
      <c r="N2">
        <v>94</v>
      </c>
      <c r="O2">
        <v>3</v>
      </c>
      <c r="P2">
        <v>2</v>
      </c>
      <c r="Q2" t="s">
        <v>40</v>
      </c>
      <c r="R2">
        <v>4</v>
      </c>
      <c r="S2" t="s">
        <v>41</v>
      </c>
      <c r="T2">
        <v>5993</v>
      </c>
      <c r="U2">
        <v>19479</v>
      </c>
      <c r="V2">
        <v>8</v>
      </c>
      <c r="W2" t="s">
        <v>42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3">
      <c r="A3">
        <v>49</v>
      </c>
      <c r="B3">
        <f t="shared" ref="B3:B66" si="0">IF(C3="Yes",1,0)</f>
        <v>0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2</v>
      </c>
      <c r="L3">
        <v>3</v>
      </c>
      <c r="M3" t="s">
        <v>46</v>
      </c>
      <c r="N3">
        <v>61</v>
      </c>
      <c r="O3">
        <v>2</v>
      </c>
      <c r="P3">
        <v>2</v>
      </c>
      <c r="Q3" t="s">
        <v>47</v>
      </c>
      <c r="R3">
        <v>2</v>
      </c>
      <c r="S3" t="s">
        <v>48</v>
      </c>
      <c r="T3">
        <v>5130</v>
      </c>
      <c r="U3">
        <v>24907</v>
      </c>
      <c r="V3">
        <v>1</v>
      </c>
      <c r="W3" t="s">
        <v>42</v>
      </c>
      <c r="X3" t="s">
        <v>43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3">
      <c r="A4">
        <v>37</v>
      </c>
      <c r="B4">
        <f t="shared" si="0"/>
        <v>1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>
        <v>4</v>
      </c>
      <c r="M4" t="s">
        <v>46</v>
      </c>
      <c r="N4">
        <v>92</v>
      </c>
      <c r="O4">
        <v>2</v>
      </c>
      <c r="P4">
        <v>1</v>
      </c>
      <c r="Q4" t="s">
        <v>50</v>
      </c>
      <c r="R4">
        <v>3</v>
      </c>
      <c r="S4" t="s">
        <v>41</v>
      </c>
      <c r="T4">
        <v>2090</v>
      </c>
      <c r="U4">
        <v>2396</v>
      </c>
      <c r="V4">
        <v>6</v>
      </c>
      <c r="W4" t="s">
        <v>42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33</v>
      </c>
      <c r="B5">
        <f t="shared" si="0"/>
        <v>0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5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2909</v>
      </c>
      <c r="U5">
        <v>23159</v>
      </c>
      <c r="V5">
        <v>1</v>
      </c>
      <c r="W5" t="s">
        <v>42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3">
      <c r="A6">
        <v>27</v>
      </c>
      <c r="B6">
        <f t="shared" si="0"/>
        <v>0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7</v>
      </c>
      <c r="L6">
        <v>1</v>
      </c>
      <c r="M6" t="s">
        <v>46</v>
      </c>
      <c r="N6">
        <v>40</v>
      </c>
      <c r="O6">
        <v>3</v>
      </c>
      <c r="P6">
        <v>1</v>
      </c>
      <c r="Q6" t="s">
        <v>50</v>
      </c>
      <c r="R6">
        <v>2</v>
      </c>
      <c r="S6" t="s">
        <v>48</v>
      </c>
      <c r="T6">
        <v>3468</v>
      </c>
      <c r="U6">
        <v>16632</v>
      </c>
      <c r="V6">
        <v>9</v>
      </c>
      <c r="W6" t="s">
        <v>42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3">
      <c r="A7">
        <v>32</v>
      </c>
      <c r="B7">
        <f t="shared" si="0"/>
        <v>0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8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3068</v>
      </c>
      <c r="U7">
        <v>11864</v>
      </c>
      <c r="V7">
        <v>0</v>
      </c>
      <c r="W7" t="s">
        <v>42</v>
      </c>
      <c r="X7" t="s">
        <v>43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3">
      <c r="A8">
        <v>59</v>
      </c>
      <c r="B8">
        <f t="shared" si="0"/>
        <v>0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10</v>
      </c>
      <c r="L8">
        <v>3</v>
      </c>
      <c r="M8" t="s">
        <v>39</v>
      </c>
      <c r="N8">
        <v>81</v>
      </c>
      <c r="O8">
        <v>4</v>
      </c>
      <c r="P8">
        <v>1</v>
      </c>
      <c r="Q8" t="s">
        <v>50</v>
      </c>
      <c r="R8">
        <v>1</v>
      </c>
      <c r="S8" t="s">
        <v>48</v>
      </c>
      <c r="T8">
        <v>2670</v>
      </c>
      <c r="U8">
        <v>9964</v>
      </c>
      <c r="V8">
        <v>4</v>
      </c>
      <c r="W8" t="s">
        <v>42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3">
      <c r="A9">
        <v>30</v>
      </c>
      <c r="B9">
        <f t="shared" si="0"/>
        <v>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11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2693</v>
      </c>
      <c r="U9">
        <v>13335</v>
      </c>
      <c r="V9">
        <v>1</v>
      </c>
      <c r="W9" t="s">
        <v>42</v>
      </c>
      <c r="X9" t="s">
        <v>43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3">
      <c r="A10">
        <v>38</v>
      </c>
      <c r="B10">
        <f t="shared" si="0"/>
        <v>0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12</v>
      </c>
      <c r="L10">
        <v>4</v>
      </c>
      <c r="M10" t="s">
        <v>46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41</v>
      </c>
      <c r="T10">
        <v>9526</v>
      </c>
      <c r="U10">
        <v>8787</v>
      </c>
      <c r="V10">
        <v>0</v>
      </c>
      <c r="W10" t="s">
        <v>42</v>
      </c>
      <c r="X10" t="s">
        <v>43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3">
      <c r="A11">
        <v>36</v>
      </c>
      <c r="B11">
        <f t="shared" si="0"/>
        <v>0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13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5237</v>
      </c>
      <c r="U11">
        <v>16577</v>
      </c>
      <c r="V11">
        <v>6</v>
      </c>
      <c r="W11" t="s">
        <v>42</v>
      </c>
      <c r="X11" t="s">
        <v>43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3">
      <c r="A12">
        <v>35</v>
      </c>
      <c r="B12">
        <f t="shared" si="0"/>
        <v>0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14</v>
      </c>
      <c r="L12">
        <v>1</v>
      </c>
      <c r="M12" t="s">
        <v>46</v>
      </c>
      <c r="N12">
        <v>84</v>
      </c>
      <c r="O12">
        <v>4</v>
      </c>
      <c r="P12">
        <v>1</v>
      </c>
      <c r="Q12" t="s">
        <v>50</v>
      </c>
      <c r="R12">
        <v>2</v>
      </c>
      <c r="S12" t="s">
        <v>48</v>
      </c>
      <c r="T12">
        <v>2426</v>
      </c>
      <c r="U12">
        <v>16479</v>
      </c>
      <c r="V12">
        <v>0</v>
      </c>
      <c r="W12" t="s">
        <v>42</v>
      </c>
      <c r="X12" t="s">
        <v>43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3">
      <c r="A13">
        <v>29</v>
      </c>
      <c r="B13">
        <f t="shared" si="0"/>
        <v>0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15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4193</v>
      </c>
      <c r="U13">
        <v>12682</v>
      </c>
      <c r="V13">
        <v>0</v>
      </c>
      <c r="W13" t="s">
        <v>42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3">
      <c r="A14">
        <v>31</v>
      </c>
      <c r="B14">
        <f t="shared" si="0"/>
        <v>0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16</v>
      </c>
      <c r="L14">
        <v>1</v>
      </c>
      <c r="M14" t="s">
        <v>46</v>
      </c>
      <c r="N14">
        <v>31</v>
      </c>
      <c r="O14">
        <v>3</v>
      </c>
      <c r="P14">
        <v>1</v>
      </c>
      <c r="Q14" t="s">
        <v>47</v>
      </c>
      <c r="R14">
        <v>3</v>
      </c>
      <c r="S14" t="s">
        <v>52</v>
      </c>
      <c r="T14">
        <v>2911</v>
      </c>
      <c r="U14">
        <v>15170</v>
      </c>
      <c r="V14">
        <v>1</v>
      </c>
      <c r="W14" t="s">
        <v>42</v>
      </c>
      <c r="X14" t="s">
        <v>43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3">
      <c r="A15">
        <v>34</v>
      </c>
      <c r="B15">
        <f t="shared" si="0"/>
        <v>0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18</v>
      </c>
      <c r="L15">
        <v>2</v>
      </c>
      <c r="M15" t="s">
        <v>46</v>
      </c>
      <c r="N15">
        <v>93</v>
      </c>
      <c r="O15">
        <v>3</v>
      </c>
      <c r="P15">
        <v>1</v>
      </c>
      <c r="Q15" t="s">
        <v>50</v>
      </c>
      <c r="R15">
        <v>4</v>
      </c>
      <c r="S15" t="s">
        <v>52</v>
      </c>
      <c r="T15">
        <v>2661</v>
      </c>
      <c r="U15">
        <v>8758</v>
      </c>
      <c r="V15">
        <v>0</v>
      </c>
      <c r="W15" t="s">
        <v>42</v>
      </c>
      <c r="X15" t="s">
        <v>43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3">
      <c r="A16">
        <v>28</v>
      </c>
      <c r="B16">
        <f t="shared" si="0"/>
        <v>1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19</v>
      </c>
      <c r="L16">
        <v>3</v>
      </c>
      <c r="M16" t="s">
        <v>46</v>
      </c>
      <c r="N16">
        <v>50</v>
      </c>
      <c r="O16">
        <v>2</v>
      </c>
      <c r="P16">
        <v>1</v>
      </c>
      <c r="Q16" t="s">
        <v>50</v>
      </c>
      <c r="R16">
        <v>3</v>
      </c>
      <c r="S16" t="s">
        <v>41</v>
      </c>
      <c r="T16">
        <v>2028</v>
      </c>
      <c r="U16">
        <v>12947</v>
      </c>
      <c r="V16">
        <v>5</v>
      </c>
      <c r="W16" t="s">
        <v>42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3">
      <c r="A17">
        <v>29</v>
      </c>
      <c r="B17">
        <f t="shared" si="0"/>
        <v>0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20</v>
      </c>
      <c r="L17">
        <v>2</v>
      </c>
      <c r="M17" t="s">
        <v>39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52</v>
      </c>
      <c r="T17">
        <v>9980</v>
      </c>
      <c r="U17">
        <v>10195</v>
      </c>
      <c r="V17">
        <v>1</v>
      </c>
      <c r="W17" t="s">
        <v>42</v>
      </c>
      <c r="X17" t="s">
        <v>43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3">
      <c r="A18">
        <v>32</v>
      </c>
      <c r="B18">
        <f t="shared" si="0"/>
        <v>0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21</v>
      </c>
      <c r="L18">
        <v>1</v>
      </c>
      <c r="M18" t="s">
        <v>46</v>
      </c>
      <c r="N18">
        <v>80</v>
      </c>
      <c r="O18">
        <v>4</v>
      </c>
      <c r="P18">
        <v>1</v>
      </c>
      <c r="Q18" t="s">
        <v>47</v>
      </c>
      <c r="R18">
        <v>2</v>
      </c>
      <c r="S18" t="s">
        <v>52</v>
      </c>
      <c r="T18">
        <v>3298</v>
      </c>
      <c r="U18">
        <v>15053</v>
      </c>
      <c r="V18">
        <v>0</v>
      </c>
      <c r="W18" t="s">
        <v>42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3">
      <c r="A19">
        <v>22</v>
      </c>
      <c r="B19">
        <f t="shared" si="0"/>
        <v>0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22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>
        <v>4</v>
      </c>
      <c r="S19" t="s">
        <v>52</v>
      </c>
      <c r="T19">
        <v>2935</v>
      </c>
      <c r="U19">
        <v>7324</v>
      </c>
      <c r="V19">
        <v>1</v>
      </c>
      <c r="W19" t="s">
        <v>42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3">
      <c r="A20">
        <v>53</v>
      </c>
      <c r="B20">
        <f t="shared" si="0"/>
        <v>0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23</v>
      </c>
      <c r="L20">
        <v>1</v>
      </c>
      <c r="M20" t="s">
        <v>39</v>
      </c>
      <c r="N20">
        <v>78</v>
      </c>
      <c r="O20">
        <v>2</v>
      </c>
      <c r="P20">
        <v>4</v>
      </c>
      <c r="Q20" t="s">
        <v>56</v>
      </c>
      <c r="R20">
        <v>4</v>
      </c>
      <c r="S20" t="s">
        <v>48</v>
      </c>
      <c r="T20">
        <v>15427</v>
      </c>
      <c r="U20">
        <v>22021</v>
      </c>
      <c r="V20">
        <v>2</v>
      </c>
      <c r="W20" t="s">
        <v>42</v>
      </c>
      <c r="X20" t="s">
        <v>43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3">
      <c r="A21">
        <v>38</v>
      </c>
      <c r="B21">
        <f t="shared" si="0"/>
        <v>0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24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>
        <v>4</v>
      </c>
      <c r="S21" t="s">
        <v>41</v>
      </c>
      <c r="T21">
        <v>3944</v>
      </c>
      <c r="U21">
        <v>4306</v>
      </c>
      <c r="V21">
        <v>5</v>
      </c>
      <c r="W21" t="s">
        <v>42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3">
      <c r="A22">
        <v>24</v>
      </c>
      <c r="B22">
        <f t="shared" si="0"/>
        <v>0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26</v>
      </c>
      <c r="L22">
        <v>1</v>
      </c>
      <c r="M22" t="s">
        <v>39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52</v>
      </c>
      <c r="T22">
        <v>4011</v>
      </c>
      <c r="U22">
        <v>8232</v>
      </c>
      <c r="V22">
        <v>0</v>
      </c>
      <c r="W22" t="s">
        <v>42</v>
      </c>
      <c r="X22" t="s">
        <v>43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3">
      <c r="A23">
        <v>36</v>
      </c>
      <c r="B23">
        <f t="shared" si="0"/>
        <v>1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27</v>
      </c>
      <c r="L23">
        <v>3</v>
      </c>
      <c r="M23" t="s">
        <v>46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41</v>
      </c>
      <c r="T23">
        <v>3407</v>
      </c>
      <c r="U23">
        <v>6986</v>
      </c>
      <c r="V23">
        <v>7</v>
      </c>
      <c r="W23" t="s">
        <v>42</v>
      </c>
      <c r="X23" t="s">
        <v>43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3">
      <c r="A24">
        <v>34</v>
      </c>
      <c r="B24">
        <f t="shared" si="0"/>
        <v>0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28</v>
      </c>
      <c r="L24">
        <v>1</v>
      </c>
      <c r="M24" t="s">
        <v>39</v>
      </c>
      <c r="N24">
        <v>53</v>
      </c>
      <c r="O24">
        <v>3</v>
      </c>
      <c r="P24">
        <v>3</v>
      </c>
      <c r="Q24" t="s">
        <v>58</v>
      </c>
      <c r="R24">
        <v>2</v>
      </c>
      <c r="S24" t="s">
        <v>41</v>
      </c>
      <c r="T24">
        <v>11994</v>
      </c>
      <c r="U24">
        <v>21293</v>
      </c>
      <c r="V24">
        <v>0</v>
      </c>
      <c r="W24" t="s">
        <v>42</v>
      </c>
      <c r="X24" t="s">
        <v>43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3">
      <c r="A25">
        <v>21</v>
      </c>
      <c r="B25">
        <f t="shared" si="0"/>
        <v>0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30</v>
      </c>
      <c r="L25">
        <v>3</v>
      </c>
      <c r="M25" t="s">
        <v>46</v>
      </c>
      <c r="N25">
        <v>96</v>
      </c>
      <c r="O25">
        <v>3</v>
      </c>
      <c r="P25">
        <v>1</v>
      </c>
      <c r="Q25" t="s">
        <v>47</v>
      </c>
      <c r="R25">
        <v>4</v>
      </c>
      <c r="S25" t="s">
        <v>41</v>
      </c>
      <c r="T25">
        <v>1232</v>
      </c>
      <c r="U25">
        <v>19281</v>
      </c>
      <c r="V25">
        <v>1</v>
      </c>
      <c r="W25" t="s">
        <v>42</v>
      </c>
      <c r="X25" t="s">
        <v>43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34</v>
      </c>
      <c r="B26">
        <f t="shared" si="0"/>
        <v>1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31</v>
      </c>
      <c r="L26">
        <v>2</v>
      </c>
      <c r="M26" t="s">
        <v>46</v>
      </c>
      <c r="N26">
        <v>83</v>
      </c>
      <c r="O26">
        <v>3</v>
      </c>
      <c r="P26">
        <v>1</v>
      </c>
      <c r="Q26" t="s">
        <v>47</v>
      </c>
      <c r="R26">
        <v>1</v>
      </c>
      <c r="S26" t="s">
        <v>41</v>
      </c>
      <c r="T26">
        <v>2960</v>
      </c>
      <c r="U26">
        <v>17102</v>
      </c>
      <c r="V26">
        <v>2</v>
      </c>
      <c r="W26" t="s">
        <v>42</v>
      </c>
      <c r="X26" t="s">
        <v>43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3">
      <c r="A27">
        <v>53</v>
      </c>
      <c r="B27">
        <f t="shared" si="0"/>
        <v>0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32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52</v>
      </c>
      <c r="T27">
        <v>19094</v>
      </c>
      <c r="U27">
        <v>10735</v>
      </c>
      <c r="V27">
        <v>4</v>
      </c>
      <c r="W27" t="s">
        <v>42</v>
      </c>
      <c r="X27" t="s">
        <v>43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3">
      <c r="A28">
        <v>32</v>
      </c>
      <c r="B28">
        <f t="shared" si="0"/>
        <v>1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33</v>
      </c>
      <c r="L28">
        <v>2</v>
      </c>
      <c r="M28" t="s">
        <v>39</v>
      </c>
      <c r="N28">
        <v>72</v>
      </c>
      <c r="O28">
        <v>1</v>
      </c>
      <c r="P28">
        <v>1</v>
      </c>
      <c r="Q28" t="s">
        <v>47</v>
      </c>
      <c r="R28">
        <v>1</v>
      </c>
      <c r="S28" t="s">
        <v>41</v>
      </c>
      <c r="T28">
        <v>3919</v>
      </c>
      <c r="U28">
        <v>4681</v>
      </c>
      <c r="V28">
        <v>1</v>
      </c>
      <c r="W28" t="s">
        <v>42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3">
      <c r="A29">
        <v>42</v>
      </c>
      <c r="B29">
        <f t="shared" si="0"/>
        <v>0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35</v>
      </c>
      <c r="L29">
        <v>3</v>
      </c>
      <c r="M29" t="s">
        <v>46</v>
      </c>
      <c r="N29">
        <v>48</v>
      </c>
      <c r="O29">
        <v>3</v>
      </c>
      <c r="P29">
        <v>2</v>
      </c>
      <c r="Q29" t="s">
        <v>40</v>
      </c>
      <c r="R29">
        <v>2</v>
      </c>
      <c r="S29" t="s">
        <v>48</v>
      </c>
      <c r="T29">
        <v>6825</v>
      </c>
      <c r="U29">
        <v>21173</v>
      </c>
      <c r="V29">
        <v>0</v>
      </c>
      <c r="W29" t="s">
        <v>42</v>
      </c>
      <c r="X29" t="s">
        <v>43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3">
      <c r="A30">
        <v>44</v>
      </c>
      <c r="B30">
        <f t="shared" si="0"/>
        <v>0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36</v>
      </c>
      <c r="L30">
        <v>1</v>
      </c>
      <c r="M30" t="s">
        <v>39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48</v>
      </c>
      <c r="T30">
        <v>10248</v>
      </c>
      <c r="U30">
        <v>2094</v>
      </c>
      <c r="V30">
        <v>3</v>
      </c>
      <c r="W30" t="s">
        <v>42</v>
      </c>
      <c r="X30" t="s">
        <v>43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3">
      <c r="A31">
        <v>46</v>
      </c>
      <c r="B31">
        <f t="shared" si="0"/>
        <v>0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38</v>
      </c>
      <c r="L31">
        <v>2</v>
      </c>
      <c r="M31" t="s">
        <v>39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41</v>
      </c>
      <c r="T31">
        <v>18947</v>
      </c>
      <c r="U31">
        <v>22822</v>
      </c>
      <c r="V31">
        <v>3</v>
      </c>
      <c r="W31" t="s">
        <v>42</v>
      </c>
      <c r="X31" t="s">
        <v>43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3">
      <c r="A32">
        <v>33</v>
      </c>
      <c r="B32">
        <f t="shared" si="0"/>
        <v>0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39</v>
      </c>
      <c r="L32">
        <v>3</v>
      </c>
      <c r="M32" t="s">
        <v>46</v>
      </c>
      <c r="N32">
        <v>78</v>
      </c>
      <c r="O32">
        <v>3</v>
      </c>
      <c r="P32">
        <v>1</v>
      </c>
      <c r="Q32" t="s">
        <v>50</v>
      </c>
      <c r="R32">
        <v>4</v>
      </c>
      <c r="S32" t="s">
        <v>41</v>
      </c>
      <c r="T32">
        <v>2496</v>
      </c>
      <c r="U32">
        <v>6670</v>
      </c>
      <c r="V32">
        <v>4</v>
      </c>
      <c r="W32" t="s">
        <v>42</v>
      </c>
      <c r="X32" t="s">
        <v>43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3">
      <c r="A33">
        <v>44</v>
      </c>
      <c r="B33">
        <f t="shared" si="0"/>
        <v>0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40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48</v>
      </c>
      <c r="T33">
        <v>6465</v>
      </c>
      <c r="U33">
        <v>19121</v>
      </c>
      <c r="V33">
        <v>2</v>
      </c>
      <c r="W33" t="s">
        <v>42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3">
      <c r="A34">
        <v>30</v>
      </c>
      <c r="B34">
        <f t="shared" si="0"/>
        <v>0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41</v>
      </c>
      <c r="L34">
        <v>4</v>
      </c>
      <c r="M34" t="s">
        <v>46</v>
      </c>
      <c r="N34">
        <v>83</v>
      </c>
      <c r="O34">
        <v>2</v>
      </c>
      <c r="P34">
        <v>1</v>
      </c>
      <c r="Q34" t="s">
        <v>50</v>
      </c>
      <c r="R34">
        <v>3</v>
      </c>
      <c r="S34" t="s">
        <v>41</v>
      </c>
      <c r="T34">
        <v>2206</v>
      </c>
      <c r="U34">
        <v>16117</v>
      </c>
      <c r="V34">
        <v>1</v>
      </c>
      <c r="W34" t="s">
        <v>42</v>
      </c>
      <c r="X34" t="s">
        <v>43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3">
      <c r="A35">
        <v>39</v>
      </c>
      <c r="B35">
        <f t="shared" si="0"/>
        <v>1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42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48</v>
      </c>
      <c r="T35">
        <v>2086</v>
      </c>
      <c r="U35">
        <v>3335</v>
      </c>
      <c r="V35">
        <v>3</v>
      </c>
      <c r="W35" t="s">
        <v>42</v>
      </c>
      <c r="X35" t="s">
        <v>43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3">
      <c r="A36">
        <v>24</v>
      </c>
      <c r="B36">
        <f t="shared" si="0"/>
        <v>1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45</v>
      </c>
      <c r="L36">
        <v>2</v>
      </c>
      <c r="M36" t="s">
        <v>46</v>
      </c>
      <c r="N36">
        <v>61</v>
      </c>
      <c r="O36">
        <v>3</v>
      </c>
      <c r="P36">
        <v>1</v>
      </c>
      <c r="Q36" t="s">
        <v>47</v>
      </c>
      <c r="R36">
        <v>4</v>
      </c>
      <c r="S36" t="s">
        <v>48</v>
      </c>
      <c r="T36">
        <v>2293</v>
      </c>
      <c r="U36">
        <v>3020</v>
      </c>
      <c r="V36">
        <v>2</v>
      </c>
      <c r="W36" t="s">
        <v>42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3">
      <c r="A37">
        <v>43</v>
      </c>
      <c r="B37">
        <f t="shared" si="0"/>
        <v>0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46</v>
      </c>
      <c r="L37">
        <v>4</v>
      </c>
      <c r="M37" t="s">
        <v>39</v>
      </c>
      <c r="N37">
        <v>72</v>
      </c>
      <c r="O37">
        <v>4</v>
      </c>
      <c r="P37">
        <v>1</v>
      </c>
      <c r="Q37" t="s">
        <v>47</v>
      </c>
      <c r="R37">
        <v>3</v>
      </c>
      <c r="S37" t="s">
        <v>52</v>
      </c>
      <c r="T37">
        <v>2645</v>
      </c>
      <c r="U37">
        <v>21923</v>
      </c>
      <c r="V37">
        <v>1</v>
      </c>
      <c r="W37" t="s">
        <v>42</v>
      </c>
      <c r="X37" t="s">
        <v>43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3">
      <c r="A38">
        <v>50</v>
      </c>
      <c r="B38">
        <f t="shared" si="0"/>
        <v>1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47</v>
      </c>
      <c r="L38">
        <v>1</v>
      </c>
      <c r="M38" t="s">
        <v>46</v>
      </c>
      <c r="N38">
        <v>86</v>
      </c>
      <c r="O38">
        <v>2</v>
      </c>
      <c r="P38">
        <v>1</v>
      </c>
      <c r="Q38" t="s">
        <v>57</v>
      </c>
      <c r="R38">
        <v>3</v>
      </c>
      <c r="S38" t="s">
        <v>48</v>
      </c>
      <c r="T38">
        <v>2683</v>
      </c>
      <c r="U38">
        <v>3810</v>
      </c>
      <c r="V38">
        <v>1</v>
      </c>
      <c r="W38" t="s">
        <v>42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3">
      <c r="A39">
        <v>35</v>
      </c>
      <c r="B39">
        <f t="shared" si="0"/>
        <v>0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49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48</v>
      </c>
      <c r="T39">
        <v>2014</v>
      </c>
      <c r="U39">
        <v>9687</v>
      </c>
      <c r="V39">
        <v>1</v>
      </c>
      <c r="W39" t="s">
        <v>42</v>
      </c>
      <c r="X39" t="s">
        <v>43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3">
      <c r="A40">
        <v>36</v>
      </c>
      <c r="B40">
        <f t="shared" si="0"/>
        <v>0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51</v>
      </c>
      <c r="L40">
        <v>2</v>
      </c>
      <c r="M40" t="s">
        <v>39</v>
      </c>
      <c r="N40">
        <v>82</v>
      </c>
      <c r="O40">
        <v>2</v>
      </c>
      <c r="P40">
        <v>1</v>
      </c>
      <c r="Q40" t="s">
        <v>47</v>
      </c>
      <c r="R40">
        <v>1</v>
      </c>
      <c r="S40" t="s">
        <v>48</v>
      </c>
      <c r="T40">
        <v>3419</v>
      </c>
      <c r="U40">
        <v>13072</v>
      </c>
      <c r="V40">
        <v>9</v>
      </c>
      <c r="W40" t="s">
        <v>42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3">
      <c r="A41">
        <v>33</v>
      </c>
      <c r="B41">
        <f t="shared" si="0"/>
        <v>0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52</v>
      </c>
      <c r="L41">
        <v>3</v>
      </c>
      <c r="M41" t="s">
        <v>39</v>
      </c>
      <c r="N41">
        <v>42</v>
      </c>
      <c r="O41">
        <v>4</v>
      </c>
      <c r="P41">
        <v>2</v>
      </c>
      <c r="Q41" t="s">
        <v>40</v>
      </c>
      <c r="R41">
        <v>1</v>
      </c>
      <c r="S41" t="s">
        <v>48</v>
      </c>
      <c r="T41">
        <v>5376</v>
      </c>
      <c r="U41">
        <v>3193</v>
      </c>
      <c r="V41">
        <v>2</v>
      </c>
      <c r="W41" t="s">
        <v>42</v>
      </c>
      <c r="X41" t="s">
        <v>43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3">
      <c r="A42">
        <v>35</v>
      </c>
      <c r="B42">
        <f t="shared" si="0"/>
        <v>0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53</v>
      </c>
      <c r="L42">
        <v>3</v>
      </c>
      <c r="M42" t="s">
        <v>46</v>
      </c>
      <c r="N42">
        <v>75</v>
      </c>
      <c r="O42">
        <v>3</v>
      </c>
      <c r="P42">
        <v>1</v>
      </c>
      <c r="Q42" t="s">
        <v>50</v>
      </c>
      <c r="R42">
        <v>4</v>
      </c>
      <c r="S42" t="s">
        <v>52</v>
      </c>
      <c r="T42">
        <v>1951</v>
      </c>
      <c r="U42">
        <v>10910</v>
      </c>
      <c r="V42">
        <v>1</v>
      </c>
      <c r="W42" t="s">
        <v>42</v>
      </c>
      <c r="X42" t="s">
        <v>43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3">
      <c r="A43">
        <v>27</v>
      </c>
      <c r="B43">
        <f t="shared" si="0"/>
        <v>0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54</v>
      </c>
      <c r="L43">
        <v>4</v>
      </c>
      <c r="M43" t="s">
        <v>39</v>
      </c>
      <c r="N43">
        <v>33</v>
      </c>
      <c r="O43">
        <v>3</v>
      </c>
      <c r="P43">
        <v>1</v>
      </c>
      <c r="Q43" t="s">
        <v>50</v>
      </c>
      <c r="R43">
        <v>1</v>
      </c>
      <c r="S43" t="s">
        <v>52</v>
      </c>
      <c r="T43">
        <v>2341</v>
      </c>
      <c r="U43">
        <v>19715</v>
      </c>
      <c r="V43">
        <v>1</v>
      </c>
      <c r="W43" t="s">
        <v>42</v>
      </c>
      <c r="X43" t="s">
        <v>43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3">
      <c r="A44">
        <v>26</v>
      </c>
      <c r="B44">
        <f t="shared" si="0"/>
        <v>1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55</v>
      </c>
      <c r="L44">
        <v>1</v>
      </c>
      <c r="M44" t="s">
        <v>46</v>
      </c>
      <c r="N44">
        <v>48</v>
      </c>
      <c r="O44">
        <v>1</v>
      </c>
      <c r="P44">
        <v>1</v>
      </c>
      <c r="Q44" t="s">
        <v>50</v>
      </c>
      <c r="R44">
        <v>3</v>
      </c>
      <c r="S44" t="s">
        <v>41</v>
      </c>
      <c r="T44">
        <v>2293</v>
      </c>
      <c r="U44">
        <v>10558</v>
      </c>
      <c r="V44">
        <v>1</v>
      </c>
      <c r="W44" t="s">
        <v>42</v>
      </c>
      <c r="X44" t="s">
        <v>43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3">
      <c r="A45">
        <v>27</v>
      </c>
      <c r="B45">
        <f t="shared" si="0"/>
        <v>0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56</v>
      </c>
      <c r="L45">
        <v>4</v>
      </c>
      <c r="M45" t="s">
        <v>46</v>
      </c>
      <c r="N45">
        <v>37</v>
      </c>
      <c r="O45">
        <v>3</v>
      </c>
      <c r="P45">
        <v>3</v>
      </c>
      <c r="Q45" t="s">
        <v>40</v>
      </c>
      <c r="R45">
        <v>3</v>
      </c>
      <c r="S45" t="s">
        <v>41</v>
      </c>
      <c r="T45">
        <v>8726</v>
      </c>
      <c r="U45">
        <v>2975</v>
      </c>
      <c r="V45">
        <v>1</v>
      </c>
      <c r="W45" t="s">
        <v>42</v>
      </c>
      <c r="X45" t="s">
        <v>43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3">
      <c r="A46">
        <v>30</v>
      </c>
      <c r="B46">
        <f t="shared" si="0"/>
        <v>0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57</v>
      </c>
      <c r="L46">
        <v>3</v>
      </c>
      <c r="M46" t="s">
        <v>39</v>
      </c>
      <c r="N46">
        <v>58</v>
      </c>
      <c r="O46">
        <v>3</v>
      </c>
      <c r="P46">
        <v>2</v>
      </c>
      <c r="Q46" t="s">
        <v>50</v>
      </c>
      <c r="R46">
        <v>4</v>
      </c>
      <c r="S46" t="s">
        <v>41</v>
      </c>
      <c r="T46">
        <v>4011</v>
      </c>
      <c r="U46">
        <v>10781</v>
      </c>
      <c r="V46">
        <v>1</v>
      </c>
      <c r="W46" t="s">
        <v>42</v>
      </c>
      <c r="X46" t="s">
        <v>43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3">
      <c r="A47">
        <v>41</v>
      </c>
      <c r="B47">
        <f t="shared" si="0"/>
        <v>1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58</v>
      </c>
      <c r="L47">
        <v>2</v>
      </c>
      <c r="M47" t="s">
        <v>39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48</v>
      </c>
      <c r="T47">
        <v>19545</v>
      </c>
      <c r="U47">
        <v>16280</v>
      </c>
      <c r="V47">
        <v>1</v>
      </c>
      <c r="W47" t="s">
        <v>42</v>
      </c>
      <c r="X47" t="s">
        <v>43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3">
      <c r="A48">
        <v>34</v>
      </c>
      <c r="B48">
        <f t="shared" si="0"/>
        <v>0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60</v>
      </c>
      <c r="L48">
        <v>2</v>
      </c>
      <c r="M48" t="s">
        <v>46</v>
      </c>
      <c r="N48">
        <v>72</v>
      </c>
      <c r="O48">
        <v>3</v>
      </c>
      <c r="P48">
        <v>2</v>
      </c>
      <c r="Q48" t="s">
        <v>40</v>
      </c>
      <c r="R48">
        <v>3</v>
      </c>
      <c r="S48" t="s">
        <v>41</v>
      </c>
      <c r="T48">
        <v>4568</v>
      </c>
      <c r="U48">
        <v>10034</v>
      </c>
      <c r="V48">
        <v>0</v>
      </c>
      <c r="W48" t="s">
        <v>42</v>
      </c>
      <c r="X48" t="s">
        <v>43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3">
      <c r="A49">
        <v>37</v>
      </c>
      <c r="B49">
        <f t="shared" si="0"/>
        <v>0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61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>
        <v>2</v>
      </c>
      <c r="S49" t="s">
        <v>48</v>
      </c>
      <c r="T49">
        <v>3022</v>
      </c>
      <c r="U49">
        <v>10227</v>
      </c>
      <c r="V49">
        <v>4</v>
      </c>
      <c r="W49" t="s">
        <v>42</v>
      </c>
      <c r="X49" t="s">
        <v>43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3">
      <c r="A50">
        <v>46</v>
      </c>
      <c r="B50">
        <f t="shared" si="0"/>
        <v>0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62</v>
      </c>
      <c r="L50">
        <v>1</v>
      </c>
      <c r="M50" t="s">
        <v>46</v>
      </c>
      <c r="N50">
        <v>98</v>
      </c>
      <c r="O50">
        <v>3</v>
      </c>
      <c r="P50">
        <v>2</v>
      </c>
      <c r="Q50" t="s">
        <v>40</v>
      </c>
      <c r="R50">
        <v>4</v>
      </c>
      <c r="S50" t="s">
        <v>41</v>
      </c>
      <c r="T50">
        <v>5772</v>
      </c>
      <c r="U50">
        <v>20445</v>
      </c>
      <c r="V50">
        <v>4</v>
      </c>
      <c r="W50" t="s">
        <v>42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3">
      <c r="A51">
        <v>35</v>
      </c>
      <c r="B51">
        <f t="shared" si="0"/>
        <v>0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63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>
        <v>4</v>
      </c>
      <c r="S51" t="s">
        <v>48</v>
      </c>
      <c r="T51">
        <v>2269</v>
      </c>
      <c r="U51">
        <v>4892</v>
      </c>
      <c r="V51">
        <v>1</v>
      </c>
      <c r="W51" t="s">
        <v>42</v>
      </c>
      <c r="X51" t="s">
        <v>43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3">
      <c r="A52">
        <v>48</v>
      </c>
      <c r="B52">
        <f t="shared" si="0"/>
        <v>1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64</v>
      </c>
      <c r="L52">
        <v>1</v>
      </c>
      <c r="M52" t="s">
        <v>46</v>
      </c>
      <c r="N52">
        <v>98</v>
      </c>
      <c r="O52">
        <v>2</v>
      </c>
      <c r="P52">
        <v>3</v>
      </c>
      <c r="Q52" t="s">
        <v>50</v>
      </c>
      <c r="R52">
        <v>3</v>
      </c>
      <c r="S52" t="s">
        <v>41</v>
      </c>
      <c r="T52">
        <v>5381</v>
      </c>
      <c r="U52">
        <v>19294</v>
      </c>
      <c r="V52">
        <v>9</v>
      </c>
      <c r="W52" t="s">
        <v>42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3">
      <c r="A53">
        <v>28</v>
      </c>
      <c r="B53">
        <f t="shared" si="0"/>
        <v>1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65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>
        <v>3</v>
      </c>
      <c r="S53" t="s">
        <v>41</v>
      </c>
      <c r="T53">
        <v>3441</v>
      </c>
      <c r="U53">
        <v>11179</v>
      </c>
      <c r="V53">
        <v>1</v>
      </c>
      <c r="W53" t="s">
        <v>42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3">
      <c r="A54">
        <v>44</v>
      </c>
      <c r="B54">
        <f t="shared" si="0"/>
        <v>0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68</v>
      </c>
      <c r="L54">
        <v>2</v>
      </c>
      <c r="M54" t="s">
        <v>39</v>
      </c>
      <c r="N54">
        <v>75</v>
      </c>
      <c r="O54">
        <v>3</v>
      </c>
      <c r="P54">
        <v>2</v>
      </c>
      <c r="Q54" t="s">
        <v>40</v>
      </c>
      <c r="R54">
        <v>1</v>
      </c>
      <c r="S54" t="s">
        <v>52</v>
      </c>
      <c r="T54">
        <v>5454</v>
      </c>
      <c r="U54">
        <v>4009</v>
      </c>
      <c r="V54">
        <v>5</v>
      </c>
      <c r="W54" t="s">
        <v>42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3">
      <c r="A55">
        <v>35</v>
      </c>
      <c r="B55">
        <f t="shared" si="0"/>
        <v>0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70</v>
      </c>
      <c r="L55">
        <v>3</v>
      </c>
      <c r="M55" t="s">
        <v>46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48</v>
      </c>
      <c r="T55">
        <v>9884</v>
      </c>
      <c r="U55">
        <v>8302</v>
      </c>
      <c r="V55">
        <v>2</v>
      </c>
      <c r="W55" t="s">
        <v>42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3">
      <c r="A56">
        <v>26</v>
      </c>
      <c r="B56">
        <f t="shared" si="0"/>
        <v>0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72</v>
      </c>
      <c r="L56">
        <v>3</v>
      </c>
      <c r="M56" t="s">
        <v>39</v>
      </c>
      <c r="N56">
        <v>47</v>
      </c>
      <c r="O56">
        <v>2</v>
      </c>
      <c r="P56">
        <v>2</v>
      </c>
      <c r="Q56" t="s">
        <v>40</v>
      </c>
      <c r="R56">
        <v>4</v>
      </c>
      <c r="S56" t="s">
        <v>48</v>
      </c>
      <c r="T56">
        <v>4157</v>
      </c>
      <c r="U56">
        <v>21436</v>
      </c>
      <c r="V56">
        <v>7</v>
      </c>
      <c r="W56" t="s">
        <v>42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3">
      <c r="A57">
        <v>33</v>
      </c>
      <c r="B57">
        <f t="shared" si="0"/>
        <v>0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73</v>
      </c>
      <c r="L57">
        <v>1</v>
      </c>
      <c r="M57" t="s">
        <v>39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41</v>
      </c>
      <c r="T57">
        <v>13458</v>
      </c>
      <c r="U57">
        <v>15146</v>
      </c>
      <c r="V57">
        <v>1</v>
      </c>
      <c r="W57" t="s">
        <v>42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3">
      <c r="A58">
        <v>35</v>
      </c>
      <c r="B58">
        <f t="shared" si="0"/>
        <v>0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74</v>
      </c>
      <c r="L58">
        <v>2</v>
      </c>
      <c r="M58" t="s">
        <v>46</v>
      </c>
      <c r="N58">
        <v>71</v>
      </c>
      <c r="O58">
        <v>3</v>
      </c>
      <c r="P58">
        <v>3</v>
      </c>
      <c r="Q58" t="s">
        <v>40</v>
      </c>
      <c r="R58">
        <v>1</v>
      </c>
      <c r="S58" t="s">
        <v>48</v>
      </c>
      <c r="T58">
        <v>9069</v>
      </c>
      <c r="U58">
        <v>11031</v>
      </c>
      <c r="V58">
        <v>1</v>
      </c>
      <c r="W58" t="s">
        <v>42</v>
      </c>
      <c r="X58" t="s">
        <v>43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3">
      <c r="A59">
        <v>35</v>
      </c>
      <c r="B59">
        <f t="shared" si="0"/>
        <v>0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75</v>
      </c>
      <c r="L59">
        <v>3</v>
      </c>
      <c r="M59" t="s">
        <v>39</v>
      </c>
      <c r="N59">
        <v>30</v>
      </c>
      <c r="O59">
        <v>3</v>
      </c>
      <c r="P59">
        <v>1</v>
      </c>
      <c r="Q59" t="s">
        <v>50</v>
      </c>
      <c r="R59">
        <v>1</v>
      </c>
      <c r="S59" t="s">
        <v>48</v>
      </c>
      <c r="T59">
        <v>4014</v>
      </c>
      <c r="U59">
        <v>16002</v>
      </c>
      <c r="V59">
        <v>3</v>
      </c>
      <c r="W59" t="s">
        <v>42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3">
      <c r="A60">
        <v>31</v>
      </c>
      <c r="B60">
        <f t="shared" si="0"/>
        <v>0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76</v>
      </c>
      <c r="L60">
        <v>4</v>
      </c>
      <c r="M60" t="s">
        <v>46</v>
      </c>
      <c r="N60">
        <v>48</v>
      </c>
      <c r="O60">
        <v>3</v>
      </c>
      <c r="P60">
        <v>2</v>
      </c>
      <c r="Q60" t="s">
        <v>50</v>
      </c>
      <c r="R60">
        <v>4</v>
      </c>
      <c r="S60" t="s">
        <v>52</v>
      </c>
      <c r="T60">
        <v>5915</v>
      </c>
      <c r="U60">
        <v>9528</v>
      </c>
      <c r="V60">
        <v>3</v>
      </c>
      <c r="W60" t="s">
        <v>42</v>
      </c>
      <c r="X60" t="s">
        <v>43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3">
      <c r="A61">
        <v>37</v>
      </c>
      <c r="B61">
        <f t="shared" si="0"/>
        <v>0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77</v>
      </c>
      <c r="L61">
        <v>1</v>
      </c>
      <c r="M61" t="s">
        <v>46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52</v>
      </c>
      <c r="T61">
        <v>5993</v>
      </c>
      <c r="U61">
        <v>2689</v>
      </c>
      <c r="V61">
        <v>1</v>
      </c>
      <c r="W61" t="s">
        <v>42</v>
      </c>
      <c r="X61" t="s">
        <v>43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3">
      <c r="A62">
        <v>32</v>
      </c>
      <c r="B62">
        <f t="shared" si="0"/>
        <v>0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78</v>
      </c>
      <c r="L62">
        <v>1</v>
      </c>
      <c r="M62" t="s">
        <v>46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48</v>
      </c>
      <c r="T62">
        <v>6162</v>
      </c>
      <c r="U62">
        <v>10877</v>
      </c>
      <c r="V62">
        <v>1</v>
      </c>
      <c r="W62" t="s">
        <v>42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3">
      <c r="A63">
        <v>38</v>
      </c>
      <c r="B63">
        <f t="shared" si="0"/>
        <v>0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79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>
        <v>4</v>
      </c>
      <c r="S63" t="s">
        <v>41</v>
      </c>
      <c r="T63">
        <v>2406</v>
      </c>
      <c r="U63">
        <v>5456</v>
      </c>
      <c r="V63">
        <v>1</v>
      </c>
      <c r="W63" t="s">
        <v>42</v>
      </c>
      <c r="X63" t="s">
        <v>43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3">
      <c r="A64">
        <v>50</v>
      </c>
      <c r="B64">
        <f t="shared" si="0"/>
        <v>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80</v>
      </c>
      <c r="L64">
        <v>2</v>
      </c>
      <c r="M64" t="s">
        <v>39</v>
      </c>
      <c r="N64">
        <v>43</v>
      </c>
      <c r="O64">
        <v>2</v>
      </c>
      <c r="P64">
        <v>5</v>
      </c>
      <c r="Q64" t="s">
        <v>58</v>
      </c>
      <c r="R64">
        <v>3</v>
      </c>
      <c r="S64" t="s">
        <v>52</v>
      </c>
      <c r="T64">
        <v>18740</v>
      </c>
      <c r="U64">
        <v>16701</v>
      </c>
      <c r="V64">
        <v>5</v>
      </c>
      <c r="W64" t="s">
        <v>42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3">
      <c r="A65">
        <v>59</v>
      </c>
      <c r="B65">
        <f t="shared" si="0"/>
        <v>0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81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>
        <v>1</v>
      </c>
      <c r="S65" t="s">
        <v>41</v>
      </c>
      <c r="T65">
        <v>7637</v>
      </c>
      <c r="U65">
        <v>2354</v>
      </c>
      <c r="V65">
        <v>7</v>
      </c>
      <c r="W65" t="s">
        <v>42</v>
      </c>
      <c r="X65" t="s">
        <v>43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3">
      <c r="A66">
        <v>36</v>
      </c>
      <c r="B66">
        <f t="shared" si="0"/>
        <v>0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83</v>
      </c>
      <c r="L66">
        <v>3</v>
      </c>
      <c r="M66" t="s">
        <v>39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52</v>
      </c>
      <c r="T66">
        <v>10096</v>
      </c>
      <c r="U66">
        <v>8202</v>
      </c>
      <c r="V66">
        <v>1</v>
      </c>
      <c r="W66" t="s">
        <v>42</v>
      </c>
      <c r="X66" t="s">
        <v>43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3">
      <c r="A67">
        <v>55</v>
      </c>
      <c r="B67">
        <f t="shared" ref="B67:B130" si="1">IF(C67="Yes",1,0)</f>
        <v>0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84</v>
      </c>
      <c r="L67">
        <v>4</v>
      </c>
      <c r="M67" t="s">
        <v>39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52</v>
      </c>
      <c r="T67">
        <v>14756</v>
      </c>
      <c r="U67">
        <v>19730</v>
      </c>
      <c r="V67">
        <v>2</v>
      </c>
      <c r="W67" t="s">
        <v>42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3">
      <c r="A68">
        <v>36</v>
      </c>
      <c r="B68">
        <f t="shared" si="1"/>
        <v>0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85</v>
      </c>
      <c r="L68">
        <v>2</v>
      </c>
      <c r="M68" t="s">
        <v>46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41</v>
      </c>
      <c r="T68">
        <v>6499</v>
      </c>
      <c r="U68">
        <v>22656</v>
      </c>
      <c r="V68">
        <v>1</v>
      </c>
      <c r="W68" t="s">
        <v>42</v>
      </c>
      <c r="X68" t="s">
        <v>43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3">
      <c r="A69">
        <v>45</v>
      </c>
      <c r="B69">
        <f t="shared" si="1"/>
        <v>0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86</v>
      </c>
      <c r="L69">
        <v>2</v>
      </c>
      <c r="M69" t="s">
        <v>46</v>
      </c>
      <c r="N69">
        <v>59</v>
      </c>
      <c r="O69">
        <v>3</v>
      </c>
      <c r="P69">
        <v>3</v>
      </c>
      <c r="Q69" t="s">
        <v>47</v>
      </c>
      <c r="R69">
        <v>1</v>
      </c>
      <c r="S69" t="s">
        <v>52</v>
      </c>
      <c r="T69">
        <v>9724</v>
      </c>
      <c r="U69">
        <v>18787</v>
      </c>
      <c r="V69">
        <v>2</v>
      </c>
      <c r="W69" t="s">
        <v>42</v>
      </c>
      <c r="X69" t="s">
        <v>43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3">
      <c r="A70">
        <v>35</v>
      </c>
      <c r="B70">
        <f t="shared" si="1"/>
        <v>0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88</v>
      </c>
      <c r="L70">
        <v>2</v>
      </c>
      <c r="M70" t="s">
        <v>46</v>
      </c>
      <c r="N70">
        <v>79</v>
      </c>
      <c r="O70">
        <v>3</v>
      </c>
      <c r="P70">
        <v>1</v>
      </c>
      <c r="Q70" t="s">
        <v>47</v>
      </c>
      <c r="R70">
        <v>1</v>
      </c>
      <c r="S70" t="s">
        <v>48</v>
      </c>
      <c r="T70">
        <v>2194</v>
      </c>
      <c r="U70">
        <v>5868</v>
      </c>
      <c r="V70">
        <v>4</v>
      </c>
      <c r="W70" t="s">
        <v>42</v>
      </c>
      <c r="X70" t="s">
        <v>43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3">
      <c r="A71">
        <v>36</v>
      </c>
      <c r="B71">
        <f t="shared" si="1"/>
        <v>1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90</v>
      </c>
      <c r="L71">
        <v>4</v>
      </c>
      <c r="M71" t="s">
        <v>46</v>
      </c>
      <c r="N71">
        <v>79</v>
      </c>
      <c r="O71">
        <v>2</v>
      </c>
      <c r="P71">
        <v>1</v>
      </c>
      <c r="Q71" t="s">
        <v>47</v>
      </c>
      <c r="R71">
        <v>3</v>
      </c>
      <c r="S71" t="s">
        <v>48</v>
      </c>
      <c r="T71">
        <v>3388</v>
      </c>
      <c r="U71">
        <v>21777</v>
      </c>
      <c r="V71">
        <v>0</v>
      </c>
      <c r="W71" t="s">
        <v>42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3">
      <c r="A72">
        <v>59</v>
      </c>
      <c r="B72">
        <f t="shared" si="1"/>
        <v>0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91</v>
      </c>
      <c r="L72">
        <v>1</v>
      </c>
      <c r="M72" t="s">
        <v>39</v>
      </c>
      <c r="N72">
        <v>57</v>
      </c>
      <c r="O72">
        <v>2</v>
      </c>
      <c r="P72">
        <v>2</v>
      </c>
      <c r="Q72" t="s">
        <v>40</v>
      </c>
      <c r="R72">
        <v>3</v>
      </c>
      <c r="S72" t="s">
        <v>41</v>
      </c>
      <c r="T72">
        <v>5473</v>
      </c>
      <c r="U72">
        <v>24668</v>
      </c>
      <c r="V72">
        <v>7</v>
      </c>
      <c r="W72" t="s">
        <v>42</v>
      </c>
      <c r="X72" t="s">
        <v>43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3">
      <c r="A73">
        <v>29</v>
      </c>
      <c r="B73">
        <f t="shared" si="1"/>
        <v>0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94</v>
      </c>
      <c r="L73">
        <v>3</v>
      </c>
      <c r="M73" t="s">
        <v>46</v>
      </c>
      <c r="N73">
        <v>76</v>
      </c>
      <c r="O73">
        <v>3</v>
      </c>
      <c r="P73">
        <v>1</v>
      </c>
      <c r="Q73" t="s">
        <v>47</v>
      </c>
      <c r="R73">
        <v>2</v>
      </c>
      <c r="S73" t="s">
        <v>48</v>
      </c>
      <c r="T73">
        <v>2703</v>
      </c>
      <c r="U73">
        <v>4956</v>
      </c>
      <c r="V73">
        <v>0</v>
      </c>
      <c r="W73" t="s">
        <v>42</v>
      </c>
      <c r="X73" t="s">
        <v>43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3">
      <c r="A74">
        <v>31</v>
      </c>
      <c r="B74">
        <f t="shared" si="1"/>
        <v>0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95</v>
      </c>
      <c r="L74">
        <v>3</v>
      </c>
      <c r="M74" t="s">
        <v>46</v>
      </c>
      <c r="N74">
        <v>87</v>
      </c>
      <c r="O74">
        <v>3</v>
      </c>
      <c r="P74">
        <v>1</v>
      </c>
      <c r="Q74" t="s">
        <v>47</v>
      </c>
      <c r="R74">
        <v>2</v>
      </c>
      <c r="S74" t="s">
        <v>41</v>
      </c>
      <c r="T74">
        <v>2501</v>
      </c>
      <c r="U74">
        <v>18775</v>
      </c>
      <c r="V74">
        <v>1</v>
      </c>
      <c r="W74" t="s">
        <v>42</v>
      </c>
      <c r="X74" t="s">
        <v>43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3">
      <c r="A75">
        <v>32</v>
      </c>
      <c r="B75">
        <f t="shared" si="1"/>
        <v>0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96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>
        <v>2</v>
      </c>
      <c r="S75" t="s">
        <v>48</v>
      </c>
      <c r="T75">
        <v>6220</v>
      </c>
      <c r="U75">
        <v>7346</v>
      </c>
      <c r="V75">
        <v>1</v>
      </c>
      <c r="W75" t="s">
        <v>42</v>
      </c>
      <c r="X75" t="s">
        <v>43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3">
      <c r="A76">
        <v>36</v>
      </c>
      <c r="B76">
        <f t="shared" si="1"/>
        <v>0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97</v>
      </c>
      <c r="L76">
        <v>2</v>
      </c>
      <c r="M76" t="s">
        <v>39</v>
      </c>
      <c r="N76">
        <v>55</v>
      </c>
      <c r="O76">
        <v>4</v>
      </c>
      <c r="P76">
        <v>1</v>
      </c>
      <c r="Q76" t="s">
        <v>50</v>
      </c>
      <c r="R76">
        <v>4</v>
      </c>
      <c r="S76" t="s">
        <v>48</v>
      </c>
      <c r="T76">
        <v>3038</v>
      </c>
      <c r="U76">
        <v>22002</v>
      </c>
      <c r="V76">
        <v>3</v>
      </c>
      <c r="W76" t="s">
        <v>42</v>
      </c>
      <c r="X76" t="s">
        <v>43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3">
      <c r="A77">
        <v>31</v>
      </c>
      <c r="B77">
        <f t="shared" si="1"/>
        <v>0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98</v>
      </c>
      <c r="L77">
        <v>3</v>
      </c>
      <c r="M77" t="s">
        <v>39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41</v>
      </c>
      <c r="T77">
        <v>4424</v>
      </c>
      <c r="U77">
        <v>20682</v>
      </c>
      <c r="V77">
        <v>1</v>
      </c>
      <c r="W77" t="s">
        <v>42</v>
      </c>
      <c r="X77" t="s">
        <v>43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3">
      <c r="A78">
        <v>35</v>
      </c>
      <c r="B78">
        <f t="shared" si="1"/>
        <v>0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100</v>
      </c>
      <c r="L78">
        <v>3</v>
      </c>
      <c r="M78" t="s">
        <v>46</v>
      </c>
      <c r="N78">
        <v>32</v>
      </c>
      <c r="O78">
        <v>2</v>
      </c>
      <c r="P78">
        <v>2</v>
      </c>
      <c r="Q78" t="s">
        <v>40</v>
      </c>
      <c r="R78">
        <v>1</v>
      </c>
      <c r="S78" t="s">
        <v>41</v>
      </c>
      <c r="T78">
        <v>4312</v>
      </c>
      <c r="U78">
        <v>23016</v>
      </c>
      <c r="V78">
        <v>0</v>
      </c>
      <c r="W78" t="s">
        <v>42</v>
      </c>
      <c r="X78" t="s">
        <v>43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3">
      <c r="A79">
        <v>45</v>
      </c>
      <c r="B79">
        <f t="shared" si="1"/>
        <v>0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101</v>
      </c>
      <c r="L79">
        <v>4</v>
      </c>
      <c r="M79" t="s">
        <v>46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48</v>
      </c>
      <c r="T79">
        <v>13245</v>
      </c>
      <c r="U79">
        <v>15067</v>
      </c>
      <c r="V79">
        <v>4</v>
      </c>
      <c r="W79" t="s">
        <v>42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>
        <v>37</v>
      </c>
      <c r="B80">
        <f t="shared" si="1"/>
        <v>0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102</v>
      </c>
      <c r="L80">
        <v>1</v>
      </c>
      <c r="M80" t="s">
        <v>46</v>
      </c>
      <c r="N80">
        <v>30</v>
      </c>
      <c r="O80">
        <v>3</v>
      </c>
      <c r="P80">
        <v>3</v>
      </c>
      <c r="Q80" t="s">
        <v>58</v>
      </c>
      <c r="R80">
        <v>3</v>
      </c>
      <c r="S80" t="s">
        <v>41</v>
      </c>
      <c r="T80">
        <v>13664</v>
      </c>
      <c r="U80">
        <v>25258</v>
      </c>
      <c r="V80">
        <v>4</v>
      </c>
      <c r="W80" t="s">
        <v>42</v>
      </c>
      <c r="X80" t="s">
        <v>43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3">
      <c r="A81">
        <v>46</v>
      </c>
      <c r="B81">
        <f t="shared" si="1"/>
        <v>0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103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>
        <v>2</v>
      </c>
      <c r="S81" t="s">
        <v>52</v>
      </c>
      <c r="T81">
        <v>5021</v>
      </c>
      <c r="U81">
        <v>10425</v>
      </c>
      <c r="V81">
        <v>8</v>
      </c>
      <c r="W81" t="s">
        <v>42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3">
      <c r="A82">
        <v>30</v>
      </c>
      <c r="B82">
        <f t="shared" si="1"/>
        <v>0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104</v>
      </c>
      <c r="L82">
        <v>4</v>
      </c>
      <c r="M82" t="s">
        <v>46</v>
      </c>
      <c r="N82">
        <v>55</v>
      </c>
      <c r="O82">
        <v>2</v>
      </c>
      <c r="P82">
        <v>2</v>
      </c>
      <c r="Q82" t="s">
        <v>50</v>
      </c>
      <c r="R82">
        <v>4</v>
      </c>
      <c r="S82" t="s">
        <v>48</v>
      </c>
      <c r="T82">
        <v>5126</v>
      </c>
      <c r="U82">
        <v>15998</v>
      </c>
      <c r="V82">
        <v>1</v>
      </c>
      <c r="W82" t="s">
        <v>42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3">
      <c r="A83">
        <v>35</v>
      </c>
      <c r="B83">
        <f t="shared" si="1"/>
        <v>0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105</v>
      </c>
      <c r="L83">
        <v>2</v>
      </c>
      <c r="M83" t="s">
        <v>46</v>
      </c>
      <c r="N83">
        <v>30</v>
      </c>
      <c r="O83">
        <v>2</v>
      </c>
      <c r="P83">
        <v>1</v>
      </c>
      <c r="Q83" t="s">
        <v>47</v>
      </c>
      <c r="R83">
        <v>3</v>
      </c>
      <c r="S83" t="s">
        <v>41</v>
      </c>
      <c r="T83">
        <v>2859</v>
      </c>
      <c r="U83">
        <v>26278</v>
      </c>
      <c r="V83">
        <v>1</v>
      </c>
      <c r="W83" t="s">
        <v>42</v>
      </c>
      <c r="X83" t="s">
        <v>43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3">
      <c r="A84">
        <v>55</v>
      </c>
      <c r="B84">
        <f t="shared" si="1"/>
        <v>0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106</v>
      </c>
      <c r="L84">
        <v>1</v>
      </c>
      <c r="M84" t="s">
        <v>46</v>
      </c>
      <c r="N84">
        <v>70</v>
      </c>
      <c r="O84">
        <v>3</v>
      </c>
      <c r="P84">
        <v>3</v>
      </c>
      <c r="Q84" t="s">
        <v>40</v>
      </c>
      <c r="R84">
        <v>4</v>
      </c>
      <c r="S84" t="s">
        <v>48</v>
      </c>
      <c r="T84">
        <v>10239</v>
      </c>
      <c r="U84">
        <v>18092</v>
      </c>
      <c r="V84">
        <v>3</v>
      </c>
      <c r="W84" t="s">
        <v>42</v>
      </c>
      <c r="X84" t="s">
        <v>43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3">
      <c r="A85">
        <v>38</v>
      </c>
      <c r="B85">
        <f t="shared" si="1"/>
        <v>0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107</v>
      </c>
      <c r="L85">
        <v>2</v>
      </c>
      <c r="M85" t="s">
        <v>39</v>
      </c>
      <c r="N85">
        <v>79</v>
      </c>
      <c r="O85">
        <v>1</v>
      </c>
      <c r="P85">
        <v>2</v>
      </c>
      <c r="Q85" t="s">
        <v>47</v>
      </c>
      <c r="R85">
        <v>4</v>
      </c>
      <c r="S85" t="s">
        <v>52</v>
      </c>
      <c r="T85">
        <v>5329</v>
      </c>
      <c r="U85">
        <v>15717</v>
      </c>
      <c r="V85">
        <v>7</v>
      </c>
      <c r="W85" t="s">
        <v>42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3">
      <c r="A86">
        <v>34</v>
      </c>
      <c r="B86">
        <f t="shared" si="1"/>
        <v>0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110</v>
      </c>
      <c r="L86">
        <v>1</v>
      </c>
      <c r="M86" t="s">
        <v>46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48</v>
      </c>
      <c r="T86">
        <v>4325</v>
      </c>
      <c r="U86">
        <v>17736</v>
      </c>
      <c r="V86">
        <v>1</v>
      </c>
      <c r="W86" t="s">
        <v>42</v>
      </c>
      <c r="X86" t="s">
        <v>43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3">
      <c r="A87">
        <v>56</v>
      </c>
      <c r="B87">
        <f t="shared" si="1"/>
        <v>0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112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41</v>
      </c>
      <c r="T87">
        <v>7260</v>
      </c>
      <c r="U87">
        <v>21698</v>
      </c>
      <c r="V87">
        <v>4</v>
      </c>
      <c r="W87" t="s">
        <v>42</v>
      </c>
      <c r="X87" t="s">
        <v>43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3">
      <c r="A88">
        <v>23</v>
      </c>
      <c r="B88">
        <f t="shared" si="1"/>
        <v>0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113</v>
      </c>
      <c r="L88">
        <v>3</v>
      </c>
      <c r="M88" t="s">
        <v>46</v>
      </c>
      <c r="N88">
        <v>62</v>
      </c>
      <c r="O88">
        <v>3</v>
      </c>
      <c r="P88">
        <v>1</v>
      </c>
      <c r="Q88" t="s">
        <v>57</v>
      </c>
      <c r="R88">
        <v>1</v>
      </c>
      <c r="S88" t="s">
        <v>52</v>
      </c>
      <c r="T88">
        <v>2322</v>
      </c>
      <c r="U88">
        <v>9518</v>
      </c>
      <c r="V88">
        <v>3</v>
      </c>
      <c r="W88" t="s">
        <v>42</v>
      </c>
      <c r="X88" t="s">
        <v>43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>
        <v>51</v>
      </c>
      <c r="B89">
        <f t="shared" si="1"/>
        <v>0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116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>
        <v>4</v>
      </c>
      <c r="S89" t="s">
        <v>48</v>
      </c>
      <c r="T89">
        <v>2075</v>
      </c>
      <c r="U89">
        <v>18725</v>
      </c>
      <c r="V89">
        <v>3</v>
      </c>
      <c r="W89" t="s">
        <v>42</v>
      </c>
      <c r="X89" t="s">
        <v>43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3">
      <c r="A90">
        <v>30</v>
      </c>
      <c r="B90">
        <f t="shared" si="1"/>
        <v>0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117</v>
      </c>
      <c r="L90">
        <v>3</v>
      </c>
      <c r="M90" t="s">
        <v>46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48</v>
      </c>
      <c r="T90">
        <v>4152</v>
      </c>
      <c r="U90">
        <v>15830</v>
      </c>
      <c r="V90">
        <v>1</v>
      </c>
      <c r="W90" t="s">
        <v>42</v>
      </c>
      <c r="X90" t="s">
        <v>43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3">
      <c r="A91">
        <v>46</v>
      </c>
      <c r="B91">
        <f t="shared" si="1"/>
        <v>1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118</v>
      </c>
      <c r="L91">
        <v>3</v>
      </c>
      <c r="M91" t="s">
        <v>46</v>
      </c>
      <c r="N91">
        <v>64</v>
      </c>
      <c r="O91">
        <v>2</v>
      </c>
      <c r="P91">
        <v>3</v>
      </c>
      <c r="Q91" t="s">
        <v>40</v>
      </c>
      <c r="R91">
        <v>4</v>
      </c>
      <c r="S91" t="s">
        <v>41</v>
      </c>
      <c r="T91">
        <v>9619</v>
      </c>
      <c r="U91">
        <v>13596</v>
      </c>
      <c r="V91">
        <v>1</v>
      </c>
      <c r="W91" t="s">
        <v>42</v>
      </c>
      <c r="X91" t="s">
        <v>43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3">
      <c r="A92">
        <v>40</v>
      </c>
      <c r="B92">
        <f t="shared" si="1"/>
        <v>0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119</v>
      </c>
      <c r="L92">
        <v>3</v>
      </c>
      <c r="M92" t="s">
        <v>46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48</v>
      </c>
      <c r="T92">
        <v>13503</v>
      </c>
      <c r="U92">
        <v>14115</v>
      </c>
      <c r="V92">
        <v>1</v>
      </c>
      <c r="W92" t="s">
        <v>42</v>
      </c>
      <c r="X92" t="s">
        <v>43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3">
      <c r="A93">
        <v>51</v>
      </c>
      <c r="B93">
        <f t="shared" si="1"/>
        <v>0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120</v>
      </c>
      <c r="L93">
        <v>3</v>
      </c>
      <c r="M93" t="s">
        <v>46</v>
      </c>
      <c r="N93">
        <v>71</v>
      </c>
      <c r="O93">
        <v>3</v>
      </c>
      <c r="P93">
        <v>2</v>
      </c>
      <c r="Q93" t="s">
        <v>40</v>
      </c>
      <c r="R93">
        <v>4</v>
      </c>
      <c r="S93" t="s">
        <v>41</v>
      </c>
      <c r="T93">
        <v>5441</v>
      </c>
      <c r="U93">
        <v>8423</v>
      </c>
      <c r="V93">
        <v>0</v>
      </c>
      <c r="W93" t="s">
        <v>42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3">
      <c r="A94">
        <v>30</v>
      </c>
      <c r="B94">
        <f t="shared" si="1"/>
        <v>0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121</v>
      </c>
      <c r="L94">
        <v>3</v>
      </c>
      <c r="M94" t="s">
        <v>39</v>
      </c>
      <c r="N94">
        <v>63</v>
      </c>
      <c r="O94">
        <v>2</v>
      </c>
      <c r="P94">
        <v>2</v>
      </c>
      <c r="Q94" t="s">
        <v>40</v>
      </c>
      <c r="R94">
        <v>2</v>
      </c>
      <c r="S94" t="s">
        <v>52</v>
      </c>
      <c r="T94">
        <v>5209</v>
      </c>
      <c r="U94">
        <v>19760</v>
      </c>
      <c r="V94">
        <v>1</v>
      </c>
      <c r="W94" t="s">
        <v>42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3">
      <c r="A95">
        <v>46</v>
      </c>
      <c r="B95">
        <f t="shared" si="1"/>
        <v>0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124</v>
      </c>
      <c r="L95">
        <v>3</v>
      </c>
      <c r="M95" t="s">
        <v>46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48</v>
      </c>
      <c r="T95">
        <v>10673</v>
      </c>
      <c r="U95">
        <v>3142</v>
      </c>
      <c r="V95">
        <v>2</v>
      </c>
      <c r="W95" t="s">
        <v>42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3">
      <c r="A96">
        <v>32</v>
      </c>
      <c r="B96">
        <f t="shared" si="1"/>
        <v>0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125</v>
      </c>
      <c r="L96">
        <v>2</v>
      </c>
      <c r="M96" t="s">
        <v>46</v>
      </c>
      <c r="N96">
        <v>87</v>
      </c>
      <c r="O96">
        <v>3</v>
      </c>
      <c r="P96">
        <v>2</v>
      </c>
      <c r="Q96" t="s">
        <v>40</v>
      </c>
      <c r="R96">
        <v>3</v>
      </c>
      <c r="S96" t="s">
        <v>41</v>
      </c>
      <c r="T96">
        <v>5010</v>
      </c>
      <c r="U96">
        <v>24301</v>
      </c>
      <c r="V96">
        <v>1</v>
      </c>
      <c r="W96" t="s">
        <v>42</v>
      </c>
      <c r="X96" t="s">
        <v>43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3">
      <c r="A97">
        <v>54</v>
      </c>
      <c r="B97">
        <f t="shared" si="1"/>
        <v>0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126</v>
      </c>
      <c r="L97">
        <v>1</v>
      </c>
      <c r="M97" t="s">
        <v>39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48</v>
      </c>
      <c r="T97">
        <v>13549</v>
      </c>
      <c r="U97">
        <v>24001</v>
      </c>
      <c r="V97">
        <v>9</v>
      </c>
      <c r="W97" t="s">
        <v>42</v>
      </c>
      <c r="X97" t="s">
        <v>43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3">
      <c r="A98">
        <v>24</v>
      </c>
      <c r="B98">
        <f t="shared" si="1"/>
        <v>0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128</v>
      </c>
      <c r="L98">
        <v>1</v>
      </c>
      <c r="M98" t="s">
        <v>39</v>
      </c>
      <c r="N98">
        <v>33</v>
      </c>
      <c r="O98">
        <v>3</v>
      </c>
      <c r="P98">
        <v>2</v>
      </c>
      <c r="Q98" t="s">
        <v>40</v>
      </c>
      <c r="R98">
        <v>3</v>
      </c>
      <c r="S98" t="s">
        <v>48</v>
      </c>
      <c r="T98">
        <v>4999</v>
      </c>
      <c r="U98">
        <v>17519</v>
      </c>
      <c r="V98">
        <v>0</v>
      </c>
      <c r="W98" t="s">
        <v>42</v>
      </c>
      <c r="X98" t="s">
        <v>43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3">
      <c r="A99">
        <v>28</v>
      </c>
      <c r="B99">
        <f t="shared" si="1"/>
        <v>0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129</v>
      </c>
      <c r="L99">
        <v>2</v>
      </c>
      <c r="M99" t="s">
        <v>46</v>
      </c>
      <c r="N99">
        <v>43</v>
      </c>
      <c r="O99">
        <v>3</v>
      </c>
      <c r="P99">
        <v>2</v>
      </c>
      <c r="Q99" t="s">
        <v>40</v>
      </c>
      <c r="R99">
        <v>3</v>
      </c>
      <c r="S99" t="s">
        <v>48</v>
      </c>
      <c r="T99">
        <v>4221</v>
      </c>
      <c r="U99">
        <v>8863</v>
      </c>
      <c r="V99">
        <v>1</v>
      </c>
      <c r="W99" t="s">
        <v>42</v>
      </c>
      <c r="X99" t="s">
        <v>43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3">
      <c r="A100">
        <v>58</v>
      </c>
      <c r="B100">
        <f t="shared" si="1"/>
        <v>0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131</v>
      </c>
      <c r="L100">
        <v>4</v>
      </c>
      <c r="M100" t="s">
        <v>46</v>
      </c>
      <c r="N100">
        <v>37</v>
      </c>
      <c r="O100">
        <v>3</v>
      </c>
      <c r="P100">
        <v>4</v>
      </c>
      <c r="Q100" t="s">
        <v>40</v>
      </c>
      <c r="R100">
        <v>3</v>
      </c>
      <c r="S100" t="s">
        <v>41</v>
      </c>
      <c r="T100">
        <v>13872</v>
      </c>
      <c r="U100">
        <v>24409</v>
      </c>
      <c r="V100">
        <v>0</v>
      </c>
      <c r="W100" t="s">
        <v>42</v>
      </c>
      <c r="X100" t="s">
        <v>43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3">
      <c r="A101">
        <v>44</v>
      </c>
      <c r="B101">
        <f t="shared" si="1"/>
        <v>0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132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>
        <v>2</v>
      </c>
      <c r="S101" t="s">
        <v>48</v>
      </c>
      <c r="T101">
        <v>2042</v>
      </c>
      <c r="U101">
        <v>25043</v>
      </c>
      <c r="V101">
        <v>4</v>
      </c>
      <c r="W101" t="s">
        <v>42</v>
      </c>
      <c r="X101" t="s">
        <v>43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3">
      <c r="A102">
        <v>37</v>
      </c>
      <c r="B102">
        <f t="shared" si="1"/>
        <v>1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133</v>
      </c>
      <c r="L102">
        <v>3</v>
      </c>
      <c r="M102" t="s">
        <v>46</v>
      </c>
      <c r="N102">
        <v>63</v>
      </c>
      <c r="O102">
        <v>3</v>
      </c>
      <c r="P102">
        <v>1</v>
      </c>
      <c r="Q102" t="s">
        <v>61</v>
      </c>
      <c r="R102">
        <v>1</v>
      </c>
      <c r="S102" t="s">
        <v>52</v>
      </c>
      <c r="T102">
        <v>2073</v>
      </c>
      <c r="U102">
        <v>23648</v>
      </c>
      <c r="V102">
        <v>4</v>
      </c>
      <c r="W102" t="s">
        <v>42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3">
      <c r="A103">
        <v>32</v>
      </c>
      <c r="B103">
        <f t="shared" si="1"/>
        <v>0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134</v>
      </c>
      <c r="L103">
        <v>4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>
        <v>1</v>
      </c>
      <c r="S103" t="s">
        <v>41</v>
      </c>
      <c r="T103">
        <v>2956</v>
      </c>
      <c r="U103">
        <v>15178</v>
      </c>
      <c r="V103">
        <v>1</v>
      </c>
      <c r="W103" t="s">
        <v>42</v>
      </c>
      <c r="X103" t="s">
        <v>43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3">
      <c r="A104">
        <v>20</v>
      </c>
      <c r="B104">
        <f t="shared" si="1"/>
        <v>1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137</v>
      </c>
      <c r="L104">
        <v>4</v>
      </c>
      <c r="M104" t="s">
        <v>39</v>
      </c>
      <c r="N104">
        <v>66</v>
      </c>
      <c r="O104">
        <v>2</v>
      </c>
      <c r="P104">
        <v>1</v>
      </c>
      <c r="Q104" t="s">
        <v>50</v>
      </c>
      <c r="R104">
        <v>4</v>
      </c>
      <c r="S104" t="s">
        <v>41</v>
      </c>
      <c r="T104">
        <v>2926</v>
      </c>
      <c r="U104">
        <v>19783</v>
      </c>
      <c r="V104">
        <v>1</v>
      </c>
      <c r="W104" t="s">
        <v>42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3">
      <c r="A105">
        <v>34</v>
      </c>
      <c r="B105">
        <f t="shared" si="1"/>
        <v>0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138</v>
      </c>
      <c r="L105">
        <v>1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>
        <v>3</v>
      </c>
      <c r="S105" t="s">
        <v>41</v>
      </c>
      <c r="T105">
        <v>4809</v>
      </c>
      <c r="U105">
        <v>12482</v>
      </c>
      <c r="V105">
        <v>1</v>
      </c>
      <c r="W105" t="s">
        <v>42</v>
      </c>
      <c r="X105" t="s">
        <v>43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3">
      <c r="A106">
        <v>37</v>
      </c>
      <c r="B106">
        <f t="shared" si="1"/>
        <v>0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139</v>
      </c>
      <c r="L106">
        <v>3</v>
      </c>
      <c r="M106" t="s">
        <v>46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52</v>
      </c>
      <c r="T106">
        <v>5163</v>
      </c>
      <c r="U106">
        <v>15850</v>
      </c>
      <c r="V106">
        <v>5</v>
      </c>
      <c r="W106" t="s">
        <v>42</v>
      </c>
      <c r="X106" t="s">
        <v>43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3">
      <c r="A107">
        <v>59</v>
      </c>
      <c r="B107">
        <f t="shared" si="1"/>
        <v>0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140</v>
      </c>
      <c r="L107">
        <v>3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48</v>
      </c>
      <c r="T107">
        <v>18844</v>
      </c>
      <c r="U107">
        <v>21922</v>
      </c>
      <c r="V107">
        <v>9</v>
      </c>
      <c r="W107" t="s">
        <v>42</v>
      </c>
      <c r="X107" t="s">
        <v>43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3">
      <c r="A108">
        <v>50</v>
      </c>
      <c r="B108">
        <f t="shared" si="1"/>
        <v>0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141</v>
      </c>
      <c r="L108">
        <v>1</v>
      </c>
      <c r="M108" t="s">
        <v>39</v>
      </c>
      <c r="N108">
        <v>73</v>
      </c>
      <c r="O108">
        <v>3</v>
      </c>
      <c r="P108">
        <v>5</v>
      </c>
      <c r="Q108" t="s">
        <v>58</v>
      </c>
      <c r="R108">
        <v>2</v>
      </c>
      <c r="S108" t="s">
        <v>48</v>
      </c>
      <c r="T108">
        <v>18172</v>
      </c>
      <c r="U108">
        <v>9755</v>
      </c>
      <c r="V108">
        <v>3</v>
      </c>
      <c r="W108" t="s">
        <v>42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3">
      <c r="A109">
        <v>25</v>
      </c>
      <c r="B109">
        <f t="shared" si="1"/>
        <v>1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142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>
        <v>3</v>
      </c>
      <c r="S109" t="s">
        <v>41</v>
      </c>
      <c r="T109">
        <v>5744</v>
      </c>
      <c r="U109">
        <v>26959</v>
      </c>
      <c r="V109">
        <v>1</v>
      </c>
      <c r="W109" t="s">
        <v>42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3">
      <c r="A110">
        <v>25</v>
      </c>
      <c r="B110">
        <f t="shared" si="1"/>
        <v>0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143</v>
      </c>
      <c r="L110">
        <v>4</v>
      </c>
      <c r="M110" t="s">
        <v>46</v>
      </c>
      <c r="N110">
        <v>64</v>
      </c>
      <c r="O110">
        <v>2</v>
      </c>
      <c r="P110">
        <v>1</v>
      </c>
      <c r="Q110" t="s">
        <v>47</v>
      </c>
      <c r="R110">
        <v>4</v>
      </c>
      <c r="S110" t="s">
        <v>48</v>
      </c>
      <c r="T110">
        <v>2889</v>
      </c>
      <c r="U110">
        <v>26897</v>
      </c>
      <c r="V110">
        <v>1</v>
      </c>
      <c r="W110" t="s">
        <v>42</v>
      </c>
      <c r="X110" t="s">
        <v>43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3">
      <c r="A111">
        <v>22</v>
      </c>
      <c r="B111">
        <f t="shared" si="1"/>
        <v>0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144</v>
      </c>
      <c r="L111">
        <v>2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>
        <v>4</v>
      </c>
      <c r="S111" t="s">
        <v>41</v>
      </c>
      <c r="T111">
        <v>2871</v>
      </c>
      <c r="U111">
        <v>23785</v>
      </c>
      <c r="V111">
        <v>1</v>
      </c>
      <c r="W111" t="s">
        <v>42</v>
      </c>
      <c r="X111" t="s">
        <v>43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>
        <v>51</v>
      </c>
      <c r="B112">
        <f t="shared" si="1"/>
        <v>0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145</v>
      </c>
      <c r="L112">
        <v>1</v>
      </c>
      <c r="M112" t="s">
        <v>39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41</v>
      </c>
      <c r="T112">
        <v>7484</v>
      </c>
      <c r="U112">
        <v>25796</v>
      </c>
      <c r="V112">
        <v>3</v>
      </c>
      <c r="W112" t="s">
        <v>42</v>
      </c>
      <c r="X112" t="s">
        <v>43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3">
      <c r="A113">
        <v>34</v>
      </c>
      <c r="B113">
        <f t="shared" si="1"/>
        <v>1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147</v>
      </c>
      <c r="L113">
        <v>1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>
        <v>3</v>
      </c>
      <c r="S113" t="s">
        <v>41</v>
      </c>
      <c r="T113">
        <v>6074</v>
      </c>
      <c r="U113">
        <v>22887</v>
      </c>
      <c r="V113">
        <v>1</v>
      </c>
      <c r="W113" t="s">
        <v>42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3">
      <c r="A114">
        <v>54</v>
      </c>
      <c r="B114">
        <f t="shared" si="1"/>
        <v>0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148</v>
      </c>
      <c r="L114">
        <v>4</v>
      </c>
      <c r="M114" t="s">
        <v>39</v>
      </c>
      <c r="N114">
        <v>30</v>
      </c>
      <c r="O114">
        <v>4</v>
      </c>
      <c r="P114">
        <v>4</v>
      </c>
      <c r="Q114" t="s">
        <v>56</v>
      </c>
      <c r="R114">
        <v>4</v>
      </c>
      <c r="S114" t="s">
        <v>41</v>
      </c>
      <c r="T114">
        <v>17328</v>
      </c>
      <c r="U114">
        <v>13871</v>
      </c>
      <c r="V114">
        <v>2</v>
      </c>
      <c r="W114" t="s">
        <v>42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3">
      <c r="A115">
        <v>24</v>
      </c>
      <c r="B115">
        <f t="shared" si="1"/>
        <v>0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150</v>
      </c>
      <c r="L115">
        <v>2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>
        <v>3</v>
      </c>
      <c r="S115" t="s">
        <v>48</v>
      </c>
      <c r="T115">
        <v>2774</v>
      </c>
      <c r="U115">
        <v>13257</v>
      </c>
      <c r="V115">
        <v>0</v>
      </c>
      <c r="W115" t="s">
        <v>42</v>
      </c>
      <c r="X115" t="s">
        <v>43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3">
      <c r="A116">
        <v>34</v>
      </c>
      <c r="B116">
        <f t="shared" si="1"/>
        <v>0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151</v>
      </c>
      <c r="L116">
        <v>3</v>
      </c>
      <c r="M116" t="s">
        <v>39</v>
      </c>
      <c r="N116">
        <v>45</v>
      </c>
      <c r="O116">
        <v>2</v>
      </c>
      <c r="P116">
        <v>2</v>
      </c>
      <c r="Q116" t="s">
        <v>47</v>
      </c>
      <c r="R116">
        <v>2</v>
      </c>
      <c r="S116" t="s">
        <v>52</v>
      </c>
      <c r="T116">
        <v>4505</v>
      </c>
      <c r="U116">
        <v>15000</v>
      </c>
      <c r="V116">
        <v>6</v>
      </c>
      <c r="W116" t="s">
        <v>42</v>
      </c>
      <c r="X116" t="s">
        <v>43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3">
      <c r="A117">
        <v>37</v>
      </c>
      <c r="B117">
        <f t="shared" si="1"/>
        <v>0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152</v>
      </c>
      <c r="L117">
        <v>3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>
        <v>4</v>
      </c>
      <c r="S117" t="s">
        <v>41</v>
      </c>
      <c r="T117">
        <v>7428</v>
      </c>
      <c r="U117">
        <v>14506</v>
      </c>
      <c r="V117">
        <v>2</v>
      </c>
      <c r="W117" t="s">
        <v>42</v>
      </c>
      <c r="X117" t="s">
        <v>43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3">
      <c r="A118">
        <v>34</v>
      </c>
      <c r="B118">
        <f t="shared" si="1"/>
        <v>0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153</v>
      </c>
      <c r="L118">
        <v>3</v>
      </c>
      <c r="M118" t="s">
        <v>39</v>
      </c>
      <c r="N118">
        <v>45</v>
      </c>
      <c r="O118">
        <v>2</v>
      </c>
      <c r="P118">
        <v>3</v>
      </c>
      <c r="Q118" t="s">
        <v>56</v>
      </c>
      <c r="R118">
        <v>1</v>
      </c>
      <c r="S118" t="s">
        <v>41</v>
      </c>
      <c r="T118">
        <v>11631</v>
      </c>
      <c r="U118">
        <v>5615</v>
      </c>
      <c r="V118">
        <v>2</v>
      </c>
      <c r="W118" t="s">
        <v>42</v>
      </c>
      <c r="X118" t="s">
        <v>43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3">
      <c r="A119">
        <v>36</v>
      </c>
      <c r="B119">
        <f t="shared" si="1"/>
        <v>0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154</v>
      </c>
      <c r="L119">
        <v>2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>
        <v>4</v>
      </c>
      <c r="S119" t="s">
        <v>48</v>
      </c>
      <c r="T119">
        <v>9738</v>
      </c>
      <c r="U119">
        <v>22952</v>
      </c>
      <c r="V119">
        <v>0</v>
      </c>
      <c r="W119" t="s">
        <v>42</v>
      </c>
      <c r="X119" t="s">
        <v>43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3">
      <c r="A120">
        <v>36</v>
      </c>
      <c r="B120">
        <f t="shared" si="1"/>
        <v>0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155</v>
      </c>
      <c r="L120">
        <v>1</v>
      </c>
      <c r="M120" t="s">
        <v>39</v>
      </c>
      <c r="N120">
        <v>39</v>
      </c>
      <c r="O120">
        <v>3</v>
      </c>
      <c r="P120">
        <v>1</v>
      </c>
      <c r="Q120" t="s">
        <v>50</v>
      </c>
      <c r="R120">
        <v>4</v>
      </c>
      <c r="S120" t="s">
        <v>52</v>
      </c>
      <c r="T120">
        <v>2835</v>
      </c>
      <c r="U120">
        <v>2561</v>
      </c>
      <c r="V120">
        <v>5</v>
      </c>
      <c r="W120" t="s">
        <v>42</v>
      </c>
      <c r="X120" t="s">
        <v>43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3">
      <c r="A121">
        <v>43</v>
      </c>
      <c r="B121">
        <f t="shared" si="1"/>
        <v>0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158</v>
      </c>
      <c r="L121">
        <v>3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48</v>
      </c>
      <c r="T121">
        <v>16959</v>
      </c>
      <c r="U121">
        <v>19494</v>
      </c>
      <c r="V121">
        <v>1</v>
      </c>
      <c r="W121" t="s">
        <v>42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3">
      <c r="A122">
        <v>30</v>
      </c>
      <c r="B122">
        <f t="shared" si="1"/>
        <v>0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159</v>
      </c>
      <c r="L122">
        <v>1</v>
      </c>
      <c r="M122" t="s">
        <v>46</v>
      </c>
      <c r="N122">
        <v>96</v>
      </c>
      <c r="O122">
        <v>1</v>
      </c>
      <c r="P122">
        <v>1</v>
      </c>
      <c r="Q122" t="s">
        <v>47</v>
      </c>
      <c r="R122">
        <v>3</v>
      </c>
      <c r="S122" t="s">
        <v>52</v>
      </c>
      <c r="T122">
        <v>2613</v>
      </c>
      <c r="U122">
        <v>22310</v>
      </c>
      <c r="V122">
        <v>1</v>
      </c>
      <c r="W122" t="s">
        <v>42</v>
      </c>
      <c r="X122" t="s">
        <v>43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3">
      <c r="A123">
        <v>33</v>
      </c>
      <c r="B123">
        <f t="shared" si="1"/>
        <v>0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160</v>
      </c>
      <c r="L123">
        <v>3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>
        <v>2</v>
      </c>
      <c r="S123" t="s">
        <v>48</v>
      </c>
      <c r="T123">
        <v>6146</v>
      </c>
      <c r="U123">
        <v>15480</v>
      </c>
      <c r="V123">
        <v>0</v>
      </c>
      <c r="W123" t="s">
        <v>42</v>
      </c>
      <c r="X123" t="s">
        <v>43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3">
      <c r="A124">
        <v>56</v>
      </c>
      <c r="B124">
        <f t="shared" si="1"/>
        <v>1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161</v>
      </c>
      <c r="L124">
        <v>2</v>
      </c>
      <c r="M124" t="s">
        <v>39</v>
      </c>
      <c r="N124">
        <v>72</v>
      </c>
      <c r="O124">
        <v>3</v>
      </c>
      <c r="P124">
        <v>1</v>
      </c>
      <c r="Q124" t="s">
        <v>47</v>
      </c>
      <c r="R124">
        <v>2</v>
      </c>
      <c r="S124" t="s">
        <v>48</v>
      </c>
      <c r="T124">
        <v>4963</v>
      </c>
      <c r="U124">
        <v>4510</v>
      </c>
      <c r="V124">
        <v>9</v>
      </c>
      <c r="W124" t="s">
        <v>42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3">
      <c r="A125">
        <v>51</v>
      </c>
      <c r="B125">
        <f t="shared" si="1"/>
        <v>0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162</v>
      </c>
      <c r="L125">
        <v>1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41</v>
      </c>
      <c r="T125">
        <v>19537</v>
      </c>
      <c r="U125">
        <v>6462</v>
      </c>
      <c r="V125">
        <v>7</v>
      </c>
      <c r="W125" t="s">
        <v>42</v>
      </c>
      <c r="X125" t="s">
        <v>43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3">
      <c r="A126">
        <v>31</v>
      </c>
      <c r="B126">
        <f t="shared" si="1"/>
        <v>1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163</v>
      </c>
      <c r="L126">
        <v>2</v>
      </c>
      <c r="M126" t="s">
        <v>46</v>
      </c>
      <c r="N126">
        <v>76</v>
      </c>
      <c r="O126">
        <v>1</v>
      </c>
      <c r="P126">
        <v>2</v>
      </c>
      <c r="Q126" t="s">
        <v>40</v>
      </c>
      <c r="R126">
        <v>3</v>
      </c>
      <c r="S126" t="s">
        <v>48</v>
      </c>
      <c r="T126">
        <v>6172</v>
      </c>
      <c r="U126">
        <v>20739</v>
      </c>
      <c r="V126">
        <v>4</v>
      </c>
      <c r="W126" t="s">
        <v>42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3">
      <c r="A127">
        <v>26</v>
      </c>
      <c r="B127">
        <f t="shared" si="1"/>
        <v>0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164</v>
      </c>
      <c r="L127">
        <v>3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>
        <v>2</v>
      </c>
      <c r="S127" t="s">
        <v>48</v>
      </c>
      <c r="T127">
        <v>2368</v>
      </c>
      <c r="U127">
        <v>23300</v>
      </c>
      <c r="V127">
        <v>1</v>
      </c>
      <c r="W127" t="s">
        <v>42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3">
      <c r="A128">
        <v>58</v>
      </c>
      <c r="B128">
        <f t="shared" si="1"/>
        <v>1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165</v>
      </c>
      <c r="L128">
        <v>4</v>
      </c>
      <c r="M128" t="s">
        <v>39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48</v>
      </c>
      <c r="T128">
        <v>10312</v>
      </c>
      <c r="U128">
        <v>3465</v>
      </c>
      <c r="V128">
        <v>1</v>
      </c>
      <c r="W128" t="s">
        <v>42</v>
      </c>
      <c r="X128" t="s">
        <v>43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3">
      <c r="A129">
        <v>19</v>
      </c>
      <c r="B129">
        <f t="shared" si="1"/>
        <v>1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167</v>
      </c>
      <c r="L129">
        <v>4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41</v>
      </c>
      <c r="T129">
        <v>1675</v>
      </c>
      <c r="U129">
        <v>26820</v>
      </c>
      <c r="V129">
        <v>1</v>
      </c>
      <c r="W129" t="s">
        <v>42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3">
      <c r="A130">
        <v>22</v>
      </c>
      <c r="B130">
        <f t="shared" si="1"/>
        <v>0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169</v>
      </c>
      <c r="L130">
        <v>3</v>
      </c>
      <c r="M130" t="s">
        <v>46</v>
      </c>
      <c r="N130">
        <v>100</v>
      </c>
      <c r="O130">
        <v>3</v>
      </c>
      <c r="P130">
        <v>1</v>
      </c>
      <c r="Q130" t="s">
        <v>50</v>
      </c>
      <c r="R130">
        <v>4</v>
      </c>
      <c r="S130" t="s">
        <v>48</v>
      </c>
      <c r="T130">
        <v>2523</v>
      </c>
      <c r="U130">
        <v>19299</v>
      </c>
      <c r="V130">
        <v>0</v>
      </c>
      <c r="W130" t="s">
        <v>42</v>
      </c>
      <c r="X130" t="s">
        <v>43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3">
      <c r="A131">
        <v>49</v>
      </c>
      <c r="B131">
        <f t="shared" ref="B131:B194" si="2">IF(C131="Yes",1,0)</f>
        <v>0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170</v>
      </c>
      <c r="L131">
        <v>3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48</v>
      </c>
      <c r="T131">
        <v>6567</v>
      </c>
      <c r="U131">
        <v>5549</v>
      </c>
      <c r="V131">
        <v>1</v>
      </c>
      <c r="W131" t="s">
        <v>42</v>
      </c>
      <c r="X131" t="s">
        <v>43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3">
      <c r="A132">
        <v>43</v>
      </c>
      <c r="B132">
        <f t="shared" si="2"/>
        <v>0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171</v>
      </c>
      <c r="L132">
        <v>2</v>
      </c>
      <c r="M132" t="s">
        <v>39</v>
      </c>
      <c r="N132">
        <v>72</v>
      </c>
      <c r="O132">
        <v>4</v>
      </c>
      <c r="P132">
        <v>1</v>
      </c>
      <c r="Q132" t="s">
        <v>47</v>
      </c>
      <c r="R132">
        <v>3</v>
      </c>
      <c r="S132" t="s">
        <v>41</v>
      </c>
      <c r="T132">
        <v>4739</v>
      </c>
      <c r="U132">
        <v>16090</v>
      </c>
      <c r="V132">
        <v>4</v>
      </c>
      <c r="W132" t="s">
        <v>42</v>
      </c>
      <c r="X132" t="s">
        <v>43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3">
      <c r="A133">
        <v>50</v>
      </c>
      <c r="B133">
        <f t="shared" si="2"/>
        <v>0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174</v>
      </c>
      <c r="L133">
        <v>3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>
        <v>4</v>
      </c>
      <c r="S133" t="s">
        <v>41</v>
      </c>
      <c r="T133">
        <v>9208</v>
      </c>
      <c r="U133">
        <v>6645</v>
      </c>
      <c r="V133">
        <v>4</v>
      </c>
      <c r="W133" t="s">
        <v>42</v>
      </c>
      <c r="X133" t="s">
        <v>43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3">
      <c r="A134">
        <v>31</v>
      </c>
      <c r="B134">
        <f t="shared" si="2"/>
        <v>1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175</v>
      </c>
      <c r="L134">
        <v>2</v>
      </c>
      <c r="M134" t="s">
        <v>39</v>
      </c>
      <c r="N134">
        <v>71</v>
      </c>
      <c r="O134">
        <v>1</v>
      </c>
      <c r="P134">
        <v>2</v>
      </c>
      <c r="Q134" t="s">
        <v>40</v>
      </c>
      <c r="R134">
        <v>3</v>
      </c>
      <c r="S134" t="s">
        <v>48</v>
      </c>
      <c r="T134">
        <v>4559</v>
      </c>
      <c r="U134">
        <v>24788</v>
      </c>
      <c r="V134">
        <v>3</v>
      </c>
      <c r="W134" t="s">
        <v>42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3">
      <c r="A135">
        <v>41</v>
      </c>
      <c r="B135">
        <f t="shared" si="2"/>
        <v>0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176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>
        <v>3</v>
      </c>
      <c r="S135" t="s">
        <v>52</v>
      </c>
      <c r="T135">
        <v>8189</v>
      </c>
      <c r="U135">
        <v>21196</v>
      </c>
      <c r="V135">
        <v>3</v>
      </c>
      <c r="W135" t="s">
        <v>42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3">
      <c r="A136">
        <v>26</v>
      </c>
      <c r="B136">
        <f t="shared" si="2"/>
        <v>0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177</v>
      </c>
      <c r="L136">
        <v>3</v>
      </c>
      <c r="M136" t="s">
        <v>39</v>
      </c>
      <c r="N136">
        <v>61</v>
      </c>
      <c r="O136">
        <v>3</v>
      </c>
      <c r="P136">
        <v>1</v>
      </c>
      <c r="Q136" t="s">
        <v>61</v>
      </c>
      <c r="R136">
        <v>3</v>
      </c>
      <c r="S136" t="s">
        <v>48</v>
      </c>
      <c r="T136">
        <v>2942</v>
      </c>
      <c r="U136">
        <v>8916</v>
      </c>
      <c r="V136">
        <v>1</v>
      </c>
      <c r="W136" t="s">
        <v>42</v>
      </c>
      <c r="X136" t="s">
        <v>43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3">
      <c r="A137">
        <v>36</v>
      </c>
      <c r="B137">
        <f t="shared" si="2"/>
        <v>0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178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52</v>
      </c>
      <c r="T137">
        <v>4941</v>
      </c>
      <c r="U137">
        <v>2819</v>
      </c>
      <c r="V137">
        <v>6</v>
      </c>
      <c r="W137" t="s">
        <v>42</v>
      </c>
      <c r="X137" t="s">
        <v>43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3">
      <c r="A138">
        <v>51</v>
      </c>
      <c r="B138">
        <f t="shared" si="2"/>
        <v>1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179</v>
      </c>
      <c r="L138">
        <v>1</v>
      </c>
      <c r="M138" t="s">
        <v>46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41</v>
      </c>
      <c r="T138">
        <v>10650</v>
      </c>
      <c r="U138">
        <v>25150</v>
      </c>
      <c r="V138">
        <v>2</v>
      </c>
      <c r="W138" t="s">
        <v>42</v>
      </c>
      <c r="X138" t="s">
        <v>43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3">
      <c r="A139">
        <v>39</v>
      </c>
      <c r="B139">
        <f t="shared" si="2"/>
        <v>0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182</v>
      </c>
      <c r="L139">
        <v>4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>
        <v>3</v>
      </c>
      <c r="S139" t="s">
        <v>48</v>
      </c>
      <c r="T139">
        <v>5902</v>
      </c>
      <c r="U139">
        <v>14590</v>
      </c>
      <c r="V139">
        <v>4</v>
      </c>
      <c r="W139" t="s">
        <v>42</v>
      </c>
      <c r="X139" t="s">
        <v>43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3">
      <c r="A140">
        <v>25</v>
      </c>
      <c r="B140">
        <f t="shared" si="2"/>
        <v>0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183</v>
      </c>
      <c r="L140">
        <v>1</v>
      </c>
      <c r="M140" t="s">
        <v>46</v>
      </c>
      <c r="N140">
        <v>41</v>
      </c>
      <c r="O140">
        <v>2</v>
      </c>
      <c r="P140">
        <v>2</v>
      </c>
      <c r="Q140" t="s">
        <v>40</v>
      </c>
      <c r="R140">
        <v>3</v>
      </c>
      <c r="S140" t="s">
        <v>48</v>
      </c>
      <c r="T140">
        <v>8639</v>
      </c>
      <c r="U140">
        <v>24835</v>
      </c>
      <c r="V140">
        <v>2</v>
      </c>
      <c r="W140" t="s">
        <v>42</v>
      </c>
      <c r="X140" t="s">
        <v>43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3">
      <c r="A141">
        <v>30</v>
      </c>
      <c r="B141">
        <f t="shared" si="2"/>
        <v>0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184</v>
      </c>
      <c r="L141">
        <v>3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>
        <v>4</v>
      </c>
      <c r="S141" t="s">
        <v>48</v>
      </c>
      <c r="T141">
        <v>6347</v>
      </c>
      <c r="U141">
        <v>13982</v>
      </c>
      <c r="V141">
        <v>0</v>
      </c>
      <c r="W141" t="s">
        <v>42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3">
      <c r="A142">
        <v>32</v>
      </c>
      <c r="B142">
        <f t="shared" si="2"/>
        <v>1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190</v>
      </c>
      <c r="L142">
        <v>1</v>
      </c>
      <c r="M142" t="s">
        <v>39</v>
      </c>
      <c r="N142">
        <v>41</v>
      </c>
      <c r="O142">
        <v>3</v>
      </c>
      <c r="P142">
        <v>1</v>
      </c>
      <c r="Q142" t="s">
        <v>50</v>
      </c>
      <c r="R142">
        <v>1</v>
      </c>
      <c r="S142" t="s">
        <v>41</v>
      </c>
      <c r="T142">
        <v>4200</v>
      </c>
      <c r="U142">
        <v>10224</v>
      </c>
      <c r="V142">
        <v>7</v>
      </c>
      <c r="W142" t="s">
        <v>42</v>
      </c>
      <c r="X142" t="s">
        <v>43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3">
      <c r="A143">
        <v>45</v>
      </c>
      <c r="B143">
        <f t="shared" si="2"/>
        <v>0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192</v>
      </c>
      <c r="L143">
        <v>3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>
        <v>4</v>
      </c>
      <c r="S143" t="s">
        <v>41</v>
      </c>
      <c r="T143">
        <v>3452</v>
      </c>
      <c r="U143">
        <v>9752</v>
      </c>
      <c r="V143">
        <v>5</v>
      </c>
      <c r="W143" t="s">
        <v>42</v>
      </c>
      <c r="X143" t="s">
        <v>43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3">
      <c r="A144">
        <v>38</v>
      </c>
      <c r="B144">
        <f t="shared" si="2"/>
        <v>0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193</v>
      </c>
      <c r="L144">
        <v>4</v>
      </c>
      <c r="M144" t="s">
        <v>39</v>
      </c>
      <c r="N144">
        <v>32</v>
      </c>
      <c r="O144">
        <v>3</v>
      </c>
      <c r="P144">
        <v>2</v>
      </c>
      <c r="Q144" t="s">
        <v>47</v>
      </c>
      <c r="R144">
        <v>3</v>
      </c>
      <c r="S144" t="s">
        <v>41</v>
      </c>
      <c r="T144">
        <v>4317</v>
      </c>
      <c r="U144">
        <v>2302</v>
      </c>
      <c r="V144">
        <v>3</v>
      </c>
      <c r="W144" t="s">
        <v>42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3">
      <c r="A145">
        <v>30</v>
      </c>
      <c r="B145">
        <f t="shared" si="2"/>
        <v>0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194</v>
      </c>
      <c r="L145">
        <v>1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>
        <v>3</v>
      </c>
      <c r="S145" t="s">
        <v>41</v>
      </c>
      <c r="T145">
        <v>2632</v>
      </c>
      <c r="U145">
        <v>23910</v>
      </c>
      <c r="V145">
        <v>1</v>
      </c>
      <c r="W145" t="s">
        <v>42</v>
      </c>
      <c r="X145" t="s">
        <v>43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3">
      <c r="A146">
        <v>32</v>
      </c>
      <c r="B146">
        <f t="shared" si="2"/>
        <v>0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195</v>
      </c>
      <c r="L146">
        <v>4</v>
      </c>
      <c r="M146" t="s">
        <v>46</v>
      </c>
      <c r="N146">
        <v>35</v>
      </c>
      <c r="O146">
        <v>1</v>
      </c>
      <c r="P146">
        <v>2</v>
      </c>
      <c r="Q146" t="s">
        <v>40</v>
      </c>
      <c r="R146">
        <v>4</v>
      </c>
      <c r="S146" t="s">
        <v>52</v>
      </c>
      <c r="T146">
        <v>4668</v>
      </c>
      <c r="U146">
        <v>22812</v>
      </c>
      <c r="V146">
        <v>0</v>
      </c>
      <c r="W146" t="s">
        <v>42</v>
      </c>
      <c r="X146" t="s">
        <v>43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3">
      <c r="A147">
        <v>30</v>
      </c>
      <c r="B147">
        <f t="shared" si="2"/>
        <v>0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197</v>
      </c>
      <c r="L147">
        <v>4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>
        <v>1</v>
      </c>
      <c r="S147" t="s">
        <v>52</v>
      </c>
      <c r="T147">
        <v>3204</v>
      </c>
      <c r="U147">
        <v>10415</v>
      </c>
      <c r="V147">
        <v>5</v>
      </c>
      <c r="W147" t="s">
        <v>42</v>
      </c>
      <c r="X147" t="s">
        <v>43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3">
      <c r="A148">
        <v>30</v>
      </c>
      <c r="B148">
        <f t="shared" si="2"/>
        <v>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198</v>
      </c>
      <c r="L148">
        <v>2</v>
      </c>
      <c r="M148" t="s">
        <v>46</v>
      </c>
      <c r="N148">
        <v>35</v>
      </c>
      <c r="O148">
        <v>2</v>
      </c>
      <c r="P148">
        <v>1</v>
      </c>
      <c r="Q148" t="s">
        <v>50</v>
      </c>
      <c r="R148">
        <v>4</v>
      </c>
      <c r="S148" t="s">
        <v>41</v>
      </c>
      <c r="T148">
        <v>2720</v>
      </c>
      <c r="U148">
        <v>11162</v>
      </c>
      <c r="V148">
        <v>0</v>
      </c>
      <c r="W148" t="s">
        <v>42</v>
      </c>
      <c r="X148" t="s">
        <v>43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3">
      <c r="A149">
        <v>41</v>
      </c>
      <c r="B149">
        <f t="shared" si="2"/>
        <v>0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199</v>
      </c>
      <c r="L149">
        <v>4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52</v>
      </c>
      <c r="T149">
        <v>17181</v>
      </c>
      <c r="U149">
        <v>12888</v>
      </c>
      <c r="V149">
        <v>4</v>
      </c>
      <c r="W149" t="s">
        <v>42</v>
      </c>
      <c r="X149" t="s">
        <v>43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3">
      <c r="A150">
        <v>41</v>
      </c>
      <c r="B150">
        <f t="shared" si="2"/>
        <v>0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200</v>
      </c>
      <c r="L150">
        <v>3</v>
      </c>
      <c r="M150" t="s">
        <v>46</v>
      </c>
      <c r="N150">
        <v>94</v>
      </c>
      <c r="O150">
        <v>3</v>
      </c>
      <c r="P150">
        <v>1</v>
      </c>
      <c r="Q150" t="s">
        <v>50</v>
      </c>
      <c r="R150">
        <v>1</v>
      </c>
      <c r="S150" t="s">
        <v>48</v>
      </c>
      <c r="T150">
        <v>2238</v>
      </c>
      <c r="U150">
        <v>6961</v>
      </c>
      <c r="V150">
        <v>2</v>
      </c>
      <c r="W150" t="s">
        <v>42</v>
      </c>
      <c r="X150" t="s">
        <v>43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3">
      <c r="A151">
        <v>19</v>
      </c>
      <c r="B151">
        <f t="shared" si="2"/>
        <v>0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201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>
        <v>2</v>
      </c>
      <c r="S151" t="s">
        <v>41</v>
      </c>
      <c r="T151">
        <v>1483</v>
      </c>
      <c r="U151">
        <v>16102</v>
      </c>
      <c r="V151">
        <v>1</v>
      </c>
      <c r="W151" t="s">
        <v>42</v>
      </c>
      <c r="X151" t="s">
        <v>43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3">
      <c r="A152">
        <v>40</v>
      </c>
      <c r="B152">
        <f t="shared" si="2"/>
        <v>0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202</v>
      </c>
      <c r="L152">
        <v>2</v>
      </c>
      <c r="M152" t="s">
        <v>39</v>
      </c>
      <c r="N152">
        <v>54</v>
      </c>
      <c r="O152">
        <v>3</v>
      </c>
      <c r="P152">
        <v>2</v>
      </c>
      <c r="Q152" t="s">
        <v>47</v>
      </c>
      <c r="R152">
        <v>2</v>
      </c>
      <c r="S152" t="s">
        <v>52</v>
      </c>
      <c r="T152">
        <v>5605</v>
      </c>
      <c r="U152">
        <v>8504</v>
      </c>
      <c r="V152">
        <v>1</v>
      </c>
      <c r="W152" t="s">
        <v>42</v>
      </c>
      <c r="X152" t="s">
        <v>43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3">
      <c r="A153">
        <v>35</v>
      </c>
      <c r="B153">
        <f t="shared" si="2"/>
        <v>0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204</v>
      </c>
      <c r="L153">
        <v>3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>
        <v>2</v>
      </c>
      <c r="S153" t="s">
        <v>48</v>
      </c>
      <c r="T153">
        <v>7295</v>
      </c>
      <c r="U153">
        <v>11439</v>
      </c>
      <c r="V153">
        <v>1</v>
      </c>
      <c r="W153" t="s">
        <v>42</v>
      </c>
      <c r="X153" t="s">
        <v>43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3">
      <c r="A154">
        <v>53</v>
      </c>
      <c r="B154">
        <f t="shared" si="2"/>
        <v>0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205</v>
      </c>
      <c r="L154">
        <v>2</v>
      </c>
      <c r="M154" t="s">
        <v>46</v>
      </c>
      <c r="N154">
        <v>34</v>
      </c>
      <c r="O154">
        <v>3</v>
      </c>
      <c r="P154">
        <v>2</v>
      </c>
      <c r="Q154" t="s">
        <v>57</v>
      </c>
      <c r="R154">
        <v>3</v>
      </c>
      <c r="S154" t="s">
        <v>48</v>
      </c>
      <c r="T154">
        <v>2306</v>
      </c>
      <c r="U154">
        <v>16047</v>
      </c>
      <c r="V154">
        <v>2</v>
      </c>
      <c r="W154" t="s">
        <v>42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3">
      <c r="A155">
        <v>45</v>
      </c>
      <c r="B155">
        <f t="shared" si="2"/>
        <v>0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206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>
        <v>2</v>
      </c>
      <c r="S155" t="s">
        <v>52</v>
      </c>
      <c r="T155">
        <v>2348</v>
      </c>
      <c r="U155">
        <v>10901</v>
      </c>
      <c r="V155">
        <v>8</v>
      </c>
      <c r="W155" t="s">
        <v>42</v>
      </c>
      <c r="X155" t="s">
        <v>43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3">
      <c r="A156">
        <v>32</v>
      </c>
      <c r="B156">
        <f t="shared" si="2"/>
        <v>0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207</v>
      </c>
      <c r="L156">
        <v>2</v>
      </c>
      <c r="M156" t="s">
        <v>39</v>
      </c>
      <c r="N156">
        <v>43</v>
      </c>
      <c r="O156">
        <v>3</v>
      </c>
      <c r="P156">
        <v>3</v>
      </c>
      <c r="Q156" t="s">
        <v>40</v>
      </c>
      <c r="R156">
        <v>4</v>
      </c>
      <c r="S156" t="s">
        <v>41</v>
      </c>
      <c r="T156">
        <v>8998</v>
      </c>
      <c r="U156">
        <v>15589</v>
      </c>
      <c r="V156">
        <v>1</v>
      </c>
      <c r="W156" t="s">
        <v>42</v>
      </c>
      <c r="X156" t="s">
        <v>43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3">
      <c r="A157">
        <v>29</v>
      </c>
      <c r="B157">
        <f t="shared" si="2"/>
        <v>0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208</v>
      </c>
      <c r="L157">
        <v>4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48</v>
      </c>
      <c r="T157">
        <v>4319</v>
      </c>
      <c r="U157">
        <v>26283</v>
      </c>
      <c r="V157">
        <v>1</v>
      </c>
      <c r="W157" t="s">
        <v>42</v>
      </c>
      <c r="X157" t="s">
        <v>43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3">
      <c r="A158">
        <v>51</v>
      </c>
      <c r="B158">
        <f t="shared" si="2"/>
        <v>0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211</v>
      </c>
      <c r="L158">
        <v>2</v>
      </c>
      <c r="M158" t="s">
        <v>46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48</v>
      </c>
      <c r="T158">
        <v>6132</v>
      </c>
      <c r="U158">
        <v>13983</v>
      </c>
      <c r="V158">
        <v>2</v>
      </c>
      <c r="W158" t="s">
        <v>42</v>
      </c>
      <c r="X158" t="s">
        <v>43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3">
      <c r="A159">
        <v>58</v>
      </c>
      <c r="B159">
        <f t="shared" si="2"/>
        <v>0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214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>
        <v>2</v>
      </c>
      <c r="S159" t="s">
        <v>48</v>
      </c>
      <c r="T159">
        <v>3346</v>
      </c>
      <c r="U159">
        <v>11873</v>
      </c>
      <c r="V159">
        <v>4</v>
      </c>
      <c r="W159" t="s">
        <v>42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3">
      <c r="A160">
        <v>40</v>
      </c>
      <c r="B160">
        <f t="shared" si="2"/>
        <v>0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215</v>
      </c>
      <c r="L160">
        <v>3</v>
      </c>
      <c r="M160" t="s">
        <v>46</v>
      </c>
      <c r="N160">
        <v>67</v>
      </c>
      <c r="O160">
        <v>2</v>
      </c>
      <c r="P160">
        <v>3</v>
      </c>
      <c r="Q160" t="s">
        <v>40</v>
      </c>
      <c r="R160">
        <v>4</v>
      </c>
      <c r="S160" t="s">
        <v>48</v>
      </c>
      <c r="T160">
        <v>10855</v>
      </c>
      <c r="U160">
        <v>8552</v>
      </c>
      <c r="V160">
        <v>7</v>
      </c>
      <c r="W160" t="s">
        <v>42</v>
      </c>
      <c r="X160" t="s">
        <v>43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3">
      <c r="A161">
        <v>34</v>
      </c>
      <c r="B161">
        <f t="shared" si="2"/>
        <v>0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216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48</v>
      </c>
      <c r="T161">
        <v>2231</v>
      </c>
      <c r="U161">
        <v>11314</v>
      </c>
      <c r="V161">
        <v>6</v>
      </c>
      <c r="W161" t="s">
        <v>42</v>
      </c>
      <c r="X161" t="s">
        <v>43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3">
      <c r="A162">
        <v>22</v>
      </c>
      <c r="B162">
        <f t="shared" si="2"/>
        <v>0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217</v>
      </c>
      <c r="L162">
        <v>3</v>
      </c>
      <c r="M162" t="s">
        <v>46</v>
      </c>
      <c r="N162">
        <v>80</v>
      </c>
      <c r="O162">
        <v>3</v>
      </c>
      <c r="P162">
        <v>1</v>
      </c>
      <c r="Q162" t="s">
        <v>47</v>
      </c>
      <c r="R162">
        <v>4</v>
      </c>
      <c r="S162" t="s">
        <v>48</v>
      </c>
      <c r="T162">
        <v>2323</v>
      </c>
      <c r="U162">
        <v>11992</v>
      </c>
      <c r="V162">
        <v>1</v>
      </c>
      <c r="W162" t="s">
        <v>42</v>
      </c>
      <c r="X162" t="s">
        <v>43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3">
      <c r="A163">
        <v>27</v>
      </c>
      <c r="B163">
        <f t="shared" si="2"/>
        <v>0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218</v>
      </c>
      <c r="L163">
        <v>4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>
        <v>2</v>
      </c>
      <c r="S163" t="s">
        <v>52</v>
      </c>
      <c r="T163">
        <v>2024</v>
      </c>
      <c r="U163">
        <v>5970</v>
      </c>
      <c r="V163">
        <v>6</v>
      </c>
      <c r="W163" t="s">
        <v>42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3">
      <c r="A164">
        <v>28</v>
      </c>
      <c r="B164">
        <f t="shared" si="2"/>
        <v>0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221</v>
      </c>
      <c r="L164">
        <v>3</v>
      </c>
      <c r="M164" t="s">
        <v>46</v>
      </c>
      <c r="N164">
        <v>42</v>
      </c>
      <c r="O164">
        <v>3</v>
      </c>
      <c r="P164">
        <v>1</v>
      </c>
      <c r="Q164" t="s">
        <v>47</v>
      </c>
      <c r="R164">
        <v>4</v>
      </c>
      <c r="S164" t="s">
        <v>48</v>
      </c>
      <c r="T164">
        <v>2713</v>
      </c>
      <c r="U164">
        <v>6672</v>
      </c>
      <c r="V164">
        <v>1</v>
      </c>
      <c r="W164" t="s">
        <v>42</v>
      </c>
      <c r="X164" t="s">
        <v>43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3">
      <c r="A165">
        <v>57</v>
      </c>
      <c r="B165">
        <f t="shared" si="2"/>
        <v>0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223</v>
      </c>
      <c r="L165">
        <v>3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52</v>
      </c>
      <c r="T165">
        <v>9439</v>
      </c>
      <c r="U165">
        <v>23402</v>
      </c>
      <c r="V165">
        <v>3</v>
      </c>
      <c r="W165" t="s">
        <v>42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3">
      <c r="A166">
        <v>27</v>
      </c>
      <c r="B166">
        <f t="shared" si="2"/>
        <v>0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224</v>
      </c>
      <c r="L166">
        <v>3</v>
      </c>
      <c r="M166" t="s">
        <v>46</v>
      </c>
      <c r="N166">
        <v>79</v>
      </c>
      <c r="O166">
        <v>2</v>
      </c>
      <c r="P166">
        <v>1</v>
      </c>
      <c r="Q166" t="s">
        <v>47</v>
      </c>
      <c r="R166">
        <v>3</v>
      </c>
      <c r="S166" t="s">
        <v>52</v>
      </c>
      <c r="T166">
        <v>2566</v>
      </c>
      <c r="U166">
        <v>25326</v>
      </c>
      <c r="V166">
        <v>1</v>
      </c>
      <c r="W166" t="s">
        <v>42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3">
      <c r="A167">
        <v>50</v>
      </c>
      <c r="B167">
        <f t="shared" si="2"/>
        <v>0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226</v>
      </c>
      <c r="L167">
        <v>3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41</v>
      </c>
      <c r="T167">
        <v>19926</v>
      </c>
      <c r="U167">
        <v>17053</v>
      </c>
      <c r="V167">
        <v>3</v>
      </c>
      <c r="W167" t="s">
        <v>42</v>
      </c>
      <c r="X167" t="s">
        <v>43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3">
      <c r="A168">
        <v>41</v>
      </c>
      <c r="B168">
        <f t="shared" si="2"/>
        <v>0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227</v>
      </c>
      <c r="L168">
        <v>1</v>
      </c>
      <c r="M168" t="s">
        <v>46</v>
      </c>
      <c r="N168">
        <v>56</v>
      </c>
      <c r="O168">
        <v>3</v>
      </c>
      <c r="P168">
        <v>1</v>
      </c>
      <c r="Q168" t="s">
        <v>47</v>
      </c>
      <c r="R168">
        <v>3</v>
      </c>
      <c r="S168" t="s">
        <v>52</v>
      </c>
      <c r="T168">
        <v>2451</v>
      </c>
      <c r="U168">
        <v>4609</v>
      </c>
      <c r="V168">
        <v>4</v>
      </c>
      <c r="W168" t="s">
        <v>42</v>
      </c>
      <c r="X168" t="s">
        <v>43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3">
      <c r="A169">
        <v>30</v>
      </c>
      <c r="B169">
        <f t="shared" si="2"/>
        <v>0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228</v>
      </c>
      <c r="L169">
        <v>2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>
        <v>4</v>
      </c>
      <c r="S169" t="s">
        <v>48</v>
      </c>
      <c r="T169">
        <v>9419</v>
      </c>
      <c r="U169">
        <v>8053</v>
      </c>
      <c r="V169">
        <v>2</v>
      </c>
      <c r="W169" t="s">
        <v>42</v>
      </c>
      <c r="X169" t="s">
        <v>43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3">
      <c r="A170">
        <v>38</v>
      </c>
      <c r="B170">
        <f t="shared" si="2"/>
        <v>0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230</v>
      </c>
      <c r="L170">
        <v>1</v>
      </c>
      <c r="M170" t="s">
        <v>39</v>
      </c>
      <c r="N170">
        <v>59</v>
      </c>
      <c r="O170">
        <v>2</v>
      </c>
      <c r="P170">
        <v>2</v>
      </c>
      <c r="Q170" t="s">
        <v>40</v>
      </c>
      <c r="R170">
        <v>4</v>
      </c>
      <c r="S170" t="s">
        <v>41</v>
      </c>
      <c r="T170">
        <v>8686</v>
      </c>
      <c r="U170">
        <v>12930</v>
      </c>
      <c r="V170">
        <v>4</v>
      </c>
      <c r="W170" t="s">
        <v>42</v>
      </c>
      <c r="X170" t="s">
        <v>43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3">
      <c r="A171">
        <v>32</v>
      </c>
      <c r="B171">
        <f t="shared" si="2"/>
        <v>0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231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>
        <v>3</v>
      </c>
      <c r="S171" t="s">
        <v>41</v>
      </c>
      <c r="T171">
        <v>3038</v>
      </c>
      <c r="U171">
        <v>12430</v>
      </c>
      <c r="V171">
        <v>3</v>
      </c>
      <c r="W171" t="s">
        <v>42</v>
      </c>
      <c r="X171" t="s">
        <v>43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3">
      <c r="A172">
        <v>27</v>
      </c>
      <c r="B172">
        <f t="shared" si="2"/>
        <v>0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233</v>
      </c>
      <c r="L172">
        <v>3</v>
      </c>
      <c r="M172" t="s">
        <v>46</v>
      </c>
      <c r="N172">
        <v>51</v>
      </c>
      <c r="O172">
        <v>3</v>
      </c>
      <c r="P172">
        <v>1</v>
      </c>
      <c r="Q172" t="s">
        <v>47</v>
      </c>
      <c r="R172">
        <v>2</v>
      </c>
      <c r="S172" t="s">
        <v>48</v>
      </c>
      <c r="T172">
        <v>3058</v>
      </c>
      <c r="U172">
        <v>13364</v>
      </c>
      <c r="V172">
        <v>0</v>
      </c>
      <c r="W172" t="s">
        <v>42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3">
      <c r="A173">
        <v>19</v>
      </c>
      <c r="B173">
        <f t="shared" si="2"/>
        <v>1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235</v>
      </c>
      <c r="L173">
        <v>3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41</v>
      </c>
      <c r="T173">
        <v>2325</v>
      </c>
      <c r="U173">
        <v>20989</v>
      </c>
      <c r="V173">
        <v>0</v>
      </c>
      <c r="W173" t="s">
        <v>42</v>
      </c>
      <c r="X173" t="s">
        <v>43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3">
      <c r="A174">
        <v>36</v>
      </c>
      <c r="B174">
        <f t="shared" si="2"/>
        <v>0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238</v>
      </c>
      <c r="L174">
        <v>4</v>
      </c>
      <c r="M174" t="s">
        <v>46</v>
      </c>
      <c r="N174">
        <v>30</v>
      </c>
      <c r="O174">
        <v>3</v>
      </c>
      <c r="P174">
        <v>1</v>
      </c>
      <c r="Q174" t="s">
        <v>50</v>
      </c>
      <c r="R174">
        <v>2</v>
      </c>
      <c r="S174" t="s">
        <v>41</v>
      </c>
      <c r="T174">
        <v>2088</v>
      </c>
      <c r="U174">
        <v>15062</v>
      </c>
      <c r="V174">
        <v>4</v>
      </c>
      <c r="W174" t="s">
        <v>42</v>
      </c>
      <c r="X174" t="s">
        <v>43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3">
      <c r="A175">
        <v>30</v>
      </c>
      <c r="B175">
        <f t="shared" si="2"/>
        <v>0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239</v>
      </c>
      <c r="L175">
        <v>3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>
        <v>1</v>
      </c>
      <c r="S175" t="s">
        <v>52</v>
      </c>
      <c r="T175">
        <v>3072</v>
      </c>
      <c r="U175">
        <v>11012</v>
      </c>
      <c r="V175">
        <v>1</v>
      </c>
      <c r="W175" t="s">
        <v>42</v>
      </c>
      <c r="X175" t="s">
        <v>43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3">
      <c r="A176">
        <v>45</v>
      </c>
      <c r="B176">
        <f t="shared" si="2"/>
        <v>0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240</v>
      </c>
      <c r="L176">
        <v>3</v>
      </c>
      <c r="M176" t="s">
        <v>39</v>
      </c>
      <c r="N176">
        <v>30</v>
      </c>
      <c r="O176">
        <v>3</v>
      </c>
      <c r="P176">
        <v>2</v>
      </c>
      <c r="Q176" t="s">
        <v>40</v>
      </c>
      <c r="R176">
        <v>1</v>
      </c>
      <c r="S176" t="s">
        <v>52</v>
      </c>
      <c r="T176">
        <v>5006</v>
      </c>
      <c r="U176">
        <v>6319</v>
      </c>
      <c r="V176">
        <v>4</v>
      </c>
      <c r="W176" t="s">
        <v>42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3">
      <c r="A177">
        <v>56</v>
      </c>
      <c r="B177">
        <f t="shared" si="2"/>
        <v>0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241</v>
      </c>
      <c r="L177">
        <v>3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>
        <v>1</v>
      </c>
      <c r="S177" t="s">
        <v>52</v>
      </c>
      <c r="T177">
        <v>4257</v>
      </c>
      <c r="U177">
        <v>13939</v>
      </c>
      <c r="V177">
        <v>4</v>
      </c>
      <c r="W177" t="s">
        <v>42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3">
      <c r="A178">
        <v>33</v>
      </c>
      <c r="B178">
        <f t="shared" si="2"/>
        <v>0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242</v>
      </c>
      <c r="L178">
        <v>3</v>
      </c>
      <c r="M178" t="s">
        <v>46</v>
      </c>
      <c r="N178">
        <v>90</v>
      </c>
      <c r="O178">
        <v>3</v>
      </c>
      <c r="P178">
        <v>1</v>
      </c>
      <c r="Q178" t="s">
        <v>47</v>
      </c>
      <c r="R178">
        <v>4</v>
      </c>
      <c r="S178" t="s">
        <v>41</v>
      </c>
      <c r="T178">
        <v>2500</v>
      </c>
      <c r="U178">
        <v>10515</v>
      </c>
      <c r="V178">
        <v>0</v>
      </c>
      <c r="W178" t="s">
        <v>42</v>
      </c>
      <c r="X178" t="s">
        <v>43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3">
      <c r="A179">
        <v>19</v>
      </c>
      <c r="B179">
        <f t="shared" si="2"/>
        <v>1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243</v>
      </c>
      <c r="L179">
        <v>2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>
        <v>4</v>
      </c>
      <c r="S179" t="s">
        <v>41</v>
      </c>
      <c r="T179">
        <v>1102</v>
      </c>
      <c r="U179">
        <v>9241</v>
      </c>
      <c r="V179">
        <v>1</v>
      </c>
      <c r="W179" t="s">
        <v>42</v>
      </c>
      <c r="X179" t="s">
        <v>43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3">
      <c r="A180">
        <v>46</v>
      </c>
      <c r="B180">
        <f t="shared" si="2"/>
        <v>0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244</v>
      </c>
      <c r="L180">
        <v>2</v>
      </c>
      <c r="M180" t="s">
        <v>39</v>
      </c>
      <c r="N180">
        <v>92</v>
      </c>
      <c r="O180">
        <v>3</v>
      </c>
      <c r="P180">
        <v>3</v>
      </c>
      <c r="Q180" t="s">
        <v>40</v>
      </c>
      <c r="R180">
        <v>1</v>
      </c>
      <c r="S180" t="s">
        <v>52</v>
      </c>
      <c r="T180">
        <v>10453</v>
      </c>
      <c r="U180">
        <v>2137</v>
      </c>
      <c r="V180">
        <v>1</v>
      </c>
      <c r="W180" t="s">
        <v>42</v>
      </c>
      <c r="X180" t="s">
        <v>43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3">
      <c r="A181">
        <v>38</v>
      </c>
      <c r="B181">
        <f t="shared" si="2"/>
        <v>0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245</v>
      </c>
      <c r="L181">
        <v>3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>
        <v>4</v>
      </c>
      <c r="S181" t="s">
        <v>41</v>
      </c>
      <c r="T181">
        <v>2288</v>
      </c>
      <c r="U181">
        <v>6319</v>
      </c>
      <c r="V181">
        <v>1</v>
      </c>
      <c r="W181" t="s">
        <v>42</v>
      </c>
      <c r="X181" t="s">
        <v>43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3">
      <c r="A182">
        <v>31</v>
      </c>
      <c r="B182">
        <f t="shared" si="2"/>
        <v>0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246</v>
      </c>
      <c r="L182">
        <v>3</v>
      </c>
      <c r="M182" t="s">
        <v>39</v>
      </c>
      <c r="N182">
        <v>95</v>
      </c>
      <c r="O182">
        <v>3</v>
      </c>
      <c r="P182">
        <v>1</v>
      </c>
      <c r="Q182" t="s">
        <v>47</v>
      </c>
      <c r="R182">
        <v>4</v>
      </c>
      <c r="S182" t="s">
        <v>48</v>
      </c>
      <c r="T182">
        <v>3929</v>
      </c>
      <c r="U182">
        <v>6984</v>
      </c>
      <c r="V182">
        <v>8</v>
      </c>
      <c r="W182" t="s">
        <v>42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3">
      <c r="A183">
        <v>34</v>
      </c>
      <c r="B183">
        <f t="shared" si="2"/>
        <v>0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247</v>
      </c>
      <c r="L183">
        <v>4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>
        <v>2</v>
      </c>
      <c r="S183" t="s">
        <v>41</v>
      </c>
      <c r="T183">
        <v>2311</v>
      </c>
      <c r="U183">
        <v>5711</v>
      </c>
      <c r="V183">
        <v>2</v>
      </c>
      <c r="W183" t="s">
        <v>42</v>
      </c>
      <c r="X183" t="s">
        <v>43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3">
      <c r="A184">
        <v>41</v>
      </c>
      <c r="B184">
        <f t="shared" si="2"/>
        <v>1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248</v>
      </c>
      <c r="L184">
        <v>2</v>
      </c>
      <c r="M184" t="s">
        <v>39</v>
      </c>
      <c r="N184">
        <v>70</v>
      </c>
      <c r="O184">
        <v>3</v>
      </c>
      <c r="P184">
        <v>1</v>
      </c>
      <c r="Q184" t="s">
        <v>57</v>
      </c>
      <c r="R184">
        <v>2</v>
      </c>
      <c r="S184" t="s">
        <v>41</v>
      </c>
      <c r="T184">
        <v>3140</v>
      </c>
      <c r="U184">
        <v>21728</v>
      </c>
      <c r="V184">
        <v>1</v>
      </c>
      <c r="W184" t="s">
        <v>42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3">
      <c r="A185">
        <v>50</v>
      </c>
      <c r="B185">
        <f t="shared" si="2"/>
        <v>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249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>
        <v>3</v>
      </c>
      <c r="S185" t="s">
        <v>48</v>
      </c>
      <c r="T185">
        <v>3690</v>
      </c>
      <c r="U185">
        <v>3425</v>
      </c>
      <c r="V185">
        <v>2</v>
      </c>
      <c r="W185" t="s">
        <v>42</v>
      </c>
      <c r="X185" t="s">
        <v>43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3">
      <c r="A186">
        <v>53</v>
      </c>
      <c r="B186">
        <f t="shared" si="2"/>
        <v>0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250</v>
      </c>
      <c r="L186">
        <v>4</v>
      </c>
      <c r="M186" t="s">
        <v>39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52</v>
      </c>
      <c r="T186">
        <v>4450</v>
      </c>
      <c r="U186">
        <v>26250</v>
      </c>
      <c r="V186">
        <v>1</v>
      </c>
      <c r="W186" t="s">
        <v>42</v>
      </c>
      <c r="X186" t="s">
        <v>43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3">
      <c r="A187">
        <v>33</v>
      </c>
      <c r="B187">
        <f t="shared" si="2"/>
        <v>0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252</v>
      </c>
      <c r="L187">
        <v>4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>
        <v>2</v>
      </c>
      <c r="S187" t="s">
        <v>48</v>
      </c>
      <c r="T187">
        <v>2756</v>
      </c>
      <c r="U187">
        <v>4673</v>
      </c>
      <c r="V187">
        <v>1</v>
      </c>
      <c r="W187" t="s">
        <v>42</v>
      </c>
      <c r="X187" t="s">
        <v>43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3">
      <c r="A188">
        <v>40</v>
      </c>
      <c r="B188">
        <f t="shared" si="2"/>
        <v>0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253</v>
      </c>
      <c r="L188">
        <v>4</v>
      </c>
      <c r="M188" t="s">
        <v>39</v>
      </c>
      <c r="N188">
        <v>46</v>
      </c>
      <c r="O188">
        <v>3</v>
      </c>
      <c r="P188">
        <v>5</v>
      </c>
      <c r="Q188" t="s">
        <v>56</v>
      </c>
      <c r="R188">
        <v>3</v>
      </c>
      <c r="S188" t="s">
        <v>48</v>
      </c>
      <c r="T188">
        <v>19033</v>
      </c>
      <c r="U188">
        <v>6499</v>
      </c>
      <c r="V188">
        <v>1</v>
      </c>
      <c r="W188" t="s">
        <v>42</v>
      </c>
      <c r="X188" t="s">
        <v>43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3">
      <c r="A189">
        <v>55</v>
      </c>
      <c r="B189">
        <f t="shared" si="2"/>
        <v>0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254</v>
      </c>
      <c r="L189">
        <v>3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41</v>
      </c>
      <c r="T189">
        <v>18722</v>
      </c>
      <c r="U189">
        <v>13339</v>
      </c>
      <c r="V189">
        <v>8</v>
      </c>
      <c r="W189" t="s">
        <v>42</v>
      </c>
      <c r="X189" t="s">
        <v>43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3">
      <c r="A190">
        <v>34</v>
      </c>
      <c r="B190">
        <f t="shared" si="2"/>
        <v>0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256</v>
      </c>
      <c r="L190">
        <v>4</v>
      </c>
      <c r="M190" t="s">
        <v>46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48</v>
      </c>
      <c r="T190">
        <v>9547</v>
      </c>
      <c r="U190">
        <v>14074</v>
      </c>
      <c r="V190">
        <v>1</v>
      </c>
      <c r="W190" t="s">
        <v>42</v>
      </c>
      <c r="X190" t="s">
        <v>43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3">
      <c r="A191">
        <v>51</v>
      </c>
      <c r="B191">
        <f t="shared" si="2"/>
        <v>0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258</v>
      </c>
      <c r="L191">
        <v>4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41</v>
      </c>
      <c r="T191">
        <v>13734</v>
      </c>
      <c r="U191">
        <v>7192</v>
      </c>
      <c r="V191">
        <v>3</v>
      </c>
      <c r="W191" t="s">
        <v>42</v>
      </c>
      <c r="X191" t="s">
        <v>43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3">
      <c r="A192">
        <v>52</v>
      </c>
      <c r="B192">
        <f t="shared" si="2"/>
        <v>0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259</v>
      </c>
      <c r="L192">
        <v>3</v>
      </c>
      <c r="M192" t="s">
        <v>46</v>
      </c>
      <c r="N192">
        <v>65</v>
      </c>
      <c r="O192">
        <v>2</v>
      </c>
      <c r="P192">
        <v>5</v>
      </c>
      <c r="Q192" t="s">
        <v>56</v>
      </c>
      <c r="R192">
        <v>3</v>
      </c>
      <c r="S192" t="s">
        <v>48</v>
      </c>
      <c r="T192">
        <v>19999</v>
      </c>
      <c r="U192">
        <v>5678</v>
      </c>
      <c r="V192">
        <v>0</v>
      </c>
      <c r="W192" t="s">
        <v>42</v>
      </c>
      <c r="X192" t="s">
        <v>43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3">
      <c r="A193">
        <v>27</v>
      </c>
      <c r="B193">
        <f t="shared" si="2"/>
        <v>0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260</v>
      </c>
      <c r="L193">
        <v>4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>
        <v>2</v>
      </c>
      <c r="S193" t="s">
        <v>41</v>
      </c>
      <c r="T193">
        <v>2279</v>
      </c>
      <c r="U193">
        <v>11781</v>
      </c>
      <c r="V193">
        <v>1</v>
      </c>
      <c r="W193" t="s">
        <v>42</v>
      </c>
      <c r="X193" t="s">
        <v>43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3">
      <c r="A194">
        <v>35</v>
      </c>
      <c r="B194">
        <f t="shared" si="2"/>
        <v>1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261</v>
      </c>
      <c r="L194">
        <v>2</v>
      </c>
      <c r="M194" t="s">
        <v>46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48</v>
      </c>
      <c r="T194">
        <v>5916</v>
      </c>
      <c r="U194">
        <v>15497</v>
      </c>
      <c r="V194">
        <v>3</v>
      </c>
      <c r="W194" t="s">
        <v>42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3">
      <c r="A195">
        <v>43</v>
      </c>
      <c r="B195">
        <f t="shared" ref="B195:B258" si="3">IF(C195="Yes",1,0)</f>
        <v>0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262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>
        <v>4</v>
      </c>
      <c r="S195" t="s">
        <v>52</v>
      </c>
      <c r="T195">
        <v>2089</v>
      </c>
      <c r="U195">
        <v>5228</v>
      </c>
      <c r="V195">
        <v>4</v>
      </c>
      <c r="W195" t="s">
        <v>42</v>
      </c>
      <c r="X195" t="s">
        <v>43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3">
      <c r="A196">
        <v>45</v>
      </c>
      <c r="B196">
        <f t="shared" si="3"/>
        <v>0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264</v>
      </c>
      <c r="L196">
        <v>1</v>
      </c>
      <c r="M196" t="s">
        <v>46</v>
      </c>
      <c r="N196">
        <v>65</v>
      </c>
      <c r="O196">
        <v>2</v>
      </c>
      <c r="P196">
        <v>4</v>
      </c>
      <c r="Q196" t="s">
        <v>56</v>
      </c>
      <c r="R196">
        <v>4</v>
      </c>
      <c r="S196" t="s">
        <v>48</v>
      </c>
      <c r="T196">
        <v>16792</v>
      </c>
      <c r="U196">
        <v>20462</v>
      </c>
      <c r="V196">
        <v>9</v>
      </c>
      <c r="W196" t="s">
        <v>42</v>
      </c>
      <c r="X196" t="s">
        <v>43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3">
      <c r="A197">
        <v>37</v>
      </c>
      <c r="B197">
        <f t="shared" si="3"/>
        <v>0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267</v>
      </c>
      <c r="L197">
        <v>2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>
        <v>1</v>
      </c>
      <c r="S197" t="s">
        <v>48</v>
      </c>
      <c r="T197">
        <v>3564</v>
      </c>
      <c r="U197">
        <v>22977</v>
      </c>
      <c r="V197">
        <v>1</v>
      </c>
      <c r="W197" t="s">
        <v>42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3">
      <c r="A198">
        <v>35</v>
      </c>
      <c r="B198">
        <f t="shared" si="3"/>
        <v>0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269</v>
      </c>
      <c r="L198">
        <v>2</v>
      </c>
      <c r="M198" t="s">
        <v>39</v>
      </c>
      <c r="N198">
        <v>37</v>
      </c>
      <c r="O198">
        <v>3</v>
      </c>
      <c r="P198">
        <v>2</v>
      </c>
      <c r="Q198" t="s">
        <v>50</v>
      </c>
      <c r="R198">
        <v>2</v>
      </c>
      <c r="S198" t="s">
        <v>41</v>
      </c>
      <c r="T198">
        <v>4425</v>
      </c>
      <c r="U198">
        <v>15986</v>
      </c>
      <c r="V198">
        <v>5</v>
      </c>
      <c r="W198" t="s">
        <v>42</v>
      </c>
      <c r="X198" t="s">
        <v>43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3">
      <c r="A199">
        <v>42</v>
      </c>
      <c r="B199">
        <f t="shared" si="3"/>
        <v>0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270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52</v>
      </c>
      <c r="T199">
        <v>5265</v>
      </c>
      <c r="U199">
        <v>16439</v>
      </c>
      <c r="V199">
        <v>2</v>
      </c>
      <c r="W199" t="s">
        <v>42</v>
      </c>
      <c r="X199" t="s">
        <v>43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3">
      <c r="A200">
        <v>38</v>
      </c>
      <c r="B200">
        <f t="shared" si="3"/>
        <v>0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271</v>
      </c>
      <c r="L200">
        <v>4</v>
      </c>
      <c r="M200" t="s">
        <v>46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48</v>
      </c>
      <c r="T200">
        <v>6553</v>
      </c>
      <c r="U200">
        <v>7259</v>
      </c>
      <c r="V200">
        <v>9</v>
      </c>
      <c r="W200" t="s">
        <v>42</v>
      </c>
      <c r="X200" t="s">
        <v>43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3">
      <c r="A201">
        <v>38</v>
      </c>
      <c r="B201">
        <f t="shared" si="3"/>
        <v>0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273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48</v>
      </c>
      <c r="T201">
        <v>6261</v>
      </c>
      <c r="U201">
        <v>4185</v>
      </c>
      <c r="V201">
        <v>3</v>
      </c>
      <c r="W201" t="s">
        <v>42</v>
      </c>
      <c r="X201" t="s">
        <v>43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3">
      <c r="A202">
        <v>27</v>
      </c>
      <c r="B202">
        <f t="shared" si="3"/>
        <v>0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274</v>
      </c>
      <c r="L202">
        <v>3</v>
      </c>
      <c r="M202" t="s">
        <v>46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48</v>
      </c>
      <c r="T202">
        <v>4298</v>
      </c>
      <c r="U202">
        <v>9679</v>
      </c>
      <c r="V202">
        <v>5</v>
      </c>
      <c r="W202" t="s">
        <v>42</v>
      </c>
      <c r="X202" t="s">
        <v>43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3">
      <c r="A203">
        <v>49</v>
      </c>
      <c r="B203">
        <f t="shared" si="3"/>
        <v>0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275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52</v>
      </c>
      <c r="T203">
        <v>6804</v>
      </c>
      <c r="U203">
        <v>23793</v>
      </c>
      <c r="V203">
        <v>1</v>
      </c>
      <c r="W203" t="s">
        <v>42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3">
      <c r="A204">
        <v>34</v>
      </c>
      <c r="B204">
        <f t="shared" si="3"/>
        <v>0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277</v>
      </c>
      <c r="L204">
        <v>4</v>
      </c>
      <c r="M204" t="s">
        <v>46</v>
      </c>
      <c r="N204">
        <v>43</v>
      </c>
      <c r="O204">
        <v>3</v>
      </c>
      <c r="P204">
        <v>1</v>
      </c>
      <c r="Q204" t="s">
        <v>47</v>
      </c>
      <c r="R204">
        <v>3</v>
      </c>
      <c r="S204" t="s">
        <v>52</v>
      </c>
      <c r="T204">
        <v>3815</v>
      </c>
      <c r="U204">
        <v>5972</v>
      </c>
      <c r="V204">
        <v>1</v>
      </c>
      <c r="W204" t="s">
        <v>42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3">
      <c r="A205">
        <v>40</v>
      </c>
      <c r="B205">
        <f t="shared" si="3"/>
        <v>0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281</v>
      </c>
      <c r="L205">
        <v>3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>
        <v>4</v>
      </c>
      <c r="S205" t="s">
        <v>48</v>
      </c>
      <c r="T205">
        <v>2741</v>
      </c>
      <c r="U205">
        <v>16523</v>
      </c>
      <c r="V205">
        <v>8</v>
      </c>
      <c r="W205" t="s">
        <v>42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3">
      <c r="A206">
        <v>38</v>
      </c>
      <c r="B206">
        <f t="shared" si="3"/>
        <v>1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282</v>
      </c>
      <c r="L206">
        <v>2</v>
      </c>
      <c r="M206" t="s">
        <v>46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48</v>
      </c>
      <c r="T206">
        <v>6673</v>
      </c>
      <c r="U206">
        <v>11354</v>
      </c>
      <c r="V206">
        <v>7</v>
      </c>
      <c r="W206" t="s">
        <v>42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3">
      <c r="A207">
        <v>29</v>
      </c>
      <c r="B207">
        <f t="shared" si="3"/>
        <v>1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283</v>
      </c>
      <c r="L207">
        <v>2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>
        <v>4</v>
      </c>
      <c r="S207" t="s">
        <v>48</v>
      </c>
      <c r="T207">
        <v>7639</v>
      </c>
      <c r="U207">
        <v>24525</v>
      </c>
      <c r="V207">
        <v>1</v>
      </c>
      <c r="W207" t="s">
        <v>42</v>
      </c>
      <c r="X207" t="s">
        <v>43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3">
      <c r="A208">
        <v>22</v>
      </c>
      <c r="B208">
        <f t="shared" si="3"/>
        <v>0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284</v>
      </c>
      <c r="L208">
        <v>4</v>
      </c>
      <c r="M208" t="s">
        <v>46</v>
      </c>
      <c r="N208">
        <v>60</v>
      </c>
      <c r="O208">
        <v>4</v>
      </c>
      <c r="P208">
        <v>1</v>
      </c>
      <c r="Q208" t="s">
        <v>47</v>
      </c>
      <c r="R208">
        <v>2</v>
      </c>
      <c r="S208" t="s">
        <v>52</v>
      </c>
      <c r="T208">
        <v>2328</v>
      </c>
      <c r="U208">
        <v>12392</v>
      </c>
      <c r="V208">
        <v>1</v>
      </c>
      <c r="W208" t="s">
        <v>42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3">
      <c r="A209">
        <v>36</v>
      </c>
      <c r="B209">
        <f t="shared" si="3"/>
        <v>0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286</v>
      </c>
      <c r="L209">
        <v>2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>
        <v>4</v>
      </c>
      <c r="S209" t="s">
        <v>41</v>
      </c>
      <c r="T209">
        <v>2153</v>
      </c>
      <c r="U209">
        <v>7703</v>
      </c>
      <c r="V209">
        <v>1</v>
      </c>
      <c r="W209" t="s">
        <v>42</v>
      </c>
      <c r="X209" t="s">
        <v>43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3">
      <c r="A210">
        <v>40</v>
      </c>
      <c r="B210">
        <f t="shared" si="3"/>
        <v>0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287</v>
      </c>
      <c r="L210">
        <v>4</v>
      </c>
      <c r="M210" t="s">
        <v>46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48</v>
      </c>
      <c r="T210">
        <v>4876</v>
      </c>
      <c r="U210">
        <v>14242</v>
      </c>
      <c r="V210">
        <v>9</v>
      </c>
      <c r="W210" t="s">
        <v>42</v>
      </c>
      <c r="X210" t="s">
        <v>43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3">
      <c r="A211">
        <v>46</v>
      </c>
      <c r="B211">
        <f t="shared" si="3"/>
        <v>0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288</v>
      </c>
      <c r="L211">
        <v>4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52</v>
      </c>
      <c r="T211">
        <v>9396</v>
      </c>
      <c r="U211">
        <v>12368</v>
      </c>
      <c r="V211">
        <v>7</v>
      </c>
      <c r="W211" t="s">
        <v>42</v>
      </c>
      <c r="X211" t="s">
        <v>43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3">
      <c r="A212">
        <v>32</v>
      </c>
      <c r="B212">
        <f t="shared" si="3"/>
        <v>1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291</v>
      </c>
      <c r="L212">
        <v>4</v>
      </c>
      <c r="M212" t="s">
        <v>46</v>
      </c>
      <c r="N212">
        <v>32</v>
      </c>
      <c r="O212">
        <v>1</v>
      </c>
      <c r="P212">
        <v>3</v>
      </c>
      <c r="Q212" t="s">
        <v>40</v>
      </c>
      <c r="R212">
        <v>4</v>
      </c>
      <c r="S212" t="s">
        <v>48</v>
      </c>
      <c r="T212">
        <v>10400</v>
      </c>
      <c r="U212">
        <v>25812</v>
      </c>
      <c r="V212">
        <v>1</v>
      </c>
      <c r="W212" t="s">
        <v>42</v>
      </c>
      <c r="X212" t="s">
        <v>43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3">
      <c r="A213">
        <v>30</v>
      </c>
      <c r="B213">
        <f t="shared" si="3"/>
        <v>0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292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41</v>
      </c>
      <c r="T213">
        <v>8474</v>
      </c>
      <c r="U213">
        <v>20925</v>
      </c>
      <c r="V213">
        <v>1</v>
      </c>
      <c r="W213" t="s">
        <v>42</v>
      </c>
      <c r="X213" t="s">
        <v>43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3">
      <c r="A214">
        <v>27</v>
      </c>
      <c r="B214">
        <f t="shared" si="3"/>
        <v>0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293</v>
      </c>
      <c r="L214">
        <v>4</v>
      </c>
      <c r="M214" t="s">
        <v>39</v>
      </c>
      <c r="N214">
        <v>90</v>
      </c>
      <c r="O214">
        <v>3</v>
      </c>
      <c r="P214">
        <v>2</v>
      </c>
      <c r="Q214" t="s">
        <v>40</v>
      </c>
      <c r="R214">
        <v>3</v>
      </c>
      <c r="S214" t="s">
        <v>41</v>
      </c>
      <c r="T214">
        <v>9981</v>
      </c>
      <c r="U214">
        <v>12916</v>
      </c>
      <c r="V214">
        <v>1</v>
      </c>
      <c r="W214" t="s">
        <v>42</v>
      </c>
      <c r="X214" t="s">
        <v>43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3">
      <c r="A215">
        <v>51</v>
      </c>
      <c r="B215">
        <f t="shared" si="3"/>
        <v>0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296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48</v>
      </c>
      <c r="T215">
        <v>12490</v>
      </c>
      <c r="U215">
        <v>15736</v>
      </c>
      <c r="V215">
        <v>5</v>
      </c>
      <c r="W215" t="s">
        <v>42</v>
      </c>
      <c r="X215" t="s">
        <v>43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3">
      <c r="A216">
        <v>30</v>
      </c>
      <c r="B216">
        <f t="shared" si="3"/>
        <v>1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297</v>
      </c>
      <c r="L216">
        <v>4</v>
      </c>
      <c r="M216" t="s">
        <v>39</v>
      </c>
      <c r="N216">
        <v>88</v>
      </c>
      <c r="O216">
        <v>3</v>
      </c>
      <c r="P216">
        <v>1</v>
      </c>
      <c r="Q216" t="s">
        <v>47</v>
      </c>
      <c r="R216">
        <v>1</v>
      </c>
      <c r="S216" t="s">
        <v>41</v>
      </c>
      <c r="T216">
        <v>2657</v>
      </c>
      <c r="U216">
        <v>8556</v>
      </c>
      <c r="V216">
        <v>5</v>
      </c>
      <c r="W216" t="s">
        <v>42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3">
      <c r="A217">
        <v>41</v>
      </c>
      <c r="B217">
        <f t="shared" si="3"/>
        <v>0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298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41</v>
      </c>
      <c r="T217">
        <v>13591</v>
      </c>
      <c r="U217">
        <v>14674</v>
      </c>
      <c r="V217">
        <v>3</v>
      </c>
      <c r="W217" t="s">
        <v>42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3">
      <c r="A218">
        <v>30</v>
      </c>
      <c r="B218">
        <f t="shared" si="3"/>
        <v>1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299</v>
      </c>
      <c r="L218">
        <v>3</v>
      </c>
      <c r="M218" t="s">
        <v>39</v>
      </c>
      <c r="N218">
        <v>52</v>
      </c>
      <c r="O218">
        <v>2</v>
      </c>
      <c r="P218">
        <v>2</v>
      </c>
      <c r="Q218" t="s">
        <v>40</v>
      </c>
      <c r="R218">
        <v>1</v>
      </c>
      <c r="S218" t="s">
        <v>41</v>
      </c>
      <c r="T218">
        <v>6696</v>
      </c>
      <c r="U218">
        <v>22967</v>
      </c>
      <c r="V218">
        <v>5</v>
      </c>
      <c r="W218" t="s">
        <v>42</v>
      </c>
      <c r="X218" t="s">
        <v>43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3">
      <c r="A219">
        <v>29</v>
      </c>
      <c r="B219">
        <f t="shared" si="3"/>
        <v>1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300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>
        <v>3</v>
      </c>
      <c r="S219" t="s">
        <v>41</v>
      </c>
      <c r="T219">
        <v>2058</v>
      </c>
      <c r="U219">
        <v>19757</v>
      </c>
      <c r="V219">
        <v>0</v>
      </c>
      <c r="W219" t="s">
        <v>42</v>
      </c>
      <c r="X219" t="s">
        <v>43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3">
      <c r="A220">
        <v>45</v>
      </c>
      <c r="B220">
        <f t="shared" si="3"/>
        <v>0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302</v>
      </c>
      <c r="L220">
        <v>4</v>
      </c>
      <c r="M220" t="s">
        <v>39</v>
      </c>
      <c r="N220">
        <v>57</v>
      </c>
      <c r="O220">
        <v>2</v>
      </c>
      <c r="P220">
        <v>3</v>
      </c>
      <c r="Q220" t="s">
        <v>40</v>
      </c>
      <c r="R220">
        <v>4</v>
      </c>
      <c r="S220" t="s">
        <v>41</v>
      </c>
      <c r="T220">
        <v>8865</v>
      </c>
      <c r="U220">
        <v>16840</v>
      </c>
      <c r="V220">
        <v>6</v>
      </c>
      <c r="W220" t="s">
        <v>42</v>
      </c>
      <c r="X220" t="s">
        <v>43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3">
      <c r="A221">
        <v>54</v>
      </c>
      <c r="B221">
        <f t="shared" si="3"/>
        <v>0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303</v>
      </c>
      <c r="L221">
        <v>4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>
        <v>1</v>
      </c>
      <c r="S221" t="s">
        <v>48</v>
      </c>
      <c r="T221">
        <v>5940</v>
      </c>
      <c r="U221">
        <v>17011</v>
      </c>
      <c r="V221">
        <v>2</v>
      </c>
      <c r="W221" t="s">
        <v>42</v>
      </c>
      <c r="X221" t="s">
        <v>43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3">
      <c r="A222">
        <v>36</v>
      </c>
      <c r="B222">
        <f t="shared" si="3"/>
        <v>0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304</v>
      </c>
      <c r="L222">
        <v>4</v>
      </c>
      <c r="M222" t="s">
        <v>46</v>
      </c>
      <c r="N222">
        <v>62</v>
      </c>
      <c r="O222">
        <v>3</v>
      </c>
      <c r="P222">
        <v>2</v>
      </c>
      <c r="Q222" t="s">
        <v>50</v>
      </c>
      <c r="R222">
        <v>2</v>
      </c>
      <c r="S222" t="s">
        <v>41</v>
      </c>
      <c r="T222">
        <v>5914</v>
      </c>
      <c r="U222">
        <v>9945</v>
      </c>
      <c r="V222">
        <v>8</v>
      </c>
      <c r="W222" t="s">
        <v>42</v>
      </c>
      <c r="X222" t="s">
        <v>43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3">
      <c r="A223">
        <v>33</v>
      </c>
      <c r="B223">
        <f t="shared" si="3"/>
        <v>0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305</v>
      </c>
      <c r="L223">
        <v>3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>
        <v>2</v>
      </c>
      <c r="S223" t="s">
        <v>48</v>
      </c>
      <c r="T223">
        <v>2622</v>
      </c>
      <c r="U223">
        <v>13248</v>
      </c>
      <c r="V223">
        <v>6</v>
      </c>
      <c r="W223" t="s">
        <v>42</v>
      </c>
      <c r="X223" t="s">
        <v>43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3">
      <c r="A224">
        <v>37</v>
      </c>
      <c r="B224">
        <f t="shared" si="3"/>
        <v>0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306</v>
      </c>
      <c r="L224">
        <v>2</v>
      </c>
      <c r="M224" t="s">
        <v>46</v>
      </c>
      <c r="N224">
        <v>47</v>
      </c>
      <c r="O224">
        <v>3</v>
      </c>
      <c r="P224">
        <v>3</v>
      </c>
      <c r="Q224" t="s">
        <v>58</v>
      </c>
      <c r="R224">
        <v>4</v>
      </c>
      <c r="S224" t="s">
        <v>52</v>
      </c>
      <c r="T224">
        <v>12185</v>
      </c>
      <c r="U224">
        <v>10056</v>
      </c>
      <c r="V224">
        <v>1</v>
      </c>
      <c r="W224" t="s">
        <v>42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3">
      <c r="A225">
        <v>38</v>
      </c>
      <c r="B225">
        <f t="shared" si="3"/>
        <v>0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307</v>
      </c>
      <c r="L225">
        <v>1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>
        <v>3</v>
      </c>
      <c r="S225" t="s">
        <v>52</v>
      </c>
      <c r="T225">
        <v>10609</v>
      </c>
      <c r="U225">
        <v>9647</v>
      </c>
      <c r="V225">
        <v>0</v>
      </c>
      <c r="W225" t="s">
        <v>42</v>
      </c>
      <c r="X225" t="s">
        <v>43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3">
      <c r="A226">
        <v>31</v>
      </c>
      <c r="B226">
        <f t="shared" si="3"/>
        <v>0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308</v>
      </c>
      <c r="L226">
        <v>3</v>
      </c>
      <c r="M226" t="s">
        <v>46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48</v>
      </c>
      <c r="T226">
        <v>4345</v>
      </c>
      <c r="U226">
        <v>4381</v>
      </c>
      <c r="V226">
        <v>0</v>
      </c>
      <c r="W226" t="s">
        <v>42</v>
      </c>
      <c r="X226" t="s">
        <v>43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3">
      <c r="A227">
        <v>59</v>
      </c>
      <c r="B227">
        <f t="shared" si="3"/>
        <v>0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309</v>
      </c>
      <c r="L227">
        <v>3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>
        <v>4</v>
      </c>
      <c r="S227" t="s">
        <v>48</v>
      </c>
      <c r="T227">
        <v>2177</v>
      </c>
      <c r="U227">
        <v>8456</v>
      </c>
      <c r="V227">
        <v>3</v>
      </c>
      <c r="W227" t="s">
        <v>42</v>
      </c>
      <c r="X227" t="s">
        <v>43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3">
      <c r="A228">
        <v>37</v>
      </c>
      <c r="B228">
        <f t="shared" si="3"/>
        <v>0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311</v>
      </c>
      <c r="L228">
        <v>1</v>
      </c>
      <c r="M228" t="s">
        <v>46</v>
      </c>
      <c r="N228">
        <v>41</v>
      </c>
      <c r="O228">
        <v>3</v>
      </c>
      <c r="P228">
        <v>1</v>
      </c>
      <c r="Q228" t="s">
        <v>57</v>
      </c>
      <c r="R228">
        <v>4</v>
      </c>
      <c r="S228" t="s">
        <v>52</v>
      </c>
      <c r="T228">
        <v>2793</v>
      </c>
      <c r="U228">
        <v>2539</v>
      </c>
      <c r="V228">
        <v>4</v>
      </c>
      <c r="W228" t="s">
        <v>42</v>
      </c>
      <c r="X228" t="s">
        <v>43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3">
      <c r="A229">
        <v>29</v>
      </c>
      <c r="B229">
        <f t="shared" si="3"/>
        <v>0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312</v>
      </c>
      <c r="L229">
        <v>2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>
        <v>4</v>
      </c>
      <c r="S229" t="s">
        <v>48</v>
      </c>
      <c r="T229">
        <v>7918</v>
      </c>
      <c r="U229">
        <v>6599</v>
      </c>
      <c r="V229">
        <v>1</v>
      </c>
      <c r="W229" t="s">
        <v>42</v>
      </c>
      <c r="X229" t="s">
        <v>43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3">
      <c r="A230">
        <v>35</v>
      </c>
      <c r="B230">
        <f t="shared" si="3"/>
        <v>0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314</v>
      </c>
      <c r="L230">
        <v>3</v>
      </c>
      <c r="M230" t="s">
        <v>39</v>
      </c>
      <c r="N230">
        <v>92</v>
      </c>
      <c r="O230">
        <v>3</v>
      </c>
      <c r="P230">
        <v>3</v>
      </c>
      <c r="Q230" t="s">
        <v>40</v>
      </c>
      <c r="R230">
        <v>3</v>
      </c>
      <c r="S230" t="s">
        <v>41</v>
      </c>
      <c r="T230">
        <v>8789</v>
      </c>
      <c r="U230">
        <v>9096</v>
      </c>
      <c r="V230">
        <v>1</v>
      </c>
      <c r="W230" t="s">
        <v>42</v>
      </c>
      <c r="X230" t="s">
        <v>43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3">
      <c r="A231">
        <v>29</v>
      </c>
      <c r="B231">
        <f t="shared" si="3"/>
        <v>1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315</v>
      </c>
      <c r="L231">
        <v>3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>
        <v>4</v>
      </c>
      <c r="S231" t="s">
        <v>41</v>
      </c>
      <c r="T231">
        <v>2389</v>
      </c>
      <c r="U231">
        <v>14961</v>
      </c>
      <c r="V231">
        <v>1</v>
      </c>
      <c r="W231" t="s">
        <v>42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3">
      <c r="A232">
        <v>52</v>
      </c>
      <c r="B232">
        <f t="shared" si="3"/>
        <v>0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316</v>
      </c>
      <c r="L232">
        <v>3</v>
      </c>
      <c r="M232" t="s">
        <v>39</v>
      </c>
      <c r="N232">
        <v>89</v>
      </c>
      <c r="O232">
        <v>2</v>
      </c>
      <c r="P232">
        <v>1</v>
      </c>
      <c r="Q232" t="s">
        <v>50</v>
      </c>
      <c r="R232">
        <v>4</v>
      </c>
      <c r="S232" t="s">
        <v>41</v>
      </c>
      <c r="T232">
        <v>3212</v>
      </c>
      <c r="U232">
        <v>3300</v>
      </c>
      <c r="V232">
        <v>7</v>
      </c>
      <c r="W232" t="s">
        <v>42</v>
      </c>
      <c r="X232" t="s">
        <v>43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3">
      <c r="A233">
        <v>42</v>
      </c>
      <c r="B233">
        <f t="shared" si="3"/>
        <v>0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319</v>
      </c>
      <c r="L233">
        <v>3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48</v>
      </c>
      <c r="T233">
        <v>19232</v>
      </c>
      <c r="U233">
        <v>4933</v>
      </c>
      <c r="V233">
        <v>1</v>
      </c>
      <c r="W233" t="s">
        <v>42</v>
      </c>
      <c r="X233" t="s">
        <v>43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3">
      <c r="A234">
        <v>59</v>
      </c>
      <c r="B234">
        <f t="shared" si="3"/>
        <v>0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321</v>
      </c>
      <c r="L234">
        <v>2</v>
      </c>
      <c r="M234" t="s">
        <v>46</v>
      </c>
      <c r="N234">
        <v>52</v>
      </c>
      <c r="O234">
        <v>3</v>
      </c>
      <c r="P234">
        <v>1</v>
      </c>
      <c r="Q234" t="s">
        <v>61</v>
      </c>
      <c r="R234">
        <v>3</v>
      </c>
      <c r="S234" t="s">
        <v>48</v>
      </c>
      <c r="T234">
        <v>2267</v>
      </c>
      <c r="U234">
        <v>25657</v>
      </c>
      <c r="V234">
        <v>8</v>
      </c>
      <c r="W234" t="s">
        <v>42</v>
      </c>
      <c r="X234" t="s">
        <v>43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3">
      <c r="A235">
        <v>50</v>
      </c>
      <c r="B235">
        <f t="shared" si="3"/>
        <v>0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323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52</v>
      </c>
      <c r="T235">
        <v>19517</v>
      </c>
      <c r="U235">
        <v>24118</v>
      </c>
      <c r="V235">
        <v>3</v>
      </c>
      <c r="W235" t="s">
        <v>42</v>
      </c>
      <c r="X235" t="s">
        <v>43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3">
      <c r="A236">
        <v>33</v>
      </c>
      <c r="B236">
        <f t="shared" si="3"/>
        <v>1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325</v>
      </c>
      <c r="L236">
        <v>3</v>
      </c>
      <c r="M236" t="s">
        <v>46</v>
      </c>
      <c r="N236">
        <v>58</v>
      </c>
      <c r="O236">
        <v>3</v>
      </c>
      <c r="P236">
        <v>1</v>
      </c>
      <c r="Q236" t="s">
        <v>50</v>
      </c>
      <c r="R236">
        <v>4</v>
      </c>
      <c r="S236" t="s">
        <v>48</v>
      </c>
      <c r="T236">
        <v>2436</v>
      </c>
      <c r="U236">
        <v>22149</v>
      </c>
      <c r="V236">
        <v>5</v>
      </c>
      <c r="W236" t="s">
        <v>42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3">
      <c r="A237">
        <v>43</v>
      </c>
      <c r="B237">
        <f t="shared" si="3"/>
        <v>0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327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48</v>
      </c>
      <c r="T237">
        <v>16064</v>
      </c>
      <c r="U237">
        <v>7744</v>
      </c>
      <c r="V237">
        <v>5</v>
      </c>
      <c r="W237" t="s">
        <v>42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3">
      <c r="A238">
        <v>33</v>
      </c>
      <c r="B238">
        <f t="shared" si="3"/>
        <v>1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328</v>
      </c>
      <c r="L238">
        <v>1</v>
      </c>
      <c r="M238" t="s">
        <v>39</v>
      </c>
      <c r="N238">
        <v>39</v>
      </c>
      <c r="O238">
        <v>3</v>
      </c>
      <c r="P238">
        <v>1</v>
      </c>
      <c r="Q238" t="s">
        <v>50</v>
      </c>
      <c r="R238">
        <v>1</v>
      </c>
      <c r="S238" t="s">
        <v>48</v>
      </c>
      <c r="T238">
        <v>2707</v>
      </c>
      <c r="U238">
        <v>21509</v>
      </c>
      <c r="V238">
        <v>7</v>
      </c>
      <c r="W238" t="s">
        <v>42</v>
      </c>
      <c r="X238" t="s">
        <v>43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3">
      <c r="A239">
        <v>52</v>
      </c>
      <c r="B239">
        <f t="shared" si="3"/>
        <v>0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329</v>
      </c>
      <c r="L239">
        <v>1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41</v>
      </c>
      <c r="T239">
        <v>19068</v>
      </c>
      <c r="U239">
        <v>21030</v>
      </c>
      <c r="V239">
        <v>1</v>
      </c>
      <c r="W239" t="s">
        <v>42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3">
      <c r="A240">
        <v>32</v>
      </c>
      <c r="B240">
        <f t="shared" si="3"/>
        <v>0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330</v>
      </c>
      <c r="L240">
        <v>3</v>
      </c>
      <c r="M240" t="s">
        <v>39</v>
      </c>
      <c r="N240">
        <v>56</v>
      </c>
      <c r="O240">
        <v>3</v>
      </c>
      <c r="P240">
        <v>1</v>
      </c>
      <c r="Q240" t="s">
        <v>57</v>
      </c>
      <c r="R240">
        <v>2</v>
      </c>
      <c r="S240" t="s">
        <v>48</v>
      </c>
      <c r="T240">
        <v>3931</v>
      </c>
      <c r="U240">
        <v>20990</v>
      </c>
      <c r="V240">
        <v>2</v>
      </c>
      <c r="W240" t="s">
        <v>42</v>
      </c>
      <c r="X240" t="s">
        <v>43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3">
      <c r="A241">
        <v>32</v>
      </c>
      <c r="B241">
        <f t="shared" si="3"/>
        <v>1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331</v>
      </c>
      <c r="L241">
        <v>4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>
        <v>3</v>
      </c>
      <c r="S241" t="s">
        <v>41</v>
      </c>
      <c r="T241">
        <v>3730</v>
      </c>
      <c r="U241">
        <v>9571</v>
      </c>
      <c r="V241">
        <v>0</v>
      </c>
      <c r="W241" t="s">
        <v>42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3">
      <c r="A242">
        <v>39</v>
      </c>
      <c r="B242">
        <f t="shared" si="3"/>
        <v>0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332</v>
      </c>
      <c r="L242">
        <v>3</v>
      </c>
      <c r="M242" t="s">
        <v>39</v>
      </c>
      <c r="N242">
        <v>96</v>
      </c>
      <c r="O242">
        <v>3</v>
      </c>
      <c r="P242">
        <v>1</v>
      </c>
      <c r="Q242" t="s">
        <v>50</v>
      </c>
      <c r="R242">
        <v>3</v>
      </c>
      <c r="S242" t="s">
        <v>52</v>
      </c>
      <c r="T242">
        <v>2232</v>
      </c>
      <c r="U242">
        <v>15417</v>
      </c>
      <c r="V242">
        <v>7</v>
      </c>
      <c r="W242" t="s">
        <v>42</v>
      </c>
      <c r="X242" t="s">
        <v>43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3">
      <c r="A243">
        <v>32</v>
      </c>
      <c r="B243">
        <f t="shared" si="3"/>
        <v>0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333</v>
      </c>
      <c r="L243">
        <v>3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>
        <v>4</v>
      </c>
      <c r="S243" t="s">
        <v>48</v>
      </c>
      <c r="T243">
        <v>4465</v>
      </c>
      <c r="U243">
        <v>12069</v>
      </c>
      <c r="V243">
        <v>0</v>
      </c>
      <c r="W243" t="s">
        <v>42</v>
      </c>
      <c r="X243" t="s">
        <v>43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3">
      <c r="A244">
        <v>41</v>
      </c>
      <c r="B244">
        <f t="shared" si="3"/>
        <v>0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334</v>
      </c>
      <c r="L244">
        <v>3</v>
      </c>
      <c r="M244" t="s">
        <v>46</v>
      </c>
      <c r="N244">
        <v>36</v>
      </c>
      <c r="O244">
        <v>3</v>
      </c>
      <c r="P244">
        <v>2</v>
      </c>
      <c r="Q244" t="s">
        <v>47</v>
      </c>
      <c r="R244">
        <v>1</v>
      </c>
      <c r="S244" t="s">
        <v>52</v>
      </c>
      <c r="T244">
        <v>3072</v>
      </c>
      <c r="U244">
        <v>19877</v>
      </c>
      <c r="V244">
        <v>2</v>
      </c>
      <c r="W244" t="s">
        <v>42</v>
      </c>
      <c r="X244" t="s">
        <v>43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3">
      <c r="A245">
        <v>40</v>
      </c>
      <c r="B245">
        <f t="shared" si="3"/>
        <v>0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335</v>
      </c>
      <c r="L245">
        <v>1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>
        <v>4</v>
      </c>
      <c r="S245" t="s">
        <v>52</v>
      </c>
      <c r="T245">
        <v>3319</v>
      </c>
      <c r="U245">
        <v>24447</v>
      </c>
      <c r="V245">
        <v>1</v>
      </c>
      <c r="W245" t="s">
        <v>42</v>
      </c>
      <c r="X245" t="s">
        <v>43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3">
      <c r="A246">
        <v>45</v>
      </c>
      <c r="B246">
        <f t="shared" si="3"/>
        <v>0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336</v>
      </c>
      <c r="L246">
        <v>3</v>
      </c>
      <c r="M246" t="s">
        <v>46</v>
      </c>
      <c r="N246">
        <v>70</v>
      </c>
      <c r="O246">
        <v>4</v>
      </c>
      <c r="P246">
        <v>5</v>
      </c>
      <c r="Q246" t="s">
        <v>56</v>
      </c>
      <c r="R246">
        <v>4</v>
      </c>
      <c r="S246" t="s">
        <v>48</v>
      </c>
      <c r="T246">
        <v>19202</v>
      </c>
      <c r="U246">
        <v>15970</v>
      </c>
      <c r="V246">
        <v>0</v>
      </c>
      <c r="W246" t="s">
        <v>42</v>
      </c>
      <c r="X246" t="s">
        <v>43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3">
      <c r="A247">
        <v>31</v>
      </c>
      <c r="B247">
        <f t="shared" si="3"/>
        <v>0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337</v>
      </c>
      <c r="L247">
        <v>2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52</v>
      </c>
      <c r="T247">
        <v>13675</v>
      </c>
      <c r="U247">
        <v>13523</v>
      </c>
      <c r="V247">
        <v>9</v>
      </c>
      <c r="W247" t="s">
        <v>42</v>
      </c>
      <c r="X247" t="s">
        <v>43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3">
      <c r="A248">
        <v>33</v>
      </c>
      <c r="B248">
        <f t="shared" si="3"/>
        <v>0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338</v>
      </c>
      <c r="L248">
        <v>3</v>
      </c>
      <c r="M248" t="s">
        <v>39</v>
      </c>
      <c r="N248">
        <v>63</v>
      </c>
      <c r="O248">
        <v>2</v>
      </c>
      <c r="P248">
        <v>1</v>
      </c>
      <c r="Q248" t="s">
        <v>47</v>
      </c>
      <c r="R248">
        <v>4</v>
      </c>
      <c r="S248" t="s">
        <v>48</v>
      </c>
      <c r="T248">
        <v>2911</v>
      </c>
      <c r="U248">
        <v>14776</v>
      </c>
      <c r="V248">
        <v>1</v>
      </c>
      <c r="W248" t="s">
        <v>42</v>
      </c>
      <c r="X248" t="s">
        <v>43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3">
      <c r="A249">
        <v>34</v>
      </c>
      <c r="B249">
        <f t="shared" si="3"/>
        <v>0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339</v>
      </c>
      <c r="L249">
        <v>4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48</v>
      </c>
      <c r="T249">
        <v>5957</v>
      </c>
      <c r="U249">
        <v>23687</v>
      </c>
      <c r="V249">
        <v>6</v>
      </c>
      <c r="W249" t="s">
        <v>42</v>
      </c>
      <c r="X249" t="s">
        <v>43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3">
      <c r="A250">
        <v>37</v>
      </c>
      <c r="B250">
        <f t="shared" si="3"/>
        <v>0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340</v>
      </c>
      <c r="L250">
        <v>3</v>
      </c>
      <c r="M250" t="s">
        <v>39</v>
      </c>
      <c r="N250">
        <v>83</v>
      </c>
      <c r="O250">
        <v>2</v>
      </c>
      <c r="P250">
        <v>1</v>
      </c>
      <c r="Q250" t="s">
        <v>47</v>
      </c>
      <c r="R250">
        <v>1</v>
      </c>
      <c r="S250" t="s">
        <v>48</v>
      </c>
      <c r="T250">
        <v>3920</v>
      </c>
      <c r="U250">
        <v>18697</v>
      </c>
      <c r="V250">
        <v>2</v>
      </c>
      <c r="W250" t="s">
        <v>42</v>
      </c>
      <c r="X250" t="s">
        <v>43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3">
      <c r="A251">
        <v>45</v>
      </c>
      <c r="B251">
        <f t="shared" si="3"/>
        <v>0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341</v>
      </c>
      <c r="L251">
        <v>1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48</v>
      </c>
      <c r="T251">
        <v>6434</v>
      </c>
      <c r="U251">
        <v>5118</v>
      </c>
      <c r="V251">
        <v>4</v>
      </c>
      <c r="W251" t="s">
        <v>42</v>
      </c>
      <c r="X251" t="s">
        <v>43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3">
      <c r="A252">
        <v>37</v>
      </c>
      <c r="B252">
        <f t="shared" si="3"/>
        <v>1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342</v>
      </c>
      <c r="L252">
        <v>1</v>
      </c>
      <c r="M252" t="s">
        <v>46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52</v>
      </c>
      <c r="T252">
        <v>10048</v>
      </c>
      <c r="U252">
        <v>22573</v>
      </c>
      <c r="V252">
        <v>6</v>
      </c>
      <c r="W252" t="s">
        <v>42</v>
      </c>
      <c r="X252" t="s">
        <v>43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3">
      <c r="A253">
        <v>39</v>
      </c>
      <c r="B253">
        <f t="shared" si="3"/>
        <v>0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343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41</v>
      </c>
      <c r="T253">
        <v>10938</v>
      </c>
      <c r="U253">
        <v>6420</v>
      </c>
      <c r="V253">
        <v>0</v>
      </c>
      <c r="W253" t="s">
        <v>42</v>
      </c>
      <c r="X253" t="s">
        <v>43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3">
      <c r="A254">
        <v>29</v>
      </c>
      <c r="B254">
        <f t="shared" si="3"/>
        <v>0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346</v>
      </c>
      <c r="L254">
        <v>3</v>
      </c>
      <c r="M254" t="s">
        <v>46</v>
      </c>
      <c r="N254">
        <v>60</v>
      </c>
      <c r="O254">
        <v>3</v>
      </c>
      <c r="P254">
        <v>1</v>
      </c>
      <c r="Q254" t="s">
        <v>47</v>
      </c>
      <c r="R254">
        <v>4</v>
      </c>
      <c r="S254" t="s">
        <v>41</v>
      </c>
      <c r="T254">
        <v>2340</v>
      </c>
      <c r="U254">
        <v>22673</v>
      </c>
      <c r="V254">
        <v>1</v>
      </c>
      <c r="W254" t="s">
        <v>42</v>
      </c>
      <c r="X254" t="s">
        <v>43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3">
      <c r="A255">
        <v>42</v>
      </c>
      <c r="B255">
        <f t="shared" si="3"/>
        <v>0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347</v>
      </c>
      <c r="L255">
        <v>4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>
        <v>1</v>
      </c>
      <c r="S255" t="s">
        <v>41</v>
      </c>
      <c r="T255">
        <v>6545</v>
      </c>
      <c r="U255">
        <v>23016</v>
      </c>
      <c r="V255">
        <v>3</v>
      </c>
      <c r="W255" t="s">
        <v>42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3">
      <c r="A256">
        <v>29</v>
      </c>
      <c r="B256">
        <f t="shared" si="3"/>
        <v>0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349</v>
      </c>
      <c r="L256">
        <v>4</v>
      </c>
      <c r="M256" t="s">
        <v>46</v>
      </c>
      <c r="N256">
        <v>45</v>
      </c>
      <c r="O256">
        <v>3</v>
      </c>
      <c r="P256">
        <v>2</v>
      </c>
      <c r="Q256" t="s">
        <v>40</v>
      </c>
      <c r="R256">
        <v>4</v>
      </c>
      <c r="S256" t="s">
        <v>52</v>
      </c>
      <c r="T256">
        <v>6931</v>
      </c>
      <c r="U256">
        <v>10732</v>
      </c>
      <c r="V256">
        <v>2</v>
      </c>
      <c r="W256" t="s">
        <v>42</v>
      </c>
      <c r="X256" t="s">
        <v>43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3">
      <c r="A257">
        <v>25</v>
      </c>
      <c r="B257">
        <f t="shared" si="3"/>
        <v>0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350</v>
      </c>
      <c r="L257">
        <v>1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48</v>
      </c>
      <c r="T257">
        <v>4898</v>
      </c>
      <c r="U257">
        <v>7505</v>
      </c>
      <c r="V257">
        <v>0</v>
      </c>
      <c r="W257" t="s">
        <v>42</v>
      </c>
      <c r="X257" t="s">
        <v>43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3">
      <c r="A258">
        <v>42</v>
      </c>
      <c r="B258">
        <f t="shared" si="3"/>
        <v>0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351</v>
      </c>
      <c r="L258">
        <v>4</v>
      </c>
      <c r="M258" t="s">
        <v>39</v>
      </c>
      <c r="N258">
        <v>56</v>
      </c>
      <c r="O258">
        <v>2</v>
      </c>
      <c r="P258">
        <v>1</v>
      </c>
      <c r="Q258" t="s">
        <v>50</v>
      </c>
      <c r="R258">
        <v>1</v>
      </c>
      <c r="S258" t="s">
        <v>52</v>
      </c>
      <c r="T258">
        <v>2593</v>
      </c>
      <c r="U258">
        <v>8007</v>
      </c>
      <c r="V258">
        <v>0</v>
      </c>
      <c r="W258" t="s">
        <v>42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3">
      <c r="A259">
        <v>40</v>
      </c>
      <c r="B259">
        <f t="shared" ref="B259:B322" si="4">IF(C259="Yes",1,0)</f>
        <v>0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352</v>
      </c>
      <c r="L259">
        <v>1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52</v>
      </c>
      <c r="T259">
        <v>19436</v>
      </c>
      <c r="U259">
        <v>5949</v>
      </c>
      <c r="V259">
        <v>0</v>
      </c>
      <c r="W259" t="s">
        <v>42</v>
      </c>
      <c r="X259" t="s">
        <v>43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3">
      <c r="A260">
        <v>51</v>
      </c>
      <c r="B260">
        <f t="shared" si="4"/>
        <v>0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353</v>
      </c>
      <c r="L260">
        <v>3</v>
      </c>
      <c r="M260" t="s">
        <v>46</v>
      </c>
      <c r="N260">
        <v>96</v>
      </c>
      <c r="O260">
        <v>3</v>
      </c>
      <c r="P260">
        <v>1</v>
      </c>
      <c r="Q260" t="s">
        <v>47</v>
      </c>
      <c r="R260">
        <v>4</v>
      </c>
      <c r="S260" t="s">
        <v>48</v>
      </c>
      <c r="T260">
        <v>2723</v>
      </c>
      <c r="U260">
        <v>23231</v>
      </c>
      <c r="V260">
        <v>1</v>
      </c>
      <c r="W260" t="s">
        <v>42</v>
      </c>
      <c r="X260" t="s">
        <v>43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3">
      <c r="A261">
        <v>31</v>
      </c>
      <c r="B261">
        <f t="shared" si="4"/>
        <v>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355</v>
      </c>
      <c r="L261">
        <v>3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>
        <v>2</v>
      </c>
      <c r="S261" t="s">
        <v>41</v>
      </c>
      <c r="T261">
        <v>3479</v>
      </c>
      <c r="U261">
        <v>11652</v>
      </c>
      <c r="V261">
        <v>0</v>
      </c>
      <c r="W261" t="s">
        <v>42</v>
      </c>
      <c r="X261" t="s">
        <v>43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3">
      <c r="A262">
        <v>32</v>
      </c>
      <c r="B262">
        <f t="shared" si="4"/>
        <v>0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359</v>
      </c>
      <c r="L262">
        <v>2</v>
      </c>
      <c r="M262" t="s">
        <v>46</v>
      </c>
      <c r="N262">
        <v>100</v>
      </c>
      <c r="O262">
        <v>4</v>
      </c>
      <c r="P262">
        <v>1</v>
      </c>
      <c r="Q262" t="s">
        <v>50</v>
      </c>
      <c r="R262">
        <v>2</v>
      </c>
      <c r="S262" t="s">
        <v>48</v>
      </c>
      <c r="T262">
        <v>2794</v>
      </c>
      <c r="U262">
        <v>26062</v>
      </c>
      <c r="V262">
        <v>1</v>
      </c>
      <c r="W262" t="s">
        <v>42</v>
      </c>
      <c r="X262" t="s">
        <v>43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3">
      <c r="A263">
        <v>38</v>
      </c>
      <c r="B263">
        <f t="shared" si="4"/>
        <v>0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361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>
        <v>4</v>
      </c>
      <c r="S263" t="s">
        <v>48</v>
      </c>
      <c r="T263">
        <v>5249</v>
      </c>
      <c r="U263">
        <v>19682</v>
      </c>
      <c r="V263">
        <v>3</v>
      </c>
      <c r="W263" t="s">
        <v>42</v>
      </c>
      <c r="X263" t="s">
        <v>43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3">
      <c r="A264">
        <v>32</v>
      </c>
      <c r="B264">
        <f t="shared" si="4"/>
        <v>0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362</v>
      </c>
      <c r="L264">
        <v>4</v>
      </c>
      <c r="M264" t="s">
        <v>46</v>
      </c>
      <c r="N264">
        <v>84</v>
      </c>
      <c r="O264">
        <v>2</v>
      </c>
      <c r="P264">
        <v>2</v>
      </c>
      <c r="Q264" t="s">
        <v>50</v>
      </c>
      <c r="R264">
        <v>1</v>
      </c>
      <c r="S264" t="s">
        <v>41</v>
      </c>
      <c r="T264">
        <v>2176</v>
      </c>
      <c r="U264">
        <v>19737</v>
      </c>
      <c r="V264">
        <v>4</v>
      </c>
      <c r="W264" t="s">
        <v>42</v>
      </c>
      <c r="X264" t="s">
        <v>43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3">
      <c r="A265">
        <v>46</v>
      </c>
      <c r="B265">
        <f t="shared" si="4"/>
        <v>0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363</v>
      </c>
      <c r="L265">
        <v>3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48</v>
      </c>
      <c r="T265">
        <v>16872</v>
      </c>
      <c r="U265">
        <v>14977</v>
      </c>
      <c r="V265">
        <v>3</v>
      </c>
      <c r="W265" t="s">
        <v>42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3">
      <c r="A266">
        <v>28</v>
      </c>
      <c r="B266">
        <f t="shared" si="4"/>
        <v>1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364</v>
      </c>
      <c r="L266">
        <v>1</v>
      </c>
      <c r="M266" t="s">
        <v>46</v>
      </c>
      <c r="N266">
        <v>79</v>
      </c>
      <c r="O266">
        <v>3</v>
      </c>
      <c r="P266">
        <v>1</v>
      </c>
      <c r="Q266" t="s">
        <v>50</v>
      </c>
      <c r="R266">
        <v>3</v>
      </c>
      <c r="S266" t="s">
        <v>41</v>
      </c>
      <c r="T266">
        <v>3485</v>
      </c>
      <c r="U266">
        <v>14935</v>
      </c>
      <c r="V266">
        <v>2</v>
      </c>
      <c r="W266" t="s">
        <v>42</v>
      </c>
      <c r="X266" t="s">
        <v>43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3">
      <c r="A267">
        <v>29</v>
      </c>
      <c r="B267">
        <f t="shared" si="4"/>
        <v>0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366</v>
      </c>
      <c r="L267">
        <v>1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>
        <v>2</v>
      </c>
      <c r="S267" t="s">
        <v>48</v>
      </c>
      <c r="T267">
        <v>6644</v>
      </c>
      <c r="U267">
        <v>3687</v>
      </c>
      <c r="V267">
        <v>2</v>
      </c>
      <c r="W267" t="s">
        <v>42</v>
      </c>
      <c r="X267" t="s">
        <v>43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3">
      <c r="A268">
        <v>31</v>
      </c>
      <c r="B268">
        <f t="shared" si="4"/>
        <v>0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367</v>
      </c>
      <c r="L268">
        <v>2</v>
      </c>
      <c r="M268" t="s">
        <v>46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48</v>
      </c>
      <c r="T268">
        <v>5582</v>
      </c>
      <c r="U268">
        <v>14408</v>
      </c>
      <c r="V268">
        <v>0</v>
      </c>
      <c r="W268" t="s">
        <v>42</v>
      </c>
      <c r="X268" t="s">
        <v>43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3">
      <c r="A269">
        <v>25</v>
      </c>
      <c r="B269">
        <f t="shared" si="4"/>
        <v>0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369</v>
      </c>
      <c r="L269">
        <v>2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52</v>
      </c>
      <c r="T269">
        <v>4000</v>
      </c>
      <c r="U269">
        <v>18384</v>
      </c>
      <c r="V269">
        <v>1</v>
      </c>
      <c r="W269" t="s">
        <v>42</v>
      </c>
      <c r="X269" t="s">
        <v>43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3">
      <c r="A270">
        <v>45</v>
      </c>
      <c r="B270">
        <f t="shared" si="4"/>
        <v>0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372</v>
      </c>
      <c r="L270">
        <v>3</v>
      </c>
      <c r="M270" t="s">
        <v>46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48</v>
      </c>
      <c r="T270">
        <v>13496</v>
      </c>
      <c r="U270">
        <v>7501</v>
      </c>
      <c r="V270">
        <v>0</v>
      </c>
      <c r="W270" t="s">
        <v>42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3">
      <c r="A271">
        <v>36</v>
      </c>
      <c r="B271">
        <f t="shared" si="4"/>
        <v>0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373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>
        <v>4</v>
      </c>
      <c r="S271" t="s">
        <v>48</v>
      </c>
      <c r="T271">
        <v>3210</v>
      </c>
      <c r="U271">
        <v>20251</v>
      </c>
      <c r="V271">
        <v>0</v>
      </c>
      <c r="W271" t="s">
        <v>42</v>
      </c>
      <c r="X271" t="s">
        <v>43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3">
      <c r="A272">
        <v>55</v>
      </c>
      <c r="B272">
        <f t="shared" si="4"/>
        <v>0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374</v>
      </c>
      <c r="L272">
        <v>4</v>
      </c>
      <c r="M272" t="s">
        <v>46</v>
      </c>
      <c r="N272">
        <v>81</v>
      </c>
      <c r="O272">
        <v>3</v>
      </c>
      <c r="P272">
        <v>5</v>
      </c>
      <c r="Q272" t="s">
        <v>56</v>
      </c>
      <c r="R272">
        <v>1</v>
      </c>
      <c r="S272" t="s">
        <v>41</v>
      </c>
      <c r="T272">
        <v>19045</v>
      </c>
      <c r="U272">
        <v>18938</v>
      </c>
      <c r="V272">
        <v>0</v>
      </c>
      <c r="W272" t="s">
        <v>42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3">
      <c r="A273">
        <v>47</v>
      </c>
      <c r="B273">
        <f t="shared" si="4"/>
        <v>1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376</v>
      </c>
      <c r="L273">
        <v>1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48</v>
      </c>
      <c r="T273">
        <v>11849</v>
      </c>
      <c r="U273">
        <v>10268</v>
      </c>
      <c r="V273">
        <v>1</v>
      </c>
      <c r="W273" t="s">
        <v>42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3">
      <c r="A274">
        <v>28</v>
      </c>
      <c r="B274">
        <f t="shared" si="4"/>
        <v>0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377</v>
      </c>
      <c r="L274">
        <v>4</v>
      </c>
      <c r="M274" t="s">
        <v>46</v>
      </c>
      <c r="N274">
        <v>94</v>
      </c>
      <c r="O274">
        <v>3</v>
      </c>
      <c r="P274">
        <v>1</v>
      </c>
      <c r="Q274" t="s">
        <v>47</v>
      </c>
      <c r="R274">
        <v>4</v>
      </c>
      <c r="S274" t="s">
        <v>48</v>
      </c>
      <c r="T274">
        <v>2070</v>
      </c>
      <c r="U274">
        <v>2613</v>
      </c>
      <c r="V274">
        <v>1</v>
      </c>
      <c r="W274" t="s">
        <v>42</v>
      </c>
      <c r="X274" t="s">
        <v>43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3">
      <c r="A275">
        <v>37</v>
      </c>
      <c r="B275">
        <f t="shared" si="4"/>
        <v>0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378</v>
      </c>
      <c r="L275">
        <v>3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>
        <v>4</v>
      </c>
      <c r="S275" t="s">
        <v>48</v>
      </c>
      <c r="T275">
        <v>6502</v>
      </c>
      <c r="U275">
        <v>22825</v>
      </c>
      <c r="V275">
        <v>4</v>
      </c>
      <c r="W275" t="s">
        <v>42</v>
      </c>
      <c r="X275" t="s">
        <v>43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3">
      <c r="A276">
        <v>21</v>
      </c>
      <c r="B276">
        <f t="shared" si="4"/>
        <v>0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379</v>
      </c>
      <c r="L276">
        <v>4</v>
      </c>
      <c r="M276" t="s">
        <v>46</v>
      </c>
      <c r="N276">
        <v>100</v>
      </c>
      <c r="O276">
        <v>2</v>
      </c>
      <c r="P276">
        <v>1</v>
      </c>
      <c r="Q276" t="s">
        <v>47</v>
      </c>
      <c r="R276">
        <v>3</v>
      </c>
      <c r="S276" t="s">
        <v>41</v>
      </c>
      <c r="T276">
        <v>3230</v>
      </c>
      <c r="U276">
        <v>10531</v>
      </c>
      <c r="V276">
        <v>1</v>
      </c>
      <c r="W276" t="s">
        <v>42</v>
      </c>
      <c r="X276" t="s">
        <v>43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3">
      <c r="A277">
        <v>37</v>
      </c>
      <c r="B277">
        <f t="shared" si="4"/>
        <v>0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380</v>
      </c>
      <c r="L277">
        <v>1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52</v>
      </c>
      <c r="T277">
        <v>13603</v>
      </c>
      <c r="U277">
        <v>11677</v>
      </c>
      <c r="V277">
        <v>2</v>
      </c>
      <c r="W277" t="s">
        <v>42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3">
      <c r="A278">
        <v>35</v>
      </c>
      <c r="B278">
        <f t="shared" si="4"/>
        <v>0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381</v>
      </c>
      <c r="L278">
        <v>2</v>
      </c>
      <c r="M278" t="s">
        <v>39</v>
      </c>
      <c r="N278">
        <v>71</v>
      </c>
      <c r="O278">
        <v>4</v>
      </c>
      <c r="P278">
        <v>3</v>
      </c>
      <c r="Q278" t="s">
        <v>56</v>
      </c>
      <c r="R278">
        <v>2</v>
      </c>
      <c r="S278" t="s">
        <v>52</v>
      </c>
      <c r="T278">
        <v>11996</v>
      </c>
      <c r="U278">
        <v>19100</v>
      </c>
      <c r="V278">
        <v>7</v>
      </c>
      <c r="W278" t="s">
        <v>42</v>
      </c>
      <c r="X278" t="s">
        <v>43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3">
      <c r="A279">
        <v>38</v>
      </c>
      <c r="B279">
        <f t="shared" si="4"/>
        <v>0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382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>
        <v>1</v>
      </c>
      <c r="S279" t="s">
        <v>52</v>
      </c>
      <c r="T279">
        <v>5605</v>
      </c>
      <c r="U279">
        <v>19191</v>
      </c>
      <c r="V279">
        <v>1</v>
      </c>
      <c r="W279" t="s">
        <v>42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3">
      <c r="A280">
        <v>26</v>
      </c>
      <c r="B280">
        <f t="shared" si="4"/>
        <v>0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384</v>
      </c>
      <c r="L280">
        <v>3</v>
      </c>
      <c r="M280" t="s">
        <v>39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52</v>
      </c>
      <c r="T280">
        <v>6397</v>
      </c>
      <c r="U280">
        <v>26767</v>
      </c>
      <c r="V280">
        <v>1</v>
      </c>
      <c r="W280" t="s">
        <v>42</v>
      </c>
      <c r="X280" t="s">
        <v>43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3">
      <c r="A281">
        <v>50</v>
      </c>
      <c r="B281">
        <f t="shared" si="4"/>
        <v>0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385</v>
      </c>
      <c r="L281">
        <v>1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52</v>
      </c>
      <c r="T281">
        <v>19144</v>
      </c>
      <c r="U281">
        <v>15815</v>
      </c>
      <c r="V281">
        <v>3</v>
      </c>
      <c r="W281" t="s">
        <v>42</v>
      </c>
      <c r="X281" t="s">
        <v>43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3">
      <c r="A282">
        <v>53</v>
      </c>
      <c r="B282">
        <f t="shared" si="4"/>
        <v>0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386</v>
      </c>
      <c r="L282">
        <v>3</v>
      </c>
      <c r="M282" t="s">
        <v>46</v>
      </c>
      <c r="N282">
        <v>45</v>
      </c>
      <c r="O282">
        <v>3</v>
      </c>
      <c r="P282">
        <v>4</v>
      </c>
      <c r="Q282" t="s">
        <v>58</v>
      </c>
      <c r="R282">
        <v>3</v>
      </c>
      <c r="S282" t="s">
        <v>48</v>
      </c>
      <c r="T282">
        <v>17584</v>
      </c>
      <c r="U282">
        <v>21016</v>
      </c>
      <c r="V282">
        <v>3</v>
      </c>
      <c r="W282" t="s">
        <v>42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3">
      <c r="A283">
        <v>42</v>
      </c>
      <c r="B283">
        <f t="shared" si="4"/>
        <v>0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387</v>
      </c>
      <c r="L283">
        <v>2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>
        <v>3</v>
      </c>
      <c r="S283" t="s">
        <v>48</v>
      </c>
      <c r="T283">
        <v>4907</v>
      </c>
      <c r="U283">
        <v>24532</v>
      </c>
      <c r="V283">
        <v>1</v>
      </c>
      <c r="W283" t="s">
        <v>42</v>
      </c>
      <c r="X283" t="s">
        <v>43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3">
      <c r="A284">
        <v>29</v>
      </c>
      <c r="B284">
        <f t="shared" si="4"/>
        <v>0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388</v>
      </c>
      <c r="L284">
        <v>2</v>
      </c>
      <c r="M284" t="s">
        <v>46</v>
      </c>
      <c r="N284">
        <v>44</v>
      </c>
      <c r="O284">
        <v>3</v>
      </c>
      <c r="P284">
        <v>2</v>
      </c>
      <c r="Q284" t="s">
        <v>40</v>
      </c>
      <c r="R284">
        <v>4</v>
      </c>
      <c r="S284" t="s">
        <v>41</v>
      </c>
      <c r="T284">
        <v>4554</v>
      </c>
      <c r="U284">
        <v>20260</v>
      </c>
      <c r="V284">
        <v>1</v>
      </c>
      <c r="W284" t="s">
        <v>42</v>
      </c>
      <c r="X284" t="s">
        <v>43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3">
      <c r="A285">
        <v>55</v>
      </c>
      <c r="B285">
        <f t="shared" si="4"/>
        <v>0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389</v>
      </c>
      <c r="L285">
        <v>2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>
        <v>4</v>
      </c>
      <c r="S285" t="s">
        <v>48</v>
      </c>
      <c r="T285">
        <v>5415</v>
      </c>
      <c r="U285">
        <v>15972</v>
      </c>
      <c r="V285">
        <v>3</v>
      </c>
      <c r="W285" t="s">
        <v>42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3">
      <c r="A286">
        <v>26</v>
      </c>
      <c r="B286">
        <f t="shared" si="4"/>
        <v>0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390</v>
      </c>
      <c r="L286">
        <v>1</v>
      </c>
      <c r="M286" t="s">
        <v>46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48</v>
      </c>
      <c r="T286">
        <v>4741</v>
      </c>
      <c r="U286">
        <v>22722</v>
      </c>
      <c r="V286">
        <v>1</v>
      </c>
      <c r="W286" t="s">
        <v>42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3">
      <c r="A287">
        <v>37</v>
      </c>
      <c r="B287">
        <f t="shared" si="4"/>
        <v>0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391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>
        <v>4</v>
      </c>
      <c r="S287" t="s">
        <v>41</v>
      </c>
      <c r="T287">
        <v>2115</v>
      </c>
      <c r="U287">
        <v>15881</v>
      </c>
      <c r="V287">
        <v>1</v>
      </c>
      <c r="W287" t="s">
        <v>42</v>
      </c>
      <c r="X287" t="s">
        <v>43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3">
      <c r="A288">
        <v>44</v>
      </c>
      <c r="B288">
        <f t="shared" si="4"/>
        <v>1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392</v>
      </c>
      <c r="L288">
        <v>4</v>
      </c>
      <c r="M288" t="s">
        <v>46</v>
      </c>
      <c r="N288">
        <v>43</v>
      </c>
      <c r="O288">
        <v>3</v>
      </c>
      <c r="P288">
        <v>1</v>
      </c>
      <c r="Q288" t="s">
        <v>50</v>
      </c>
      <c r="R288">
        <v>3</v>
      </c>
      <c r="S288" t="s">
        <v>52</v>
      </c>
      <c r="T288">
        <v>3161</v>
      </c>
      <c r="U288">
        <v>19920</v>
      </c>
      <c r="V288">
        <v>3</v>
      </c>
      <c r="W288" t="s">
        <v>42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3">
      <c r="A289">
        <v>38</v>
      </c>
      <c r="B289">
        <f t="shared" si="4"/>
        <v>0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393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52</v>
      </c>
      <c r="T289">
        <v>5745</v>
      </c>
      <c r="U289">
        <v>18899</v>
      </c>
      <c r="V289">
        <v>9</v>
      </c>
      <c r="W289" t="s">
        <v>42</v>
      </c>
      <c r="X289" t="s">
        <v>43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3">
      <c r="A290">
        <v>26</v>
      </c>
      <c r="B290">
        <f t="shared" si="4"/>
        <v>1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394</v>
      </c>
      <c r="L290">
        <v>1</v>
      </c>
      <c r="M290" t="s">
        <v>46</v>
      </c>
      <c r="N290">
        <v>45</v>
      </c>
      <c r="O290">
        <v>3</v>
      </c>
      <c r="P290">
        <v>1</v>
      </c>
      <c r="Q290" t="s">
        <v>50</v>
      </c>
      <c r="R290">
        <v>2</v>
      </c>
      <c r="S290" t="s">
        <v>52</v>
      </c>
      <c r="T290">
        <v>2373</v>
      </c>
      <c r="U290">
        <v>14180</v>
      </c>
      <c r="V290">
        <v>2</v>
      </c>
      <c r="W290" t="s">
        <v>42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3">
      <c r="A291">
        <v>28</v>
      </c>
      <c r="B291">
        <f t="shared" si="4"/>
        <v>0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395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>
        <v>4</v>
      </c>
      <c r="S291" t="s">
        <v>41</v>
      </c>
      <c r="T291">
        <v>3310</v>
      </c>
      <c r="U291">
        <v>4488</v>
      </c>
      <c r="V291">
        <v>1</v>
      </c>
      <c r="W291" t="s">
        <v>42</v>
      </c>
      <c r="X291" t="s">
        <v>43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3">
      <c r="A292">
        <v>49</v>
      </c>
      <c r="B292">
        <f t="shared" si="4"/>
        <v>0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396</v>
      </c>
      <c r="L292">
        <v>3</v>
      </c>
      <c r="M292" t="s">
        <v>39</v>
      </c>
      <c r="N292">
        <v>35</v>
      </c>
      <c r="O292">
        <v>3</v>
      </c>
      <c r="P292">
        <v>5</v>
      </c>
      <c r="Q292" t="s">
        <v>58</v>
      </c>
      <c r="R292">
        <v>1</v>
      </c>
      <c r="S292" t="s">
        <v>41</v>
      </c>
      <c r="T292">
        <v>18665</v>
      </c>
      <c r="U292">
        <v>25594</v>
      </c>
      <c r="V292">
        <v>9</v>
      </c>
      <c r="W292" t="s">
        <v>42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3">
      <c r="A293">
        <v>36</v>
      </c>
      <c r="B293">
        <f t="shared" si="4"/>
        <v>0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397</v>
      </c>
      <c r="L293">
        <v>3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>
        <v>2</v>
      </c>
      <c r="S293" t="s">
        <v>41</v>
      </c>
      <c r="T293">
        <v>4485</v>
      </c>
      <c r="U293">
        <v>26285</v>
      </c>
      <c r="V293">
        <v>4</v>
      </c>
      <c r="W293" t="s">
        <v>42</v>
      </c>
      <c r="X293" t="s">
        <v>43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3">
      <c r="A294">
        <v>31</v>
      </c>
      <c r="B294">
        <f t="shared" si="4"/>
        <v>0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399</v>
      </c>
      <c r="L294">
        <v>4</v>
      </c>
      <c r="M294" t="s">
        <v>39</v>
      </c>
      <c r="N294">
        <v>84</v>
      </c>
      <c r="O294">
        <v>3</v>
      </c>
      <c r="P294">
        <v>1</v>
      </c>
      <c r="Q294" t="s">
        <v>57</v>
      </c>
      <c r="R294">
        <v>2</v>
      </c>
      <c r="S294" t="s">
        <v>52</v>
      </c>
      <c r="T294">
        <v>2789</v>
      </c>
      <c r="U294">
        <v>3909</v>
      </c>
      <c r="V294">
        <v>1</v>
      </c>
      <c r="W294" t="s">
        <v>42</v>
      </c>
      <c r="X294" t="s">
        <v>43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3">
      <c r="A295">
        <v>26</v>
      </c>
      <c r="B295">
        <f t="shared" si="4"/>
        <v>1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401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>
        <v>4</v>
      </c>
      <c r="S295" t="s">
        <v>41</v>
      </c>
      <c r="T295">
        <v>5828</v>
      </c>
      <c r="U295">
        <v>8450</v>
      </c>
      <c r="V295">
        <v>1</v>
      </c>
      <c r="W295" t="s">
        <v>42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3">
      <c r="A296">
        <v>37</v>
      </c>
      <c r="B296">
        <f t="shared" si="4"/>
        <v>0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403</v>
      </c>
      <c r="L296">
        <v>2</v>
      </c>
      <c r="M296" t="s">
        <v>46</v>
      </c>
      <c r="N296">
        <v>53</v>
      </c>
      <c r="O296">
        <v>3</v>
      </c>
      <c r="P296">
        <v>1</v>
      </c>
      <c r="Q296" t="s">
        <v>47</v>
      </c>
      <c r="R296">
        <v>4</v>
      </c>
      <c r="S296" t="s">
        <v>48</v>
      </c>
      <c r="T296">
        <v>2326</v>
      </c>
      <c r="U296">
        <v>11411</v>
      </c>
      <c r="V296">
        <v>1</v>
      </c>
      <c r="W296" t="s">
        <v>42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3">
      <c r="A297">
        <v>42</v>
      </c>
      <c r="B297">
        <f t="shared" si="4"/>
        <v>0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404</v>
      </c>
      <c r="L297">
        <v>3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>
        <v>2</v>
      </c>
      <c r="S297" t="s">
        <v>48</v>
      </c>
      <c r="T297">
        <v>13525</v>
      </c>
      <c r="U297">
        <v>14864</v>
      </c>
      <c r="V297">
        <v>5</v>
      </c>
      <c r="W297" t="s">
        <v>42</v>
      </c>
      <c r="X297" t="s">
        <v>43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3">
      <c r="A298">
        <v>18</v>
      </c>
      <c r="B298">
        <f t="shared" si="4"/>
        <v>1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405</v>
      </c>
      <c r="L298">
        <v>3</v>
      </c>
      <c r="M298" t="s">
        <v>46</v>
      </c>
      <c r="N298">
        <v>54</v>
      </c>
      <c r="O298">
        <v>3</v>
      </c>
      <c r="P298">
        <v>1</v>
      </c>
      <c r="Q298" t="s">
        <v>50</v>
      </c>
      <c r="R298">
        <v>3</v>
      </c>
      <c r="S298" t="s">
        <v>41</v>
      </c>
      <c r="T298">
        <v>1420</v>
      </c>
      <c r="U298">
        <v>25233</v>
      </c>
      <c r="V298">
        <v>1</v>
      </c>
      <c r="W298" t="s">
        <v>42</v>
      </c>
      <c r="X298" t="s">
        <v>43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3">
      <c r="A299">
        <v>35</v>
      </c>
      <c r="B299">
        <f t="shared" si="4"/>
        <v>0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406</v>
      </c>
      <c r="L299">
        <v>3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>
        <v>2</v>
      </c>
      <c r="S299" t="s">
        <v>48</v>
      </c>
      <c r="T299">
        <v>8020</v>
      </c>
      <c r="U299">
        <v>5100</v>
      </c>
      <c r="V299">
        <v>0</v>
      </c>
      <c r="W299" t="s">
        <v>42</v>
      </c>
      <c r="X299" t="s">
        <v>43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3">
      <c r="A300">
        <v>36</v>
      </c>
      <c r="B300">
        <f t="shared" si="4"/>
        <v>0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407</v>
      </c>
      <c r="L300">
        <v>3</v>
      </c>
      <c r="M300" t="s">
        <v>46</v>
      </c>
      <c r="N300">
        <v>81</v>
      </c>
      <c r="O300">
        <v>4</v>
      </c>
      <c r="P300">
        <v>1</v>
      </c>
      <c r="Q300" t="s">
        <v>50</v>
      </c>
      <c r="R300">
        <v>4</v>
      </c>
      <c r="S300" t="s">
        <v>48</v>
      </c>
      <c r="T300">
        <v>3688</v>
      </c>
      <c r="U300">
        <v>7122</v>
      </c>
      <c r="V300">
        <v>4</v>
      </c>
      <c r="W300" t="s">
        <v>42</v>
      </c>
      <c r="X300" t="s">
        <v>43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3">
      <c r="A301">
        <v>51</v>
      </c>
      <c r="B301">
        <f t="shared" si="4"/>
        <v>0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408</v>
      </c>
      <c r="L301">
        <v>4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52</v>
      </c>
      <c r="T301">
        <v>5482</v>
      </c>
      <c r="U301">
        <v>16321</v>
      </c>
      <c r="V301">
        <v>5</v>
      </c>
      <c r="W301" t="s">
        <v>42</v>
      </c>
      <c r="X301" t="s">
        <v>43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3">
      <c r="A302">
        <v>41</v>
      </c>
      <c r="B302">
        <f t="shared" si="4"/>
        <v>0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410</v>
      </c>
      <c r="L302">
        <v>4</v>
      </c>
      <c r="M302" t="s">
        <v>46</v>
      </c>
      <c r="N302">
        <v>88</v>
      </c>
      <c r="O302">
        <v>3</v>
      </c>
      <c r="P302">
        <v>4</v>
      </c>
      <c r="Q302" t="s">
        <v>56</v>
      </c>
      <c r="R302">
        <v>2</v>
      </c>
      <c r="S302" t="s">
        <v>41</v>
      </c>
      <c r="T302">
        <v>16015</v>
      </c>
      <c r="U302">
        <v>15896</v>
      </c>
      <c r="V302">
        <v>1</v>
      </c>
      <c r="W302" t="s">
        <v>42</v>
      </c>
      <c r="X302" t="s">
        <v>43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3">
      <c r="A303">
        <v>18</v>
      </c>
      <c r="B303">
        <f t="shared" si="4"/>
        <v>0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411</v>
      </c>
      <c r="L303">
        <v>4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41</v>
      </c>
      <c r="T303">
        <v>1200</v>
      </c>
      <c r="U303">
        <v>9724</v>
      </c>
      <c r="V303">
        <v>1</v>
      </c>
      <c r="W303" t="s">
        <v>42</v>
      </c>
      <c r="X303" t="s">
        <v>43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3">
      <c r="A304">
        <v>28</v>
      </c>
      <c r="B304">
        <f t="shared" si="4"/>
        <v>0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412</v>
      </c>
      <c r="L304">
        <v>2</v>
      </c>
      <c r="M304" t="s">
        <v>46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41</v>
      </c>
      <c r="T304">
        <v>5661</v>
      </c>
      <c r="U304">
        <v>4824</v>
      </c>
      <c r="V304">
        <v>0</v>
      </c>
      <c r="W304" t="s">
        <v>42</v>
      </c>
      <c r="X304" t="s">
        <v>43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3">
      <c r="A305">
        <v>31</v>
      </c>
      <c r="B305">
        <f t="shared" si="4"/>
        <v>0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416</v>
      </c>
      <c r="L305">
        <v>2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>
        <v>4</v>
      </c>
      <c r="S305" t="s">
        <v>48</v>
      </c>
      <c r="T305">
        <v>6929</v>
      </c>
      <c r="U305">
        <v>12241</v>
      </c>
      <c r="V305">
        <v>4</v>
      </c>
      <c r="W305" t="s">
        <v>42</v>
      </c>
      <c r="X305" t="s">
        <v>43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3">
      <c r="A306">
        <v>39</v>
      </c>
      <c r="B306">
        <f t="shared" si="4"/>
        <v>0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417</v>
      </c>
      <c r="L306">
        <v>3</v>
      </c>
      <c r="M306" t="s">
        <v>46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52</v>
      </c>
      <c r="T306">
        <v>9613</v>
      </c>
      <c r="U306">
        <v>10942</v>
      </c>
      <c r="V306">
        <v>0</v>
      </c>
      <c r="W306" t="s">
        <v>42</v>
      </c>
      <c r="X306" t="s">
        <v>43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3">
      <c r="A307">
        <v>36</v>
      </c>
      <c r="B307">
        <f t="shared" si="4"/>
        <v>0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419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>
        <v>2</v>
      </c>
      <c r="S307" t="s">
        <v>48</v>
      </c>
      <c r="T307">
        <v>5674</v>
      </c>
      <c r="U307">
        <v>6927</v>
      </c>
      <c r="V307">
        <v>7</v>
      </c>
      <c r="W307" t="s">
        <v>42</v>
      </c>
      <c r="X307" t="s">
        <v>43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3">
      <c r="A308">
        <v>32</v>
      </c>
      <c r="B308">
        <f t="shared" si="4"/>
        <v>0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420</v>
      </c>
      <c r="L308">
        <v>4</v>
      </c>
      <c r="M308" t="s">
        <v>46</v>
      </c>
      <c r="N308">
        <v>91</v>
      </c>
      <c r="O308">
        <v>2</v>
      </c>
      <c r="P308">
        <v>2</v>
      </c>
      <c r="Q308" t="s">
        <v>40</v>
      </c>
      <c r="R308">
        <v>3</v>
      </c>
      <c r="S308" t="s">
        <v>48</v>
      </c>
      <c r="T308">
        <v>5484</v>
      </c>
      <c r="U308">
        <v>16985</v>
      </c>
      <c r="V308">
        <v>1</v>
      </c>
      <c r="W308" t="s">
        <v>42</v>
      </c>
      <c r="X308" t="s">
        <v>43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3">
      <c r="A309">
        <v>38</v>
      </c>
      <c r="B309">
        <f t="shared" si="4"/>
        <v>0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421</v>
      </c>
      <c r="L309">
        <v>1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48</v>
      </c>
      <c r="T309">
        <v>12061</v>
      </c>
      <c r="U309">
        <v>26707</v>
      </c>
      <c r="V309">
        <v>3</v>
      </c>
      <c r="W309" t="s">
        <v>42</v>
      </c>
      <c r="X309" t="s">
        <v>43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3">
      <c r="A310">
        <v>58</v>
      </c>
      <c r="B310">
        <f t="shared" si="4"/>
        <v>0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422</v>
      </c>
      <c r="L310">
        <v>4</v>
      </c>
      <c r="M310" t="s">
        <v>46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52</v>
      </c>
      <c r="T310">
        <v>5660</v>
      </c>
      <c r="U310">
        <v>17056</v>
      </c>
      <c r="V310">
        <v>2</v>
      </c>
      <c r="W310" t="s">
        <v>42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3">
      <c r="A311">
        <v>31</v>
      </c>
      <c r="B311">
        <f t="shared" si="4"/>
        <v>0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423</v>
      </c>
      <c r="L311">
        <v>3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>
        <v>4</v>
      </c>
      <c r="S311" t="s">
        <v>48</v>
      </c>
      <c r="T311">
        <v>4821</v>
      </c>
      <c r="U311">
        <v>10077</v>
      </c>
      <c r="V311">
        <v>0</v>
      </c>
      <c r="W311" t="s">
        <v>42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3">
      <c r="A312">
        <v>31</v>
      </c>
      <c r="B312">
        <f t="shared" si="4"/>
        <v>0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424</v>
      </c>
      <c r="L312">
        <v>1</v>
      </c>
      <c r="M312" t="s">
        <v>46</v>
      </c>
      <c r="N312">
        <v>62</v>
      </c>
      <c r="O312">
        <v>2</v>
      </c>
      <c r="P312">
        <v>2</v>
      </c>
      <c r="Q312" t="s">
        <v>61</v>
      </c>
      <c r="R312">
        <v>1</v>
      </c>
      <c r="S312" t="s">
        <v>48</v>
      </c>
      <c r="T312">
        <v>6410</v>
      </c>
      <c r="U312">
        <v>17822</v>
      </c>
      <c r="V312">
        <v>3</v>
      </c>
      <c r="W312" t="s">
        <v>42</v>
      </c>
      <c r="X312" t="s">
        <v>43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3">
      <c r="A313">
        <v>45</v>
      </c>
      <c r="B313">
        <f t="shared" si="4"/>
        <v>0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425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>
        <v>1</v>
      </c>
      <c r="S313" t="s">
        <v>52</v>
      </c>
      <c r="T313">
        <v>5210</v>
      </c>
      <c r="U313">
        <v>20308</v>
      </c>
      <c r="V313">
        <v>1</v>
      </c>
      <c r="W313" t="s">
        <v>42</v>
      </c>
      <c r="X313" t="s">
        <v>43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3">
      <c r="A314">
        <v>31</v>
      </c>
      <c r="B314">
        <f t="shared" si="4"/>
        <v>0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426</v>
      </c>
      <c r="L314">
        <v>3</v>
      </c>
      <c r="M314" t="s">
        <v>46</v>
      </c>
      <c r="N314">
        <v>32</v>
      </c>
      <c r="O314">
        <v>3</v>
      </c>
      <c r="P314">
        <v>1</v>
      </c>
      <c r="Q314" t="s">
        <v>47</v>
      </c>
      <c r="R314">
        <v>4</v>
      </c>
      <c r="S314" t="s">
        <v>52</v>
      </c>
      <c r="T314">
        <v>2695</v>
      </c>
      <c r="U314">
        <v>7747</v>
      </c>
      <c r="V314">
        <v>0</v>
      </c>
      <c r="W314" t="s">
        <v>42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3">
      <c r="A315">
        <v>33</v>
      </c>
      <c r="B315">
        <f t="shared" si="4"/>
        <v>0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428</v>
      </c>
      <c r="L315">
        <v>4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48</v>
      </c>
      <c r="T315">
        <v>11878</v>
      </c>
      <c r="U315">
        <v>23364</v>
      </c>
      <c r="V315">
        <v>6</v>
      </c>
      <c r="W315" t="s">
        <v>42</v>
      </c>
      <c r="X315" t="s">
        <v>43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3">
      <c r="A316">
        <v>39</v>
      </c>
      <c r="B316">
        <f t="shared" si="4"/>
        <v>0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429</v>
      </c>
      <c r="L316">
        <v>3</v>
      </c>
      <c r="M316" t="s">
        <v>46</v>
      </c>
      <c r="N316">
        <v>99</v>
      </c>
      <c r="O316">
        <v>3</v>
      </c>
      <c r="P316">
        <v>4</v>
      </c>
      <c r="Q316" t="s">
        <v>56</v>
      </c>
      <c r="R316">
        <v>1</v>
      </c>
      <c r="S316" t="s">
        <v>48</v>
      </c>
      <c r="T316">
        <v>17068</v>
      </c>
      <c r="U316">
        <v>5355</v>
      </c>
      <c r="V316">
        <v>1</v>
      </c>
      <c r="W316" t="s">
        <v>42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3">
      <c r="A317">
        <v>43</v>
      </c>
      <c r="B317">
        <f t="shared" si="4"/>
        <v>0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430</v>
      </c>
      <c r="L317">
        <v>3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>
        <v>4</v>
      </c>
      <c r="S317" t="s">
        <v>41</v>
      </c>
      <c r="T317">
        <v>2455</v>
      </c>
      <c r="U317">
        <v>10675</v>
      </c>
      <c r="V317">
        <v>0</v>
      </c>
      <c r="W317" t="s">
        <v>42</v>
      </c>
      <c r="X317" t="s">
        <v>43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3">
      <c r="A318">
        <v>49</v>
      </c>
      <c r="B318">
        <f t="shared" si="4"/>
        <v>0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431</v>
      </c>
      <c r="L318">
        <v>3</v>
      </c>
      <c r="M318" t="s">
        <v>39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41</v>
      </c>
      <c r="T318">
        <v>13964</v>
      </c>
      <c r="U318">
        <v>17810</v>
      </c>
      <c r="V318">
        <v>7</v>
      </c>
      <c r="W318" t="s">
        <v>42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3">
      <c r="A319">
        <v>52</v>
      </c>
      <c r="B319">
        <f t="shared" si="4"/>
        <v>1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433</v>
      </c>
      <c r="L319">
        <v>3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>
        <v>2</v>
      </c>
      <c r="S319" t="s">
        <v>48</v>
      </c>
      <c r="T319">
        <v>4941</v>
      </c>
      <c r="U319">
        <v>17747</v>
      </c>
      <c r="V319">
        <v>2</v>
      </c>
      <c r="W319" t="s">
        <v>42</v>
      </c>
      <c r="X319" t="s">
        <v>43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3">
      <c r="A320">
        <v>27</v>
      </c>
      <c r="B320">
        <f t="shared" si="4"/>
        <v>0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434</v>
      </c>
      <c r="L320">
        <v>3</v>
      </c>
      <c r="M320" t="s">
        <v>39</v>
      </c>
      <c r="N320">
        <v>85</v>
      </c>
      <c r="O320">
        <v>3</v>
      </c>
      <c r="P320">
        <v>1</v>
      </c>
      <c r="Q320" t="s">
        <v>47</v>
      </c>
      <c r="R320">
        <v>2</v>
      </c>
      <c r="S320" t="s">
        <v>41</v>
      </c>
      <c r="T320">
        <v>2478</v>
      </c>
      <c r="U320">
        <v>20938</v>
      </c>
      <c r="V320">
        <v>1</v>
      </c>
      <c r="W320" t="s">
        <v>42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3">
      <c r="A321">
        <v>32</v>
      </c>
      <c r="B321">
        <f t="shared" si="4"/>
        <v>0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436</v>
      </c>
      <c r="L321">
        <v>3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>
        <v>2</v>
      </c>
      <c r="S321" t="s">
        <v>48</v>
      </c>
      <c r="T321">
        <v>5228</v>
      </c>
      <c r="U321">
        <v>24624</v>
      </c>
      <c r="V321">
        <v>1</v>
      </c>
      <c r="W321" t="s">
        <v>42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3">
      <c r="A322">
        <v>27</v>
      </c>
      <c r="B322">
        <f t="shared" si="4"/>
        <v>0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437</v>
      </c>
      <c r="L322">
        <v>4</v>
      </c>
      <c r="M322" t="s">
        <v>46</v>
      </c>
      <c r="N322">
        <v>74</v>
      </c>
      <c r="O322">
        <v>3</v>
      </c>
      <c r="P322">
        <v>2</v>
      </c>
      <c r="Q322" t="s">
        <v>40</v>
      </c>
      <c r="R322">
        <v>3</v>
      </c>
      <c r="S322" t="s">
        <v>41</v>
      </c>
      <c r="T322">
        <v>4478</v>
      </c>
      <c r="U322">
        <v>5242</v>
      </c>
      <c r="V322">
        <v>1</v>
      </c>
      <c r="W322" t="s">
        <v>42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3">
      <c r="A323">
        <v>31</v>
      </c>
      <c r="B323">
        <f t="shared" ref="B323:B386" si="5">IF(C323="Yes",1,0)</f>
        <v>0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438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>
        <v>4</v>
      </c>
      <c r="S323" t="s">
        <v>52</v>
      </c>
      <c r="T323">
        <v>7547</v>
      </c>
      <c r="U323">
        <v>7143</v>
      </c>
      <c r="V323">
        <v>4</v>
      </c>
      <c r="W323" t="s">
        <v>42</v>
      </c>
      <c r="X323" t="s">
        <v>43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3">
      <c r="A324">
        <v>32</v>
      </c>
      <c r="B324">
        <f t="shared" si="5"/>
        <v>0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439</v>
      </c>
      <c r="L324">
        <v>1</v>
      </c>
      <c r="M324" t="s">
        <v>39</v>
      </c>
      <c r="N324">
        <v>74</v>
      </c>
      <c r="O324">
        <v>4</v>
      </c>
      <c r="P324">
        <v>2</v>
      </c>
      <c r="Q324" t="s">
        <v>47</v>
      </c>
      <c r="R324">
        <v>4</v>
      </c>
      <c r="S324" t="s">
        <v>41</v>
      </c>
      <c r="T324">
        <v>5055</v>
      </c>
      <c r="U324">
        <v>10557</v>
      </c>
      <c r="V324">
        <v>7</v>
      </c>
      <c r="W324" t="s">
        <v>42</v>
      </c>
      <c r="X324" t="s">
        <v>43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3">
      <c r="A325">
        <v>28</v>
      </c>
      <c r="B325">
        <f t="shared" si="5"/>
        <v>1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440</v>
      </c>
      <c r="L325">
        <v>1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>
        <v>4</v>
      </c>
      <c r="S325" t="s">
        <v>48</v>
      </c>
      <c r="T325">
        <v>3464</v>
      </c>
      <c r="U325">
        <v>24737</v>
      </c>
      <c r="V325">
        <v>5</v>
      </c>
      <c r="W325" t="s">
        <v>42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3">
      <c r="A326">
        <v>30</v>
      </c>
      <c r="B326">
        <f t="shared" si="5"/>
        <v>0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441</v>
      </c>
      <c r="L326">
        <v>4</v>
      </c>
      <c r="M326" t="s">
        <v>39</v>
      </c>
      <c r="N326">
        <v>64</v>
      </c>
      <c r="O326">
        <v>3</v>
      </c>
      <c r="P326">
        <v>2</v>
      </c>
      <c r="Q326" t="s">
        <v>47</v>
      </c>
      <c r="R326">
        <v>4</v>
      </c>
      <c r="S326" t="s">
        <v>48</v>
      </c>
      <c r="T326">
        <v>5775</v>
      </c>
      <c r="U326">
        <v>11934</v>
      </c>
      <c r="V326">
        <v>1</v>
      </c>
      <c r="W326" t="s">
        <v>42</v>
      </c>
      <c r="X326" t="s">
        <v>43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3">
      <c r="A327">
        <v>31</v>
      </c>
      <c r="B327">
        <f t="shared" si="5"/>
        <v>0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442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48</v>
      </c>
      <c r="T327">
        <v>8943</v>
      </c>
      <c r="U327">
        <v>14034</v>
      </c>
      <c r="V327">
        <v>1</v>
      </c>
      <c r="W327" t="s">
        <v>42</v>
      </c>
      <c r="X327" t="s">
        <v>43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3">
      <c r="A328">
        <v>39</v>
      </c>
      <c r="B328">
        <f t="shared" si="5"/>
        <v>0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444</v>
      </c>
      <c r="L328">
        <v>3</v>
      </c>
      <c r="M328" t="s">
        <v>46</v>
      </c>
      <c r="N328">
        <v>54</v>
      </c>
      <c r="O328">
        <v>2</v>
      </c>
      <c r="P328">
        <v>5</v>
      </c>
      <c r="Q328" t="s">
        <v>56</v>
      </c>
      <c r="R328">
        <v>4</v>
      </c>
      <c r="S328" t="s">
        <v>48</v>
      </c>
      <c r="T328">
        <v>19272</v>
      </c>
      <c r="U328">
        <v>21141</v>
      </c>
      <c r="V328">
        <v>1</v>
      </c>
      <c r="W328" t="s">
        <v>42</v>
      </c>
      <c r="X328" t="s">
        <v>43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3">
      <c r="A329">
        <v>39</v>
      </c>
      <c r="B329">
        <f t="shared" si="5"/>
        <v>1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445</v>
      </c>
      <c r="L329">
        <v>4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>
        <v>3</v>
      </c>
      <c r="S329" t="s">
        <v>48</v>
      </c>
      <c r="T329">
        <v>5238</v>
      </c>
      <c r="U329">
        <v>17778</v>
      </c>
      <c r="V329">
        <v>4</v>
      </c>
      <c r="W329" t="s">
        <v>42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3">
      <c r="A330">
        <v>33</v>
      </c>
      <c r="B330">
        <f t="shared" si="5"/>
        <v>0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446</v>
      </c>
      <c r="L330">
        <v>2</v>
      </c>
      <c r="M330" t="s">
        <v>46</v>
      </c>
      <c r="N330">
        <v>46</v>
      </c>
      <c r="O330">
        <v>2</v>
      </c>
      <c r="P330">
        <v>2</v>
      </c>
      <c r="Q330" t="s">
        <v>40</v>
      </c>
      <c r="R330">
        <v>4</v>
      </c>
      <c r="S330" t="s">
        <v>41</v>
      </c>
      <c r="T330">
        <v>4682</v>
      </c>
      <c r="U330">
        <v>4317</v>
      </c>
      <c r="V330">
        <v>3</v>
      </c>
      <c r="W330" t="s">
        <v>42</v>
      </c>
      <c r="X330" t="s">
        <v>43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3">
      <c r="A331">
        <v>47</v>
      </c>
      <c r="B331">
        <f t="shared" si="5"/>
        <v>0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447</v>
      </c>
      <c r="L331">
        <v>4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48</v>
      </c>
      <c r="T331">
        <v>18300</v>
      </c>
      <c r="U331">
        <v>16375</v>
      </c>
      <c r="V331">
        <v>4</v>
      </c>
      <c r="W331" t="s">
        <v>42</v>
      </c>
      <c r="X331" t="s">
        <v>43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3">
      <c r="A332">
        <v>43</v>
      </c>
      <c r="B332">
        <f t="shared" si="5"/>
        <v>0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448</v>
      </c>
      <c r="L332">
        <v>3</v>
      </c>
      <c r="M332" t="s">
        <v>39</v>
      </c>
      <c r="N332">
        <v>82</v>
      </c>
      <c r="O332">
        <v>2</v>
      </c>
      <c r="P332">
        <v>2</v>
      </c>
      <c r="Q332" t="s">
        <v>50</v>
      </c>
      <c r="R332">
        <v>3</v>
      </c>
      <c r="S332" t="s">
        <v>52</v>
      </c>
      <c r="T332">
        <v>5257</v>
      </c>
      <c r="U332">
        <v>6227</v>
      </c>
      <c r="V332">
        <v>1</v>
      </c>
      <c r="W332" t="s">
        <v>42</v>
      </c>
      <c r="X332" t="s">
        <v>43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3">
      <c r="A333">
        <v>27</v>
      </c>
      <c r="B333">
        <f t="shared" si="5"/>
        <v>0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449</v>
      </c>
      <c r="L333">
        <v>3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>
        <v>2</v>
      </c>
      <c r="S333" t="s">
        <v>48</v>
      </c>
      <c r="T333">
        <v>6349</v>
      </c>
      <c r="U333">
        <v>22107</v>
      </c>
      <c r="V333">
        <v>0</v>
      </c>
      <c r="W333" t="s">
        <v>42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3">
      <c r="A334">
        <v>54</v>
      </c>
      <c r="B334">
        <f t="shared" si="5"/>
        <v>0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450</v>
      </c>
      <c r="L334">
        <v>4</v>
      </c>
      <c r="M334" t="s">
        <v>39</v>
      </c>
      <c r="N334">
        <v>31</v>
      </c>
      <c r="O334">
        <v>3</v>
      </c>
      <c r="P334">
        <v>2</v>
      </c>
      <c r="Q334" t="s">
        <v>47</v>
      </c>
      <c r="R334">
        <v>3</v>
      </c>
      <c r="S334" t="s">
        <v>41</v>
      </c>
      <c r="T334">
        <v>4869</v>
      </c>
      <c r="U334">
        <v>16885</v>
      </c>
      <c r="V334">
        <v>3</v>
      </c>
      <c r="W334" t="s">
        <v>42</v>
      </c>
      <c r="X334" t="s">
        <v>43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3">
      <c r="A335">
        <v>43</v>
      </c>
      <c r="B335">
        <f t="shared" si="5"/>
        <v>0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451</v>
      </c>
      <c r="L335">
        <v>3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48</v>
      </c>
      <c r="T335">
        <v>9985</v>
      </c>
      <c r="U335">
        <v>9262</v>
      </c>
      <c r="V335">
        <v>8</v>
      </c>
      <c r="W335" t="s">
        <v>42</v>
      </c>
      <c r="X335" t="s">
        <v>43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3">
      <c r="A336">
        <v>45</v>
      </c>
      <c r="B336">
        <f t="shared" si="5"/>
        <v>0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452</v>
      </c>
      <c r="L336">
        <v>4</v>
      </c>
      <c r="M336" t="s">
        <v>46</v>
      </c>
      <c r="N336">
        <v>75</v>
      </c>
      <c r="O336">
        <v>3</v>
      </c>
      <c r="P336">
        <v>2</v>
      </c>
      <c r="Q336" t="s">
        <v>47</v>
      </c>
      <c r="R336">
        <v>4</v>
      </c>
      <c r="S336" t="s">
        <v>48</v>
      </c>
      <c r="T336">
        <v>3697</v>
      </c>
      <c r="U336">
        <v>9278</v>
      </c>
      <c r="V336">
        <v>9</v>
      </c>
      <c r="W336" t="s">
        <v>42</v>
      </c>
      <c r="X336" t="s">
        <v>43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3">
      <c r="A337">
        <v>40</v>
      </c>
      <c r="B337">
        <f t="shared" si="5"/>
        <v>0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453</v>
      </c>
      <c r="L337">
        <v>2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>
        <v>4</v>
      </c>
      <c r="S337" t="s">
        <v>48</v>
      </c>
      <c r="T337">
        <v>7457</v>
      </c>
      <c r="U337">
        <v>13273</v>
      </c>
      <c r="V337">
        <v>2</v>
      </c>
      <c r="W337" t="s">
        <v>42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3">
      <c r="A338">
        <v>29</v>
      </c>
      <c r="B338">
        <f t="shared" si="5"/>
        <v>1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454</v>
      </c>
      <c r="L338">
        <v>2</v>
      </c>
      <c r="M338" t="s">
        <v>46</v>
      </c>
      <c r="N338">
        <v>77</v>
      </c>
      <c r="O338">
        <v>1</v>
      </c>
      <c r="P338">
        <v>1</v>
      </c>
      <c r="Q338" t="s">
        <v>50</v>
      </c>
      <c r="R338">
        <v>1</v>
      </c>
      <c r="S338" t="s">
        <v>48</v>
      </c>
      <c r="T338">
        <v>2119</v>
      </c>
      <c r="U338">
        <v>4759</v>
      </c>
      <c r="V338">
        <v>1</v>
      </c>
      <c r="W338" t="s">
        <v>42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3">
      <c r="A339">
        <v>29</v>
      </c>
      <c r="B339">
        <f t="shared" si="5"/>
        <v>0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455</v>
      </c>
      <c r="L339">
        <v>2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>
        <v>4</v>
      </c>
      <c r="S339" t="s">
        <v>41</v>
      </c>
      <c r="T339">
        <v>3983</v>
      </c>
      <c r="U339">
        <v>7621</v>
      </c>
      <c r="V339">
        <v>0</v>
      </c>
      <c r="W339" t="s">
        <v>42</v>
      </c>
      <c r="X339" t="s">
        <v>43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3">
      <c r="A340">
        <v>30</v>
      </c>
      <c r="B340">
        <f t="shared" si="5"/>
        <v>0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456</v>
      </c>
      <c r="L340">
        <v>4</v>
      </c>
      <c r="M340" t="s">
        <v>39</v>
      </c>
      <c r="N340">
        <v>30</v>
      </c>
      <c r="O340">
        <v>2</v>
      </c>
      <c r="P340">
        <v>2</v>
      </c>
      <c r="Q340" t="s">
        <v>40</v>
      </c>
      <c r="R340">
        <v>3</v>
      </c>
      <c r="S340" t="s">
        <v>52</v>
      </c>
      <c r="T340">
        <v>6118</v>
      </c>
      <c r="U340">
        <v>5431</v>
      </c>
      <c r="V340">
        <v>1</v>
      </c>
      <c r="W340" t="s">
        <v>42</v>
      </c>
      <c r="X340" t="s">
        <v>43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3">
      <c r="A341">
        <v>27</v>
      </c>
      <c r="B341">
        <f t="shared" si="5"/>
        <v>0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458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>
        <v>2</v>
      </c>
      <c r="S341" t="s">
        <v>48</v>
      </c>
      <c r="T341">
        <v>6214</v>
      </c>
      <c r="U341">
        <v>3415</v>
      </c>
      <c r="V341">
        <v>1</v>
      </c>
      <c r="W341" t="s">
        <v>42</v>
      </c>
      <c r="X341" t="s">
        <v>43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3">
      <c r="A342">
        <v>37</v>
      </c>
      <c r="B342">
        <f t="shared" si="5"/>
        <v>0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460</v>
      </c>
      <c r="L342">
        <v>4</v>
      </c>
      <c r="M342" t="s">
        <v>46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52</v>
      </c>
      <c r="T342">
        <v>6347</v>
      </c>
      <c r="U342">
        <v>23177</v>
      </c>
      <c r="V342">
        <v>7</v>
      </c>
      <c r="W342" t="s">
        <v>42</v>
      </c>
      <c r="X342" t="s">
        <v>43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3">
      <c r="A343">
        <v>38</v>
      </c>
      <c r="B343">
        <f t="shared" si="5"/>
        <v>0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461</v>
      </c>
      <c r="L343">
        <v>3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52</v>
      </c>
      <c r="T343">
        <v>11510</v>
      </c>
      <c r="U343">
        <v>15682</v>
      </c>
      <c r="V343">
        <v>0</v>
      </c>
      <c r="W343" t="s">
        <v>42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3">
      <c r="A344">
        <v>31</v>
      </c>
      <c r="B344">
        <f t="shared" si="5"/>
        <v>0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462</v>
      </c>
      <c r="L344">
        <v>3</v>
      </c>
      <c r="M344" t="s">
        <v>39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41</v>
      </c>
      <c r="T344">
        <v>7143</v>
      </c>
      <c r="U344">
        <v>25713</v>
      </c>
      <c r="V344">
        <v>1</v>
      </c>
      <c r="W344" t="s">
        <v>42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3">
      <c r="A345">
        <v>29</v>
      </c>
      <c r="B345">
        <f t="shared" si="5"/>
        <v>0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463</v>
      </c>
      <c r="L345">
        <v>4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>
        <v>2</v>
      </c>
      <c r="S345" t="s">
        <v>52</v>
      </c>
      <c r="T345">
        <v>8268</v>
      </c>
      <c r="U345">
        <v>11866</v>
      </c>
      <c r="V345">
        <v>1</v>
      </c>
      <c r="W345" t="s">
        <v>42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3">
      <c r="A346">
        <v>35</v>
      </c>
      <c r="B346">
        <f t="shared" si="5"/>
        <v>0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464</v>
      </c>
      <c r="L346">
        <v>3</v>
      </c>
      <c r="M346" t="s">
        <v>46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41</v>
      </c>
      <c r="T346">
        <v>8095</v>
      </c>
      <c r="U346">
        <v>18264</v>
      </c>
      <c r="V346">
        <v>0</v>
      </c>
      <c r="W346" t="s">
        <v>42</v>
      </c>
      <c r="X346" t="s">
        <v>43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3">
      <c r="A347">
        <v>23</v>
      </c>
      <c r="B347">
        <f t="shared" si="5"/>
        <v>0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465</v>
      </c>
      <c r="L347">
        <v>3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>
        <v>4</v>
      </c>
      <c r="S347" t="s">
        <v>52</v>
      </c>
      <c r="T347">
        <v>2904</v>
      </c>
      <c r="U347">
        <v>16092</v>
      </c>
      <c r="V347">
        <v>1</v>
      </c>
      <c r="W347" t="s">
        <v>42</v>
      </c>
      <c r="X347" t="s">
        <v>43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3">
      <c r="A348">
        <v>41</v>
      </c>
      <c r="B348">
        <f t="shared" si="5"/>
        <v>0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466</v>
      </c>
      <c r="L348">
        <v>4</v>
      </c>
      <c r="M348" t="s">
        <v>46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41</v>
      </c>
      <c r="T348">
        <v>6032</v>
      </c>
      <c r="U348">
        <v>10110</v>
      </c>
      <c r="V348">
        <v>6</v>
      </c>
      <c r="W348" t="s">
        <v>42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3">
      <c r="A349">
        <v>47</v>
      </c>
      <c r="B349">
        <f t="shared" si="5"/>
        <v>0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467</v>
      </c>
      <c r="L349">
        <v>2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41</v>
      </c>
      <c r="T349">
        <v>2976</v>
      </c>
      <c r="U349">
        <v>25751</v>
      </c>
      <c r="V349">
        <v>3</v>
      </c>
      <c r="W349" t="s">
        <v>42</v>
      </c>
      <c r="X349" t="s">
        <v>43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3">
      <c r="A350">
        <v>42</v>
      </c>
      <c r="B350">
        <f t="shared" si="5"/>
        <v>0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468</v>
      </c>
      <c r="L350">
        <v>1</v>
      </c>
      <c r="M350" t="s">
        <v>39</v>
      </c>
      <c r="N350">
        <v>44</v>
      </c>
      <c r="O350">
        <v>3</v>
      </c>
      <c r="P350">
        <v>4</v>
      </c>
      <c r="Q350" t="s">
        <v>58</v>
      </c>
      <c r="R350">
        <v>4</v>
      </c>
      <c r="S350" t="s">
        <v>41</v>
      </c>
      <c r="T350">
        <v>15992</v>
      </c>
      <c r="U350">
        <v>15901</v>
      </c>
      <c r="V350">
        <v>2</v>
      </c>
      <c r="W350" t="s">
        <v>42</v>
      </c>
      <c r="X350" t="s">
        <v>43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3">
      <c r="A351">
        <v>29</v>
      </c>
      <c r="B351">
        <f t="shared" si="5"/>
        <v>0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469</v>
      </c>
      <c r="L351">
        <v>4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>
        <v>3</v>
      </c>
      <c r="S351" t="s">
        <v>48</v>
      </c>
      <c r="T351">
        <v>4649</v>
      </c>
      <c r="U351">
        <v>16928</v>
      </c>
      <c r="V351">
        <v>1</v>
      </c>
      <c r="W351" t="s">
        <v>42</v>
      </c>
      <c r="X351" t="s">
        <v>43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3">
      <c r="A352">
        <v>42</v>
      </c>
      <c r="B352">
        <f t="shared" si="5"/>
        <v>0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470</v>
      </c>
      <c r="L352">
        <v>3</v>
      </c>
      <c r="M352" t="s">
        <v>46</v>
      </c>
      <c r="N352">
        <v>52</v>
      </c>
      <c r="O352">
        <v>3</v>
      </c>
      <c r="P352">
        <v>1</v>
      </c>
      <c r="Q352" t="s">
        <v>61</v>
      </c>
      <c r="R352">
        <v>3</v>
      </c>
      <c r="S352" t="s">
        <v>52</v>
      </c>
      <c r="T352">
        <v>2696</v>
      </c>
      <c r="U352">
        <v>24017</v>
      </c>
      <c r="V352">
        <v>0</v>
      </c>
      <c r="W352" t="s">
        <v>42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3">
      <c r="A353">
        <v>32</v>
      </c>
      <c r="B353">
        <f t="shared" si="5"/>
        <v>0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471</v>
      </c>
      <c r="L353">
        <v>3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>
        <v>2</v>
      </c>
      <c r="S353" t="s">
        <v>48</v>
      </c>
      <c r="T353">
        <v>2370</v>
      </c>
      <c r="U353">
        <v>3956</v>
      </c>
      <c r="V353">
        <v>1</v>
      </c>
      <c r="W353" t="s">
        <v>42</v>
      </c>
      <c r="X353" t="s">
        <v>43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3">
      <c r="A354">
        <v>48</v>
      </c>
      <c r="B354">
        <f t="shared" si="5"/>
        <v>0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473</v>
      </c>
      <c r="L354">
        <v>1</v>
      </c>
      <c r="M354" t="s">
        <v>39</v>
      </c>
      <c r="N354">
        <v>91</v>
      </c>
      <c r="O354">
        <v>3</v>
      </c>
      <c r="P354">
        <v>3</v>
      </c>
      <c r="Q354" t="s">
        <v>56</v>
      </c>
      <c r="R354">
        <v>3</v>
      </c>
      <c r="S354" t="s">
        <v>48</v>
      </c>
      <c r="T354">
        <v>12504</v>
      </c>
      <c r="U354">
        <v>23978</v>
      </c>
      <c r="V354">
        <v>3</v>
      </c>
      <c r="W354" t="s">
        <v>42</v>
      </c>
      <c r="X354" t="s">
        <v>43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3">
      <c r="A355">
        <v>37</v>
      </c>
      <c r="B355">
        <f t="shared" si="5"/>
        <v>0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474</v>
      </c>
      <c r="L355">
        <v>3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>
        <v>1</v>
      </c>
      <c r="S355" t="s">
        <v>52</v>
      </c>
      <c r="T355">
        <v>5974</v>
      </c>
      <c r="U355">
        <v>17001</v>
      </c>
      <c r="V355">
        <v>4</v>
      </c>
      <c r="W355" t="s">
        <v>42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3">
      <c r="A356">
        <v>30</v>
      </c>
      <c r="B356">
        <f t="shared" si="5"/>
        <v>0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475</v>
      </c>
      <c r="L356">
        <v>4</v>
      </c>
      <c r="M356" t="s">
        <v>39</v>
      </c>
      <c r="N356">
        <v>85</v>
      </c>
      <c r="O356">
        <v>3</v>
      </c>
      <c r="P356">
        <v>2</v>
      </c>
      <c r="Q356" t="s">
        <v>40</v>
      </c>
      <c r="R356">
        <v>3</v>
      </c>
      <c r="S356" t="s">
        <v>48</v>
      </c>
      <c r="T356">
        <v>4736</v>
      </c>
      <c r="U356">
        <v>6069</v>
      </c>
      <c r="V356">
        <v>7</v>
      </c>
      <c r="W356" t="s">
        <v>42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3">
      <c r="A357">
        <v>26</v>
      </c>
      <c r="B357">
        <f t="shared" si="5"/>
        <v>0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476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>
        <v>3</v>
      </c>
      <c r="S357" t="s">
        <v>48</v>
      </c>
      <c r="T357">
        <v>5296</v>
      </c>
      <c r="U357">
        <v>20156</v>
      </c>
      <c r="V357">
        <v>1</v>
      </c>
      <c r="W357" t="s">
        <v>42</v>
      </c>
      <c r="X357" t="s">
        <v>43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3">
      <c r="A358">
        <v>42</v>
      </c>
      <c r="B358">
        <f t="shared" si="5"/>
        <v>0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477</v>
      </c>
      <c r="L358">
        <v>1</v>
      </c>
      <c r="M358" t="s">
        <v>46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41</v>
      </c>
      <c r="T358">
        <v>6781</v>
      </c>
      <c r="U358">
        <v>17078</v>
      </c>
      <c r="V358">
        <v>3</v>
      </c>
      <c r="W358" t="s">
        <v>42</v>
      </c>
      <c r="X358" t="s">
        <v>43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3">
      <c r="A359">
        <v>21</v>
      </c>
      <c r="B359">
        <f t="shared" si="5"/>
        <v>1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478</v>
      </c>
      <c r="L359">
        <v>1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41</v>
      </c>
      <c r="T359">
        <v>2174</v>
      </c>
      <c r="U359">
        <v>9150</v>
      </c>
      <c r="V359">
        <v>1</v>
      </c>
      <c r="W359" t="s">
        <v>42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3">
      <c r="A360">
        <v>36</v>
      </c>
      <c r="B360">
        <f t="shared" si="5"/>
        <v>0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479</v>
      </c>
      <c r="L360">
        <v>4</v>
      </c>
      <c r="M360" t="s">
        <v>39</v>
      </c>
      <c r="N360">
        <v>45</v>
      </c>
      <c r="O360">
        <v>3</v>
      </c>
      <c r="P360">
        <v>2</v>
      </c>
      <c r="Q360" t="s">
        <v>40</v>
      </c>
      <c r="R360">
        <v>4</v>
      </c>
      <c r="S360" t="s">
        <v>41</v>
      </c>
      <c r="T360">
        <v>6653</v>
      </c>
      <c r="U360">
        <v>15276</v>
      </c>
      <c r="V360">
        <v>4</v>
      </c>
      <c r="W360" t="s">
        <v>42</v>
      </c>
      <c r="X360" t="s">
        <v>43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3">
      <c r="A361">
        <v>36</v>
      </c>
      <c r="B361">
        <f t="shared" si="5"/>
        <v>0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481</v>
      </c>
      <c r="L361">
        <v>1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>
        <v>4</v>
      </c>
      <c r="S361" t="s">
        <v>48</v>
      </c>
      <c r="T361">
        <v>9699</v>
      </c>
      <c r="U361">
        <v>7246</v>
      </c>
      <c r="V361">
        <v>4</v>
      </c>
      <c r="W361" t="s">
        <v>42</v>
      </c>
      <c r="X361" t="s">
        <v>43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3">
      <c r="A362">
        <v>57</v>
      </c>
      <c r="B362">
        <f t="shared" si="5"/>
        <v>0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482</v>
      </c>
      <c r="L362">
        <v>4</v>
      </c>
      <c r="M362" t="s">
        <v>46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48</v>
      </c>
      <c r="T362">
        <v>6755</v>
      </c>
      <c r="U362">
        <v>2967</v>
      </c>
      <c r="V362">
        <v>2</v>
      </c>
      <c r="W362" t="s">
        <v>42</v>
      </c>
      <c r="X362" t="s">
        <v>43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3">
      <c r="A363">
        <v>40</v>
      </c>
      <c r="B363">
        <f t="shared" si="5"/>
        <v>0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483</v>
      </c>
      <c r="L363">
        <v>4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>
        <v>3</v>
      </c>
      <c r="S363" t="s">
        <v>48</v>
      </c>
      <c r="T363">
        <v>2213</v>
      </c>
      <c r="U363">
        <v>22495</v>
      </c>
      <c r="V363">
        <v>3</v>
      </c>
      <c r="W363" t="s">
        <v>42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3">
      <c r="A364">
        <v>21</v>
      </c>
      <c r="B364">
        <f t="shared" si="5"/>
        <v>0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484</v>
      </c>
      <c r="L364">
        <v>1</v>
      </c>
      <c r="M364" t="s">
        <v>46</v>
      </c>
      <c r="N364">
        <v>39</v>
      </c>
      <c r="O364">
        <v>3</v>
      </c>
      <c r="P364">
        <v>1</v>
      </c>
      <c r="Q364" t="s">
        <v>57</v>
      </c>
      <c r="R364">
        <v>4</v>
      </c>
      <c r="S364" t="s">
        <v>41</v>
      </c>
      <c r="T364">
        <v>2610</v>
      </c>
      <c r="U364">
        <v>2851</v>
      </c>
      <c r="V364">
        <v>1</v>
      </c>
      <c r="W364" t="s">
        <v>42</v>
      </c>
      <c r="X364" t="s">
        <v>43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3">
      <c r="A365">
        <v>33</v>
      </c>
      <c r="B365">
        <f t="shared" si="5"/>
        <v>1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485</v>
      </c>
      <c r="L365">
        <v>4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41</v>
      </c>
      <c r="T365">
        <v>2851</v>
      </c>
      <c r="U365">
        <v>9150</v>
      </c>
      <c r="V365">
        <v>1</v>
      </c>
      <c r="W365" t="s">
        <v>42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3">
      <c r="A366">
        <v>37</v>
      </c>
      <c r="B366">
        <f t="shared" si="5"/>
        <v>0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486</v>
      </c>
      <c r="L366">
        <v>3</v>
      </c>
      <c r="M366" t="s">
        <v>39</v>
      </c>
      <c r="N366">
        <v>98</v>
      </c>
      <c r="O366">
        <v>3</v>
      </c>
      <c r="P366">
        <v>1</v>
      </c>
      <c r="Q366" t="s">
        <v>50</v>
      </c>
      <c r="R366">
        <v>1</v>
      </c>
      <c r="S366" t="s">
        <v>48</v>
      </c>
      <c r="T366">
        <v>3452</v>
      </c>
      <c r="U366">
        <v>17663</v>
      </c>
      <c r="V366">
        <v>6</v>
      </c>
      <c r="W366" t="s">
        <v>42</v>
      </c>
      <c r="X366" t="s">
        <v>43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3">
      <c r="A367">
        <v>46</v>
      </c>
      <c r="B367">
        <f t="shared" si="5"/>
        <v>0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487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48</v>
      </c>
      <c r="T367">
        <v>5258</v>
      </c>
      <c r="U367">
        <v>16044</v>
      </c>
      <c r="V367">
        <v>2</v>
      </c>
      <c r="W367" t="s">
        <v>42</v>
      </c>
      <c r="X367" t="s">
        <v>43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3">
      <c r="A368">
        <v>41</v>
      </c>
      <c r="B368">
        <f t="shared" si="5"/>
        <v>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488</v>
      </c>
      <c r="L368">
        <v>1</v>
      </c>
      <c r="M368" t="s">
        <v>46</v>
      </c>
      <c r="N368">
        <v>56</v>
      </c>
      <c r="O368">
        <v>3</v>
      </c>
      <c r="P368">
        <v>2</v>
      </c>
      <c r="Q368" t="s">
        <v>40</v>
      </c>
      <c r="R368">
        <v>2</v>
      </c>
      <c r="S368" t="s">
        <v>41</v>
      </c>
      <c r="T368">
        <v>9355</v>
      </c>
      <c r="U368">
        <v>9558</v>
      </c>
      <c r="V368">
        <v>1</v>
      </c>
      <c r="W368" t="s">
        <v>42</v>
      </c>
      <c r="X368" t="s">
        <v>43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3">
      <c r="A369">
        <v>50</v>
      </c>
      <c r="B369">
        <f t="shared" si="5"/>
        <v>0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491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41</v>
      </c>
      <c r="T369">
        <v>10496</v>
      </c>
      <c r="U369">
        <v>2755</v>
      </c>
      <c r="V369">
        <v>6</v>
      </c>
      <c r="W369" t="s">
        <v>42</v>
      </c>
      <c r="X369" t="s">
        <v>43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3">
      <c r="A370">
        <v>40</v>
      </c>
      <c r="B370">
        <f t="shared" si="5"/>
        <v>1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492</v>
      </c>
      <c r="L370">
        <v>3</v>
      </c>
      <c r="M370" t="s">
        <v>46</v>
      </c>
      <c r="N370">
        <v>68</v>
      </c>
      <c r="O370">
        <v>2</v>
      </c>
      <c r="P370">
        <v>2</v>
      </c>
      <c r="Q370" t="s">
        <v>40</v>
      </c>
      <c r="R370">
        <v>3</v>
      </c>
      <c r="S370" t="s">
        <v>48</v>
      </c>
      <c r="T370">
        <v>6380</v>
      </c>
      <c r="U370">
        <v>6110</v>
      </c>
      <c r="V370">
        <v>2</v>
      </c>
      <c r="W370" t="s">
        <v>42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3">
      <c r="A371">
        <v>31</v>
      </c>
      <c r="B371">
        <f t="shared" si="5"/>
        <v>0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493</v>
      </c>
      <c r="L371">
        <v>3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>
        <v>2</v>
      </c>
      <c r="S371" t="s">
        <v>41</v>
      </c>
      <c r="T371">
        <v>2657</v>
      </c>
      <c r="U371">
        <v>7551</v>
      </c>
      <c r="V371">
        <v>0</v>
      </c>
      <c r="W371" t="s">
        <v>42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3">
      <c r="A372">
        <v>21</v>
      </c>
      <c r="B372">
        <f t="shared" si="5"/>
        <v>1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494</v>
      </c>
      <c r="L372">
        <v>3</v>
      </c>
      <c r="M372" t="s">
        <v>39</v>
      </c>
      <c r="N372">
        <v>90</v>
      </c>
      <c r="O372">
        <v>4</v>
      </c>
      <c r="P372">
        <v>1</v>
      </c>
      <c r="Q372" t="s">
        <v>57</v>
      </c>
      <c r="R372">
        <v>2</v>
      </c>
      <c r="S372" t="s">
        <v>41</v>
      </c>
      <c r="T372">
        <v>2716</v>
      </c>
      <c r="U372">
        <v>25422</v>
      </c>
      <c r="V372">
        <v>1</v>
      </c>
      <c r="W372" t="s">
        <v>42</v>
      </c>
      <c r="X372" t="s">
        <v>43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3">
      <c r="A373">
        <v>29</v>
      </c>
      <c r="B373">
        <f t="shared" si="5"/>
        <v>0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495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>
        <v>4</v>
      </c>
      <c r="S373" t="s">
        <v>41</v>
      </c>
      <c r="T373">
        <v>2201</v>
      </c>
      <c r="U373">
        <v>18168</v>
      </c>
      <c r="V373">
        <v>9</v>
      </c>
      <c r="W373" t="s">
        <v>42</v>
      </c>
      <c r="X373" t="s">
        <v>43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3">
      <c r="A374">
        <v>35</v>
      </c>
      <c r="B374">
        <f t="shared" si="5"/>
        <v>0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496</v>
      </c>
      <c r="L374">
        <v>3</v>
      </c>
      <c r="M374" t="s">
        <v>46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41</v>
      </c>
      <c r="T374">
        <v>6540</v>
      </c>
      <c r="U374">
        <v>19394</v>
      </c>
      <c r="V374">
        <v>9</v>
      </c>
      <c r="W374" t="s">
        <v>42</v>
      </c>
      <c r="X374" t="s">
        <v>43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3">
      <c r="A375">
        <v>27</v>
      </c>
      <c r="B375">
        <f t="shared" si="5"/>
        <v>0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497</v>
      </c>
      <c r="L375">
        <v>4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>
        <v>2</v>
      </c>
      <c r="S375" t="s">
        <v>52</v>
      </c>
      <c r="T375">
        <v>3816</v>
      </c>
      <c r="U375">
        <v>17881</v>
      </c>
      <c r="V375">
        <v>1</v>
      </c>
      <c r="W375" t="s">
        <v>42</v>
      </c>
      <c r="X375" t="s">
        <v>43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3">
      <c r="A376">
        <v>28</v>
      </c>
      <c r="B376">
        <f t="shared" si="5"/>
        <v>0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498</v>
      </c>
      <c r="L376">
        <v>2</v>
      </c>
      <c r="M376" t="s">
        <v>46</v>
      </c>
      <c r="N376">
        <v>92</v>
      </c>
      <c r="O376">
        <v>3</v>
      </c>
      <c r="P376">
        <v>2</v>
      </c>
      <c r="Q376" t="s">
        <v>40</v>
      </c>
      <c r="R376">
        <v>4</v>
      </c>
      <c r="S376" t="s">
        <v>41</v>
      </c>
      <c r="T376">
        <v>5253</v>
      </c>
      <c r="U376">
        <v>20750</v>
      </c>
      <c r="V376">
        <v>1</v>
      </c>
      <c r="W376" t="s">
        <v>42</v>
      </c>
      <c r="X376" t="s">
        <v>43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3">
      <c r="A377">
        <v>49</v>
      </c>
      <c r="B377">
        <f t="shared" si="5"/>
        <v>0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499</v>
      </c>
      <c r="L377">
        <v>2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41</v>
      </c>
      <c r="T377">
        <v>10965</v>
      </c>
      <c r="U377">
        <v>12066</v>
      </c>
      <c r="V377">
        <v>8</v>
      </c>
      <c r="W377" t="s">
        <v>42</v>
      </c>
      <c r="X377" t="s">
        <v>43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3">
      <c r="A378">
        <v>51</v>
      </c>
      <c r="B378">
        <f t="shared" si="5"/>
        <v>0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500</v>
      </c>
      <c r="L378">
        <v>3</v>
      </c>
      <c r="M378" t="s">
        <v>39</v>
      </c>
      <c r="N378">
        <v>87</v>
      </c>
      <c r="O378">
        <v>3</v>
      </c>
      <c r="P378">
        <v>2</v>
      </c>
      <c r="Q378" t="s">
        <v>40</v>
      </c>
      <c r="R378">
        <v>4</v>
      </c>
      <c r="S378" t="s">
        <v>48</v>
      </c>
      <c r="T378">
        <v>4936</v>
      </c>
      <c r="U378">
        <v>14862</v>
      </c>
      <c r="V378">
        <v>4</v>
      </c>
      <c r="W378" t="s">
        <v>42</v>
      </c>
      <c r="X378" t="s">
        <v>43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3">
      <c r="A379">
        <v>36</v>
      </c>
      <c r="B379">
        <f t="shared" si="5"/>
        <v>0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501</v>
      </c>
      <c r="L379">
        <v>4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>
        <v>3</v>
      </c>
      <c r="S379" t="s">
        <v>48</v>
      </c>
      <c r="T379">
        <v>2543</v>
      </c>
      <c r="U379">
        <v>11868</v>
      </c>
      <c r="V379">
        <v>4</v>
      </c>
      <c r="W379" t="s">
        <v>42</v>
      </c>
      <c r="X379" t="s">
        <v>43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3">
      <c r="A380">
        <v>34</v>
      </c>
      <c r="B380">
        <f t="shared" si="5"/>
        <v>1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502</v>
      </c>
      <c r="L380">
        <v>1</v>
      </c>
      <c r="M380" t="s">
        <v>46</v>
      </c>
      <c r="N380">
        <v>67</v>
      </c>
      <c r="O380">
        <v>4</v>
      </c>
      <c r="P380">
        <v>2</v>
      </c>
      <c r="Q380" t="s">
        <v>40</v>
      </c>
      <c r="R380">
        <v>4</v>
      </c>
      <c r="S380" t="s">
        <v>41</v>
      </c>
      <c r="T380">
        <v>5304</v>
      </c>
      <c r="U380">
        <v>4652</v>
      </c>
      <c r="V380">
        <v>8</v>
      </c>
      <c r="W380" t="s">
        <v>42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3">
      <c r="A381">
        <v>55</v>
      </c>
      <c r="B381">
        <f t="shared" si="5"/>
        <v>0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505</v>
      </c>
      <c r="L381">
        <v>3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41</v>
      </c>
      <c r="T381">
        <v>16659</v>
      </c>
      <c r="U381">
        <v>23258</v>
      </c>
      <c r="V381">
        <v>2</v>
      </c>
      <c r="W381" t="s">
        <v>42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3">
      <c r="A382">
        <v>24</v>
      </c>
      <c r="B382">
        <f t="shared" si="5"/>
        <v>0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507</v>
      </c>
      <c r="L382">
        <v>4</v>
      </c>
      <c r="M382" t="s">
        <v>39</v>
      </c>
      <c r="N382">
        <v>77</v>
      </c>
      <c r="O382">
        <v>3</v>
      </c>
      <c r="P382">
        <v>2</v>
      </c>
      <c r="Q382" t="s">
        <v>40</v>
      </c>
      <c r="R382">
        <v>3</v>
      </c>
      <c r="S382" t="s">
        <v>52</v>
      </c>
      <c r="T382">
        <v>4260</v>
      </c>
      <c r="U382">
        <v>5915</v>
      </c>
      <c r="V382">
        <v>1</v>
      </c>
      <c r="W382" t="s">
        <v>42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3">
      <c r="A383">
        <v>30</v>
      </c>
      <c r="B383">
        <f t="shared" si="5"/>
        <v>0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508</v>
      </c>
      <c r="L383">
        <v>3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48</v>
      </c>
      <c r="T383">
        <v>2476</v>
      </c>
      <c r="U383">
        <v>17434</v>
      </c>
      <c r="V383">
        <v>1</v>
      </c>
      <c r="W383" t="s">
        <v>42</v>
      </c>
      <c r="X383" t="s">
        <v>43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3">
      <c r="A384">
        <v>26</v>
      </c>
      <c r="B384">
        <f t="shared" si="5"/>
        <v>1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510</v>
      </c>
      <c r="L384">
        <v>3</v>
      </c>
      <c r="M384" t="s">
        <v>46</v>
      </c>
      <c r="N384">
        <v>73</v>
      </c>
      <c r="O384">
        <v>3</v>
      </c>
      <c r="P384">
        <v>1</v>
      </c>
      <c r="Q384" t="s">
        <v>47</v>
      </c>
      <c r="R384">
        <v>1</v>
      </c>
      <c r="S384" t="s">
        <v>41</v>
      </c>
      <c r="T384">
        <v>3102</v>
      </c>
      <c r="U384">
        <v>6582</v>
      </c>
      <c r="V384">
        <v>0</v>
      </c>
      <c r="W384" t="s">
        <v>42</v>
      </c>
      <c r="X384" t="s">
        <v>43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3">
      <c r="A385">
        <v>22</v>
      </c>
      <c r="B385">
        <f t="shared" si="5"/>
        <v>0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511</v>
      </c>
      <c r="L385">
        <v>1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>
        <v>2</v>
      </c>
      <c r="S385" t="s">
        <v>48</v>
      </c>
      <c r="T385">
        <v>2244</v>
      </c>
      <c r="U385">
        <v>24440</v>
      </c>
      <c r="V385">
        <v>1</v>
      </c>
      <c r="W385" t="s">
        <v>42</v>
      </c>
      <c r="X385" t="s">
        <v>43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3">
      <c r="A386">
        <v>36</v>
      </c>
      <c r="B386">
        <f t="shared" si="5"/>
        <v>0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513</v>
      </c>
      <c r="L386">
        <v>2</v>
      </c>
      <c r="M386" t="s">
        <v>46</v>
      </c>
      <c r="N386">
        <v>61</v>
      </c>
      <c r="O386">
        <v>2</v>
      </c>
      <c r="P386">
        <v>3</v>
      </c>
      <c r="Q386" t="s">
        <v>40</v>
      </c>
      <c r="R386">
        <v>3</v>
      </c>
      <c r="S386" t="s">
        <v>48</v>
      </c>
      <c r="T386">
        <v>7596</v>
      </c>
      <c r="U386">
        <v>3809</v>
      </c>
      <c r="V386">
        <v>1</v>
      </c>
      <c r="W386" t="s">
        <v>42</v>
      </c>
      <c r="X386" t="s">
        <v>43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3">
      <c r="A387">
        <v>30</v>
      </c>
      <c r="B387">
        <f t="shared" ref="B387:B450" si="6">IF(C387="Yes",1,0)</f>
        <v>1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514</v>
      </c>
      <c r="L387">
        <v>3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>
        <v>4</v>
      </c>
      <c r="S387" t="s">
        <v>41</v>
      </c>
      <c r="T387">
        <v>2285</v>
      </c>
      <c r="U387">
        <v>3427</v>
      </c>
      <c r="V387">
        <v>9</v>
      </c>
      <c r="W387" t="s">
        <v>42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3">
      <c r="A388">
        <v>37</v>
      </c>
      <c r="B388">
        <f t="shared" si="6"/>
        <v>0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515</v>
      </c>
      <c r="L388">
        <v>4</v>
      </c>
      <c r="M388" t="s">
        <v>39</v>
      </c>
      <c r="N388">
        <v>95</v>
      </c>
      <c r="O388">
        <v>3</v>
      </c>
      <c r="P388">
        <v>1</v>
      </c>
      <c r="Q388" t="s">
        <v>50</v>
      </c>
      <c r="R388">
        <v>1</v>
      </c>
      <c r="S388" t="s">
        <v>52</v>
      </c>
      <c r="T388">
        <v>3034</v>
      </c>
      <c r="U388">
        <v>26914</v>
      </c>
      <c r="V388">
        <v>1</v>
      </c>
      <c r="W388" t="s">
        <v>42</v>
      </c>
      <c r="X388" t="s">
        <v>43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3">
      <c r="A389">
        <v>40</v>
      </c>
      <c r="B389">
        <f t="shared" si="6"/>
        <v>0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516</v>
      </c>
      <c r="L389">
        <v>4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>
        <v>2</v>
      </c>
      <c r="S389" t="s">
        <v>52</v>
      </c>
      <c r="T389">
        <v>5715</v>
      </c>
      <c r="U389">
        <v>22553</v>
      </c>
      <c r="V389">
        <v>7</v>
      </c>
      <c r="W389" t="s">
        <v>42</v>
      </c>
      <c r="X389" t="s">
        <v>43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3">
      <c r="A390">
        <v>42</v>
      </c>
      <c r="B390">
        <f t="shared" si="6"/>
        <v>0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517</v>
      </c>
      <c r="L390">
        <v>2</v>
      </c>
      <c r="M390" t="s">
        <v>39</v>
      </c>
      <c r="N390">
        <v>95</v>
      </c>
      <c r="O390">
        <v>3</v>
      </c>
      <c r="P390">
        <v>1</v>
      </c>
      <c r="Q390" t="s">
        <v>50</v>
      </c>
      <c r="R390">
        <v>1</v>
      </c>
      <c r="S390" t="s">
        <v>52</v>
      </c>
      <c r="T390">
        <v>2576</v>
      </c>
      <c r="U390">
        <v>20490</v>
      </c>
      <c r="V390">
        <v>3</v>
      </c>
      <c r="W390" t="s">
        <v>42</v>
      </c>
      <c r="X390" t="s">
        <v>43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3">
      <c r="A391">
        <v>37</v>
      </c>
      <c r="B391">
        <f t="shared" si="6"/>
        <v>0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518</v>
      </c>
      <c r="L391">
        <v>3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41</v>
      </c>
      <c r="T391">
        <v>4197</v>
      </c>
      <c r="U391">
        <v>21123</v>
      </c>
      <c r="V391">
        <v>2</v>
      </c>
      <c r="W391" t="s">
        <v>42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3">
      <c r="A392">
        <v>43</v>
      </c>
      <c r="B392">
        <f t="shared" si="6"/>
        <v>0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520</v>
      </c>
      <c r="L392">
        <v>1</v>
      </c>
      <c r="M392" t="s">
        <v>46</v>
      </c>
      <c r="N392">
        <v>59</v>
      </c>
      <c r="O392">
        <v>2</v>
      </c>
      <c r="P392">
        <v>4</v>
      </c>
      <c r="Q392" t="s">
        <v>58</v>
      </c>
      <c r="R392">
        <v>2</v>
      </c>
      <c r="S392" t="s">
        <v>52</v>
      </c>
      <c r="T392">
        <v>14336</v>
      </c>
      <c r="U392">
        <v>4345</v>
      </c>
      <c r="V392">
        <v>1</v>
      </c>
      <c r="W392" t="s">
        <v>42</v>
      </c>
      <c r="X392" t="s">
        <v>43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3">
      <c r="A393">
        <v>40</v>
      </c>
      <c r="B393">
        <f t="shared" si="6"/>
        <v>0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521</v>
      </c>
      <c r="L393">
        <v>2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>
        <v>3</v>
      </c>
      <c r="S393" t="s">
        <v>48</v>
      </c>
      <c r="T393">
        <v>3448</v>
      </c>
      <c r="U393">
        <v>13436</v>
      </c>
      <c r="V393">
        <v>6</v>
      </c>
      <c r="W393" t="s">
        <v>42</v>
      </c>
      <c r="X393" t="s">
        <v>43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3">
      <c r="A394">
        <v>54</v>
      </c>
      <c r="B394">
        <f t="shared" si="6"/>
        <v>0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522</v>
      </c>
      <c r="L394">
        <v>1</v>
      </c>
      <c r="M394" t="s">
        <v>46</v>
      </c>
      <c r="N394">
        <v>86</v>
      </c>
      <c r="O394">
        <v>3</v>
      </c>
      <c r="P394">
        <v>5</v>
      </c>
      <c r="Q394" t="s">
        <v>58</v>
      </c>
      <c r="R394">
        <v>1</v>
      </c>
      <c r="S394" t="s">
        <v>48</v>
      </c>
      <c r="T394">
        <v>19406</v>
      </c>
      <c r="U394">
        <v>8509</v>
      </c>
      <c r="V394">
        <v>4</v>
      </c>
      <c r="W394" t="s">
        <v>42</v>
      </c>
      <c r="X394" t="s">
        <v>43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3">
      <c r="A395">
        <v>34</v>
      </c>
      <c r="B395">
        <f t="shared" si="6"/>
        <v>0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523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>
        <v>3</v>
      </c>
      <c r="S395" t="s">
        <v>48</v>
      </c>
      <c r="T395">
        <v>6538</v>
      </c>
      <c r="U395">
        <v>12740</v>
      </c>
      <c r="V395">
        <v>9</v>
      </c>
      <c r="W395" t="s">
        <v>42</v>
      </c>
      <c r="X395" t="s">
        <v>43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3">
      <c r="A396">
        <v>31</v>
      </c>
      <c r="B396">
        <f t="shared" si="6"/>
        <v>0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524</v>
      </c>
      <c r="L396">
        <v>2</v>
      </c>
      <c r="M396" t="s">
        <v>39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48</v>
      </c>
      <c r="T396">
        <v>4306</v>
      </c>
      <c r="U396">
        <v>4156</v>
      </c>
      <c r="V396">
        <v>1</v>
      </c>
      <c r="W396" t="s">
        <v>42</v>
      </c>
      <c r="X396" t="s">
        <v>43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3">
      <c r="A397">
        <v>43</v>
      </c>
      <c r="B397">
        <f t="shared" si="6"/>
        <v>0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525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>
        <v>4</v>
      </c>
      <c r="S397" t="s">
        <v>48</v>
      </c>
      <c r="T397">
        <v>2258</v>
      </c>
      <c r="U397">
        <v>15238</v>
      </c>
      <c r="V397">
        <v>7</v>
      </c>
      <c r="W397" t="s">
        <v>42</v>
      </c>
      <c r="X397" t="s">
        <v>43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3">
      <c r="A398">
        <v>43</v>
      </c>
      <c r="B398">
        <f t="shared" si="6"/>
        <v>0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526</v>
      </c>
      <c r="L398">
        <v>3</v>
      </c>
      <c r="M398" t="s">
        <v>39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52</v>
      </c>
      <c r="T398">
        <v>4522</v>
      </c>
      <c r="U398">
        <v>2227</v>
      </c>
      <c r="V398">
        <v>4</v>
      </c>
      <c r="W398" t="s">
        <v>42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3">
      <c r="A399">
        <v>25</v>
      </c>
      <c r="B399">
        <f t="shared" si="6"/>
        <v>0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527</v>
      </c>
      <c r="L399">
        <v>2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>
        <v>4</v>
      </c>
      <c r="S399" t="s">
        <v>41</v>
      </c>
      <c r="T399">
        <v>4487</v>
      </c>
      <c r="U399">
        <v>12090</v>
      </c>
      <c r="V399">
        <v>1</v>
      </c>
      <c r="W399" t="s">
        <v>42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3">
      <c r="A400">
        <v>37</v>
      </c>
      <c r="B400">
        <f t="shared" si="6"/>
        <v>0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529</v>
      </c>
      <c r="L400">
        <v>2</v>
      </c>
      <c r="M400" t="s">
        <v>39</v>
      </c>
      <c r="N400">
        <v>72</v>
      </c>
      <c r="O400">
        <v>3</v>
      </c>
      <c r="P400">
        <v>2</v>
      </c>
      <c r="Q400" t="s">
        <v>47</v>
      </c>
      <c r="R400">
        <v>3</v>
      </c>
      <c r="S400" t="s">
        <v>48</v>
      </c>
      <c r="T400">
        <v>4449</v>
      </c>
      <c r="U400">
        <v>23866</v>
      </c>
      <c r="V400">
        <v>3</v>
      </c>
      <c r="W400" t="s">
        <v>42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3">
      <c r="A401">
        <v>31</v>
      </c>
      <c r="B401">
        <f t="shared" si="6"/>
        <v>0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530</v>
      </c>
      <c r="L401">
        <v>4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>
        <v>1</v>
      </c>
      <c r="S401" t="s">
        <v>48</v>
      </c>
      <c r="T401">
        <v>2218</v>
      </c>
      <c r="U401">
        <v>16193</v>
      </c>
      <c r="V401">
        <v>1</v>
      </c>
      <c r="W401" t="s">
        <v>42</v>
      </c>
      <c r="X401" t="s">
        <v>43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3">
      <c r="A402">
        <v>39</v>
      </c>
      <c r="B402">
        <f t="shared" si="6"/>
        <v>0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531</v>
      </c>
      <c r="L402">
        <v>2</v>
      </c>
      <c r="M402" t="s">
        <v>46</v>
      </c>
      <c r="N402">
        <v>52</v>
      </c>
      <c r="O402">
        <v>3</v>
      </c>
      <c r="P402">
        <v>5</v>
      </c>
      <c r="Q402" t="s">
        <v>56</v>
      </c>
      <c r="R402">
        <v>3</v>
      </c>
      <c r="S402" t="s">
        <v>52</v>
      </c>
      <c r="T402">
        <v>19197</v>
      </c>
      <c r="U402">
        <v>8213</v>
      </c>
      <c r="V402">
        <v>1</v>
      </c>
      <c r="W402" t="s">
        <v>42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3">
      <c r="A403">
        <v>56</v>
      </c>
      <c r="B403">
        <f t="shared" si="6"/>
        <v>0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532</v>
      </c>
      <c r="L403">
        <v>3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>
        <v>1</v>
      </c>
      <c r="S403" t="s">
        <v>48</v>
      </c>
      <c r="T403">
        <v>13212</v>
      </c>
      <c r="U403">
        <v>18256</v>
      </c>
      <c r="V403">
        <v>9</v>
      </c>
      <c r="W403" t="s">
        <v>42</v>
      </c>
      <c r="X403" t="s">
        <v>43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3">
      <c r="A404">
        <v>30</v>
      </c>
      <c r="B404">
        <f t="shared" si="6"/>
        <v>0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533</v>
      </c>
      <c r="L404">
        <v>2</v>
      </c>
      <c r="M404" t="s">
        <v>39</v>
      </c>
      <c r="N404">
        <v>83</v>
      </c>
      <c r="O404">
        <v>3</v>
      </c>
      <c r="P404">
        <v>2</v>
      </c>
      <c r="Q404" t="s">
        <v>40</v>
      </c>
      <c r="R404">
        <v>3</v>
      </c>
      <c r="S404" t="s">
        <v>41</v>
      </c>
      <c r="T404">
        <v>6577</v>
      </c>
      <c r="U404">
        <v>19558</v>
      </c>
      <c r="V404">
        <v>0</v>
      </c>
      <c r="W404" t="s">
        <v>42</v>
      </c>
      <c r="X404" t="s">
        <v>43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3">
      <c r="A405">
        <v>41</v>
      </c>
      <c r="B405">
        <f t="shared" si="6"/>
        <v>0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534</v>
      </c>
      <c r="L405">
        <v>2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>
        <v>1</v>
      </c>
      <c r="S405" t="s">
        <v>48</v>
      </c>
      <c r="T405">
        <v>8392</v>
      </c>
      <c r="U405">
        <v>19566</v>
      </c>
      <c r="V405">
        <v>1</v>
      </c>
      <c r="W405" t="s">
        <v>42</v>
      </c>
      <c r="X405" t="s">
        <v>43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3">
      <c r="A406">
        <v>28</v>
      </c>
      <c r="B406">
        <f t="shared" si="6"/>
        <v>0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536</v>
      </c>
      <c r="L406">
        <v>3</v>
      </c>
      <c r="M406" t="s">
        <v>46</v>
      </c>
      <c r="N406">
        <v>79</v>
      </c>
      <c r="O406">
        <v>3</v>
      </c>
      <c r="P406">
        <v>2</v>
      </c>
      <c r="Q406" t="s">
        <v>50</v>
      </c>
      <c r="R406">
        <v>1</v>
      </c>
      <c r="S406" t="s">
        <v>52</v>
      </c>
      <c r="T406">
        <v>4558</v>
      </c>
      <c r="U406">
        <v>13535</v>
      </c>
      <c r="V406">
        <v>1</v>
      </c>
      <c r="W406" t="s">
        <v>42</v>
      </c>
      <c r="X406" t="s">
        <v>43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3">
      <c r="A407">
        <v>25</v>
      </c>
      <c r="B407">
        <f t="shared" si="6"/>
        <v>1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538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>
        <v>1</v>
      </c>
      <c r="S407" t="s">
        <v>48</v>
      </c>
      <c r="T407">
        <v>4031</v>
      </c>
      <c r="U407">
        <v>9396</v>
      </c>
      <c r="V407">
        <v>5</v>
      </c>
      <c r="W407" t="s">
        <v>42</v>
      </c>
      <c r="X407" t="s">
        <v>43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3">
      <c r="A408">
        <v>52</v>
      </c>
      <c r="B408">
        <f t="shared" si="6"/>
        <v>0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543</v>
      </c>
      <c r="L408">
        <v>4</v>
      </c>
      <c r="M408" t="s">
        <v>46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48</v>
      </c>
      <c r="T408">
        <v>7969</v>
      </c>
      <c r="U408">
        <v>19609</v>
      </c>
      <c r="V408">
        <v>2</v>
      </c>
      <c r="W408" t="s">
        <v>42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3">
      <c r="A409">
        <v>45</v>
      </c>
      <c r="B409">
        <f t="shared" si="6"/>
        <v>0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544</v>
      </c>
      <c r="L409">
        <v>1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>
        <v>4</v>
      </c>
      <c r="S409" t="s">
        <v>48</v>
      </c>
      <c r="T409">
        <v>2654</v>
      </c>
      <c r="U409">
        <v>9655</v>
      </c>
      <c r="V409">
        <v>3</v>
      </c>
      <c r="W409" t="s">
        <v>42</v>
      </c>
      <c r="X409" t="s">
        <v>43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3">
      <c r="A410">
        <v>52</v>
      </c>
      <c r="B410">
        <f t="shared" si="6"/>
        <v>0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546</v>
      </c>
      <c r="L410">
        <v>4</v>
      </c>
      <c r="M410" t="s">
        <v>39</v>
      </c>
      <c r="N410">
        <v>30</v>
      </c>
      <c r="O410">
        <v>3</v>
      </c>
      <c r="P410">
        <v>4</v>
      </c>
      <c r="Q410" t="s">
        <v>56</v>
      </c>
      <c r="R410">
        <v>4</v>
      </c>
      <c r="S410" t="s">
        <v>48</v>
      </c>
      <c r="T410">
        <v>16555</v>
      </c>
      <c r="U410">
        <v>10310</v>
      </c>
      <c r="V410">
        <v>2</v>
      </c>
      <c r="W410" t="s">
        <v>42</v>
      </c>
      <c r="X410" t="s">
        <v>43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3">
      <c r="A411">
        <v>42</v>
      </c>
      <c r="B411">
        <f t="shared" si="6"/>
        <v>0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547</v>
      </c>
      <c r="L411">
        <v>1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>
        <v>3</v>
      </c>
      <c r="S411" t="s">
        <v>52</v>
      </c>
      <c r="T411">
        <v>4556</v>
      </c>
      <c r="U411">
        <v>12932</v>
      </c>
      <c r="V411">
        <v>2</v>
      </c>
      <c r="W411" t="s">
        <v>42</v>
      </c>
      <c r="X411" t="s">
        <v>43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3">
      <c r="A412">
        <v>30</v>
      </c>
      <c r="B412">
        <f t="shared" si="6"/>
        <v>0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548</v>
      </c>
      <c r="L412">
        <v>3</v>
      </c>
      <c r="M412" t="s">
        <v>39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41</v>
      </c>
      <c r="T412">
        <v>6091</v>
      </c>
      <c r="U412">
        <v>24793</v>
      </c>
      <c r="V412">
        <v>2</v>
      </c>
      <c r="W412" t="s">
        <v>42</v>
      </c>
      <c r="X412" t="s">
        <v>43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3">
      <c r="A413">
        <v>60</v>
      </c>
      <c r="B413">
        <f t="shared" si="6"/>
        <v>0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549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48</v>
      </c>
      <c r="T413">
        <v>19566</v>
      </c>
      <c r="U413">
        <v>3854</v>
      </c>
      <c r="V413">
        <v>5</v>
      </c>
      <c r="W413" t="s">
        <v>42</v>
      </c>
      <c r="X413" t="s">
        <v>43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3">
      <c r="A414">
        <v>46</v>
      </c>
      <c r="B414">
        <f t="shared" si="6"/>
        <v>0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550</v>
      </c>
      <c r="L414">
        <v>3</v>
      </c>
      <c r="M414" t="s">
        <v>39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52</v>
      </c>
      <c r="T414">
        <v>4810</v>
      </c>
      <c r="U414">
        <v>26314</v>
      </c>
      <c r="V414">
        <v>2</v>
      </c>
      <c r="W414" t="s">
        <v>42</v>
      </c>
      <c r="X414" t="s">
        <v>43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3">
      <c r="A415">
        <v>42</v>
      </c>
      <c r="B415">
        <f t="shared" si="6"/>
        <v>0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551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48</v>
      </c>
      <c r="T415">
        <v>4523</v>
      </c>
      <c r="U415">
        <v>4386</v>
      </c>
      <c r="V415">
        <v>0</v>
      </c>
      <c r="W415" t="s">
        <v>42</v>
      </c>
      <c r="X415" t="s">
        <v>43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3">
      <c r="A416">
        <v>24</v>
      </c>
      <c r="B416">
        <f t="shared" si="6"/>
        <v>1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554</v>
      </c>
      <c r="L416">
        <v>1</v>
      </c>
      <c r="M416" t="s">
        <v>39</v>
      </c>
      <c r="N416">
        <v>62</v>
      </c>
      <c r="O416">
        <v>3</v>
      </c>
      <c r="P416">
        <v>1</v>
      </c>
      <c r="Q416" t="s">
        <v>57</v>
      </c>
      <c r="R416">
        <v>2</v>
      </c>
      <c r="S416" t="s">
        <v>41</v>
      </c>
      <c r="T416">
        <v>3202</v>
      </c>
      <c r="U416">
        <v>21972</v>
      </c>
      <c r="V416">
        <v>1</v>
      </c>
      <c r="W416" t="s">
        <v>42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3">
      <c r="A417">
        <v>34</v>
      </c>
      <c r="B417">
        <f t="shared" si="6"/>
        <v>1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555</v>
      </c>
      <c r="L417">
        <v>4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52</v>
      </c>
      <c r="T417">
        <v>2351</v>
      </c>
      <c r="U417">
        <v>12253</v>
      </c>
      <c r="V417">
        <v>0</v>
      </c>
      <c r="W417" t="s">
        <v>42</v>
      </c>
      <c r="X417" t="s">
        <v>43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3">
      <c r="A418">
        <v>38</v>
      </c>
      <c r="B418">
        <f t="shared" si="6"/>
        <v>0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556</v>
      </c>
      <c r="L418">
        <v>4</v>
      </c>
      <c r="M418" t="s">
        <v>46</v>
      </c>
      <c r="N418">
        <v>42</v>
      </c>
      <c r="O418">
        <v>3</v>
      </c>
      <c r="P418">
        <v>1</v>
      </c>
      <c r="Q418" t="s">
        <v>50</v>
      </c>
      <c r="R418">
        <v>4</v>
      </c>
      <c r="S418" t="s">
        <v>48</v>
      </c>
      <c r="T418">
        <v>1702</v>
      </c>
      <c r="U418">
        <v>12106</v>
      </c>
      <c r="V418">
        <v>1</v>
      </c>
      <c r="W418" t="s">
        <v>42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3">
      <c r="A419">
        <v>40</v>
      </c>
      <c r="B419">
        <f t="shared" si="6"/>
        <v>0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558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48</v>
      </c>
      <c r="T419">
        <v>18041</v>
      </c>
      <c r="U419">
        <v>13022</v>
      </c>
      <c r="V419">
        <v>0</v>
      </c>
      <c r="W419" t="s">
        <v>42</v>
      </c>
      <c r="X419" t="s">
        <v>43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3">
      <c r="A420">
        <v>26</v>
      </c>
      <c r="B420">
        <f t="shared" si="6"/>
        <v>0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560</v>
      </c>
      <c r="L420">
        <v>1</v>
      </c>
      <c r="M420" t="s">
        <v>39</v>
      </c>
      <c r="N420">
        <v>90</v>
      </c>
      <c r="O420">
        <v>3</v>
      </c>
      <c r="P420">
        <v>1</v>
      </c>
      <c r="Q420" t="s">
        <v>47</v>
      </c>
      <c r="R420">
        <v>4</v>
      </c>
      <c r="S420" t="s">
        <v>52</v>
      </c>
      <c r="T420">
        <v>2886</v>
      </c>
      <c r="U420">
        <v>3032</v>
      </c>
      <c r="V420">
        <v>1</v>
      </c>
      <c r="W420" t="s">
        <v>42</v>
      </c>
      <c r="X420" t="s">
        <v>43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3">
      <c r="A421">
        <v>30</v>
      </c>
      <c r="B421">
        <f t="shared" si="6"/>
        <v>0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562</v>
      </c>
      <c r="L421">
        <v>3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>
        <v>4</v>
      </c>
      <c r="S421" t="s">
        <v>48</v>
      </c>
      <c r="T421">
        <v>2097</v>
      </c>
      <c r="U421">
        <v>16734</v>
      </c>
      <c r="V421">
        <v>4</v>
      </c>
      <c r="W421" t="s">
        <v>42</v>
      </c>
      <c r="X421" t="s">
        <v>43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3">
      <c r="A422">
        <v>29</v>
      </c>
      <c r="B422">
        <f t="shared" si="6"/>
        <v>0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564</v>
      </c>
      <c r="L422">
        <v>2</v>
      </c>
      <c r="M422" t="s">
        <v>46</v>
      </c>
      <c r="N422">
        <v>93</v>
      </c>
      <c r="O422">
        <v>2</v>
      </c>
      <c r="P422">
        <v>3</v>
      </c>
      <c r="Q422" t="s">
        <v>58</v>
      </c>
      <c r="R422">
        <v>3</v>
      </c>
      <c r="S422" t="s">
        <v>48</v>
      </c>
      <c r="T422">
        <v>11935</v>
      </c>
      <c r="U422">
        <v>21526</v>
      </c>
      <c r="V422">
        <v>1</v>
      </c>
      <c r="W422" t="s">
        <v>42</v>
      </c>
      <c r="X422" t="s">
        <v>43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3">
      <c r="A423">
        <v>29</v>
      </c>
      <c r="B423">
        <f t="shared" si="6"/>
        <v>1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565</v>
      </c>
      <c r="L423">
        <v>3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>
        <v>2</v>
      </c>
      <c r="S423" t="s">
        <v>48</v>
      </c>
      <c r="T423">
        <v>2546</v>
      </c>
      <c r="U423">
        <v>18300</v>
      </c>
      <c r="V423">
        <v>5</v>
      </c>
      <c r="W423" t="s">
        <v>42</v>
      </c>
      <c r="X423" t="s">
        <v>43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3">
      <c r="A424">
        <v>19</v>
      </c>
      <c r="B424">
        <f t="shared" si="6"/>
        <v>1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566</v>
      </c>
      <c r="L424">
        <v>1</v>
      </c>
      <c r="M424" t="s">
        <v>46</v>
      </c>
      <c r="N424">
        <v>52</v>
      </c>
      <c r="O424">
        <v>2</v>
      </c>
      <c r="P424">
        <v>1</v>
      </c>
      <c r="Q424" t="s">
        <v>61</v>
      </c>
      <c r="R424">
        <v>4</v>
      </c>
      <c r="S424" t="s">
        <v>41</v>
      </c>
      <c r="T424">
        <v>2564</v>
      </c>
      <c r="U424">
        <v>18437</v>
      </c>
      <c r="V424">
        <v>1</v>
      </c>
      <c r="W424" t="s">
        <v>42</v>
      </c>
      <c r="X424" t="s">
        <v>43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3">
      <c r="A425">
        <v>30</v>
      </c>
      <c r="B425">
        <f t="shared" si="6"/>
        <v>0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567</v>
      </c>
      <c r="L425">
        <v>3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>
        <v>1</v>
      </c>
      <c r="S425" t="s">
        <v>48</v>
      </c>
      <c r="T425">
        <v>8412</v>
      </c>
      <c r="U425">
        <v>2890</v>
      </c>
      <c r="V425">
        <v>0</v>
      </c>
      <c r="W425" t="s">
        <v>42</v>
      </c>
      <c r="X425" t="s">
        <v>43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3">
      <c r="A426">
        <v>57</v>
      </c>
      <c r="B426">
        <f t="shared" si="6"/>
        <v>0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568</v>
      </c>
      <c r="L426">
        <v>1</v>
      </c>
      <c r="M426" t="s">
        <v>46</v>
      </c>
      <c r="N426">
        <v>56</v>
      </c>
      <c r="O426">
        <v>2</v>
      </c>
      <c r="P426">
        <v>4</v>
      </c>
      <c r="Q426" t="s">
        <v>56</v>
      </c>
      <c r="R426">
        <v>4</v>
      </c>
      <c r="S426" t="s">
        <v>52</v>
      </c>
      <c r="T426">
        <v>14118</v>
      </c>
      <c r="U426">
        <v>22102</v>
      </c>
      <c r="V426">
        <v>3</v>
      </c>
      <c r="W426" t="s">
        <v>42</v>
      </c>
      <c r="X426" t="s">
        <v>43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3">
      <c r="A427">
        <v>50</v>
      </c>
      <c r="B427">
        <f t="shared" si="6"/>
        <v>0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569</v>
      </c>
      <c r="L427">
        <v>2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48</v>
      </c>
      <c r="T427">
        <v>17046</v>
      </c>
      <c r="U427">
        <v>9314</v>
      </c>
      <c r="V427">
        <v>0</v>
      </c>
      <c r="W427" t="s">
        <v>42</v>
      </c>
      <c r="X427" t="s">
        <v>43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3">
      <c r="A428">
        <v>30</v>
      </c>
      <c r="B428">
        <f t="shared" si="6"/>
        <v>0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571</v>
      </c>
      <c r="L428">
        <v>3</v>
      </c>
      <c r="M428" t="s">
        <v>39</v>
      </c>
      <c r="N428">
        <v>49</v>
      </c>
      <c r="O428">
        <v>3</v>
      </c>
      <c r="P428">
        <v>1</v>
      </c>
      <c r="Q428" t="s">
        <v>50</v>
      </c>
      <c r="R428">
        <v>4</v>
      </c>
      <c r="S428" t="s">
        <v>41</v>
      </c>
      <c r="T428">
        <v>2564</v>
      </c>
      <c r="U428">
        <v>7181</v>
      </c>
      <c r="V428">
        <v>0</v>
      </c>
      <c r="W428" t="s">
        <v>42</v>
      </c>
      <c r="X428" t="s">
        <v>43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3">
      <c r="A429">
        <v>60</v>
      </c>
      <c r="B429">
        <f t="shared" si="6"/>
        <v>0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573</v>
      </c>
      <c r="L429">
        <v>3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>
        <v>1</v>
      </c>
      <c r="S429" t="s">
        <v>48</v>
      </c>
      <c r="T429">
        <v>10266</v>
      </c>
      <c r="U429">
        <v>2845</v>
      </c>
      <c r="V429">
        <v>4</v>
      </c>
      <c r="W429" t="s">
        <v>42</v>
      </c>
      <c r="X429" t="s">
        <v>43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3">
      <c r="A430">
        <v>47</v>
      </c>
      <c r="B430">
        <f t="shared" si="6"/>
        <v>0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574</v>
      </c>
      <c r="L430">
        <v>1</v>
      </c>
      <c r="M430" t="s">
        <v>39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52</v>
      </c>
      <c r="T430">
        <v>5070</v>
      </c>
      <c r="U430">
        <v>7389</v>
      </c>
      <c r="V430">
        <v>5</v>
      </c>
      <c r="W430" t="s">
        <v>42</v>
      </c>
      <c r="X430" t="s">
        <v>43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3">
      <c r="A431">
        <v>46</v>
      </c>
      <c r="B431">
        <f t="shared" si="6"/>
        <v>0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575</v>
      </c>
      <c r="L431">
        <v>1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48</v>
      </c>
      <c r="T431">
        <v>17861</v>
      </c>
      <c r="U431">
        <v>2288</v>
      </c>
      <c r="V431">
        <v>6</v>
      </c>
      <c r="W431" t="s">
        <v>42</v>
      </c>
      <c r="X431" t="s">
        <v>43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3">
      <c r="A432">
        <v>35</v>
      </c>
      <c r="B432">
        <f t="shared" si="6"/>
        <v>0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577</v>
      </c>
      <c r="L432">
        <v>4</v>
      </c>
      <c r="M432" t="s">
        <v>46</v>
      </c>
      <c r="N432">
        <v>46</v>
      </c>
      <c r="O432">
        <v>1</v>
      </c>
      <c r="P432">
        <v>1</v>
      </c>
      <c r="Q432" t="s">
        <v>50</v>
      </c>
      <c r="R432">
        <v>3</v>
      </c>
      <c r="S432" t="s">
        <v>41</v>
      </c>
      <c r="T432">
        <v>4230</v>
      </c>
      <c r="U432">
        <v>19225</v>
      </c>
      <c r="V432">
        <v>0</v>
      </c>
      <c r="W432" t="s">
        <v>42</v>
      </c>
      <c r="X432" t="s">
        <v>43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3">
      <c r="A433">
        <v>54</v>
      </c>
      <c r="B433">
        <f t="shared" si="6"/>
        <v>0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578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>
        <v>3</v>
      </c>
      <c r="S433" t="s">
        <v>41</v>
      </c>
      <c r="T433">
        <v>3780</v>
      </c>
      <c r="U433">
        <v>23428</v>
      </c>
      <c r="V433">
        <v>7</v>
      </c>
      <c r="W433" t="s">
        <v>42</v>
      </c>
      <c r="X433" t="s">
        <v>43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3">
      <c r="A434">
        <v>34</v>
      </c>
      <c r="B434">
        <f t="shared" si="6"/>
        <v>0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579</v>
      </c>
      <c r="L434">
        <v>4</v>
      </c>
      <c r="M434" t="s">
        <v>46</v>
      </c>
      <c r="N434">
        <v>62</v>
      </c>
      <c r="O434">
        <v>2</v>
      </c>
      <c r="P434">
        <v>1</v>
      </c>
      <c r="Q434" t="s">
        <v>47</v>
      </c>
      <c r="R434">
        <v>3</v>
      </c>
      <c r="S434" t="s">
        <v>52</v>
      </c>
      <c r="T434">
        <v>2768</v>
      </c>
      <c r="U434">
        <v>8416</v>
      </c>
      <c r="V434">
        <v>3</v>
      </c>
      <c r="W434" t="s">
        <v>42</v>
      </c>
      <c r="X434" t="s">
        <v>43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3">
      <c r="A435">
        <v>46</v>
      </c>
      <c r="B435">
        <f t="shared" si="6"/>
        <v>0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580</v>
      </c>
      <c r="L435">
        <v>3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>
        <v>4</v>
      </c>
      <c r="S435" t="s">
        <v>48</v>
      </c>
      <c r="T435">
        <v>9071</v>
      </c>
      <c r="U435">
        <v>11563</v>
      </c>
      <c r="V435">
        <v>2</v>
      </c>
      <c r="W435" t="s">
        <v>42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3">
      <c r="A436">
        <v>31</v>
      </c>
      <c r="B436">
        <f t="shared" si="6"/>
        <v>0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581</v>
      </c>
      <c r="L436">
        <v>3</v>
      </c>
      <c r="M436" t="s">
        <v>46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52</v>
      </c>
      <c r="T436">
        <v>10648</v>
      </c>
      <c r="U436">
        <v>14394</v>
      </c>
      <c r="V436">
        <v>1</v>
      </c>
      <c r="W436" t="s">
        <v>42</v>
      </c>
      <c r="X436" t="s">
        <v>43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3">
      <c r="A437">
        <v>33</v>
      </c>
      <c r="B437">
        <f t="shared" si="6"/>
        <v>1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582</v>
      </c>
      <c r="L437">
        <v>2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48</v>
      </c>
      <c r="T437">
        <v>13610</v>
      </c>
      <c r="U437">
        <v>24619</v>
      </c>
      <c r="V437">
        <v>7</v>
      </c>
      <c r="W437" t="s">
        <v>42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3">
      <c r="A438">
        <v>33</v>
      </c>
      <c r="B438">
        <f t="shared" si="6"/>
        <v>1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584</v>
      </c>
      <c r="L438">
        <v>1</v>
      </c>
      <c r="M438" t="s">
        <v>46</v>
      </c>
      <c r="N438">
        <v>38</v>
      </c>
      <c r="O438">
        <v>1</v>
      </c>
      <c r="P438">
        <v>1</v>
      </c>
      <c r="Q438" t="s">
        <v>50</v>
      </c>
      <c r="R438">
        <v>4</v>
      </c>
      <c r="S438" t="s">
        <v>52</v>
      </c>
      <c r="T438">
        <v>3408</v>
      </c>
      <c r="U438">
        <v>6705</v>
      </c>
      <c r="V438">
        <v>7</v>
      </c>
      <c r="W438" t="s">
        <v>42</v>
      </c>
      <c r="X438" t="s">
        <v>43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3">
      <c r="A439">
        <v>30</v>
      </c>
      <c r="B439">
        <f t="shared" si="6"/>
        <v>0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585</v>
      </c>
      <c r="L439">
        <v>4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41</v>
      </c>
      <c r="T439">
        <v>2983</v>
      </c>
      <c r="U439">
        <v>18398</v>
      </c>
      <c r="V439">
        <v>0</v>
      </c>
      <c r="W439" t="s">
        <v>42</v>
      </c>
      <c r="X439" t="s">
        <v>43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3">
      <c r="A440">
        <v>35</v>
      </c>
      <c r="B440">
        <f t="shared" si="6"/>
        <v>0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586</v>
      </c>
      <c r="L440">
        <v>4</v>
      </c>
      <c r="M440" t="s">
        <v>46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48</v>
      </c>
      <c r="T440">
        <v>7632</v>
      </c>
      <c r="U440">
        <v>14295</v>
      </c>
      <c r="V440">
        <v>4</v>
      </c>
      <c r="W440" t="s">
        <v>42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3">
      <c r="A441">
        <v>31</v>
      </c>
      <c r="B441">
        <f t="shared" si="6"/>
        <v>1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587</v>
      </c>
      <c r="L441">
        <v>1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48</v>
      </c>
      <c r="T441">
        <v>9824</v>
      </c>
      <c r="U441">
        <v>22908</v>
      </c>
      <c r="V441">
        <v>3</v>
      </c>
      <c r="W441" t="s">
        <v>42</v>
      </c>
      <c r="X441" t="s">
        <v>43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3">
      <c r="A442">
        <v>34</v>
      </c>
      <c r="B442">
        <f t="shared" si="6"/>
        <v>1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590</v>
      </c>
      <c r="L442">
        <v>2</v>
      </c>
      <c r="M442" t="s">
        <v>39</v>
      </c>
      <c r="N442">
        <v>43</v>
      </c>
      <c r="O442">
        <v>3</v>
      </c>
      <c r="P442">
        <v>3</v>
      </c>
      <c r="Q442" t="s">
        <v>61</v>
      </c>
      <c r="R442">
        <v>1</v>
      </c>
      <c r="S442" t="s">
        <v>52</v>
      </c>
      <c r="T442">
        <v>9950</v>
      </c>
      <c r="U442">
        <v>11533</v>
      </c>
      <c r="V442">
        <v>9</v>
      </c>
      <c r="W442" t="s">
        <v>42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3">
      <c r="A443">
        <v>42</v>
      </c>
      <c r="B443">
        <f t="shared" si="6"/>
        <v>0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591</v>
      </c>
      <c r="L443">
        <v>2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>
        <v>3</v>
      </c>
      <c r="S443" t="s">
        <v>48</v>
      </c>
      <c r="T443">
        <v>2093</v>
      </c>
      <c r="U443">
        <v>9260</v>
      </c>
      <c r="V443">
        <v>4</v>
      </c>
      <c r="W443" t="s">
        <v>42</v>
      </c>
      <c r="X443" t="s">
        <v>43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3">
      <c r="A444">
        <v>36</v>
      </c>
      <c r="B444">
        <f t="shared" si="6"/>
        <v>0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592</v>
      </c>
      <c r="L444">
        <v>2</v>
      </c>
      <c r="M444" t="s">
        <v>46</v>
      </c>
      <c r="N444">
        <v>32</v>
      </c>
      <c r="O444">
        <v>3</v>
      </c>
      <c r="P444">
        <v>3</v>
      </c>
      <c r="Q444" t="s">
        <v>40</v>
      </c>
      <c r="R444">
        <v>4</v>
      </c>
      <c r="S444" t="s">
        <v>41</v>
      </c>
      <c r="T444">
        <v>9980</v>
      </c>
      <c r="U444">
        <v>15318</v>
      </c>
      <c r="V444">
        <v>1</v>
      </c>
      <c r="W444" t="s">
        <v>42</v>
      </c>
      <c r="X444" t="s">
        <v>43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3">
      <c r="A445">
        <v>22</v>
      </c>
      <c r="B445">
        <f t="shared" si="6"/>
        <v>1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593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>
        <v>3</v>
      </c>
      <c r="S445" t="s">
        <v>41</v>
      </c>
      <c r="T445">
        <v>3894</v>
      </c>
      <c r="U445">
        <v>9129</v>
      </c>
      <c r="V445">
        <v>5</v>
      </c>
      <c r="W445" t="s">
        <v>42</v>
      </c>
      <c r="X445" t="s">
        <v>43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3">
      <c r="A446">
        <v>48</v>
      </c>
      <c r="B446">
        <f t="shared" si="6"/>
        <v>0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595</v>
      </c>
      <c r="L446">
        <v>2</v>
      </c>
      <c r="M446" t="s">
        <v>39</v>
      </c>
      <c r="N446">
        <v>37</v>
      </c>
      <c r="O446">
        <v>3</v>
      </c>
      <c r="P446">
        <v>2</v>
      </c>
      <c r="Q446" t="s">
        <v>40</v>
      </c>
      <c r="R446">
        <v>4</v>
      </c>
      <c r="S446" t="s">
        <v>48</v>
      </c>
      <c r="T446">
        <v>4051</v>
      </c>
      <c r="U446">
        <v>19658</v>
      </c>
      <c r="V446">
        <v>2</v>
      </c>
      <c r="W446" t="s">
        <v>42</v>
      </c>
      <c r="X446" t="s">
        <v>43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3">
      <c r="A447">
        <v>55</v>
      </c>
      <c r="B447">
        <f t="shared" si="6"/>
        <v>0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597</v>
      </c>
      <c r="L447">
        <v>1</v>
      </c>
      <c r="M447" t="s">
        <v>39</v>
      </c>
      <c r="N447">
        <v>83</v>
      </c>
      <c r="O447">
        <v>3</v>
      </c>
      <c r="P447">
        <v>4</v>
      </c>
      <c r="Q447" t="s">
        <v>56</v>
      </c>
      <c r="R447">
        <v>2</v>
      </c>
      <c r="S447" t="s">
        <v>41</v>
      </c>
      <c r="T447">
        <v>16835</v>
      </c>
      <c r="U447">
        <v>9873</v>
      </c>
      <c r="V447">
        <v>3</v>
      </c>
      <c r="W447" t="s">
        <v>42</v>
      </c>
      <c r="X447" t="s">
        <v>43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3">
      <c r="A448">
        <v>41</v>
      </c>
      <c r="B448">
        <f t="shared" si="6"/>
        <v>0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599</v>
      </c>
      <c r="L448">
        <v>4</v>
      </c>
      <c r="M448" t="s">
        <v>46</v>
      </c>
      <c r="N448">
        <v>56</v>
      </c>
      <c r="O448">
        <v>3</v>
      </c>
      <c r="P448">
        <v>2</v>
      </c>
      <c r="Q448" t="s">
        <v>40</v>
      </c>
      <c r="R448">
        <v>4</v>
      </c>
      <c r="S448" t="s">
        <v>41</v>
      </c>
      <c r="T448">
        <v>6230</v>
      </c>
      <c r="U448">
        <v>13430</v>
      </c>
      <c r="V448">
        <v>7</v>
      </c>
      <c r="W448" t="s">
        <v>42</v>
      </c>
      <c r="X448" t="s">
        <v>43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3">
      <c r="A449">
        <v>35</v>
      </c>
      <c r="B449">
        <f t="shared" si="6"/>
        <v>0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600</v>
      </c>
      <c r="L449">
        <v>2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>
        <v>3</v>
      </c>
      <c r="S449" t="s">
        <v>48</v>
      </c>
      <c r="T449">
        <v>4717</v>
      </c>
      <c r="U449">
        <v>18659</v>
      </c>
      <c r="V449">
        <v>9</v>
      </c>
      <c r="W449" t="s">
        <v>42</v>
      </c>
      <c r="X449" t="s">
        <v>43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3">
      <c r="A450">
        <v>40</v>
      </c>
      <c r="B450">
        <f t="shared" si="6"/>
        <v>0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601</v>
      </c>
      <c r="L450">
        <v>2</v>
      </c>
      <c r="M450" t="s">
        <v>39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41</v>
      </c>
      <c r="T450">
        <v>13237</v>
      </c>
      <c r="U450">
        <v>20364</v>
      </c>
      <c r="V450">
        <v>7</v>
      </c>
      <c r="W450" t="s">
        <v>42</v>
      </c>
      <c r="X450" t="s">
        <v>43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3">
      <c r="A451">
        <v>39</v>
      </c>
      <c r="B451">
        <f t="shared" ref="B451:B514" si="7">IF(C451="Yes",1,0)</f>
        <v>0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602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>
        <v>3</v>
      </c>
      <c r="S451" t="s">
        <v>48</v>
      </c>
      <c r="T451">
        <v>3755</v>
      </c>
      <c r="U451">
        <v>17872</v>
      </c>
      <c r="V451">
        <v>1</v>
      </c>
      <c r="W451" t="s">
        <v>42</v>
      </c>
      <c r="X451" t="s">
        <v>43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3">
      <c r="A452">
        <v>31</v>
      </c>
      <c r="B452">
        <f t="shared" si="7"/>
        <v>0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604</v>
      </c>
      <c r="L452">
        <v>2</v>
      </c>
      <c r="M452" t="s">
        <v>46</v>
      </c>
      <c r="N452">
        <v>77</v>
      </c>
      <c r="O452">
        <v>3</v>
      </c>
      <c r="P452">
        <v>2</v>
      </c>
      <c r="Q452" t="s">
        <v>40</v>
      </c>
      <c r="R452">
        <v>4</v>
      </c>
      <c r="S452" t="s">
        <v>41</v>
      </c>
      <c r="T452">
        <v>6582</v>
      </c>
      <c r="U452">
        <v>8346</v>
      </c>
      <c r="V452">
        <v>4</v>
      </c>
      <c r="W452" t="s">
        <v>42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3">
      <c r="A453">
        <v>42</v>
      </c>
      <c r="B453">
        <f t="shared" si="7"/>
        <v>0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605</v>
      </c>
      <c r="L453">
        <v>4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48</v>
      </c>
      <c r="T453">
        <v>7406</v>
      </c>
      <c r="U453">
        <v>6950</v>
      </c>
      <c r="V453">
        <v>1</v>
      </c>
      <c r="W453" t="s">
        <v>42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3">
      <c r="A454">
        <v>45</v>
      </c>
      <c r="B454">
        <f t="shared" si="7"/>
        <v>0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606</v>
      </c>
      <c r="L454">
        <v>4</v>
      </c>
      <c r="M454" t="s">
        <v>46</v>
      </c>
      <c r="N454">
        <v>61</v>
      </c>
      <c r="O454">
        <v>3</v>
      </c>
      <c r="P454">
        <v>2</v>
      </c>
      <c r="Q454" t="s">
        <v>40</v>
      </c>
      <c r="R454">
        <v>2</v>
      </c>
      <c r="S454" t="s">
        <v>48</v>
      </c>
      <c r="T454">
        <v>4805</v>
      </c>
      <c r="U454">
        <v>16177</v>
      </c>
      <c r="V454">
        <v>0</v>
      </c>
      <c r="W454" t="s">
        <v>42</v>
      </c>
      <c r="X454" t="s">
        <v>43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3">
      <c r="A455">
        <v>26</v>
      </c>
      <c r="B455">
        <f t="shared" si="7"/>
        <v>1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608</v>
      </c>
      <c r="L455">
        <v>2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>
        <v>3</v>
      </c>
      <c r="S455" t="s">
        <v>52</v>
      </c>
      <c r="T455">
        <v>2741</v>
      </c>
      <c r="U455">
        <v>22808</v>
      </c>
      <c r="V455">
        <v>0</v>
      </c>
      <c r="W455" t="s">
        <v>42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3">
      <c r="A456">
        <v>29</v>
      </c>
      <c r="B456">
        <f t="shared" si="7"/>
        <v>0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611</v>
      </c>
      <c r="L456">
        <v>4</v>
      </c>
      <c r="M456" t="s">
        <v>46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52</v>
      </c>
      <c r="T456">
        <v>4262</v>
      </c>
      <c r="U456">
        <v>22645</v>
      </c>
      <c r="V456">
        <v>4</v>
      </c>
      <c r="W456" t="s">
        <v>42</v>
      </c>
      <c r="X456" t="s">
        <v>43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3">
      <c r="A457">
        <v>33</v>
      </c>
      <c r="B457">
        <f t="shared" si="7"/>
        <v>0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612</v>
      </c>
      <c r="L457">
        <v>1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52</v>
      </c>
      <c r="T457">
        <v>16184</v>
      </c>
      <c r="U457">
        <v>22578</v>
      </c>
      <c r="V457">
        <v>4</v>
      </c>
      <c r="W457" t="s">
        <v>42</v>
      </c>
      <c r="X457" t="s">
        <v>43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3">
      <c r="A458">
        <v>31</v>
      </c>
      <c r="B458">
        <f t="shared" si="7"/>
        <v>0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613</v>
      </c>
      <c r="L458">
        <v>3</v>
      </c>
      <c r="M458" t="s">
        <v>46</v>
      </c>
      <c r="N458">
        <v>44</v>
      </c>
      <c r="O458">
        <v>2</v>
      </c>
      <c r="P458">
        <v>3</v>
      </c>
      <c r="Q458" t="s">
        <v>56</v>
      </c>
      <c r="R458">
        <v>4</v>
      </c>
      <c r="S458" t="s">
        <v>52</v>
      </c>
      <c r="T458">
        <v>11557</v>
      </c>
      <c r="U458">
        <v>25291</v>
      </c>
      <c r="V458">
        <v>9</v>
      </c>
      <c r="W458" t="s">
        <v>42</v>
      </c>
      <c r="X458" t="s">
        <v>43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3">
      <c r="A459">
        <v>18</v>
      </c>
      <c r="B459">
        <f t="shared" si="7"/>
        <v>1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614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41</v>
      </c>
      <c r="T459">
        <v>1878</v>
      </c>
      <c r="U459">
        <v>8059</v>
      </c>
      <c r="V459">
        <v>1</v>
      </c>
      <c r="W459" t="s">
        <v>42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3">
      <c r="A460">
        <v>40</v>
      </c>
      <c r="B460">
        <f t="shared" si="7"/>
        <v>0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615</v>
      </c>
      <c r="L460">
        <v>3</v>
      </c>
      <c r="M460" t="s">
        <v>46</v>
      </c>
      <c r="N460">
        <v>58</v>
      </c>
      <c r="O460">
        <v>1</v>
      </c>
      <c r="P460">
        <v>3</v>
      </c>
      <c r="Q460" t="s">
        <v>40</v>
      </c>
      <c r="R460">
        <v>1</v>
      </c>
      <c r="S460" t="s">
        <v>52</v>
      </c>
      <c r="T460">
        <v>10932</v>
      </c>
      <c r="U460">
        <v>11373</v>
      </c>
      <c r="V460">
        <v>3</v>
      </c>
      <c r="W460" t="s">
        <v>42</v>
      </c>
      <c r="X460" t="s">
        <v>43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3">
      <c r="A461">
        <v>41</v>
      </c>
      <c r="B461">
        <f t="shared" si="7"/>
        <v>0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616</v>
      </c>
      <c r="L461">
        <v>1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41</v>
      </c>
      <c r="T461">
        <v>6811</v>
      </c>
      <c r="U461">
        <v>2112</v>
      </c>
      <c r="V461">
        <v>2</v>
      </c>
      <c r="W461" t="s">
        <v>42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3">
      <c r="A462">
        <v>26</v>
      </c>
      <c r="B462">
        <f t="shared" si="7"/>
        <v>0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618</v>
      </c>
      <c r="L462">
        <v>1</v>
      </c>
      <c r="M462" t="s">
        <v>46</v>
      </c>
      <c r="N462">
        <v>45</v>
      </c>
      <c r="O462">
        <v>3</v>
      </c>
      <c r="P462">
        <v>2</v>
      </c>
      <c r="Q462" t="s">
        <v>40</v>
      </c>
      <c r="R462">
        <v>3</v>
      </c>
      <c r="S462" t="s">
        <v>52</v>
      </c>
      <c r="T462">
        <v>4306</v>
      </c>
      <c r="U462">
        <v>4267</v>
      </c>
      <c r="V462">
        <v>5</v>
      </c>
      <c r="W462" t="s">
        <v>42</v>
      </c>
      <c r="X462" t="s">
        <v>43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3">
      <c r="A463">
        <v>35</v>
      </c>
      <c r="B463">
        <f t="shared" si="7"/>
        <v>0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620</v>
      </c>
      <c r="L463">
        <v>1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>
        <v>3</v>
      </c>
      <c r="S463" t="s">
        <v>41</v>
      </c>
      <c r="T463">
        <v>4859</v>
      </c>
      <c r="U463">
        <v>6698</v>
      </c>
      <c r="V463">
        <v>1</v>
      </c>
      <c r="W463" t="s">
        <v>42</v>
      </c>
      <c r="X463" t="s">
        <v>43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3">
      <c r="A464">
        <v>34</v>
      </c>
      <c r="B464">
        <f t="shared" si="7"/>
        <v>0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621</v>
      </c>
      <c r="L464">
        <v>4</v>
      </c>
      <c r="M464" t="s">
        <v>46</v>
      </c>
      <c r="N464">
        <v>74</v>
      </c>
      <c r="O464">
        <v>4</v>
      </c>
      <c r="P464">
        <v>2</v>
      </c>
      <c r="Q464" t="s">
        <v>40</v>
      </c>
      <c r="R464">
        <v>4</v>
      </c>
      <c r="S464" t="s">
        <v>41</v>
      </c>
      <c r="T464">
        <v>5337</v>
      </c>
      <c r="U464">
        <v>19921</v>
      </c>
      <c r="V464">
        <v>1</v>
      </c>
      <c r="W464" t="s">
        <v>42</v>
      </c>
      <c r="X464" t="s">
        <v>43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3">
      <c r="A465">
        <v>26</v>
      </c>
      <c r="B465">
        <f t="shared" si="7"/>
        <v>1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622</v>
      </c>
      <c r="L465">
        <v>3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>
        <v>4</v>
      </c>
      <c r="S465" t="s">
        <v>41</v>
      </c>
      <c r="T465">
        <v>2340</v>
      </c>
      <c r="U465">
        <v>23213</v>
      </c>
      <c r="V465">
        <v>1</v>
      </c>
      <c r="W465" t="s">
        <v>42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3">
      <c r="A466">
        <v>37</v>
      </c>
      <c r="B466">
        <f t="shared" si="7"/>
        <v>0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623</v>
      </c>
      <c r="L466">
        <v>2</v>
      </c>
      <c r="M466" t="s">
        <v>39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41</v>
      </c>
      <c r="T466">
        <v>7491</v>
      </c>
      <c r="U466">
        <v>23848</v>
      </c>
      <c r="V466">
        <v>4</v>
      </c>
      <c r="W466" t="s">
        <v>42</v>
      </c>
      <c r="X466" t="s">
        <v>43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3">
      <c r="A467">
        <v>46</v>
      </c>
      <c r="B467">
        <f t="shared" si="7"/>
        <v>0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624</v>
      </c>
      <c r="L467">
        <v>1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48</v>
      </c>
      <c r="T467">
        <v>10527</v>
      </c>
      <c r="U467">
        <v>8984</v>
      </c>
      <c r="V467">
        <v>5</v>
      </c>
      <c r="W467" t="s">
        <v>42</v>
      </c>
      <c r="X467" t="s">
        <v>43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3">
      <c r="A468">
        <v>41</v>
      </c>
      <c r="B468">
        <f t="shared" si="7"/>
        <v>0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625</v>
      </c>
      <c r="L468">
        <v>2</v>
      </c>
      <c r="M468" t="s">
        <v>39</v>
      </c>
      <c r="N468">
        <v>91</v>
      </c>
      <c r="O468">
        <v>3</v>
      </c>
      <c r="P468">
        <v>4</v>
      </c>
      <c r="Q468" t="s">
        <v>56</v>
      </c>
      <c r="R468">
        <v>1</v>
      </c>
      <c r="S468" t="s">
        <v>48</v>
      </c>
      <c r="T468">
        <v>16595</v>
      </c>
      <c r="U468">
        <v>5626</v>
      </c>
      <c r="V468">
        <v>7</v>
      </c>
      <c r="W468" t="s">
        <v>42</v>
      </c>
      <c r="X468" t="s">
        <v>43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3">
      <c r="A469">
        <v>37</v>
      </c>
      <c r="B469">
        <f t="shared" si="7"/>
        <v>0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626</v>
      </c>
      <c r="L469">
        <v>1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>
        <v>2</v>
      </c>
      <c r="S469" t="s">
        <v>52</v>
      </c>
      <c r="T469">
        <v>8834</v>
      </c>
      <c r="U469">
        <v>24666</v>
      </c>
      <c r="V469">
        <v>1</v>
      </c>
      <c r="W469" t="s">
        <v>42</v>
      </c>
      <c r="X469" t="s">
        <v>43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3">
      <c r="A470">
        <v>52</v>
      </c>
      <c r="B470">
        <f t="shared" si="7"/>
        <v>0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630</v>
      </c>
      <c r="L470">
        <v>4</v>
      </c>
      <c r="M470" t="s">
        <v>46</v>
      </c>
      <c r="N470">
        <v>78</v>
      </c>
      <c r="O470">
        <v>3</v>
      </c>
      <c r="P470">
        <v>2</v>
      </c>
      <c r="Q470" t="s">
        <v>47</v>
      </c>
      <c r="R470">
        <v>1</v>
      </c>
      <c r="S470" t="s">
        <v>52</v>
      </c>
      <c r="T470">
        <v>5577</v>
      </c>
      <c r="U470">
        <v>22087</v>
      </c>
      <c r="V470">
        <v>3</v>
      </c>
      <c r="W470" t="s">
        <v>42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3">
      <c r="A471">
        <v>32</v>
      </c>
      <c r="B471">
        <f t="shared" si="7"/>
        <v>1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631</v>
      </c>
      <c r="L471">
        <v>4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>
        <v>3</v>
      </c>
      <c r="S471" t="s">
        <v>48</v>
      </c>
      <c r="T471">
        <v>4707</v>
      </c>
      <c r="U471">
        <v>23914</v>
      </c>
      <c r="V471">
        <v>8</v>
      </c>
      <c r="W471" t="s">
        <v>42</v>
      </c>
      <c r="X471" t="s">
        <v>43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3">
      <c r="A472">
        <v>24</v>
      </c>
      <c r="B472">
        <f t="shared" si="7"/>
        <v>0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632</v>
      </c>
      <c r="L472">
        <v>4</v>
      </c>
      <c r="M472" t="s">
        <v>46</v>
      </c>
      <c r="N472">
        <v>38</v>
      </c>
      <c r="O472">
        <v>3</v>
      </c>
      <c r="P472">
        <v>1</v>
      </c>
      <c r="Q472" t="s">
        <v>57</v>
      </c>
      <c r="R472">
        <v>4</v>
      </c>
      <c r="S472" t="s">
        <v>48</v>
      </c>
      <c r="T472">
        <v>2400</v>
      </c>
      <c r="U472">
        <v>5530</v>
      </c>
      <c r="V472">
        <v>0</v>
      </c>
      <c r="W472" t="s">
        <v>42</v>
      </c>
      <c r="X472" t="s">
        <v>43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3">
      <c r="A473">
        <v>38</v>
      </c>
      <c r="B473">
        <f t="shared" si="7"/>
        <v>0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634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48</v>
      </c>
      <c r="T473">
        <v>9824</v>
      </c>
      <c r="U473">
        <v>22174</v>
      </c>
      <c r="V473">
        <v>3</v>
      </c>
      <c r="W473" t="s">
        <v>42</v>
      </c>
      <c r="X473" t="s">
        <v>43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3">
      <c r="A474">
        <v>37</v>
      </c>
      <c r="B474">
        <f t="shared" si="7"/>
        <v>0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635</v>
      </c>
      <c r="L474">
        <v>2</v>
      </c>
      <c r="M474" t="s">
        <v>39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48</v>
      </c>
      <c r="T474">
        <v>6447</v>
      </c>
      <c r="U474">
        <v>15701</v>
      </c>
      <c r="V474">
        <v>6</v>
      </c>
      <c r="W474" t="s">
        <v>42</v>
      </c>
      <c r="X474" t="s">
        <v>43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3">
      <c r="A475">
        <v>49</v>
      </c>
      <c r="B475">
        <f t="shared" si="7"/>
        <v>0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638</v>
      </c>
      <c r="L475">
        <v>4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52</v>
      </c>
      <c r="T475">
        <v>19502</v>
      </c>
      <c r="U475">
        <v>2125</v>
      </c>
      <c r="V475">
        <v>1</v>
      </c>
      <c r="W475" t="s">
        <v>42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3">
      <c r="A476">
        <v>24</v>
      </c>
      <c r="B476">
        <f t="shared" si="7"/>
        <v>0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639</v>
      </c>
      <c r="L476">
        <v>2</v>
      </c>
      <c r="M476" t="s">
        <v>46</v>
      </c>
      <c r="N476">
        <v>89</v>
      </c>
      <c r="O476">
        <v>4</v>
      </c>
      <c r="P476">
        <v>1</v>
      </c>
      <c r="Q476" t="s">
        <v>47</v>
      </c>
      <c r="R476">
        <v>4</v>
      </c>
      <c r="S476" t="s">
        <v>48</v>
      </c>
      <c r="T476">
        <v>2725</v>
      </c>
      <c r="U476">
        <v>21630</v>
      </c>
      <c r="V476">
        <v>1</v>
      </c>
      <c r="W476" t="s">
        <v>42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3">
      <c r="A477">
        <v>26</v>
      </c>
      <c r="B477">
        <f t="shared" si="7"/>
        <v>0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641</v>
      </c>
      <c r="L477">
        <v>1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>
        <v>2</v>
      </c>
      <c r="S477" t="s">
        <v>48</v>
      </c>
      <c r="T477">
        <v>6272</v>
      </c>
      <c r="U477">
        <v>7428</v>
      </c>
      <c r="V477">
        <v>1</v>
      </c>
      <c r="W477" t="s">
        <v>42</v>
      </c>
      <c r="X477" t="s">
        <v>43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3">
      <c r="A478">
        <v>24</v>
      </c>
      <c r="B478">
        <f t="shared" si="7"/>
        <v>0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643</v>
      </c>
      <c r="L478">
        <v>4</v>
      </c>
      <c r="M478" t="s">
        <v>46</v>
      </c>
      <c r="N478">
        <v>94</v>
      </c>
      <c r="O478">
        <v>2</v>
      </c>
      <c r="P478">
        <v>1</v>
      </c>
      <c r="Q478" t="s">
        <v>50</v>
      </c>
      <c r="R478">
        <v>2</v>
      </c>
      <c r="S478" t="s">
        <v>48</v>
      </c>
      <c r="T478">
        <v>2127</v>
      </c>
      <c r="U478">
        <v>9100</v>
      </c>
      <c r="V478">
        <v>1</v>
      </c>
      <c r="W478" t="s">
        <v>42</v>
      </c>
      <c r="X478" t="s">
        <v>43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3">
      <c r="A479">
        <v>50</v>
      </c>
      <c r="B479">
        <f t="shared" si="7"/>
        <v>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644</v>
      </c>
      <c r="L479">
        <v>1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48</v>
      </c>
      <c r="T479">
        <v>18200</v>
      </c>
      <c r="U479">
        <v>7999</v>
      </c>
      <c r="V479">
        <v>1</v>
      </c>
      <c r="W479" t="s">
        <v>42</v>
      </c>
      <c r="X479" t="s">
        <v>43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3">
      <c r="A480">
        <v>25</v>
      </c>
      <c r="B480">
        <f t="shared" si="7"/>
        <v>0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645</v>
      </c>
      <c r="L480">
        <v>2</v>
      </c>
      <c r="M480" t="s">
        <v>46</v>
      </c>
      <c r="N480">
        <v>40</v>
      </c>
      <c r="O480">
        <v>3</v>
      </c>
      <c r="P480">
        <v>1</v>
      </c>
      <c r="Q480" t="s">
        <v>57</v>
      </c>
      <c r="R480">
        <v>3</v>
      </c>
      <c r="S480" t="s">
        <v>48</v>
      </c>
      <c r="T480">
        <v>2096</v>
      </c>
      <c r="U480">
        <v>26376</v>
      </c>
      <c r="V480">
        <v>1</v>
      </c>
      <c r="W480" t="s">
        <v>42</v>
      </c>
      <c r="X480" t="s">
        <v>43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3">
      <c r="A481">
        <v>24</v>
      </c>
      <c r="B481">
        <f t="shared" si="7"/>
        <v>1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647</v>
      </c>
      <c r="L481">
        <v>1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>
        <v>3</v>
      </c>
      <c r="S481" t="s">
        <v>48</v>
      </c>
      <c r="T481">
        <v>2886</v>
      </c>
      <c r="U481">
        <v>14168</v>
      </c>
      <c r="V481">
        <v>1</v>
      </c>
      <c r="W481" t="s">
        <v>42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3">
      <c r="A482">
        <v>30</v>
      </c>
      <c r="B482">
        <f t="shared" si="7"/>
        <v>1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648</v>
      </c>
      <c r="L482">
        <v>2</v>
      </c>
      <c r="M482" t="s">
        <v>46</v>
      </c>
      <c r="N482">
        <v>74</v>
      </c>
      <c r="O482">
        <v>2</v>
      </c>
      <c r="P482">
        <v>1</v>
      </c>
      <c r="Q482" t="s">
        <v>57</v>
      </c>
      <c r="R482">
        <v>1</v>
      </c>
      <c r="S482" t="s">
        <v>48</v>
      </c>
      <c r="T482">
        <v>2033</v>
      </c>
      <c r="U482">
        <v>14470</v>
      </c>
      <c r="V482">
        <v>1</v>
      </c>
      <c r="W482" t="s">
        <v>42</v>
      </c>
      <c r="X482" t="s">
        <v>43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3">
      <c r="A483">
        <v>34</v>
      </c>
      <c r="B483">
        <f t="shared" si="7"/>
        <v>0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649</v>
      </c>
      <c r="L483">
        <v>2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>
        <v>4</v>
      </c>
      <c r="S483" t="s">
        <v>48</v>
      </c>
      <c r="T483">
        <v>3622</v>
      </c>
      <c r="U483">
        <v>22794</v>
      </c>
      <c r="V483">
        <v>1</v>
      </c>
      <c r="W483" t="s">
        <v>42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3">
      <c r="A484">
        <v>31</v>
      </c>
      <c r="B484">
        <f t="shared" si="7"/>
        <v>1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650</v>
      </c>
      <c r="L484">
        <v>2</v>
      </c>
      <c r="M484" t="s">
        <v>46</v>
      </c>
      <c r="N484">
        <v>46</v>
      </c>
      <c r="O484">
        <v>3</v>
      </c>
      <c r="P484">
        <v>2</v>
      </c>
      <c r="Q484" t="s">
        <v>40</v>
      </c>
      <c r="R484">
        <v>1</v>
      </c>
      <c r="S484" t="s">
        <v>52</v>
      </c>
      <c r="T484">
        <v>4233</v>
      </c>
      <c r="U484">
        <v>11512</v>
      </c>
      <c r="V484">
        <v>2</v>
      </c>
      <c r="W484" t="s">
        <v>42</v>
      </c>
      <c r="X484" t="s">
        <v>43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3">
      <c r="A485">
        <v>35</v>
      </c>
      <c r="B485">
        <f t="shared" si="7"/>
        <v>0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652</v>
      </c>
      <c r="L485">
        <v>1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>
        <v>4</v>
      </c>
      <c r="S485" t="s">
        <v>41</v>
      </c>
      <c r="T485">
        <v>3681</v>
      </c>
      <c r="U485">
        <v>14004</v>
      </c>
      <c r="V485">
        <v>4</v>
      </c>
      <c r="W485" t="s">
        <v>42</v>
      </c>
      <c r="X485" t="s">
        <v>43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3">
      <c r="A486">
        <v>31</v>
      </c>
      <c r="B486">
        <f t="shared" si="7"/>
        <v>0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653</v>
      </c>
      <c r="L486">
        <v>1</v>
      </c>
      <c r="M486" t="s">
        <v>46</v>
      </c>
      <c r="N486">
        <v>66</v>
      </c>
      <c r="O486">
        <v>4</v>
      </c>
      <c r="P486">
        <v>2</v>
      </c>
      <c r="Q486" t="s">
        <v>40</v>
      </c>
      <c r="R486">
        <v>4</v>
      </c>
      <c r="S486" t="s">
        <v>52</v>
      </c>
      <c r="T486">
        <v>5460</v>
      </c>
      <c r="U486">
        <v>6219</v>
      </c>
      <c r="V486">
        <v>4</v>
      </c>
      <c r="W486" t="s">
        <v>42</v>
      </c>
      <c r="X486" t="s">
        <v>43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3">
      <c r="A487">
        <v>27</v>
      </c>
      <c r="B487">
        <f t="shared" si="7"/>
        <v>0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655</v>
      </c>
      <c r="L487">
        <v>1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>
        <v>3</v>
      </c>
      <c r="S487" t="s">
        <v>52</v>
      </c>
      <c r="T487">
        <v>2187</v>
      </c>
      <c r="U487">
        <v>5013</v>
      </c>
      <c r="V487">
        <v>0</v>
      </c>
      <c r="W487" t="s">
        <v>42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3">
      <c r="A488">
        <v>37</v>
      </c>
      <c r="B488">
        <f t="shared" si="7"/>
        <v>0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656</v>
      </c>
      <c r="L488">
        <v>4</v>
      </c>
      <c r="M488" t="s">
        <v>46</v>
      </c>
      <c r="N488">
        <v>75</v>
      </c>
      <c r="O488">
        <v>3</v>
      </c>
      <c r="P488">
        <v>2</v>
      </c>
      <c r="Q488" t="s">
        <v>40</v>
      </c>
      <c r="R488">
        <v>3</v>
      </c>
      <c r="S488" t="s">
        <v>48</v>
      </c>
      <c r="T488">
        <v>9602</v>
      </c>
      <c r="U488">
        <v>3010</v>
      </c>
      <c r="V488">
        <v>4</v>
      </c>
      <c r="W488" t="s">
        <v>42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3">
      <c r="A489">
        <v>20</v>
      </c>
      <c r="B489">
        <f t="shared" si="7"/>
        <v>0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657</v>
      </c>
      <c r="L489">
        <v>4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>
        <v>2</v>
      </c>
      <c r="S489" t="s">
        <v>41</v>
      </c>
      <c r="T489">
        <v>2836</v>
      </c>
      <c r="U489">
        <v>11757</v>
      </c>
      <c r="V489">
        <v>1</v>
      </c>
      <c r="W489" t="s">
        <v>42</v>
      </c>
      <c r="X489" t="s">
        <v>43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3">
      <c r="A490">
        <v>42</v>
      </c>
      <c r="B490">
        <f t="shared" si="7"/>
        <v>0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659</v>
      </c>
      <c r="L490">
        <v>3</v>
      </c>
      <c r="M490" t="s">
        <v>39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48</v>
      </c>
      <c r="T490">
        <v>4089</v>
      </c>
      <c r="U490">
        <v>5718</v>
      </c>
      <c r="V490">
        <v>1</v>
      </c>
      <c r="W490" t="s">
        <v>42</v>
      </c>
      <c r="X490" t="s">
        <v>43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3">
      <c r="A491">
        <v>43</v>
      </c>
      <c r="B491">
        <f t="shared" si="7"/>
        <v>0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661</v>
      </c>
      <c r="L491">
        <v>2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52</v>
      </c>
      <c r="T491">
        <v>16627</v>
      </c>
      <c r="U491">
        <v>2671</v>
      </c>
      <c r="V491">
        <v>4</v>
      </c>
      <c r="W491" t="s">
        <v>42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3">
      <c r="A492">
        <v>38</v>
      </c>
      <c r="B492">
        <f t="shared" si="7"/>
        <v>0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662</v>
      </c>
      <c r="L492">
        <v>3</v>
      </c>
      <c r="M492" t="s">
        <v>39</v>
      </c>
      <c r="N492">
        <v>43</v>
      </c>
      <c r="O492">
        <v>3</v>
      </c>
      <c r="P492">
        <v>1</v>
      </c>
      <c r="Q492" t="s">
        <v>47</v>
      </c>
      <c r="R492">
        <v>1</v>
      </c>
      <c r="S492" t="s">
        <v>41</v>
      </c>
      <c r="T492">
        <v>2619</v>
      </c>
      <c r="U492">
        <v>14561</v>
      </c>
      <c r="V492">
        <v>3</v>
      </c>
      <c r="W492" t="s">
        <v>42</v>
      </c>
      <c r="X492" t="s">
        <v>43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3">
      <c r="A493">
        <v>43</v>
      </c>
      <c r="B493">
        <f t="shared" si="7"/>
        <v>0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663</v>
      </c>
      <c r="L493">
        <v>4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>
        <v>3</v>
      </c>
      <c r="S493" t="s">
        <v>52</v>
      </c>
      <c r="T493">
        <v>5679</v>
      </c>
      <c r="U493">
        <v>19627</v>
      </c>
      <c r="V493">
        <v>3</v>
      </c>
      <c r="W493" t="s">
        <v>42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3">
      <c r="A494">
        <v>48</v>
      </c>
      <c r="B494">
        <f t="shared" si="7"/>
        <v>0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664</v>
      </c>
      <c r="L494">
        <v>4</v>
      </c>
      <c r="M494" t="s">
        <v>39</v>
      </c>
      <c r="N494">
        <v>40</v>
      </c>
      <c r="O494">
        <v>2</v>
      </c>
      <c r="P494">
        <v>4</v>
      </c>
      <c r="Q494" t="s">
        <v>56</v>
      </c>
      <c r="R494">
        <v>1</v>
      </c>
      <c r="S494" t="s">
        <v>48</v>
      </c>
      <c r="T494">
        <v>15402</v>
      </c>
      <c r="U494">
        <v>17997</v>
      </c>
      <c r="V494">
        <v>7</v>
      </c>
      <c r="W494" t="s">
        <v>42</v>
      </c>
      <c r="X494" t="s">
        <v>43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3">
      <c r="A495">
        <v>44</v>
      </c>
      <c r="B495">
        <f t="shared" si="7"/>
        <v>0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665</v>
      </c>
      <c r="L495">
        <v>1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>
        <v>3</v>
      </c>
      <c r="S495" t="s">
        <v>41</v>
      </c>
      <c r="T495">
        <v>5985</v>
      </c>
      <c r="U495">
        <v>26894</v>
      </c>
      <c r="V495">
        <v>4</v>
      </c>
      <c r="W495" t="s">
        <v>42</v>
      </c>
      <c r="X495" t="s">
        <v>43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3">
      <c r="A496">
        <v>34</v>
      </c>
      <c r="B496">
        <f t="shared" si="7"/>
        <v>0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666</v>
      </c>
      <c r="L496">
        <v>3</v>
      </c>
      <c r="M496" t="s">
        <v>39</v>
      </c>
      <c r="N496">
        <v>31</v>
      </c>
      <c r="O496">
        <v>3</v>
      </c>
      <c r="P496">
        <v>1</v>
      </c>
      <c r="Q496" t="s">
        <v>57</v>
      </c>
      <c r="R496">
        <v>3</v>
      </c>
      <c r="S496" t="s">
        <v>52</v>
      </c>
      <c r="T496">
        <v>2579</v>
      </c>
      <c r="U496">
        <v>2912</v>
      </c>
      <c r="V496">
        <v>1</v>
      </c>
      <c r="W496" t="s">
        <v>42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3">
      <c r="A497">
        <v>27</v>
      </c>
      <c r="B497">
        <f t="shared" si="7"/>
        <v>1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667</v>
      </c>
      <c r="L497">
        <v>3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52</v>
      </c>
      <c r="T497">
        <v>3041</v>
      </c>
      <c r="U497">
        <v>16346</v>
      </c>
      <c r="V497">
        <v>0</v>
      </c>
      <c r="W497" t="s">
        <v>42</v>
      </c>
      <c r="X497" t="s">
        <v>43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3">
      <c r="A498">
        <v>21</v>
      </c>
      <c r="B498">
        <f t="shared" si="7"/>
        <v>0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669</v>
      </c>
      <c r="L498">
        <v>3</v>
      </c>
      <c r="M498" t="s">
        <v>46</v>
      </c>
      <c r="N498">
        <v>49</v>
      </c>
      <c r="O498">
        <v>3</v>
      </c>
      <c r="P498">
        <v>1</v>
      </c>
      <c r="Q498" t="s">
        <v>57</v>
      </c>
      <c r="R498">
        <v>3</v>
      </c>
      <c r="S498" t="s">
        <v>41</v>
      </c>
      <c r="T498">
        <v>3447</v>
      </c>
      <c r="U498">
        <v>24444</v>
      </c>
      <c r="V498">
        <v>1</v>
      </c>
      <c r="W498" t="s">
        <v>42</v>
      </c>
      <c r="X498" t="s">
        <v>43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3">
      <c r="A499">
        <v>44</v>
      </c>
      <c r="B499">
        <f t="shared" si="7"/>
        <v>0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671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48</v>
      </c>
      <c r="T499">
        <v>19513</v>
      </c>
      <c r="U499">
        <v>9358</v>
      </c>
      <c r="V499">
        <v>4</v>
      </c>
      <c r="W499" t="s">
        <v>42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3">
      <c r="A500">
        <v>22</v>
      </c>
      <c r="B500">
        <f t="shared" si="7"/>
        <v>0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675</v>
      </c>
      <c r="L500">
        <v>1</v>
      </c>
      <c r="M500" t="s">
        <v>46</v>
      </c>
      <c r="N500">
        <v>69</v>
      </c>
      <c r="O500">
        <v>3</v>
      </c>
      <c r="P500">
        <v>1</v>
      </c>
      <c r="Q500" t="s">
        <v>47</v>
      </c>
      <c r="R500">
        <v>3</v>
      </c>
      <c r="S500" t="s">
        <v>48</v>
      </c>
      <c r="T500">
        <v>2773</v>
      </c>
      <c r="U500">
        <v>12145</v>
      </c>
      <c r="V500">
        <v>0</v>
      </c>
      <c r="W500" t="s">
        <v>42</v>
      </c>
      <c r="X500" t="s">
        <v>43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3">
      <c r="A501">
        <v>33</v>
      </c>
      <c r="B501">
        <f t="shared" si="7"/>
        <v>0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677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>
        <v>3</v>
      </c>
      <c r="S501" t="s">
        <v>52</v>
      </c>
      <c r="T501">
        <v>7104</v>
      </c>
      <c r="U501">
        <v>20431</v>
      </c>
      <c r="V501">
        <v>0</v>
      </c>
      <c r="W501" t="s">
        <v>42</v>
      </c>
      <c r="X501" t="s">
        <v>43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3">
      <c r="A502">
        <v>32</v>
      </c>
      <c r="B502">
        <f t="shared" si="7"/>
        <v>0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679</v>
      </c>
      <c r="L502">
        <v>1</v>
      </c>
      <c r="M502" t="s">
        <v>39</v>
      </c>
      <c r="N502">
        <v>92</v>
      </c>
      <c r="O502">
        <v>3</v>
      </c>
      <c r="P502">
        <v>2</v>
      </c>
      <c r="Q502" t="s">
        <v>47</v>
      </c>
      <c r="R502">
        <v>4</v>
      </c>
      <c r="S502" t="s">
        <v>48</v>
      </c>
      <c r="T502">
        <v>6322</v>
      </c>
      <c r="U502">
        <v>18089</v>
      </c>
      <c r="V502">
        <v>1</v>
      </c>
      <c r="W502" t="s">
        <v>42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3">
      <c r="A503">
        <v>30</v>
      </c>
      <c r="B503">
        <f t="shared" si="7"/>
        <v>0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680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>
        <v>3</v>
      </c>
      <c r="S503" t="s">
        <v>52</v>
      </c>
      <c r="T503">
        <v>2083</v>
      </c>
      <c r="U503">
        <v>22653</v>
      </c>
      <c r="V503">
        <v>1</v>
      </c>
      <c r="W503" t="s">
        <v>42</v>
      </c>
      <c r="X503" t="s">
        <v>43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3">
      <c r="A504">
        <v>53</v>
      </c>
      <c r="B504">
        <f t="shared" si="7"/>
        <v>0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682</v>
      </c>
      <c r="L504">
        <v>4</v>
      </c>
      <c r="M504" t="s">
        <v>39</v>
      </c>
      <c r="N504">
        <v>34</v>
      </c>
      <c r="O504">
        <v>3</v>
      </c>
      <c r="P504">
        <v>2</v>
      </c>
      <c r="Q504" t="s">
        <v>40</v>
      </c>
      <c r="R504">
        <v>1</v>
      </c>
      <c r="S504" t="s">
        <v>41</v>
      </c>
      <c r="T504">
        <v>8381</v>
      </c>
      <c r="U504">
        <v>7507</v>
      </c>
      <c r="V504">
        <v>7</v>
      </c>
      <c r="W504" t="s">
        <v>42</v>
      </c>
      <c r="X504" t="s">
        <v>43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3">
      <c r="A505">
        <v>34</v>
      </c>
      <c r="B505">
        <f t="shared" si="7"/>
        <v>0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683</v>
      </c>
      <c r="L505">
        <v>2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>
        <v>4</v>
      </c>
      <c r="S505" t="s">
        <v>48</v>
      </c>
      <c r="T505">
        <v>2691</v>
      </c>
      <c r="U505">
        <v>7660</v>
      </c>
      <c r="V505">
        <v>1</v>
      </c>
      <c r="W505" t="s">
        <v>42</v>
      </c>
      <c r="X505" t="s">
        <v>43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3">
      <c r="A506">
        <v>45</v>
      </c>
      <c r="B506">
        <f t="shared" si="7"/>
        <v>1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684</v>
      </c>
      <c r="L506">
        <v>1</v>
      </c>
      <c r="M506" t="s">
        <v>39</v>
      </c>
      <c r="N506">
        <v>100</v>
      </c>
      <c r="O506">
        <v>3</v>
      </c>
      <c r="P506">
        <v>2</v>
      </c>
      <c r="Q506" t="s">
        <v>40</v>
      </c>
      <c r="R506">
        <v>1</v>
      </c>
      <c r="S506" t="s">
        <v>48</v>
      </c>
      <c r="T506">
        <v>4286</v>
      </c>
      <c r="U506">
        <v>5630</v>
      </c>
      <c r="V506">
        <v>2</v>
      </c>
      <c r="W506" t="s">
        <v>42</v>
      </c>
      <c r="X506" t="s">
        <v>43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3">
      <c r="A507">
        <v>26</v>
      </c>
      <c r="B507">
        <f t="shared" si="7"/>
        <v>0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686</v>
      </c>
      <c r="L507">
        <v>3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>
        <v>4</v>
      </c>
      <c r="S507" t="s">
        <v>48</v>
      </c>
      <c r="T507">
        <v>2659</v>
      </c>
      <c r="U507">
        <v>17759</v>
      </c>
      <c r="V507">
        <v>1</v>
      </c>
      <c r="W507" t="s">
        <v>42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3">
      <c r="A508">
        <v>37</v>
      </c>
      <c r="B508">
        <f t="shared" si="7"/>
        <v>0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689</v>
      </c>
      <c r="L508">
        <v>3</v>
      </c>
      <c r="M508" t="s">
        <v>46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48</v>
      </c>
      <c r="T508">
        <v>9434</v>
      </c>
      <c r="U508">
        <v>9606</v>
      </c>
      <c r="V508">
        <v>1</v>
      </c>
      <c r="W508" t="s">
        <v>42</v>
      </c>
      <c r="X508" t="s">
        <v>43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3">
      <c r="A509">
        <v>29</v>
      </c>
      <c r="B509">
        <f t="shared" si="7"/>
        <v>0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690</v>
      </c>
      <c r="L509">
        <v>2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>
        <v>3</v>
      </c>
      <c r="S509" t="s">
        <v>48</v>
      </c>
      <c r="T509">
        <v>5561</v>
      </c>
      <c r="U509">
        <v>3487</v>
      </c>
      <c r="V509">
        <v>1</v>
      </c>
      <c r="W509" t="s">
        <v>42</v>
      </c>
      <c r="X509" t="s">
        <v>43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3">
      <c r="A510">
        <v>35</v>
      </c>
      <c r="B510">
        <f t="shared" si="7"/>
        <v>0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691</v>
      </c>
      <c r="L510">
        <v>2</v>
      </c>
      <c r="M510" t="s">
        <v>46</v>
      </c>
      <c r="N510">
        <v>82</v>
      </c>
      <c r="O510">
        <v>1</v>
      </c>
      <c r="P510">
        <v>2</v>
      </c>
      <c r="Q510" t="s">
        <v>47</v>
      </c>
      <c r="R510">
        <v>4</v>
      </c>
      <c r="S510" t="s">
        <v>41</v>
      </c>
      <c r="T510">
        <v>6646</v>
      </c>
      <c r="U510">
        <v>19368</v>
      </c>
      <c r="V510">
        <v>1</v>
      </c>
      <c r="W510" t="s">
        <v>42</v>
      </c>
      <c r="X510" t="s">
        <v>43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3">
      <c r="A511">
        <v>33</v>
      </c>
      <c r="B511">
        <f t="shared" si="7"/>
        <v>0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692</v>
      </c>
      <c r="L511">
        <v>3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52</v>
      </c>
      <c r="T511">
        <v>7725</v>
      </c>
      <c r="U511">
        <v>5335</v>
      </c>
      <c r="V511">
        <v>3</v>
      </c>
      <c r="W511" t="s">
        <v>42</v>
      </c>
      <c r="X511" t="s">
        <v>43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3">
      <c r="A512">
        <v>54</v>
      </c>
      <c r="B512">
        <f t="shared" si="7"/>
        <v>0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698</v>
      </c>
      <c r="L512">
        <v>3</v>
      </c>
      <c r="M512" t="s">
        <v>46</v>
      </c>
      <c r="N512">
        <v>88</v>
      </c>
      <c r="O512">
        <v>3</v>
      </c>
      <c r="P512">
        <v>3</v>
      </c>
      <c r="Q512" t="s">
        <v>61</v>
      </c>
      <c r="R512">
        <v>2</v>
      </c>
      <c r="S512" t="s">
        <v>48</v>
      </c>
      <c r="T512">
        <v>10725</v>
      </c>
      <c r="U512">
        <v>6729</v>
      </c>
      <c r="V512">
        <v>2</v>
      </c>
      <c r="W512" t="s">
        <v>42</v>
      </c>
      <c r="X512" t="s">
        <v>43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3">
      <c r="A513">
        <v>36</v>
      </c>
      <c r="B513">
        <f t="shared" si="7"/>
        <v>0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699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52</v>
      </c>
      <c r="T513">
        <v>8847</v>
      </c>
      <c r="U513">
        <v>13934</v>
      </c>
      <c r="V513">
        <v>2</v>
      </c>
      <c r="W513" t="s">
        <v>42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3">
      <c r="A514">
        <v>27</v>
      </c>
      <c r="B514">
        <f t="shared" si="7"/>
        <v>0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700</v>
      </c>
      <c r="L514">
        <v>1</v>
      </c>
      <c r="M514" t="s">
        <v>46</v>
      </c>
      <c r="N514">
        <v>54</v>
      </c>
      <c r="O514">
        <v>2</v>
      </c>
      <c r="P514">
        <v>1</v>
      </c>
      <c r="Q514" t="s">
        <v>47</v>
      </c>
      <c r="R514">
        <v>4</v>
      </c>
      <c r="S514" t="s">
        <v>41</v>
      </c>
      <c r="T514">
        <v>2045</v>
      </c>
      <c r="U514">
        <v>15174</v>
      </c>
      <c r="V514">
        <v>0</v>
      </c>
      <c r="W514" t="s">
        <v>42</v>
      </c>
      <c r="X514" t="s">
        <v>43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3">
      <c r="A515">
        <v>20</v>
      </c>
      <c r="B515">
        <f t="shared" ref="B515:B578" si="8">IF(C515="Yes",1,0)</f>
        <v>1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701</v>
      </c>
      <c r="L515">
        <v>4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>
        <v>3</v>
      </c>
      <c r="S515" t="s">
        <v>41</v>
      </c>
      <c r="T515">
        <v>1009</v>
      </c>
      <c r="U515">
        <v>26999</v>
      </c>
      <c r="V515">
        <v>1</v>
      </c>
      <c r="W515" t="s">
        <v>42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3">
      <c r="A516">
        <v>33</v>
      </c>
      <c r="B516">
        <f t="shared" si="8"/>
        <v>1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702</v>
      </c>
      <c r="L516">
        <v>1</v>
      </c>
      <c r="M516" t="s">
        <v>46</v>
      </c>
      <c r="N516">
        <v>70</v>
      </c>
      <c r="O516">
        <v>3</v>
      </c>
      <c r="P516">
        <v>1</v>
      </c>
      <c r="Q516" t="s">
        <v>47</v>
      </c>
      <c r="R516">
        <v>1</v>
      </c>
      <c r="S516" t="s">
        <v>41</v>
      </c>
      <c r="T516">
        <v>3348</v>
      </c>
      <c r="U516">
        <v>3164</v>
      </c>
      <c r="V516">
        <v>1</v>
      </c>
      <c r="W516" t="s">
        <v>42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3">
      <c r="A517">
        <v>35</v>
      </c>
      <c r="B517">
        <f t="shared" si="8"/>
        <v>0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704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>
        <v>3</v>
      </c>
      <c r="S517" t="s">
        <v>48</v>
      </c>
      <c r="T517">
        <v>1281</v>
      </c>
      <c r="U517">
        <v>16900</v>
      </c>
      <c r="V517">
        <v>1</v>
      </c>
      <c r="W517" t="s">
        <v>42</v>
      </c>
      <c r="X517" t="s">
        <v>43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3">
      <c r="A518">
        <v>23</v>
      </c>
      <c r="B518">
        <f t="shared" si="8"/>
        <v>0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705</v>
      </c>
      <c r="L518">
        <v>1</v>
      </c>
      <c r="M518" t="s">
        <v>46</v>
      </c>
      <c r="N518">
        <v>58</v>
      </c>
      <c r="O518">
        <v>4</v>
      </c>
      <c r="P518">
        <v>1</v>
      </c>
      <c r="Q518" t="s">
        <v>47</v>
      </c>
      <c r="R518">
        <v>1</v>
      </c>
      <c r="S518" t="s">
        <v>48</v>
      </c>
      <c r="T518">
        <v>2819</v>
      </c>
      <c r="U518">
        <v>8544</v>
      </c>
      <c r="V518">
        <v>2</v>
      </c>
      <c r="W518" t="s">
        <v>42</v>
      </c>
      <c r="X518" t="s">
        <v>43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3">
      <c r="A519">
        <v>25</v>
      </c>
      <c r="B519">
        <f t="shared" si="8"/>
        <v>0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707</v>
      </c>
      <c r="L519">
        <v>4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>
        <v>2</v>
      </c>
      <c r="S519" t="s">
        <v>48</v>
      </c>
      <c r="T519">
        <v>4851</v>
      </c>
      <c r="U519">
        <v>15678</v>
      </c>
      <c r="V519">
        <v>0</v>
      </c>
      <c r="W519" t="s">
        <v>42</v>
      </c>
      <c r="X519" t="s">
        <v>43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3">
      <c r="A520">
        <v>38</v>
      </c>
      <c r="B520">
        <f t="shared" si="8"/>
        <v>0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709</v>
      </c>
      <c r="L520">
        <v>4</v>
      </c>
      <c r="M520" t="s">
        <v>39</v>
      </c>
      <c r="N520">
        <v>46</v>
      </c>
      <c r="O520">
        <v>2</v>
      </c>
      <c r="P520">
        <v>2</v>
      </c>
      <c r="Q520" t="s">
        <v>40</v>
      </c>
      <c r="R520">
        <v>4</v>
      </c>
      <c r="S520" t="s">
        <v>41</v>
      </c>
      <c r="T520">
        <v>4028</v>
      </c>
      <c r="U520">
        <v>7791</v>
      </c>
      <c r="V520">
        <v>0</v>
      </c>
      <c r="W520" t="s">
        <v>42</v>
      </c>
      <c r="X520" t="s">
        <v>43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3">
      <c r="A521">
        <v>29</v>
      </c>
      <c r="B521">
        <f t="shared" si="8"/>
        <v>0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710</v>
      </c>
      <c r="L521">
        <v>2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>
        <v>4</v>
      </c>
      <c r="S521" t="s">
        <v>52</v>
      </c>
      <c r="T521">
        <v>2720</v>
      </c>
      <c r="U521">
        <v>18959</v>
      </c>
      <c r="V521">
        <v>1</v>
      </c>
      <c r="W521" t="s">
        <v>42</v>
      </c>
      <c r="X521" t="s">
        <v>43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3">
      <c r="A522">
        <v>48</v>
      </c>
      <c r="B522">
        <f t="shared" si="8"/>
        <v>0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712</v>
      </c>
      <c r="L522">
        <v>2</v>
      </c>
      <c r="M522" t="s">
        <v>46</v>
      </c>
      <c r="N522">
        <v>56</v>
      </c>
      <c r="O522">
        <v>4</v>
      </c>
      <c r="P522">
        <v>2</v>
      </c>
      <c r="Q522" t="s">
        <v>40</v>
      </c>
      <c r="R522">
        <v>2</v>
      </c>
      <c r="S522" t="s">
        <v>48</v>
      </c>
      <c r="T522">
        <v>8120</v>
      </c>
      <c r="U522">
        <v>18597</v>
      </c>
      <c r="V522">
        <v>3</v>
      </c>
      <c r="W522" t="s">
        <v>42</v>
      </c>
      <c r="X522" t="s">
        <v>43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3">
      <c r="A523">
        <v>27</v>
      </c>
      <c r="B523">
        <f t="shared" si="8"/>
        <v>0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714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>
        <v>4</v>
      </c>
      <c r="S523" t="s">
        <v>52</v>
      </c>
      <c r="T523">
        <v>4647</v>
      </c>
      <c r="U523">
        <v>16673</v>
      </c>
      <c r="V523">
        <v>1</v>
      </c>
      <c r="W523" t="s">
        <v>42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3">
      <c r="A524">
        <v>37</v>
      </c>
      <c r="B524">
        <f t="shared" si="8"/>
        <v>0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715</v>
      </c>
      <c r="L524">
        <v>4</v>
      </c>
      <c r="M524" t="s">
        <v>46</v>
      </c>
      <c r="N524">
        <v>80</v>
      </c>
      <c r="O524">
        <v>4</v>
      </c>
      <c r="P524">
        <v>1</v>
      </c>
      <c r="Q524" t="s">
        <v>47</v>
      </c>
      <c r="R524">
        <v>4</v>
      </c>
      <c r="S524" t="s">
        <v>41</v>
      </c>
      <c r="T524">
        <v>4680</v>
      </c>
      <c r="U524">
        <v>15232</v>
      </c>
      <c r="V524">
        <v>3</v>
      </c>
      <c r="W524" t="s">
        <v>42</v>
      </c>
      <c r="X524" t="s">
        <v>43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3">
      <c r="A525">
        <v>50</v>
      </c>
      <c r="B525">
        <f t="shared" si="8"/>
        <v>0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716</v>
      </c>
      <c r="L525">
        <v>4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>
        <v>3</v>
      </c>
      <c r="S525" t="s">
        <v>48</v>
      </c>
      <c r="T525">
        <v>3221</v>
      </c>
      <c r="U525">
        <v>3297</v>
      </c>
      <c r="V525">
        <v>1</v>
      </c>
      <c r="W525" t="s">
        <v>42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3">
      <c r="A526">
        <v>34</v>
      </c>
      <c r="B526">
        <f t="shared" si="8"/>
        <v>0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717</v>
      </c>
      <c r="L526">
        <v>4</v>
      </c>
      <c r="M526" t="s">
        <v>39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41</v>
      </c>
      <c r="T526">
        <v>8621</v>
      </c>
      <c r="U526">
        <v>17654</v>
      </c>
      <c r="V526">
        <v>1</v>
      </c>
      <c r="W526" t="s">
        <v>42</v>
      </c>
      <c r="X526" t="s">
        <v>43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3">
      <c r="A527">
        <v>24</v>
      </c>
      <c r="B527">
        <f t="shared" si="8"/>
        <v>1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720</v>
      </c>
      <c r="L527">
        <v>1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>
        <v>3</v>
      </c>
      <c r="S527" t="s">
        <v>41</v>
      </c>
      <c r="T527">
        <v>4577</v>
      </c>
      <c r="U527">
        <v>24785</v>
      </c>
      <c r="V527">
        <v>9</v>
      </c>
      <c r="W527" t="s">
        <v>42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3">
      <c r="A528">
        <v>39</v>
      </c>
      <c r="B528">
        <f t="shared" si="8"/>
        <v>0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721</v>
      </c>
      <c r="L528">
        <v>4</v>
      </c>
      <c r="M528" t="s">
        <v>39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41</v>
      </c>
      <c r="T528">
        <v>4553</v>
      </c>
      <c r="U528">
        <v>20978</v>
      </c>
      <c r="V528">
        <v>1</v>
      </c>
      <c r="W528" t="s">
        <v>42</v>
      </c>
      <c r="X528" t="s">
        <v>43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3">
      <c r="A529">
        <v>32</v>
      </c>
      <c r="B529">
        <f t="shared" si="8"/>
        <v>0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722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>
        <v>4</v>
      </c>
      <c r="S529" t="s">
        <v>41</v>
      </c>
      <c r="T529">
        <v>5396</v>
      </c>
      <c r="U529">
        <v>21703</v>
      </c>
      <c r="V529">
        <v>1</v>
      </c>
      <c r="W529" t="s">
        <v>42</v>
      </c>
      <c r="X529" t="s">
        <v>43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3">
      <c r="A530">
        <v>50</v>
      </c>
      <c r="B530">
        <f t="shared" si="8"/>
        <v>1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723</v>
      </c>
      <c r="L530">
        <v>2</v>
      </c>
      <c r="M530" t="s">
        <v>46</v>
      </c>
      <c r="N530">
        <v>50</v>
      </c>
      <c r="O530">
        <v>3</v>
      </c>
      <c r="P530">
        <v>2</v>
      </c>
      <c r="Q530" t="s">
        <v>40</v>
      </c>
      <c r="R530">
        <v>3</v>
      </c>
      <c r="S530" t="s">
        <v>48</v>
      </c>
      <c r="T530">
        <v>6796</v>
      </c>
      <c r="U530">
        <v>23452</v>
      </c>
      <c r="V530">
        <v>3</v>
      </c>
      <c r="W530" t="s">
        <v>42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3">
      <c r="A531">
        <v>38</v>
      </c>
      <c r="B531">
        <f t="shared" si="8"/>
        <v>0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724</v>
      </c>
      <c r="L531">
        <v>2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41</v>
      </c>
      <c r="T531">
        <v>7625</v>
      </c>
      <c r="U531">
        <v>19383</v>
      </c>
      <c r="V531">
        <v>0</v>
      </c>
      <c r="W531" t="s">
        <v>42</v>
      </c>
      <c r="X531" t="s">
        <v>43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3">
      <c r="A532">
        <v>27</v>
      </c>
      <c r="B532">
        <f t="shared" si="8"/>
        <v>0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725</v>
      </c>
      <c r="L532">
        <v>3</v>
      </c>
      <c r="M532" t="s">
        <v>39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48</v>
      </c>
      <c r="T532">
        <v>7412</v>
      </c>
      <c r="U532">
        <v>6009</v>
      </c>
      <c r="V532">
        <v>1</v>
      </c>
      <c r="W532" t="s">
        <v>42</v>
      </c>
      <c r="X532" t="s">
        <v>43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3">
      <c r="A533">
        <v>32</v>
      </c>
      <c r="B533">
        <f t="shared" si="8"/>
        <v>0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727</v>
      </c>
      <c r="L533">
        <v>3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41</v>
      </c>
      <c r="T533">
        <v>11159</v>
      </c>
      <c r="U533">
        <v>19373</v>
      </c>
      <c r="V533">
        <v>3</v>
      </c>
      <c r="W533" t="s">
        <v>42</v>
      </c>
      <c r="X533" t="s">
        <v>43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3">
      <c r="A534">
        <v>47</v>
      </c>
      <c r="B534">
        <f t="shared" si="8"/>
        <v>0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728</v>
      </c>
      <c r="L534">
        <v>4</v>
      </c>
      <c r="M534" t="s">
        <v>46</v>
      </c>
      <c r="N534">
        <v>42</v>
      </c>
      <c r="O534">
        <v>3</v>
      </c>
      <c r="P534">
        <v>2</v>
      </c>
      <c r="Q534" t="s">
        <v>40</v>
      </c>
      <c r="R534">
        <v>1</v>
      </c>
      <c r="S534" t="s">
        <v>41</v>
      </c>
      <c r="T534">
        <v>4960</v>
      </c>
      <c r="U534">
        <v>11825</v>
      </c>
      <c r="V534">
        <v>2</v>
      </c>
      <c r="W534" t="s">
        <v>42</v>
      </c>
      <c r="X534" t="s">
        <v>43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3">
      <c r="A535">
        <v>40</v>
      </c>
      <c r="B535">
        <f t="shared" si="8"/>
        <v>0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729</v>
      </c>
      <c r="L535">
        <v>4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>
        <v>1</v>
      </c>
      <c r="S535" t="s">
        <v>48</v>
      </c>
      <c r="T535">
        <v>10475</v>
      </c>
      <c r="U535">
        <v>23772</v>
      </c>
      <c r="V535">
        <v>5</v>
      </c>
      <c r="W535" t="s">
        <v>42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3">
      <c r="A536">
        <v>53</v>
      </c>
      <c r="B536">
        <f t="shared" si="8"/>
        <v>0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730</v>
      </c>
      <c r="L536">
        <v>3</v>
      </c>
      <c r="M536" t="s">
        <v>46</v>
      </c>
      <c r="N536">
        <v>59</v>
      </c>
      <c r="O536">
        <v>4</v>
      </c>
      <c r="P536">
        <v>4</v>
      </c>
      <c r="Q536" t="s">
        <v>58</v>
      </c>
      <c r="R536">
        <v>3</v>
      </c>
      <c r="S536" t="s">
        <v>48</v>
      </c>
      <c r="T536">
        <v>14814</v>
      </c>
      <c r="U536">
        <v>13514</v>
      </c>
      <c r="V536">
        <v>3</v>
      </c>
      <c r="W536" t="s">
        <v>42</v>
      </c>
      <c r="X536" t="s">
        <v>43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3">
      <c r="A537">
        <v>41</v>
      </c>
      <c r="B537">
        <f t="shared" si="8"/>
        <v>0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731</v>
      </c>
      <c r="L537">
        <v>2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52</v>
      </c>
      <c r="T537">
        <v>19141</v>
      </c>
      <c r="U537">
        <v>8861</v>
      </c>
      <c r="V537">
        <v>3</v>
      </c>
      <c r="W537" t="s">
        <v>42</v>
      </c>
      <c r="X537" t="s">
        <v>43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3">
      <c r="A538">
        <v>60</v>
      </c>
      <c r="B538">
        <f t="shared" si="8"/>
        <v>0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732</v>
      </c>
      <c r="L538">
        <v>1</v>
      </c>
      <c r="M538" t="s">
        <v>46</v>
      </c>
      <c r="N538">
        <v>84</v>
      </c>
      <c r="O538">
        <v>3</v>
      </c>
      <c r="P538">
        <v>2</v>
      </c>
      <c r="Q538" t="s">
        <v>40</v>
      </c>
      <c r="R538">
        <v>1</v>
      </c>
      <c r="S538" t="s">
        <v>41</v>
      </c>
      <c r="T538">
        <v>5405</v>
      </c>
      <c r="U538">
        <v>11924</v>
      </c>
      <c r="V538">
        <v>8</v>
      </c>
      <c r="W538" t="s">
        <v>42</v>
      </c>
      <c r="X538" t="s">
        <v>43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3">
      <c r="A539">
        <v>27</v>
      </c>
      <c r="B539">
        <f t="shared" si="8"/>
        <v>0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733</v>
      </c>
      <c r="L539">
        <v>4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52</v>
      </c>
      <c r="T539">
        <v>8793</v>
      </c>
      <c r="U539">
        <v>4809</v>
      </c>
      <c r="V539">
        <v>1</v>
      </c>
      <c r="W539" t="s">
        <v>42</v>
      </c>
      <c r="X539" t="s">
        <v>43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3">
      <c r="A540">
        <v>41</v>
      </c>
      <c r="B540">
        <f t="shared" si="8"/>
        <v>0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734</v>
      </c>
      <c r="L540">
        <v>4</v>
      </c>
      <c r="M540" t="s">
        <v>46</v>
      </c>
      <c r="N540">
        <v>59</v>
      </c>
      <c r="O540">
        <v>2</v>
      </c>
      <c r="P540">
        <v>5</v>
      </c>
      <c r="Q540" t="s">
        <v>56</v>
      </c>
      <c r="R540">
        <v>3</v>
      </c>
      <c r="S540" t="s">
        <v>48</v>
      </c>
      <c r="T540">
        <v>19189</v>
      </c>
      <c r="U540">
        <v>19562</v>
      </c>
      <c r="V540">
        <v>1</v>
      </c>
      <c r="W540" t="s">
        <v>42</v>
      </c>
      <c r="X540" t="s">
        <v>43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3">
      <c r="A541">
        <v>50</v>
      </c>
      <c r="B541">
        <f t="shared" si="8"/>
        <v>0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738</v>
      </c>
      <c r="L541">
        <v>4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48</v>
      </c>
      <c r="T541">
        <v>3875</v>
      </c>
      <c r="U541">
        <v>9983</v>
      </c>
      <c r="V541">
        <v>7</v>
      </c>
      <c r="W541" t="s">
        <v>42</v>
      </c>
      <c r="X541" t="s">
        <v>43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3">
      <c r="A542">
        <v>28</v>
      </c>
      <c r="B542">
        <f t="shared" si="8"/>
        <v>1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741</v>
      </c>
      <c r="L542">
        <v>1</v>
      </c>
      <c r="M542" t="s">
        <v>39</v>
      </c>
      <c r="N542">
        <v>67</v>
      </c>
      <c r="O542">
        <v>1</v>
      </c>
      <c r="P542">
        <v>1</v>
      </c>
      <c r="Q542" t="s">
        <v>47</v>
      </c>
      <c r="R542">
        <v>2</v>
      </c>
      <c r="S542" t="s">
        <v>41</v>
      </c>
      <c r="T542">
        <v>2216</v>
      </c>
      <c r="U542">
        <v>3872</v>
      </c>
      <c r="V542">
        <v>7</v>
      </c>
      <c r="W542" t="s">
        <v>42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3">
      <c r="A543">
        <v>36</v>
      </c>
      <c r="B543">
        <f t="shared" si="8"/>
        <v>0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742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48</v>
      </c>
      <c r="T543">
        <v>11713</v>
      </c>
      <c r="U543">
        <v>20335</v>
      </c>
      <c r="V543">
        <v>9</v>
      </c>
      <c r="W543" t="s">
        <v>42</v>
      </c>
      <c r="X543" t="s">
        <v>43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3">
      <c r="A544">
        <v>38</v>
      </c>
      <c r="B544">
        <f t="shared" si="8"/>
        <v>0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743</v>
      </c>
      <c r="L544">
        <v>3</v>
      </c>
      <c r="M544" t="s">
        <v>39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41</v>
      </c>
      <c r="T544">
        <v>7861</v>
      </c>
      <c r="U544">
        <v>15397</v>
      </c>
      <c r="V544">
        <v>4</v>
      </c>
      <c r="W544" t="s">
        <v>42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3">
      <c r="A545">
        <v>44</v>
      </c>
      <c r="B545">
        <f t="shared" si="8"/>
        <v>0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744</v>
      </c>
      <c r="L545">
        <v>1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>
        <v>3</v>
      </c>
      <c r="S545" t="s">
        <v>41</v>
      </c>
      <c r="T545">
        <v>3708</v>
      </c>
      <c r="U545">
        <v>2104</v>
      </c>
      <c r="V545">
        <v>2</v>
      </c>
      <c r="W545" t="s">
        <v>42</v>
      </c>
      <c r="X545" t="s">
        <v>43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3">
      <c r="A546">
        <v>47</v>
      </c>
      <c r="B546">
        <f t="shared" si="8"/>
        <v>0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746</v>
      </c>
      <c r="L546">
        <v>4</v>
      </c>
      <c r="M546" t="s">
        <v>39</v>
      </c>
      <c r="N546">
        <v>49</v>
      </c>
      <c r="O546">
        <v>3</v>
      </c>
      <c r="P546">
        <v>4</v>
      </c>
      <c r="Q546" t="s">
        <v>40</v>
      </c>
      <c r="R546">
        <v>3</v>
      </c>
      <c r="S546" t="s">
        <v>52</v>
      </c>
      <c r="T546">
        <v>13770</v>
      </c>
      <c r="U546">
        <v>10225</v>
      </c>
      <c r="V546">
        <v>9</v>
      </c>
      <c r="W546" t="s">
        <v>42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3">
      <c r="A547">
        <v>30</v>
      </c>
      <c r="B547">
        <f t="shared" si="8"/>
        <v>0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747</v>
      </c>
      <c r="L547">
        <v>3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>
        <v>4</v>
      </c>
      <c r="S547" t="s">
        <v>52</v>
      </c>
      <c r="T547">
        <v>5304</v>
      </c>
      <c r="U547">
        <v>25275</v>
      </c>
      <c r="V547">
        <v>7</v>
      </c>
      <c r="W547" t="s">
        <v>42</v>
      </c>
      <c r="X547" t="s">
        <v>43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3">
      <c r="A548">
        <v>29</v>
      </c>
      <c r="B548">
        <f t="shared" si="8"/>
        <v>0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749</v>
      </c>
      <c r="L548">
        <v>3</v>
      </c>
      <c r="M548" t="s">
        <v>46</v>
      </c>
      <c r="N548">
        <v>99</v>
      </c>
      <c r="O548">
        <v>3</v>
      </c>
      <c r="P548">
        <v>1</v>
      </c>
      <c r="Q548" t="s">
        <v>57</v>
      </c>
      <c r="R548">
        <v>3</v>
      </c>
      <c r="S548" t="s">
        <v>41</v>
      </c>
      <c r="T548">
        <v>2642</v>
      </c>
      <c r="U548">
        <v>2755</v>
      </c>
      <c r="V548">
        <v>1</v>
      </c>
      <c r="W548" t="s">
        <v>42</v>
      </c>
      <c r="X548" t="s">
        <v>43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3">
      <c r="A549">
        <v>42</v>
      </c>
      <c r="B549">
        <f t="shared" si="8"/>
        <v>1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752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>
        <v>3</v>
      </c>
      <c r="S549" t="s">
        <v>52</v>
      </c>
      <c r="T549">
        <v>2759</v>
      </c>
      <c r="U549">
        <v>20366</v>
      </c>
      <c r="V549">
        <v>6</v>
      </c>
      <c r="W549" t="s">
        <v>42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3">
      <c r="A550">
        <v>43</v>
      </c>
      <c r="B550">
        <f t="shared" si="8"/>
        <v>0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754</v>
      </c>
      <c r="L550">
        <v>4</v>
      </c>
      <c r="M550" t="s">
        <v>46</v>
      </c>
      <c r="N550">
        <v>47</v>
      </c>
      <c r="O550">
        <v>2</v>
      </c>
      <c r="P550">
        <v>2</v>
      </c>
      <c r="Q550" t="s">
        <v>40</v>
      </c>
      <c r="R550">
        <v>4</v>
      </c>
      <c r="S550" t="s">
        <v>48</v>
      </c>
      <c r="T550">
        <v>6804</v>
      </c>
      <c r="U550">
        <v>23683</v>
      </c>
      <c r="V550">
        <v>3</v>
      </c>
      <c r="W550" t="s">
        <v>42</v>
      </c>
      <c r="X550" t="s">
        <v>43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3">
      <c r="A551">
        <v>34</v>
      </c>
      <c r="B551">
        <f t="shared" si="8"/>
        <v>0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757</v>
      </c>
      <c r="L551">
        <v>2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41</v>
      </c>
      <c r="T551">
        <v>6142</v>
      </c>
      <c r="U551">
        <v>7360</v>
      </c>
      <c r="V551">
        <v>3</v>
      </c>
      <c r="W551" t="s">
        <v>42</v>
      </c>
      <c r="X551" t="s">
        <v>43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3">
      <c r="A552">
        <v>23</v>
      </c>
      <c r="B552">
        <f t="shared" si="8"/>
        <v>0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758</v>
      </c>
      <c r="L552">
        <v>2</v>
      </c>
      <c r="M552" t="s">
        <v>46</v>
      </c>
      <c r="N552">
        <v>37</v>
      </c>
      <c r="O552">
        <v>3</v>
      </c>
      <c r="P552">
        <v>1</v>
      </c>
      <c r="Q552" t="s">
        <v>50</v>
      </c>
      <c r="R552">
        <v>1</v>
      </c>
      <c r="S552" t="s">
        <v>48</v>
      </c>
      <c r="T552">
        <v>2500</v>
      </c>
      <c r="U552">
        <v>4344</v>
      </c>
      <c r="V552">
        <v>1</v>
      </c>
      <c r="W552" t="s">
        <v>42</v>
      </c>
      <c r="X552" t="s">
        <v>43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3">
      <c r="A553">
        <v>39</v>
      </c>
      <c r="B553">
        <f t="shared" si="8"/>
        <v>0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760</v>
      </c>
      <c r="L553">
        <v>3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>
        <v>2</v>
      </c>
      <c r="S553" t="s">
        <v>48</v>
      </c>
      <c r="T553">
        <v>6389</v>
      </c>
      <c r="U553">
        <v>18767</v>
      </c>
      <c r="V553">
        <v>9</v>
      </c>
      <c r="W553" t="s">
        <v>42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3">
      <c r="A554">
        <v>56</v>
      </c>
      <c r="B554">
        <f t="shared" si="8"/>
        <v>0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762</v>
      </c>
      <c r="L554">
        <v>3</v>
      </c>
      <c r="M554" t="s">
        <v>46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48</v>
      </c>
      <c r="T554">
        <v>11103</v>
      </c>
      <c r="U554">
        <v>20420</v>
      </c>
      <c r="V554">
        <v>7</v>
      </c>
      <c r="W554" t="s">
        <v>42</v>
      </c>
      <c r="X554" t="s">
        <v>43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3">
      <c r="A555">
        <v>40</v>
      </c>
      <c r="B555">
        <f t="shared" si="8"/>
        <v>0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763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>
        <v>4</v>
      </c>
      <c r="S555" t="s">
        <v>41</v>
      </c>
      <c r="T555">
        <v>2342</v>
      </c>
      <c r="U555">
        <v>22929</v>
      </c>
      <c r="V555">
        <v>0</v>
      </c>
      <c r="W555" t="s">
        <v>42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3">
      <c r="A556">
        <v>27</v>
      </c>
      <c r="B556">
        <f t="shared" si="8"/>
        <v>0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764</v>
      </c>
      <c r="L556">
        <v>4</v>
      </c>
      <c r="M556" t="s">
        <v>39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41</v>
      </c>
      <c r="T556">
        <v>6811</v>
      </c>
      <c r="U556">
        <v>23398</v>
      </c>
      <c r="V556">
        <v>8</v>
      </c>
      <c r="W556" t="s">
        <v>42</v>
      </c>
      <c r="X556" t="s">
        <v>43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3">
      <c r="A557">
        <v>29</v>
      </c>
      <c r="B557">
        <f t="shared" si="8"/>
        <v>0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766</v>
      </c>
      <c r="L557">
        <v>4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52</v>
      </c>
      <c r="T557">
        <v>2297</v>
      </c>
      <c r="U557">
        <v>17967</v>
      </c>
      <c r="V557">
        <v>1</v>
      </c>
      <c r="W557" t="s">
        <v>42</v>
      </c>
      <c r="X557" t="s">
        <v>43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3">
      <c r="A558">
        <v>53</v>
      </c>
      <c r="B558">
        <f t="shared" si="8"/>
        <v>0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769</v>
      </c>
      <c r="L558">
        <v>4</v>
      </c>
      <c r="M558" t="s">
        <v>46</v>
      </c>
      <c r="N558">
        <v>86</v>
      </c>
      <c r="O558">
        <v>3</v>
      </c>
      <c r="P558">
        <v>2</v>
      </c>
      <c r="Q558" t="s">
        <v>50</v>
      </c>
      <c r="R558">
        <v>4</v>
      </c>
      <c r="S558" t="s">
        <v>41</v>
      </c>
      <c r="T558">
        <v>2450</v>
      </c>
      <c r="U558">
        <v>10919</v>
      </c>
      <c r="V558">
        <v>2</v>
      </c>
      <c r="W558" t="s">
        <v>42</v>
      </c>
      <c r="X558" t="s">
        <v>43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3">
      <c r="A559">
        <v>35</v>
      </c>
      <c r="B559">
        <f t="shared" si="8"/>
        <v>0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771</v>
      </c>
      <c r="L559">
        <v>4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52</v>
      </c>
      <c r="T559">
        <v>5093</v>
      </c>
      <c r="U559">
        <v>4761</v>
      </c>
      <c r="V559">
        <v>2</v>
      </c>
      <c r="W559" t="s">
        <v>42</v>
      </c>
      <c r="X559" t="s">
        <v>43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3">
      <c r="A560">
        <v>32</v>
      </c>
      <c r="B560">
        <f t="shared" si="8"/>
        <v>0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772</v>
      </c>
      <c r="L560">
        <v>1</v>
      </c>
      <c r="M560" t="s">
        <v>46</v>
      </c>
      <c r="N560">
        <v>80</v>
      </c>
      <c r="O560">
        <v>3</v>
      </c>
      <c r="P560">
        <v>2</v>
      </c>
      <c r="Q560" t="s">
        <v>50</v>
      </c>
      <c r="R560">
        <v>4</v>
      </c>
      <c r="S560" t="s">
        <v>48</v>
      </c>
      <c r="T560">
        <v>5309</v>
      </c>
      <c r="U560">
        <v>21146</v>
      </c>
      <c r="V560">
        <v>1</v>
      </c>
      <c r="W560" t="s">
        <v>42</v>
      </c>
      <c r="X560" t="s">
        <v>43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3">
      <c r="A561">
        <v>38</v>
      </c>
      <c r="B561">
        <f t="shared" si="8"/>
        <v>0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773</v>
      </c>
      <c r="L561">
        <v>4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>
        <v>3</v>
      </c>
      <c r="S561" t="s">
        <v>48</v>
      </c>
      <c r="T561">
        <v>3057</v>
      </c>
      <c r="U561">
        <v>20471</v>
      </c>
      <c r="V561">
        <v>6</v>
      </c>
      <c r="W561" t="s">
        <v>42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3">
      <c r="A562">
        <v>34</v>
      </c>
      <c r="B562">
        <f t="shared" si="8"/>
        <v>0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775</v>
      </c>
      <c r="L562">
        <v>2</v>
      </c>
      <c r="M562" t="s">
        <v>39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52</v>
      </c>
      <c r="T562">
        <v>5121</v>
      </c>
      <c r="U562">
        <v>4187</v>
      </c>
      <c r="V562">
        <v>3</v>
      </c>
      <c r="W562" t="s">
        <v>42</v>
      </c>
      <c r="X562" t="s">
        <v>43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3">
      <c r="A563">
        <v>52</v>
      </c>
      <c r="B563">
        <f t="shared" si="8"/>
        <v>0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776</v>
      </c>
      <c r="L563">
        <v>3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48</v>
      </c>
      <c r="T563">
        <v>16856</v>
      </c>
      <c r="U563">
        <v>10084</v>
      </c>
      <c r="V563">
        <v>1</v>
      </c>
      <c r="W563" t="s">
        <v>42</v>
      </c>
      <c r="X563" t="s">
        <v>43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3">
      <c r="A564">
        <v>33</v>
      </c>
      <c r="B564">
        <f t="shared" si="8"/>
        <v>1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780</v>
      </c>
      <c r="L564">
        <v>4</v>
      </c>
      <c r="M564" t="s">
        <v>46</v>
      </c>
      <c r="N564">
        <v>63</v>
      </c>
      <c r="O564">
        <v>3</v>
      </c>
      <c r="P564">
        <v>1</v>
      </c>
      <c r="Q564" t="s">
        <v>47</v>
      </c>
      <c r="R564">
        <v>4</v>
      </c>
      <c r="S564" t="s">
        <v>41</v>
      </c>
      <c r="T564">
        <v>2686</v>
      </c>
      <c r="U564">
        <v>5207</v>
      </c>
      <c r="V564">
        <v>1</v>
      </c>
      <c r="W564" t="s">
        <v>42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3">
      <c r="A565">
        <v>25</v>
      </c>
      <c r="B565">
        <f t="shared" si="8"/>
        <v>0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781</v>
      </c>
      <c r="L565">
        <v>3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>
        <v>4</v>
      </c>
      <c r="S565" t="s">
        <v>41</v>
      </c>
      <c r="T565">
        <v>6180</v>
      </c>
      <c r="U565">
        <v>22807</v>
      </c>
      <c r="V565">
        <v>1</v>
      </c>
      <c r="W565" t="s">
        <v>42</v>
      </c>
      <c r="X565" t="s">
        <v>43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3">
      <c r="A566">
        <v>45</v>
      </c>
      <c r="B566">
        <f t="shared" si="8"/>
        <v>0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783</v>
      </c>
      <c r="L566">
        <v>2</v>
      </c>
      <c r="M566" t="s">
        <v>46</v>
      </c>
      <c r="N566">
        <v>46</v>
      </c>
      <c r="O566">
        <v>1</v>
      </c>
      <c r="P566">
        <v>2</v>
      </c>
      <c r="Q566" t="s">
        <v>57</v>
      </c>
      <c r="R566">
        <v>3</v>
      </c>
      <c r="S566" t="s">
        <v>41</v>
      </c>
      <c r="T566">
        <v>6632</v>
      </c>
      <c r="U566">
        <v>12388</v>
      </c>
      <c r="V566">
        <v>0</v>
      </c>
      <c r="W566" t="s">
        <v>42</v>
      </c>
      <c r="X566" t="s">
        <v>43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3">
      <c r="A567">
        <v>23</v>
      </c>
      <c r="B567">
        <f t="shared" si="8"/>
        <v>0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784</v>
      </c>
      <c r="L567">
        <v>1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>
        <v>3</v>
      </c>
      <c r="S567" t="s">
        <v>41</v>
      </c>
      <c r="T567">
        <v>3505</v>
      </c>
      <c r="U567">
        <v>19630</v>
      </c>
      <c r="V567">
        <v>1</v>
      </c>
      <c r="W567" t="s">
        <v>42</v>
      </c>
      <c r="X567" t="s">
        <v>43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3">
      <c r="A568">
        <v>47</v>
      </c>
      <c r="B568">
        <f t="shared" si="8"/>
        <v>1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785</v>
      </c>
      <c r="L568">
        <v>2</v>
      </c>
      <c r="M568" t="s">
        <v>39</v>
      </c>
      <c r="N568">
        <v>77</v>
      </c>
      <c r="O568">
        <v>4</v>
      </c>
      <c r="P568">
        <v>2</v>
      </c>
      <c r="Q568" t="s">
        <v>40</v>
      </c>
      <c r="R568">
        <v>3</v>
      </c>
      <c r="S568" t="s">
        <v>41</v>
      </c>
      <c r="T568">
        <v>6397</v>
      </c>
      <c r="U568">
        <v>10339</v>
      </c>
      <c r="V568">
        <v>4</v>
      </c>
      <c r="W568" t="s">
        <v>42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3">
      <c r="A569">
        <v>34</v>
      </c>
      <c r="B569">
        <f t="shared" si="8"/>
        <v>0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786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>
        <v>4</v>
      </c>
      <c r="S569" t="s">
        <v>41</v>
      </c>
      <c r="T569">
        <v>6274</v>
      </c>
      <c r="U569">
        <v>18686</v>
      </c>
      <c r="V569">
        <v>1</v>
      </c>
      <c r="W569" t="s">
        <v>42</v>
      </c>
      <c r="X569" t="s">
        <v>43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3">
      <c r="A570">
        <v>55</v>
      </c>
      <c r="B570">
        <f t="shared" si="8"/>
        <v>1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787</v>
      </c>
      <c r="L570">
        <v>4</v>
      </c>
      <c r="M570" t="s">
        <v>46</v>
      </c>
      <c r="N570">
        <v>78</v>
      </c>
      <c r="O570">
        <v>3</v>
      </c>
      <c r="P570">
        <v>5</v>
      </c>
      <c r="Q570" t="s">
        <v>56</v>
      </c>
      <c r="R570">
        <v>1</v>
      </c>
      <c r="S570" t="s">
        <v>48</v>
      </c>
      <c r="T570">
        <v>19859</v>
      </c>
      <c r="U570">
        <v>21199</v>
      </c>
      <c r="V570">
        <v>5</v>
      </c>
      <c r="W570" t="s">
        <v>42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3">
      <c r="A571">
        <v>36</v>
      </c>
      <c r="B571">
        <f t="shared" si="8"/>
        <v>0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789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>
        <v>1</v>
      </c>
      <c r="S571" t="s">
        <v>41</v>
      </c>
      <c r="T571">
        <v>7587</v>
      </c>
      <c r="U571">
        <v>14229</v>
      </c>
      <c r="V571">
        <v>1</v>
      </c>
      <c r="W571" t="s">
        <v>42</v>
      </c>
      <c r="X571" t="s">
        <v>43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3">
      <c r="A572">
        <v>52</v>
      </c>
      <c r="B572">
        <f t="shared" si="8"/>
        <v>0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791</v>
      </c>
      <c r="L572">
        <v>4</v>
      </c>
      <c r="M572" t="s">
        <v>46</v>
      </c>
      <c r="N572">
        <v>41</v>
      </c>
      <c r="O572">
        <v>3</v>
      </c>
      <c r="P572">
        <v>1</v>
      </c>
      <c r="Q572" t="s">
        <v>47</v>
      </c>
      <c r="R572">
        <v>4</v>
      </c>
      <c r="S572" t="s">
        <v>48</v>
      </c>
      <c r="T572">
        <v>4258</v>
      </c>
      <c r="U572">
        <v>26589</v>
      </c>
      <c r="V572">
        <v>0</v>
      </c>
      <c r="W572" t="s">
        <v>42</v>
      </c>
      <c r="X572" t="s">
        <v>43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3">
      <c r="A573">
        <v>26</v>
      </c>
      <c r="B573">
        <f t="shared" si="8"/>
        <v>0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792</v>
      </c>
      <c r="L573">
        <v>1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4364</v>
      </c>
      <c r="U573">
        <v>5288</v>
      </c>
      <c r="V573">
        <v>3</v>
      </c>
      <c r="W573" t="s">
        <v>42</v>
      </c>
      <c r="X573" t="s">
        <v>43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3">
      <c r="A574">
        <v>29</v>
      </c>
      <c r="B574">
        <f t="shared" si="8"/>
        <v>0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793</v>
      </c>
      <c r="L574">
        <v>2</v>
      </c>
      <c r="M574" t="s">
        <v>39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48</v>
      </c>
      <c r="T574">
        <v>4335</v>
      </c>
      <c r="U574">
        <v>25549</v>
      </c>
      <c r="V574">
        <v>4</v>
      </c>
      <c r="W574" t="s">
        <v>42</v>
      </c>
      <c r="X574" t="s">
        <v>43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3">
      <c r="A575">
        <v>26</v>
      </c>
      <c r="B575">
        <f t="shared" si="8"/>
        <v>1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796</v>
      </c>
      <c r="L575">
        <v>4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>
        <v>1</v>
      </c>
      <c r="S575" t="s">
        <v>41</v>
      </c>
      <c r="T575">
        <v>5326</v>
      </c>
      <c r="U575">
        <v>3064</v>
      </c>
      <c r="V575">
        <v>6</v>
      </c>
      <c r="W575" t="s">
        <v>42</v>
      </c>
      <c r="X575" t="s">
        <v>43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3">
      <c r="A576">
        <v>34</v>
      </c>
      <c r="B576">
        <f t="shared" si="8"/>
        <v>0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797</v>
      </c>
      <c r="L576">
        <v>2</v>
      </c>
      <c r="M576" t="s">
        <v>39</v>
      </c>
      <c r="N576">
        <v>72</v>
      </c>
      <c r="O576">
        <v>4</v>
      </c>
      <c r="P576">
        <v>1</v>
      </c>
      <c r="Q576" t="s">
        <v>47</v>
      </c>
      <c r="R576">
        <v>4</v>
      </c>
      <c r="S576" t="s">
        <v>41</v>
      </c>
      <c r="T576">
        <v>3280</v>
      </c>
      <c r="U576">
        <v>13551</v>
      </c>
      <c r="V576">
        <v>2</v>
      </c>
      <c r="W576" t="s">
        <v>42</v>
      </c>
      <c r="X576" t="s">
        <v>43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3">
      <c r="A577">
        <v>54</v>
      </c>
      <c r="B577">
        <f t="shared" si="8"/>
        <v>0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799</v>
      </c>
      <c r="L577">
        <v>4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52</v>
      </c>
      <c r="T577">
        <v>5485</v>
      </c>
      <c r="U577">
        <v>22670</v>
      </c>
      <c r="V577">
        <v>9</v>
      </c>
      <c r="W577" t="s">
        <v>42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3">
      <c r="A578">
        <v>27</v>
      </c>
      <c r="B578">
        <f t="shared" si="8"/>
        <v>0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800</v>
      </c>
      <c r="L578">
        <v>3</v>
      </c>
      <c r="M578" t="s">
        <v>46</v>
      </c>
      <c r="N578">
        <v>84</v>
      </c>
      <c r="O578">
        <v>3</v>
      </c>
      <c r="P578">
        <v>2</v>
      </c>
      <c r="Q578" t="s">
        <v>40</v>
      </c>
      <c r="R578">
        <v>4</v>
      </c>
      <c r="S578" t="s">
        <v>48</v>
      </c>
      <c r="T578">
        <v>4342</v>
      </c>
      <c r="U578">
        <v>24008</v>
      </c>
      <c r="V578">
        <v>0</v>
      </c>
      <c r="W578" t="s">
        <v>42</v>
      </c>
      <c r="X578" t="s">
        <v>43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3">
      <c r="A579">
        <v>37</v>
      </c>
      <c r="B579">
        <f t="shared" ref="B579:B642" si="9">IF(C579="Yes",1,0)</f>
        <v>0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802</v>
      </c>
      <c r="L579">
        <v>4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>
        <v>1</v>
      </c>
      <c r="S579" t="s">
        <v>52</v>
      </c>
      <c r="T579">
        <v>2782</v>
      </c>
      <c r="U579">
        <v>19905</v>
      </c>
      <c r="V579">
        <v>0</v>
      </c>
      <c r="W579" t="s">
        <v>42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3">
      <c r="A580">
        <v>38</v>
      </c>
      <c r="B580">
        <f t="shared" si="9"/>
        <v>0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803</v>
      </c>
      <c r="L580">
        <v>1</v>
      </c>
      <c r="M580" t="s">
        <v>39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41</v>
      </c>
      <c r="T580">
        <v>5980</v>
      </c>
      <c r="U580">
        <v>26085</v>
      </c>
      <c r="V580">
        <v>6</v>
      </c>
      <c r="W580" t="s">
        <v>42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3">
      <c r="A581">
        <v>34</v>
      </c>
      <c r="B581">
        <f t="shared" si="9"/>
        <v>0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804</v>
      </c>
      <c r="L581">
        <v>3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>
        <v>1</v>
      </c>
      <c r="S581" t="s">
        <v>41</v>
      </c>
      <c r="T581">
        <v>4381</v>
      </c>
      <c r="U581">
        <v>7530</v>
      </c>
      <c r="V581">
        <v>1</v>
      </c>
      <c r="W581" t="s">
        <v>42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3">
      <c r="A582">
        <v>35</v>
      </c>
      <c r="B582">
        <f t="shared" si="9"/>
        <v>0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805</v>
      </c>
      <c r="L582">
        <v>1</v>
      </c>
      <c r="M582" t="s">
        <v>39</v>
      </c>
      <c r="N582">
        <v>72</v>
      </c>
      <c r="O582">
        <v>3</v>
      </c>
      <c r="P582">
        <v>1</v>
      </c>
      <c r="Q582" t="s">
        <v>57</v>
      </c>
      <c r="R582">
        <v>4</v>
      </c>
      <c r="S582" t="s">
        <v>48</v>
      </c>
      <c r="T582">
        <v>2572</v>
      </c>
      <c r="U582">
        <v>20317</v>
      </c>
      <c r="V582">
        <v>1</v>
      </c>
      <c r="W582" t="s">
        <v>42</v>
      </c>
      <c r="X582" t="s">
        <v>43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3">
      <c r="A583">
        <v>30</v>
      </c>
      <c r="B583">
        <f t="shared" si="9"/>
        <v>0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806</v>
      </c>
      <c r="L583">
        <v>4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>
        <v>3</v>
      </c>
      <c r="S583" t="s">
        <v>48</v>
      </c>
      <c r="T583">
        <v>3833</v>
      </c>
      <c r="U583">
        <v>24375</v>
      </c>
      <c r="V583">
        <v>3</v>
      </c>
      <c r="W583" t="s">
        <v>42</v>
      </c>
      <c r="X583" t="s">
        <v>43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3">
      <c r="A584">
        <v>40</v>
      </c>
      <c r="B584">
        <f t="shared" si="9"/>
        <v>0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807</v>
      </c>
      <c r="L584">
        <v>3</v>
      </c>
      <c r="M584" t="s">
        <v>39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48</v>
      </c>
      <c r="T584">
        <v>4244</v>
      </c>
      <c r="U584">
        <v>9931</v>
      </c>
      <c r="V584">
        <v>1</v>
      </c>
      <c r="W584" t="s">
        <v>42</v>
      </c>
      <c r="X584" t="s">
        <v>43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3">
      <c r="A585">
        <v>34</v>
      </c>
      <c r="B585">
        <f t="shared" si="9"/>
        <v>0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808</v>
      </c>
      <c r="L585">
        <v>3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>
        <v>1</v>
      </c>
      <c r="S585" t="s">
        <v>48</v>
      </c>
      <c r="T585">
        <v>6500</v>
      </c>
      <c r="U585">
        <v>13305</v>
      </c>
      <c r="V585">
        <v>5</v>
      </c>
      <c r="W585" t="s">
        <v>42</v>
      </c>
      <c r="X585" t="s">
        <v>43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3">
      <c r="A586">
        <v>42</v>
      </c>
      <c r="B586">
        <f t="shared" si="9"/>
        <v>0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809</v>
      </c>
      <c r="L586">
        <v>2</v>
      </c>
      <c r="M586" t="s">
        <v>46</v>
      </c>
      <c r="N586">
        <v>66</v>
      </c>
      <c r="O586">
        <v>3</v>
      </c>
      <c r="P586">
        <v>5</v>
      </c>
      <c r="Q586" t="s">
        <v>56</v>
      </c>
      <c r="R586">
        <v>4</v>
      </c>
      <c r="S586" t="s">
        <v>52</v>
      </c>
      <c r="T586">
        <v>18430</v>
      </c>
      <c r="U586">
        <v>16225</v>
      </c>
      <c r="V586">
        <v>1</v>
      </c>
      <c r="W586" t="s">
        <v>42</v>
      </c>
      <c r="X586" t="s">
        <v>43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3">
      <c r="A587">
        <v>23</v>
      </c>
      <c r="B587">
        <f t="shared" si="9"/>
        <v>1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811</v>
      </c>
      <c r="L587">
        <v>3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>
        <v>1</v>
      </c>
      <c r="S587" t="s">
        <v>48</v>
      </c>
      <c r="T587">
        <v>1601</v>
      </c>
      <c r="U587">
        <v>3445</v>
      </c>
      <c r="V587">
        <v>1</v>
      </c>
      <c r="W587" t="s">
        <v>42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3">
      <c r="A588">
        <v>24</v>
      </c>
      <c r="B588">
        <f t="shared" si="9"/>
        <v>0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812</v>
      </c>
      <c r="L588">
        <v>3</v>
      </c>
      <c r="M588" t="s">
        <v>46</v>
      </c>
      <c r="N588">
        <v>60</v>
      </c>
      <c r="O588">
        <v>2</v>
      </c>
      <c r="P588">
        <v>1</v>
      </c>
      <c r="Q588" t="s">
        <v>50</v>
      </c>
      <c r="R588">
        <v>2</v>
      </c>
      <c r="S588" t="s">
        <v>52</v>
      </c>
      <c r="T588">
        <v>2694</v>
      </c>
      <c r="U588">
        <v>26551</v>
      </c>
      <c r="V588">
        <v>1</v>
      </c>
      <c r="W588" t="s">
        <v>42</v>
      </c>
      <c r="X588" t="s">
        <v>43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3">
      <c r="A589">
        <v>52</v>
      </c>
      <c r="B589">
        <f t="shared" si="9"/>
        <v>0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813</v>
      </c>
      <c r="L589">
        <v>4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>
        <v>3</v>
      </c>
      <c r="S589" t="s">
        <v>48</v>
      </c>
      <c r="T589">
        <v>3149</v>
      </c>
      <c r="U589">
        <v>21821</v>
      </c>
      <c r="V589">
        <v>8</v>
      </c>
      <c r="W589" t="s">
        <v>42</v>
      </c>
      <c r="X589" t="s">
        <v>43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3">
      <c r="A590">
        <v>50</v>
      </c>
      <c r="B590">
        <f t="shared" si="9"/>
        <v>0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815</v>
      </c>
      <c r="L590">
        <v>3</v>
      </c>
      <c r="M590" t="s">
        <v>46</v>
      </c>
      <c r="N590">
        <v>64</v>
      </c>
      <c r="O590">
        <v>3</v>
      </c>
      <c r="P590">
        <v>4</v>
      </c>
      <c r="Q590" t="s">
        <v>58</v>
      </c>
      <c r="R590">
        <v>3</v>
      </c>
      <c r="S590" t="s">
        <v>48</v>
      </c>
      <c r="T590">
        <v>17639</v>
      </c>
      <c r="U590">
        <v>6881</v>
      </c>
      <c r="V590">
        <v>5</v>
      </c>
      <c r="W590" t="s">
        <v>42</v>
      </c>
      <c r="X590" t="s">
        <v>43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3">
      <c r="A591">
        <v>29</v>
      </c>
      <c r="B591">
        <f t="shared" si="9"/>
        <v>1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816</v>
      </c>
      <c r="L591">
        <v>2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>
        <v>1</v>
      </c>
      <c r="S591" t="s">
        <v>48</v>
      </c>
      <c r="T591">
        <v>2319</v>
      </c>
      <c r="U591">
        <v>6689</v>
      </c>
      <c r="V591">
        <v>1</v>
      </c>
      <c r="W591" t="s">
        <v>42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3">
      <c r="A592">
        <v>33</v>
      </c>
      <c r="B592">
        <f t="shared" si="9"/>
        <v>0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817</v>
      </c>
      <c r="L592">
        <v>3</v>
      </c>
      <c r="M592" t="s">
        <v>46</v>
      </c>
      <c r="N592">
        <v>49</v>
      </c>
      <c r="O592">
        <v>3</v>
      </c>
      <c r="P592">
        <v>3</v>
      </c>
      <c r="Q592" t="s">
        <v>58</v>
      </c>
      <c r="R592">
        <v>3</v>
      </c>
      <c r="S592" t="s">
        <v>48</v>
      </c>
      <c r="T592">
        <v>11691</v>
      </c>
      <c r="U592">
        <v>25995</v>
      </c>
      <c r="V592">
        <v>0</v>
      </c>
      <c r="W592" t="s">
        <v>42</v>
      </c>
      <c r="X592" t="s">
        <v>43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3">
      <c r="A593">
        <v>33</v>
      </c>
      <c r="B593">
        <f t="shared" si="9"/>
        <v>1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819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>
        <v>1</v>
      </c>
      <c r="S593" t="s">
        <v>41</v>
      </c>
      <c r="T593">
        <v>5324</v>
      </c>
      <c r="U593">
        <v>26507</v>
      </c>
      <c r="V593">
        <v>5</v>
      </c>
      <c r="W593" t="s">
        <v>42</v>
      </c>
      <c r="X593" t="s">
        <v>43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3">
      <c r="A594">
        <v>47</v>
      </c>
      <c r="B594">
        <f t="shared" si="9"/>
        <v>0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820</v>
      </c>
      <c r="L594">
        <v>3</v>
      </c>
      <c r="M594" t="s">
        <v>39</v>
      </c>
      <c r="N594">
        <v>33</v>
      </c>
      <c r="O594">
        <v>3</v>
      </c>
      <c r="P594">
        <v>4</v>
      </c>
      <c r="Q594" t="s">
        <v>56</v>
      </c>
      <c r="R594">
        <v>4</v>
      </c>
      <c r="S594" t="s">
        <v>48</v>
      </c>
      <c r="T594">
        <v>16752</v>
      </c>
      <c r="U594">
        <v>12982</v>
      </c>
      <c r="V594">
        <v>1</v>
      </c>
      <c r="W594" t="s">
        <v>42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3">
      <c r="A595">
        <v>36</v>
      </c>
      <c r="B595">
        <f t="shared" si="9"/>
        <v>0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823</v>
      </c>
      <c r="L595">
        <v>3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48</v>
      </c>
      <c r="T595">
        <v>5228</v>
      </c>
      <c r="U595">
        <v>23361</v>
      </c>
      <c r="V595">
        <v>0</v>
      </c>
      <c r="W595" t="s">
        <v>42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3">
      <c r="A596">
        <v>29</v>
      </c>
      <c r="B596">
        <f t="shared" si="9"/>
        <v>0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824</v>
      </c>
      <c r="L596">
        <v>3</v>
      </c>
      <c r="M596" t="s">
        <v>46</v>
      </c>
      <c r="N596">
        <v>81</v>
      </c>
      <c r="O596">
        <v>4</v>
      </c>
      <c r="P596">
        <v>1</v>
      </c>
      <c r="Q596" t="s">
        <v>47</v>
      </c>
      <c r="R596">
        <v>3</v>
      </c>
      <c r="S596" t="s">
        <v>48</v>
      </c>
      <c r="T596">
        <v>2700</v>
      </c>
      <c r="U596">
        <v>23779</v>
      </c>
      <c r="V596">
        <v>1</v>
      </c>
      <c r="W596" t="s">
        <v>42</v>
      </c>
      <c r="X596" t="s">
        <v>43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3">
      <c r="A597">
        <v>58</v>
      </c>
      <c r="B597">
        <f t="shared" si="9"/>
        <v>1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825</v>
      </c>
      <c r="L597">
        <v>4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41</v>
      </c>
      <c r="T597">
        <v>19246</v>
      </c>
      <c r="U597">
        <v>25761</v>
      </c>
      <c r="V597">
        <v>7</v>
      </c>
      <c r="W597" t="s">
        <v>42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3">
      <c r="A598">
        <v>35</v>
      </c>
      <c r="B598">
        <f t="shared" si="9"/>
        <v>0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826</v>
      </c>
      <c r="L598">
        <v>4</v>
      </c>
      <c r="M598" t="s">
        <v>39</v>
      </c>
      <c r="N598">
        <v>40</v>
      </c>
      <c r="O598">
        <v>4</v>
      </c>
      <c r="P598">
        <v>1</v>
      </c>
      <c r="Q598" t="s">
        <v>47</v>
      </c>
      <c r="R598">
        <v>3</v>
      </c>
      <c r="S598" t="s">
        <v>41</v>
      </c>
      <c r="T598">
        <v>2506</v>
      </c>
      <c r="U598">
        <v>13301</v>
      </c>
      <c r="V598">
        <v>3</v>
      </c>
      <c r="W598" t="s">
        <v>42</v>
      </c>
      <c r="X598" t="s">
        <v>43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3">
      <c r="A599">
        <v>42</v>
      </c>
      <c r="B599">
        <f t="shared" si="9"/>
        <v>0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827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48</v>
      </c>
      <c r="T599">
        <v>6062</v>
      </c>
      <c r="U599">
        <v>4051</v>
      </c>
      <c r="V599">
        <v>9</v>
      </c>
      <c r="W599" t="s">
        <v>42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3">
      <c r="A600">
        <v>28</v>
      </c>
      <c r="B600">
        <f t="shared" si="9"/>
        <v>1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828</v>
      </c>
      <c r="L600">
        <v>3</v>
      </c>
      <c r="M600" t="s">
        <v>46</v>
      </c>
      <c r="N600">
        <v>46</v>
      </c>
      <c r="O600">
        <v>3</v>
      </c>
      <c r="P600">
        <v>1</v>
      </c>
      <c r="Q600" t="s">
        <v>47</v>
      </c>
      <c r="R600">
        <v>3</v>
      </c>
      <c r="S600" t="s">
        <v>41</v>
      </c>
      <c r="T600">
        <v>4382</v>
      </c>
      <c r="U600">
        <v>16374</v>
      </c>
      <c r="V600">
        <v>6</v>
      </c>
      <c r="W600" t="s">
        <v>42</v>
      </c>
      <c r="X600" t="s">
        <v>43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3">
      <c r="A601">
        <v>36</v>
      </c>
      <c r="B601">
        <f t="shared" si="9"/>
        <v>0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829</v>
      </c>
      <c r="L601">
        <v>3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>
        <v>2</v>
      </c>
      <c r="S601" t="s">
        <v>48</v>
      </c>
      <c r="T601">
        <v>2143</v>
      </c>
      <c r="U601">
        <v>25527</v>
      </c>
      <c r="V601">
        <v>4</v>
      </c>
      <c r="W601" t="s">
        <v>42</v>
      </c>
      <c r="X601" t="s">
        <v>43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3">
      <c r="A602">
        <v>32</v>
      </c>
      <c r="B602">
        <f t="shared" si="9"/>
        <v>0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830</v>
      </c>
      <c r="L602">
        <v>3</v>
      </c>
      <c r="M602" t="s">
        <v>39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48</v>
      </c>
      <c r="T602">
        <v>6162</v>
      </c>
      <c r="U602">
        <v>19124</v>
      </c>
      <c r="V602">
        <v>1</v>
      </c>
      <c r="W602" t="s">
        <v>42</v>
      </c>
      <c r="X602" t="s">
        <v>43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3">
      <c r="A603">
        <v>40</v>
      </c>
      <c r="B603">
        <f t="shared" si="9"/>
        <v>0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832</v>
      </c>
      <c r="L603">
        <v>1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>
        <v>3</v>
      </c>
      <c r="S603" t="s">
        <v>41</v>
      </c>
      <c r="T603">
        <v>5094</v>
      </c>
      <c r="U603">
        <v>11983</v>
      </c>
      <c r="V603">
        <v>6</v>
      </c>
      <c r="W603" t="s">
        <v>42</v>
      </c>
      <c r="X603" t="s">
        <v>43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3">
      <c r="A604">
        <v>30</v>
      </c>
      <c r="B604">
        <f t="shared" si="9"/>
        <v>0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833</v>
      </c>
      <c r="L604">
        <v>3</v>
      </c>
      <c r="M604" t="s">
        <v>39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41</v>
      </c>
      <c r="T604">
        <v>6877</v>
      </c>
      <c r="U604">
        <v>20234</v>
      </c>
      <c r="V604">
        <v>5</v>
      </c>
      <c r="W604" t="s">
        <v>42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3">
      <c r="A605">
        <v>45</v>
      </c>
      <c r="B605">
        <f t="shared" si="9"/>
        <v>0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834</v>
      </c>
      <c r="L605">
        <v>2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>
        <v>3</v>
      </c>
      <c r="S605" t="s">
        <v>41</v>
      </c>
      <c r="T605">
        <v>2274</v>
      </c>
      <c r="U605">
        <v>6153</v>
      </c>
      <c r="V605">
        <v>1</v>
      </c>
      <c r="W605" t="s">
        <v>42</v>
      </c>
      <c r="X605" t="s">
        <v>43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3">
      <c r="A606">
        <v>42</v>
      </c>
      <c r="B606">
        <f t="shared" si="9"/>
        <v>0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836</v>
      </c>
      <c r="L606">
        <v>2</v>
      </c>
      <c r="M606" t="s">
        <v>46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48</v>
      </c>
      <c r="T606">
        <v>4434</v>
      </c>
      <c r="U606">
        <v>11806</v>
      </c>
      <c r="V606">
        <v>1</v>
      </c>
      <c r="W606" t="s">
        <v>42</v>
      </c>
      <c r="X606" t="s">
        <v>43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3">
      <c r="A607">
        <v>38</v>
      </c>
      <c r="B607">
        <f t="shared" si="9"/>
        <v>0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837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52</v>
      </c>
      <c r="T607">
        <v>6288</v>
      </c>
      <c r="U607">
        <v>4284</v>
      </c>
      <c r="V607">
        <v>2</v>
      </c>
      <c r="W607" t="s">
        <v>42</v>
      </c>
      <c r="X607" t="s">
        <v>43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3">
      <c r="A608">
        <v>34</v>
      </c>
      <c r="B608">
        <f t="shared" si="9"/>
        <v>0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838</v>
      </c>
      <c r="L608">
        <v>3</v>
      </c>
      <c r="M608" t="s">
        <v>39</v>
      </c>
      <c r="N608">
        <v>100</v>
      </c>
      <c r="O608">
        <v>2</v>
      </c>
      <c r="P608">
        <v>1</v>
      </c>
      <c r="Q608" t="s">
        <v>47</v>
      </c>
      <c r="R608">
        <v>4</v>
      </c>
      <c r="S608" t="s">
        <v>41</v>
      </c>
      <c r="T608">
        <v>2553</v>
      </c>
      <c r="U608">
        <v>8306</v>
      </c>
      <c r="V608">
        <v>1</v>
      </c>
      <c r="W608" t="s">
        <v>42</v>
      </c>
      <c r="X608" t="s">
        <v>43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3">
      <c r="A609">
        <v>49</v>
      </c>
      <c r="B609">
        <f t="shared" si="9"/>
        <v>1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840</v>
      </c>
      <c r="L609">
        <v>3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>
        <v>4</v>
      </c>
      <c r="S609" t="s">
        <v>48</v>
      </c>
      <c r="T609">
        <v>7654</v>
      </c>
      <c r="U609">
        <v>5860</v>
      </c>
      <c r="V609">
        <v>1</v>
      </c>
      <c r="W609" t="s">
        <v>42</v>
      </c>
      <c r="X609" t="s">
        <v>43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3">
      <c r="A610">
        <v>55</v>
      </c>
      <c r="B610">
        <f t="shared" si="9"/>
        <v>1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842</v>
      </c>
      <c r="L610">
        <v>3</v>
      </c>
      <c r="M610" t="s">
        <v>46</v>
      </c>
      <c r="N610">
        <v>37</v>
      </c>
      <c r="O610">
        <v>3</v>
      </c>
      <c r="P610">
        <v>2</v>
      </c>
      <c r="Q610" t="s">
        <v>40</v>
      </c>
      <c r="R610">
        <v>4</v>
      </c>
      <c r="S610" t="s">
        <v>41</v>
      </c>
      <c r="T610">
        <v>5160</v>
      </c>
      <c r="U610">
        <v>21519</v>
      </c>
      <c r="V610">
        <v>4</v>
      </c>
      <c r="W610" t="s">
        <v>42</v>
      </c>
      <c r="X610" t="s">
        <v>43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3">
      <c r="A611">
        <v>43</v>
      </c>
      <c r="B611">
        <f t="shared" si="9"/>
        <v>0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843</v>
      </c>
      <c r="L611">
        <v>2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48</v>
      </c>
      <c r="T611">
        <v>17159</v>
      </c>
      <c r="U611">
        <v>5200</v>
      </c>
      <c r="V611">
        <v>6</v>
      </c>
      <c r="W611" t="s">
        <v>42</v>
      </c>
      <c r="X611" t="s">
        <v>43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3">
      <c r="A612">
        <v>27</v>
      </c>
      <c r="B612">
        <f t="shared" si="9"/>
        <v>0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844</v>
      </c>
      <c r="L612">
        <v>3</v>
      </c>
      <c r="M612" t="s">
        <v>46</v>
      </c>
      <c r="N612">
        <v>42</v>
      </c>
      <c r="O612">
        <v>2</v>
      </c>
      <c r="P612">
        <v>3</v>
      </c>
      <c r="Q612" t="s">
        <v>58</v>
      </c>
      <c r="R612">
        <v>4</v>
      </c>
      <c r="S612" t="s">
        <v>52</v>
      </c>
      <c r="T612">
        <v>12808</v>
      </c>
      <c r="U612">
        <v>8842</v>
      </c>
      <c r="V612">
        <v>1</v>
      </c>
      <c r="W612" t="s">
        <v>42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3">
      <c r="A613">
        <v>35</v>
      </c>
      <c r="B613">
        <f t="shared" si="9"/>
        <v>0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845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41</v>
      </c>
      <c r="T613">
        <v>10221</v>
      </c>
      <c r="U613">
        <v>18869</v>
      </c>
      <c r="V613">
        <v>3</v>
      </c>
      <c r="W613" t="s">
        <v>42</v>
      </c>
      <c r="X613" t="s">
        <v>43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3">
      <c r="A614">
        <v>28</v>
      </c>
      <c r="B614">
        <f t="shared" si="9"/>
        <v>0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846</v>
      </c>
      <c r="L614">
        <v>2</v>
      </c>
      <c r="M614" t="s">
        <v>39</v>
      </c>
      <c r="N614">
        <v>81</v>
      </c>
      <c r="O614">
        <v>3</v>
      </c>
      <c r="P614">
        <v>2</v>
      </c>
      <c r="Q614" t="s">
        <v>40</v>
      </c>
      <c r="R614">
        <v>2</v>
      </c>
      <c r="S614" t="s">
        <v>48</v>
      </c>
      <c r="T614">
        <v>4779</v>
      </c>
      <c r="U614">
        <v>3698</v>
      </c>
      <c r="V614">
        <v>1</v>
      </c>
      <c r="W614" t="s">
        <v>42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3">
      <c r="A615">
        <v>34</v>
      </c>
      <c r="B615">
        <f t="shared" si="9"/>
        <v>0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847</v>
      </c>
      <c r="L615">
        <v>3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>
        <v>4</v>
      </c>
      <c r="S615" t="s">
        <v>48</v>
      </c>
      <c r="T615">
        <v>3737</v>
      </c>
      <c r="U615">
        <v>2243</v>
      </c>
      <c r="V615">
        <v>0</v>
      </c>
      <c r="W615" t="s">
        <v>42</v>
      </c>
      <c r="X615" t="s">
        <v>43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3">
      <c r="A616">
        <v>26</v>
      </c>
      <c r="B616">
        <f t="shared" si="9"/>
        <v>1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848</v>
      </c>
      <c r="L616">
        <v>3</v>
      </c>
      <c r="M616" t="s">
        <v>39</v>
      </c>
      <c r="N616">
        <v>88</v>
      </c>
      <c r="O616">
        <v>2</v>
      </c>
      <c r="P616">
        <v>1</v>
      </c>
      <c r="Q616" t="s">
        <v>47</v>
      </c>
      <c r="R616">
        <v>3</v>
      </c>
      <c r="S616" t="s">
        <v>48</v>
      </c>
      <c r="T616">
        <v>2366</v>
      </c>
      <c r="U616">
        <v>20898</v>
      </c>
      <c r="V616">
        <v>1</v>
      </c>
      <c r="W616" t="s">
        <v>42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3">
      <c r="A617">
        <v>27</v>
      </c>
      <c r="B617">
        <f t="shared" si="9"/>
        <v>0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850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>
        <v>4</v>
      </c>
      <c r="S617" t="s">
        <v>48</v>
      </c>
      <c r="T617">
        <v>1706</v>
      </c>
      <c r="U617">
        <v>16571</v>
      </c>
      <c r="V617">
        <v>1</v>
      </c>
      <c r="W617" t="s">
        <v>42</v>
      </c>
      <c r="X617" t="s">
        <v>43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3">
      <c r="A618">
        <v>51</v>
      </c>
      <c r="B618">
        <f t="shared" si="9"/>
        <v>0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851</v>
      </c>
      <c r="L618">
        <v>1</v>
      </c>
      <c r="M618" t="s">
        <v>39</v>
      </c>
      <c r="N618">
        <v>66</v>
      </c>
      <c r="O618">
        <v>3</v>
      </c>
      <c r="P618">
        <v>4</v>
      </c>
      <c r="Q618" t="s">
        <v>56</v>
      </c>
      <c r="R618">
        <v>3</v>
      </c>
      <c r="S618" t="s">
        <v>48</v>
      </c>
      <c r="T618">
        <v>16307</v>
      </c>
      <c r="U618">
        <v>5594</v>
      </c>
      <c r="V618">
        <v>2</v>
      </c>
      <c r="W618" t="s">
        <v>42</v>
      </c>
      <c r="X618" t="s">
        <v>43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3">
      <c r="A619">
        <v>44</v>
      </c>
      <c r="B619">
        <f t="shared" si="9"/>
        <v>0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852</v>
      </c>
      <c r="L619">
        <v>4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41</v>
      </c>
      <c r="T619">
        <v>5933</v>
      </c>
      <c r="U619">
        <v>5197</v>
      </c>
      <c r="V619">
        <v>9</v>
      </c>
      <c r="W619" t="s">
        <v>42</v>
      </c>
      <c r="X619" t="s">
        <v>43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3">
      <c r="A620">
        <v>25</v>
      </c>
      <c r="B620">
        <f t="shared" si="9"/>
        <v>0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854</v>
      </c>
      <c r="L620">
        <v>1</v>
      </c>
      <c r="M620" t="s">
        <v>46</v>
      </c>
      <c r="N620">
        <v>65</v>
      </c>
      <c r="O620">
        <v>4</v>
      </c>
      <c r="P620">
        <v>1</v>
      </c>
      <c r="Q620" t="s">
        <v>47</v>
      </c>
      <c r="R620">
        <v>1</v>
      </c>
      <c r="S620" t="s">
        <v>41</v>
      </c>
      <c r="T620">
        <v>3424</v>
      </c>
      <c r="U620">
        <v>21632</v>
      </c>
      <c r="V620">
        <v>7</v>
      </c>
      <c r="W620" t="s">
        <v>42</v>
      </c>
      <c r="X620" t="s">
        <v>43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3">
      <c r="A621">
        <v>33</v>
      </c>
      <c r="B621">
        <f t="shared" si="9"/>
        <v>0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855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>
        <v>1</v>
      </c>
      <c r="S621" t="s">
        <v>52</v>
      </c>
      <c r="T621">
        <v>4037</v>
      </c>
      <c r="U621">
        <v>21816</v>
      </c>
      <c r="V621">
        <v>1</v>
      </c>
      <c r="W621" t="s">
        <v>42</v>
      </c>
      <c r="X621" t="s">
        <v>43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3">
      <c r="A622">
        <v>35</v>
      </c>
      <c r="B622">
        <f t="shared" si="9"/>
        <v>0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856</v>
      </c>
      <c r="L622">
        <v>3</v>
      </c>
      <c r="M622" t="s">
        <v>39</v>
      </c>
      <c r="N622">
        <v>53</v>
      </c>
      <c r="O622">
        <v>2</v>
      </c>
      <c r="P622">
        <v>1</v>
      </c>
      <c r="Q622" t="s">
        <v>47</v>
      </c>
      <c r="R622">
        <v>1</v>
      </c>
      <c r="S622" t="s">
        <v>41</v>
      </c>
      <c r="T622">
        <v>2559</v>
      </c>
      <c r="U622">
        <v>17852</v>
      </c>
      <c r="V622">
        <v>1</v>
      </c>
      <c r="W622" t="s">
        <v>42</v>
      </c>
      <c r="X622" t="s">
        <v>43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3">
      <c r="A623">
        <v>36</v>
      </c>
      <c r="B623">
        <f t="shared" si="9"/>
        <v>0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857</v>
      </c>
      <c r="L623">
        <v>2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>
        <v>4</v>
      </c>
      <c r="S623" t="s">
        <v>48</v>
      </c>
      <c r="T623">
        <v>6201</v>
      </c>
      <c r="U623">
        <v>2823</v>
      </c>
      <c r="V623">
        <v>1</v>
      </c>
      <c r="W623" t="s">
        <v>42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3">
      <c r="A624">
        <v>32</v>
      </c>
      <c r="B624">
        <f t="shared" si="9"/>
        <v>0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859</v>
      </c>
      <c r="L624">
        <v>2</v>
      </c>
      <c r="M624" t="s">
        <v>46</v>
      </c>
      <c r="N624">
        <v>73</v>
      </c>
      <c r="O624">
        <v>3</v>
      </c>
      <c r="P624">
        <v>2</v>
      </c>
      <c r="Q624" t="s">
        <v>40</v>
      </c>
      <c r="R624">
        <v>4</v>
      </c>
      <c r="S624" t="s">
        <v>52</v>
      </c>
      <c r="T624">
        <v>4403</v>
      </c>
      <c r="U624">
        <v>9250</v>
      </c>
      <c r="V624">
        <v>2</v>
      </c>
      <c r="W624" t="s">
        <v>42</v>
      </c>
      <c r="X624" t="s">
        <v>43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3">
      <c r="A625">
        <v>30</v>
      </c>
      <c r="B625">
        <f t="shared" si="9"/>
        <v>0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861</v>
      </c>
      <c r="L625">
        <v>2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>
        <v>4</v>
      </c>
      <c r="S625" t="s">
        <v>52</v>
      </c>
      <c r="T625">
        <v>3761</v>
      </c>
      <c r="U625">
        <v>2373</v>
      </c>
      <c r="V625">
        <v>9</v>
      </c>
      <c r="W625" t="s">
        <v>42</v>
      </c>
      <c r="X625" t="s">
        <v>43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3">
      <c r="A626">
        <v>53</v>
      </c>
      <c r="B626">
        <f t="shared" si="9"/>
        <v>0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862</v>
      </c>
      <c r="L626">
        <v>1</v>
      </c>
      <c r="M626" t="s">
        <v>39</v>
      </c>
      <c r="N626">
        <v>78</v>
      </c>
      <c r="O626">
        <v>2</v>
      </c>
      <c r="P626">
        <v>3</v>
      </c>
      <c r="Q626" t="s">
        <v>40</v>
      </c>
      <c r="R626">
        <v>4</v>
      </c>
      <c r="S626" t="s">
        <v>48</v>
      </c>
      <c r="T626">
        <v>10934</v>
      </c>
      <c r="U626">
        <v>20715</v>
      </c>
      <c r="V626">
        <v>7</v>
      </c>
      <c r="W626" t="s">
        <v>42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3">
      <c r="A627">
        <v>45</v>
      </c>
      <c r="B627">
        <f t="shared" si="9"/>
        <v>0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864</v>
      </c>
      <c r="L627">
        <v>4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>
        <v>1</v>
      </c>
      <c r="S627" t="s">
        <v>52</v>
      </c>
      <c r="T627">
        <v>10761</v>
      </c>
      <c r="U627">
        <v>19239</v>
      </c>
      <c r="V627">
        <v>4</v>
      </c>
      <c r="W627" t="s">
        <v>42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3">
      <c r="A628">
        <v>32</v>
      </c>
      <c r="B628">
        <f t="shared" si="9"/>
        <v>0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865</v>
      </c>
      <c r="L628">
        <v>3</v>
      </c>
      <c r="M628" t="s">
        <v>39</v>
      </c>
      <c r="N628">
        <v>91</v>
      </c>
      <c r="O628">
        <v>4</v>
      </c>
      <c r="P628">
        <v>2</v>
      </c>
      <c r="Q628" t="s">
        <v>47</v>
      </c>
      <c r="R628">
        <v>3</v>
      </c>
      <c r="S628" t="s">
        <v>48</v>
      </c>
      <c r="T628">
        <v>5175</v>
      </c>
      <c r="U628">
        <v>22162</v>
      </c>
      <c r="V628">
        <v>5</v>
      </c>
      <c r="W628" t="s">
        <v>42</v>
      </c>
      <c r="X628" t="s">
        <v>43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3">
      <c r="A629">
        <v>52</v>
      </c>
      <c r="B629">
        <f t="shared" si="9"/>
        <v>0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867</v>
      </c>
      <c r="L629">
        <v>3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48</v>
      </c>
      <c r="T629">
        <v>13826</v>
      </c>
      <c r="U629">
        <v>19028</v>
      </c>
      <c r="V629">
        <v>3</v>
      </c>
      <c r="W629" t="s">
        <v>42</v>
      </c>
      <c r="X629" t="s">
        <v>43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3">
      <c r="A630">
        <v>37</v>
      </c>
      <c r="B630">
        <f t="shared" si="9"/>
        <v>0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868</v>
      </c>
      <c r="L630">
        <v>4</v>
      </c>
      <c r="M630" t="s">
        <v>46</v>
      </c>
      <c r="N630">
        <v>66</v>
      </c>
      <c r="O630">
        <v>2</v>
      </c>
      <c r="P630">
        <v>2</v>
      </c>
      <c r="Q630" t="s">
        <v>40</v>
      </c>
      <c r="R630">
        <v>3</v>
      </c>
      <c r="S630" t="s">
        <v>52</v>
      </c>
      <c r="T630">
        <v>6334</v>
      </c>
      <c r="U630">
        <v>24558</v>
      </c>
      <c r="V630">
        <v>4</v>
      </c>
      <c r="W630" t="s">
        <v>42</v>
      </c>
      <c r="X630" t="s">
        <v>43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3">
      <c r="A631">
        <v>28</v>
      </c>
      <c r="B631">
        <f t="shared" si="9"/>
        <v>0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869</v>
      </c>
      <c r="L631">
        <v>2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>
        <v>4</v>
      </c>
      <c r="S631" t="s">
        <v>52</v>
      </c>
      <c r="T631">
        <v>4936</v>
      </c>
      <c r="U631">
        <v>23965</v>
      </c>
      <c r="V631">
        <v>1</v>
      </c>
      <c r="W631" t="s">
        <v>42</v>
      </c>
      <c r="X631" t="s">
        <v>43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3">
      <c r="A632">
        <v>22</v>
      </c>
      <c r="B632">
        <f t="shared" si="9"/>
        <v>0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872</v>
      </c>
      <c r="L632">
        <v>4</v>
      </c>
      <c r="M632" t="s">
        <v>46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48</v>
      </c>
      <c r="T632">
        <v>4775</v>
      </c>
      <c r="U632">
        <v>19146</v>
      </c>
      <c r="V632">
        <v>6</v>
      </c>
      <c r="W632" t="s">
        <v>42</v>
      </c>
      <c r="X632" t="s">
        <v>43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3">
      <c r="A633">
        <v>44</v>
      </c>
      <c r="B633">
        <f t="shared" si="9"/>
        <v>0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874</v>
      </c>
      <c r="L633">
        <v>1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>
        <v>4</v>
      </c>
      <c r="S633" t="s">
        <v>48</v>
      </c>
      <c r="T633">
        <v>2818</v>
      </c>
      <c r="U633">
        <v>5044</v>
      </c>
      <c r="V633">
        <v>2</v>
      </c>
      <c r="W633" t="s">
        <v>42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3">
      <c r="A634">
        <v>42</v>
      </c>
      <c r="B634">
        <f t="shared" si="9"/>
        <v>0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875</v>
      </c>
      <c r="L634">
        <v>2</v>
      </c>
      <c r="M634" t="s">
        <v>46</v>
      </c>
      <c r="N634">
        <v>35</v>
      </c>
      <c r="O634">
        <v>3</v>
      </c>
      <c r="P634">
        <v>1</v>
      </c>
      <c r="Q634" t="s">
        <v>47</v>
      </c>
      <c r="R634">
        <v>4</v>
      </c>
      <c r="S634" t="s">
        <v>41</v>
      </c>
      <c r="T634">
        <v>2515</v>
      </c>
      <c r="U634">
        <v>9068</v>
      </c>
      <c r="V634">
        <v>5</v>
      </c>
      <c r="W634" t="s">
        <v>42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3">
      <c r="A635">
        <v>36</v>
      </c>
      <c r="B635">
        <f t="shared" si="9"/>
        <v>0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878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>
        <v>1</v>
      </c>
      <c r="S635" t="s">
        <v>48</v>
      </c>
      <c r="T635">
        <v>2342</v>
      </c>
      <c r="U635">
        <v>8635</v>
      </c>
      <c r="V635">
        <v>0</v>
      </c>
      <c r="W635" t="s">
        <v>42</v>
      </c>
      <c r="X635" t="s">
        <v>43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3">
      <c r="A636">
        <v>25</v>
      </c>
      <c r="B636">
        <f t="shared" si="9"/>
        <v>0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879</v>
      </c>
      <c r="L636">
        <v>3</v>
      </c>
      <c r="M636" t="s">
        <v>46</v>
      </c>
      <c r="N636">
        <v>98</v>
      </c>
      <c r="O636">
        <v>3</v>
      </c>
      <c r="P636">
        <v>2</v>
      </c>
      <c r="Q636" t="s">
        <v>40</v>
      </c>
      <c r="R636">
        <v>1</v>
      </c>
      <c r="S636" t="s">
        <v>48</v>
      </c>
      <c r="T636">
        <v>4194</v>
      </c>
      <c r="U636">
        <v>14363</v>
      </c>
      <c r="V636">
        <v>1</v>
      </c>
      <c r="W636" t="s">
        <v>42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3">
      <c r="A637">
        <v>35</v>
      </c>
      <c r="B637">
        <f t="shared" si="9"/>
        <v>0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880</v>
      </c>
      <c r="L637">
        <v>4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48</v>
      </c>
      <c r="T637">
        <v>10685</v>
      </c>
      <c r="U637">
        <v>23457</v>
      </c>
      <c r="V637">
        <v>1</v>
      </c>
      <c r="W637" t="s">
        <v>42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3">
      <c r="A638">
        <v>35</v>
      </c>
      <c r="B638">
        <f t="shared" si="9"/>
        <v>1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881</v>
      </c>
      <c r="L638">
        <v>4</v>
      </c>
      <c r="M638" t="s">
        <v>39</v>
      </c>
      <c r="N638">
        <v>96</v>
      </c>
      <c r="O638">
        <v>3</v>
      </c>
      <c r="P638">
        <v>1</v>
      </c>
      <c r="Q638" t="s">
        <v>47</v>
      </c>
      <c r="R638">
        <v>2</v>
      </c>
      <c r="S638" t="s">
        <v>52</v>
      </c>
      <c r="T638">
        <v>2022</v>
      </c>
      <c r="U638">
        <v>16612</v>
      </c>
      <c r="V638">
        <v>1</v>
      </c>
      <c r="W638" t="s">
        <v>42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3">
      <c r="A639">
        <v>32</v>
      </c>
      <c r="B639">
        <f t="shared" si="9"/>
        <v>0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882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>
        <v>4</v>
      </c>
      <c r="S639" t="s">
        <v>52</v>
      </c>
      <c r="T639">
        <v>2314</v>
      </c>
      <c r="U639">
        <v>9148</v>
      </c>
      <c r="V639">
        <v>0</v>
      </c>
      <c r="W639" t="s">
        <v>42</v>
      </c>
      <c r="X639" t="s">
        <v>43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3">
      <c r="A640">
        <v>25</v>
      </c>
      <c r="B640">
        <f t="shared" si="9"/>
        <v>0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885</v>
      </c>
      <c r="L640">
        <v>3</v>
      </c>
      <c r="M640" t="s">
        <v>46</v>
      </c>
      <c r="N640">
        <v>87</v>
      </c>
      <c r="O640">
        <v>2</v>
      </c>
      <c r="P640">
        <v>2</v>
      </c>
      <c r="Q640" t="s">
        <v>40</v>
      </c>
      <c r="R640">
        <v>1</v>
      </c>
      <c r="S640" t="s">
        <v>48</v>
      </c>
      <c r="T640">
        <v>4256</v>
      </c>
      <c r="U640">
        <v>18154</v>
      </c>
      <c r="V640">
        <v>1</v>
      </c>
      <c r="W640" t="s">
        <v>42</v>
      </c>
      <c r="X640" t="s">
        <v>43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3">
      <c r="A641">
        <v>49</v>
      </c>
      <c r="B641">
        <f t="shared" si="9"/>
        <v>0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887</v>
      </c>
      <c r="L641">
        <v>3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>
        <v>1</v>
      </c>
      <c r="S641" t="s">
        <v>48</v>
      </c>
      <c r="T641">
        <v>3580</v>
      </c>
      <c r="U641">
        <v>10554</v>
      </c>
      <c r="V641">
        <v>2</v>
      </c>
      <c r="W641" t="s">
        <v>42</v>
      </c>
      <c r="X641" t="s">
        <v>43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3">
      <c r="A642">
        <v>24</v>
      </c>
      <c r="B642">
        <f t="shared" si="9"/>
        <v>0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888</v>
      </c>
      <c r="L642">
        <v>1</v>
      </c>
      <c r="M642" t="s">
        <v>46</v>
      </c>
      <c r="N642">
        <v>46</v>
      </c>
      <c r="O642">
        <v>2</v>
      </c>
      <c r="P642">
        <v>1</v>
      </c>
      <c r="Q642" t="s">
        <v>50</v>
      </c>
      <c r="R642">
        <v>4</v>
      </c>
      <c r="S642" t="s">
        <v>48</v>
      </c>
      <c r="T642">
        <v>3162</v>
      </c>
      <c r="U642">
        <v>10778</v>
      </c>
      <c r="V642">
        <v>0</v>
      </c>
      <c r="W642" t="s">
        <v>42</v>
      </c>
      <c r="X642" t="s">
        <v>43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3">
      <c r="A643">
        <v>32</v>
      </c>
      <c r="B643">
        <f t="shared" ref="B643:B706" si="10">IF(C643="Yes",1,0)</f>
        <v>0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889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>
        <v>2</v>
      </c>
      <c r="S643" t="s">
        <v>48</v>
      </c>
      <c r="T643">
        <v>6524</v>
      </c>
      <c r="U643">
        <v>8891</v>
      </c>
      <c r="V643">
        <v>1</v>
      </c>
      <c r="W643" t="s">
        <v>42</v>
      </c>
      <c r="X643" t="s">
        <v>43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3">
      <c r="A644">
        <v>38</v>
      </c>
      <c r="B644">
        <f t="shared" si="10"/>
        <v>0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893</v>
      </c>
      <c r="L644">
        <v>2</v>
      </c>
      <c r="M644" t="s">
        <v>46</v>
      </c>
      <c r="N644">
        <v>98</v>
      </c>
      <c r="O644">
        <v>2</v>
      </c>
      <c r="P644">
        <v>1</v>
      </c>
      <c r="Q644" t="s">
        <v>57</v>
      </c>
      <c r="R644">
        <v>2</v>
      </c>
      <c r="S644" t="s">
        <v>48</v>
      </c>
      <c r="T644">
        <v>2899</v>
      </c>
      <c r="U644">
        <v>12102</v>
      </c>
      <c r="V644">
        <v>0</v>
      </c>
      <c r="W644" t="s">
        <v>42</v>
      </c>
      <c r="X644" t="s">
        <v>43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3">
      <c r="A645">
        <v>42</v>
      </c>
      <c r="B645">
        <f t="shared" si="10"/>
        <v>0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894</v>
      </c>
      <c r="L645">
        <v>3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>
        <v>4</v>
      </c>
      <c r="S645" t="s">
        <v>48</v>
      </c>
      <c r="T645">
        <v>5231</v>
      </c>
      <c r="U645">
        <v>23726</v>
      </c>
      <c r="V645">
        <v>2</v>
      </c>
      <c r="W645" t="s">
        <v>42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3">
      <c r="A646">
        <v>31</v>
      </c>
      <c r="B646">
        <f t="shared" si="10"/>
        <v>0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895</v>
      </c>
      <c r="L646">
        <v>4</v>
      </c>
      <c r="M646" t="s">
        <v>46</v>
      </c>
      <c r="N646">
        <v>48</v>
      </c>
      <c r="O646">
        <v>3</v>
      </c>
      <c r="P646">
        <v>1</v>
      </c>
      <c r="Q646" t="s">
        <v>47</v>
      </c>
      <c r="R646">
        <v>4</v>
      </c>
      <c r="S646" t="s">
        <v>48</v>
      </c>
      <c r="T646">
        <v>2356</v>
      </c>
      <c r="U646">
        <v>14871</v>
      </c>
      <c r="V646">
        <v>3</v>
      </c>
      <c r="W646" t="s">
        <v>42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3">
      <c r="A647">
        <v>29</v>
      </c>
      <c r="B647">
        <f t="shared" si="10"/>
        <v>1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896</v>
      </c>
      <c r="L647">
        <v>2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52</v>
      </c>
      <c r="T647">
        <v>2800</v>
      </c>
      <c r="U647">
        <v>23522</v>
      </c>
      <c r="V647">
        <v>6</v>
      </c>
      <c r="W647" t="s">
        <v>42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3">
      <c r="A648">
        <v>53</v>
      </c>
      <c r="B648">
        <f t="shared" si="10"/>
        <v>0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897</v>
      </c>
      <c r="L648">
        <v>1</v>
      </c>
      <c r="M648" t="s">
        <v>46</v>
      </c>
      <c r="N648">
        <v>73</v>
      </c>
      <c r="O648">
        <v>3</v>
      </c>
      <c r="P648">
        <v>4</v>
      </c>
      <c r="Q648" t="s">
        <v>40</v>
      </c>
      <c r="R648">
        <v>4</v>
      </c>
      <c r="S648" t="s">
        <v>48</v>
      </c>
      <c r="T648">
        <v>11836</v>
      </c>
      <c r="U648">
        <v>22789</v>
      </c>
      <c r="V648">
        <v>5</v>
      </c>
      <c r="W648" t="s">
        <v>42</v>
      </c>
      <c r="X648" t="s">
        <v>43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3">
      <c r="A649">
        <v>35</v>
      </c>
      <c r="B649">
        <f t="shared" si="10"/>
        <v>0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899</v>
      </c>
      <c r="L649">
        <v>4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48</v>
      </c>
      <c r="T649">
        <v>10903</v>
      </c>
      <c r="U649">
        <v>9129</v>
      </c>
      <c r="V649">
        <v>3</v>
      </c>
      <c r="W649" t="s">
        <v>42</v>
      </c>
      <c r="X649" t="s">
        <v>43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3">
      <c r="A650">
        <v>37</v>
      </c>
      <c r="B650">
        <f t="shared" si="10"/>
        <v>0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900</v>
      </c>
      <c r="L650">
        <v>3</v>
      </c>
      <c r="M650" t="s">
        <v>39</v>
      </c>
      <c r="N650">
        <v>54</v>
      </c>
      <c r="O650">
        <v>3</v>
      </c>
      <c r="P650">
        <v>1</v>
      </c>
      <c r="Q650" t="s">
        <v>57</v>
      </c>
      <c r="R650">
        <v>4</v>
      </c>
      <c r="S650" t="s">
        <v>48</v>
      </c>
      <c r="T650">
        <v>2973</v>
      </c>
      <c r="U650">
        <v>21222</v>
      </c>
      <c r="V650">
        <v>5</v>
      </c>
      <c r="W650" t="s">
        <v>42</v>
      </c>
      <c r="X650" t="s">
        <v>43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3">
      <c r="A651">
        <v>53</v>
      </c>
      <c r="B651">
        <f t="shared" si="10"/>
        <v>0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901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41</v>
      </c>
      <c r="T651">
        <v>14275</v>
      </c>
      <c r="U651">
        <v>20206</v>
      </c>
      <c r="V651">
        <v>6</v>
      </c>
      <c r="W651" t="s">
        <v>42</v>
      </c>
      <c r="X651" t="s">
        <v>43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3">
      <c r="A652">
        <v>43</v>
      </c>
      <c r="B652">
        <f t="shared" si="10"/>
        <v>0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902</v>
      </c>
      <c r="L652">
        <v>4</v>
      </c>
      <c r="M652" t="s">
        <v>39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48</v>
      </c>
      <c r="T652">
        <v>5562</v>
      </c>
      <c r="U652">
        <v>21782</v>
      </c>
      <c r="V652">
        <v>4</v>
      </c>
      <c r="W652" t="s">
        <v>42</v>
      </c>
      <c r="X652" t="s">
        <v>43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3">
      <c r="A653">
        <v>47</v>
      </c>
      <c r="B653">
        <f t="shared" si="10"/>
        <v>0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903</v>
      </c>
      <c r="L653">
        <v>3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>
        <v>4</v>
      </c>
      <c r="S653" t="s">
        <v>48</v>
      </c>
      <c r="T653">
        <v>4537</v>
      </c>
      <c r="U653">
        <v>17783</v>
      </c>
      <c r="V653">
        <v>0</v>
      </c>
      <c r="W653" t="s">
        <v>42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3">
      <c r="A654">
        <v>37</v>
      </c>
      <c r="B654">
        <f t="shared" si="10"/>
        <v>0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904</v>
      </c>
      <c r="L654">
        <v>1</v>
      </c>
      <c r="M654" t="s">
        <v>46</v>
      </c>
      <c r="N654">
        <v>32</v>
      </c>
      <c r="O654">
        <v>3</v>
      </c>
      <c r="P654">
        <v>3</v>
      </c>
      <c r="Q654" t="s">
        <v>40</v>
      </c>
      <c r="R654">
        <v>2</v>
      </c>
      <c r="S654" t="s">
        <v>41</v>
      </c>
      <c r="T654">
        <v>7642</v>
      </c>
      <c r="U654">
        <v>4814</v>
      </c>
      <c r="V654">
        <v>1</v>
      </c>
      <c r="W654" t="s">
        <v>42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3">
      <c r="A655">
        <v>50</v>
      </c>
      <c r="B655">
        <f t="shared" si="10"/>
        <v>0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905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52</v>
      </c>
      <c r="T655">
        <v>17924</v>
      </c>
      <c r="U655">
        <v>4544</v>
      </c>
      <c r="V655">
        <v>1</v>
      </c>
      <c r="W655" t="s">
        <v>42</v>
      </c>
      <c r="X655" t="s">
        <v>43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3">
      <c r="A656">
        <v>39</v>
      </c>
      <c r="B656">
        <f t="shared" si="10"/>
        <v>0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909</v>
      </c>
      <c r="L656">
        <v>4</v>
      </c>
      <c r="M656" t="s">
        <v>39</v>
      </c>
      <c r="N656">
        <v>42</v>
      </c>
      <c r="O656">
        <v>2</v>
      </c>
      <c r="P656">
        <v>2</v>
      </c>
      <c r="Q656" t="s">
        <v>61</v>
      </c>
      <c r="R656">
        <v>4</v>
      </c>
      <c r="S656" t="s">
        <v>48</v>
      </c>
      <c r="T656">
        <v>5204</v>
      </c>
      <c r="U656">
        <v>7790</v>
      </c>
      <c r="V656">
        <v>8</v>
      </c>
      <c r="W656" t="s">
        <v>42</v>
      </c>
      <c r="X656" t="s">
        <v>43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3">
      <c r="A657">
        <v>33</v>
      </c>
      <c r="B657">
        <f t="shared" si="10"/>
        <v>0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910</v>
      </c>
      <c r="L657">
        <v>4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>
        <v>2</v>
      </c>
      <c r="S657" t="s">
        <v>52</v>
      </c>
      <c r="T657">
        <v>2277</v>
      </c>
      <c r="U657">
        <v>22650</v>
      </c>
      <c r="V657">
        <v>3</v>
      </c>
      <c r="W657" t="s">
        <v>42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3">
      <c r="A658">
        <v>32</v>
      </c>
      <c r="B658">
        <f t="shared" si="10"/>
        <v>1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911</v>
      </c>
      <c r="L658">
        <v>1</v>
      </c>
      <c r="M658" t="s">
        <v>46</v>
      </c>
      <c r="N658">
        <v>87</v>
      </c>
      <c r="O658">
        <v>3</v>
      </c>
      <c r="P658">
        <v>1</v>
      </c>
      <c r="Q658" t="s">
        <v>50</v>
      </c>
      <c r="R658">
        <v>4</v>
      </c>
      <c r="S658" t="s">
        <v>41</v>
      </c>
      <c r="T658">
        <v>2795</v>
      </c>
      <c r="U658">
        <v>18016</v>
      </c>
      <c r="V658">
        <v>1</v>
      </c>
      <c r="W658" t="s">
        <v>42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3">
      <c r="A659">
        <v>29</v>
      </c>
      <c r="B659">
        <f t="shared" si="10"/>
        <v>0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912</v>
      </c>
      <c r="L659">
        <v>1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>
        <v>4</v>
      </c>
      <c r="S659" t="s">
        <v>52</v>
      </c>
      <c r="T659">
        <v>2532</v>
      </c>
      <c r="U659">
        <v>6054</v>
      </c>
      <c r="V659">
        <v>6</v>
      </c>
      <c r="W659" t="s">
        <v>42</v>
      </c>
      <c r="X659" t="s">
        <v>43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3">
      <c r="A660">
        <v>44</v>
      </c>
      <c r="B660">
        <f t="shared" si="10"/>
        <v>0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913</v>
      </c>
      <c r="L660">
        <v>2</v>
      </c>
      <c r="M660" t="s">
        <v>46</v>
      </c>
      <c r="N660">
        <v>61</v>
      </c>
      <c r="O660">
        <v>3</v>
      </c>
      <c r="P660">
        <v>1</v>
      </c>
      <c r="Q660" t="s">
        <v>47</v>
      </c>
      <c r="R660">
        <v>1</v>
      </c>
      <c r="S660" t="s">
        <v>48</v>
      </c>
      <c r="T660">
        <v>2559</v>
      </c>
      <c r="U660">
        <v>7508</v>
      </c>
      <c r="V660">
        <v>1</v>
      </c>
      <c r="W660" t="s">
        <v>42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3">
      <c r="A661">
        <v>28</v>
      </c>
      <c r="B661">
        <f t="shared" si="10"/>
        <v>0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916</v>
      </c>
      <c r="L661">
        <v>1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>
        <v>4</v>
      </c>
      <c r="S661" t="s">
        <v>41</v>
      </c>
      <c r="T661">
        <v>4908</v>
      </c>
      <c r="U661">
        <v>24252</v>
      </c>
      <c r="V661">
        <v>1</v>
      </c>
      <c r="W661" t="s">
        <v>42</v>
      </c>
      <c r="X661" t="s">
        <v>43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3">
      <c r="A662">
        <v>58</v>
      </c>
      <c r="B662">
        <f t="shared" si="10"/>
        <v>1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918</v>
      </c>
      <c r="L662">
        <v>4</v>
      </c>
      <c r="M662" t="s">
        <v>46</v>
      </c>
      <c r="N662">
        <v>57</v>
      </c>
      <c r="O662">
        <v>2</v>
      </c>
      <c r="P662">
        <v>1</v>
      </c>
      <c r="Q662" t="s">
        <v>50</v>
      </c>
      <c r="R662">
        <v>4</v>
      </c>
      <c r="S662" t="s">
        <v>52</v>
      </c>
      <c r="T662">
        <v>2380</v>
      </c>
      <c r="U662">
        <v>13384</v>
      </c>
      <c r="V662">
        <v>9</v>
      </c>
      <c r="W662" t="s">
        <v>42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3">
      <c r="A663">
        <v>43</v>
      </c>
      <c r="B663">
        <f t="shared" si="10"/>
        <v>0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920</v>
      </c>
      <c r="L663">
        <v>1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52</v>
      </c>
      <c r="T663">
        <v>4765</v>
      </c>
      <c r="U663">
        <v>23814</v>
      </c>
      <c r="V663">
        <v>4</v>
      </c>
      <c r="W663" t="s">
        <v>42</v>
      </c>
      <c r="X663" t="s">
        <v>43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3">
      <c r="A664">
        <v>20</v>
      </c>
      <c r="B664">
        <f t="shared" si="10"/>
        <v>1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922</v>
      </c>
      <c r="L664">
        <v>3</v>
      </c>
      <c r="M664" t="s">
        <v>39</v>
      </c>
      <c r="N664">
        <v>49</v>
      </c>
      <c r="O664">
        <v>2</v>
      </c>
      <c r="P664">
        <v>1</v>
      </c>
      <c r="Q664" t="s">
        <v>57</v>
      </c>
      <c r="R664">
        <v>3</v>
      </c>
      <c r="S664" t="s">
        <v>41</v>
      </c>
      <c r="T664">
        <v>2044</v>
      </c>
      <c r="U664">
        <v>22052</v>
      </c>
      <c r="V664">
        <v>1</v>
      </c>
      <c r="W664" t="s">
        <v>42</v>
      </c>
      <c r="X664" t="s">
        <v>43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3">
      <c r="A665">
        <v>21</v>
      </c>
      <c r="B665">
        <f t="shared" si="10"/>
        <v>1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923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>
        <v>4</v>
      </c>
      <c r="S665" t="s">
        <v>41</v>
      </c>
      <c r="T665">
        <v>2693</v>
      </c>
      <c r="U665">
        <v>8870</v>
      </c>
      <c r="V665">
        <v>1</v>
      </c>
      <c r="W665" t="s">
        <v>42</v>
      </c>
      <c r="X665" t="s">
        <v>43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3">
      <c r="A666">
        <v>36</v>
      </c>
      <c r="B666">
        <f t="shared" si="10"/>
        <v>0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924</v>
      </c>
      <c r="L666">
        <v>3</v>
      </c>
      <c r="M666" t="s">
        <v>46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48</v>
      </c>
      <c r="T666">
        <v>6586</v>
      </c>
      <c r="U666">
        <v>4821</v>
      </c>
      <c r="V666">
        <v>0</v>
      </c>
      <c r="W666" t="s">
        <v>42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3">
      <c r="A667">
        <v>47</v>
      </c>
      <c r="B667">
        <f t="shared" si="10"/>
        <v>0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925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41</v>
      </c>
      <c r="T667">
        <v>3294</v>
      </c>
      <c r="U667">
        <v>13137</v>
      </c>
      <c r="V667">
        <v>1</v>
      </c>
      <c r="W667" t="s">
        <v>42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3">
      <c r="A668">
        <v>22</v>
      </c>
      <c r="B668">
        <f t="shared" si="10"/>
        <v>1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926</v>
      </c>
      <c r="L668">
        <v>2</v>
      </c>
      <c r="M668" t="s">
        <v>39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48</v>
      </c>
      <c r="T668">
        <v>4171</v>
      </c>
      <c r="U668">
        <v>10022</v>
      </c>
      <c r="V668">
        <v>0</v>
      </c>
      <c r="W668" t="s">
        <v>42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3">
      <c r="A669">
        <v>41</v>
      </c>
      <c r="B669">
        <f t="shared" si="10"/>
        <v>1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927</v>
      </c>
      <c r="L669">
        <v>2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>
        <v>4</v>
      </c>
      <c r="S669" t="s">
        <v>52</v>
      </c>
      <c r="T669">
        <v>2778</v>
      </c>
      <c r="U669">
        <v>17725</v>
      </c>
      <c r="V669">
        <v>4</v>
      </c>
      <c r="W669" t="s">
        <v>42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3">
      <c r="A670">
        <v>28</v>
      </c>
      <c r="B670">
        <f t="shared" si="10"/>
        <v>0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930</v>
      </c>
      <c r="L670">
        <v>3</v>
      </c>
      <c r="M670" t="s">
        <v>39</v>
      </c>
      <c r="N670">
        <v>77</v>
      </c>
      <c r="O670">
        <v>3</v>
      </c>
      <c r="P670">
        <v>1</v>
      </c>
      <c r="Q670" t="s">
        <v>47</v>
      </c>
      <c r="R670">
        <v>3</v>
      </c>
      <c r="S670" t="s">
        <v>52</v>
      </c>
      <c r="T670">
        <v>2377</v>
      </c>
      <c r="U670">
        <v>9834</v>
      </c>
      <c r="V670">
        <v>5</v>
      </c>
      <c r="W670" t="s">
        <v>42</v>
      </c>
      <c r="X670" t="s">
        <v>43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3">
      <c r="A671">
        <v>39</v>
      </c>
      <c r="B671">
        <f t="shared" si="10"/>
        <v>1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932</v>
      </c>
      <c r="L671">
        <v>4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>
        <v>1</v>
      </c>
      <c r="S671" t="s">
        <v>48</v>
      </c>
      <c r="T671">
        <v>2404</v>
      </c>
      <c r="U671">
        <v>4303</v>
      </c>
      <c r="V671">
        <v>7</v>
      </c>
      <c r="W671" t="s">
        <v>42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3">
      <c r="A672">
        <v>27</v>
      </c>
      <c r="B672">
        <f t="shared" si="10"/>
        <v>0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933</v>
      </c>
      <c r="L672">
        <v>2</v>
      </c>
      <c r="M672" t="s">
        <v>39</v>
      </c>
      <c r="N672">
        <v>76</v>
      </c>
      <c r="O672">
        <v>3</v>
      </c>
      <c r="P672">
        <v>1</v>
      </c>
      <c r="Q672" t="s">
        <v>47</v>
      </c>
      <c r="R672">
        <v>3</v>
      </c>
      <c r="S672" t="s">
        <v>41</v>
      </c>
      <c r="T672">
        <v>2318</v>
      </c>
      <c r="U672">
        <v>17808</v>
      </c>
      <c r="V672">
        <v>1</v>
      </c>
      <c r="W672" t="s">
        <v>42</v>
      </c>
      <c r="X672" t="s">
        <v>43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3">
      <c r="A673">
        <v>34</v>
      </c>
      <c r="B673">
        <f t="shared" si="10"/>
        <v>0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934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>
        <v>2</v>
      </c>
      <c r="S673" t="s">
        <v>52</v>
      </c>
      <c r="T673">
        <v>2008</v>
      </c>
      <c r="U673">
        <v>6896</v>
      </c>
      <c r="V673">
        <v>1</v>
      </c>
      <c r="W673" t="s">
        <v>42</v>
      </c>
      <c r="X673" t="s">
        <v>43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3">
      <c r="A674">
        <v>42</v>
      </c>
      <c r="B674">
        <f t="shared" si="10"/>
        <v>0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936</v>
      </c>
      <c r="L674">
        <v>3</v>
      </c>
      <c r="M674" t="s">
        <v>39</v>
      </c>
      <c r="N674">
        <v>68</v>
      </c>
      <c r="O674">
        <v>2</v>
      </c>
      <c r="P674">
        <v>2</v>
      </c>
      <c r="Q674" t="s">
        <v>40</v>
      </c>
      <c r="R674">
        <v>3</v>
      </c>
      <c r="S674" t="s">
        <v>41</v>
      </c>
      <c r="T674">
        <v>6244</v>
      </c>
      <c r="U674">
        <v>7824</v>
      </c>
      <c r="V674">
        <v>7</v>
      </c>
      <c r="W674" t="s">
        <v>42</v>
      </c>
      <c r="X674" t="s">
        <v>43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3">
      <c r="A675">
        <v>33</v>
      </c>
      <c r="B675">
        <f t="shared" si="10"/>
        <v>0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939</v>
      </c>
      <c r="L675">
        <v>3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>
        <v>1</v>
      </c>
      <c r="S675" t="s">
        <v>41</v>
      </c>
      <c r="T675">
        <v>2799</v>
      </c>
      <c r="U675">
        <v>3339</v>
      </c>
      <c r="V675">
        <v>3</v>
      </c>
      <c r="W675" t="s">
        <v>42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3">
      <c r="A676">
        <v>58</v>
      </c>
      <c r="B676">
        <f t="shared" si="10"/>
        <v>0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940</v>
      </c>
      <c r="L676">
        <v>3</v>
      </c>
      <c r="M676" t="s">
        <v>39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52</v>
      </c>
      <c r="T676">
        <v>10552</v>
      </c>
      <c r="U676">
        <v>9255</v>
      </c>
      <c r="V676">
        <v>2</v>
      </c>
      <c r="W676" t="s">
        <v>42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3">
      <c r="A677">
        <v>31</v>
      </c>
      <c r="B677">
        <f t="shared" si="10"/>
        <v>0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941</v>
      </c>
      <c r="L677">
        <v>2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48</v>
      </c>
      <c r="T677">
        <v>2329</v>
      </c>
      <c r="U677">
        <v>11737</v>
      </c>
      <c r="V677">
        <v>3</v>
      </c>
      <c r="W677" t="s">
        <v>42</v>
      </c>
      <c r="X677" t="s">
        <v>43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3">
      <c r="A678">
        <v>35</v>
      </c>
      <c r="B678">
        <f t="shared" si="10"/>
        <v>0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942</v>
      </c>
      <c r="L678">
        <v>4</v>
      </c>
      <c r="M678" t="s">
        <v>39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48</v>
      </c>
      <c r="T678">
        <v>4014</v>
      </c>
      <c r="U678">
        <v>19170</v>
      </c>
      <c r="V678">
        <v>1</v>
      </c>
      <c r="W678" t="s">
        <v>42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3">
      <c r="A679">
        <v>49</v>
      </c>
      <c r="B679">
        <f t="shared" si="10"/>
        <v>0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944</v>
      </c>
      <c r="L679">
        <v>1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>
        <v>2</v>
      </c>
      <c r="S679" t="s">
        <v>48</v>
      </c>
      <c r="T679">
        <v>7403</v>
      </c>
      <c r="U679">
        <v>22477</v>
      </c>
      <c r="V679">
        <v>4</v>
      </c>
      <c r="W679" t="s">
        <v>42</v>
      </c>
      <c r="X679" t="s">
        <v>43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3">
      <c r="A680">
        <v>48</v>
      </c>
      <c r="B680">
        <f t="shared" si="10"/>
        <v>0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945</v>
      </c>
      <c r="L680">
        <v>4</v>
      </c>
      <c r="M680" t="s">
        <v>46</v>
      </c>
      <c r="N680">
        <v>51</v>
      </c>
      <c r="O680">
        <v>3</v>
      </c>
      <c r="P680">
        <v>1</v>
      </c>
      <c r="Q680" t="s">
        <v>47</v>
      </c>
      <c r="R680">
        <v>3</v>
      </c>
      <c r="S680" t="s">
        <v>48</v>
      </c>
      <c r="T680">
        <v>2259</v>
      </c>
      <c r="U680">
        <v>5543</v>
      </c>
      <c r="V680">
        <v>4</v>
      </c>
      <c r="W680" t="s">
        <v>42</v>
      </c>
      <c r="X680" t="s">
        <v>43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3">
      <c r="A681">
        <v>31</v>
      </c>
      <c r="B681">
        <f t="shared" si="10"/>
        <v>0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947</v>
      </c>
      <c r="L681">
        <v>4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>
        <v>3</v>
      </c>
      <c r="S681" t="s">
        <v>48</v>
      </c>
      <c r="T681">
        <v>6932</v>
      </c>
      <c r="U681">
        <v>24406</v>
      </c>
      <c r="V681">
        <v>1</v>
      </c>
      <c r="W681" t="s">
        <v>42</v>
      </c>
      <c r="X681" t="s">
        <v>43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3">
      <c r="A682">
        <v>36</v>
      </c>
      <c r="B682">
        <f t="shared" si="10"/>
        <v>0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949</v>
      </c>
      <c r="L682">
        <v>2</v>
      </c>
      <c r="M682" t="s">
        <v>46</v>
      </c>
      <c r="N682">
        <v>65</v>
      </c>
      <c r="O682">
        <v>3</v>
      </c>
      <c r="P682">
        <v>1</v>
      </c>
      <c r="Q682" t="s">
        <v>47</v>
      </c>
      <c r="R682">
        <v>4</v>
      </c>
      <c r="S682" t="s">
        <v>41</v>
      </c>
      <c r="T682">
        <v>4678</v>
      </c>
      <c r="U682">
        <v>23293</v>
      </c>
      <c r="V682">
        <v>2</v>
      </c>
      <c r="W682" t="s">
        <v>42</v>
      </c>
      <c r="X682" t="s">
        <v>43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3">
      <c r="A683">
        <v>38</v>
      </c>
      <c r="B683">
        <f t="shared" si="10"/>
        <v>0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950</v>
      </c>
      <c r="L683">
        <v>4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48</v>
      </c>
      <c r="T683">
        <v>13582</v>
      </c>
      <c r="U683">
        <v>16292</v>
      </c>
      <c r="V683">
        <v>1</v>
      </c>
      <c r="W683" t="s">
        <v>42</v>
      </c>
      <c r="X683" t="s">
        <v>43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3">
      <c r="A684">
        <v>32</v>
      </c>
      <c r="B684">
        <f t="shared" si="10"/>
        <v>0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951</v>
      </c>
      <c r="L684">
        <v>3</v>
      </c>
      <c r="M684" t="s">
        <v>39</v>
      </c>
      <c r="N684">
        <v>70</v>
      </c>
      <c r="O684">
        <v>2</v>
      </c>
      <c r="P684">
        <v>1</v>
      </c>
      <c r="Q684" t="s">
        <v>50</v>
      </c>
      <c r="R684">
        <v>2</v>
      </c>
      <c r="S684" t="s">
        <v>48</v>
      </c>
      <c r="T684">
        <v>2332</v>
      </c>
      <c r="U684">
        <v>3974</v>
      </c>
      <c r="V684">
        <v>6</v>
      </c>
      <c r="W684" t="s">
        <v>42</v>
      </c>
      <c r="X684" t="s">
        <v>43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3">
      <c r="A685">
        <v>25</v>
      </c>
      <c r="B685">
        <f t="shared" si="10"/>
        <v>1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952</v>
      </c>
      <c r="L685">
        <v>3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48</v>
      </c>
      <c r="T685">
        <v>2413</v>
      </c>
      <c r="U685">
        <v>18798</v>
      </c>
      <c r="V685">
        <v>1</v>
      </c>
      <c r="W685" t="s">
        <v>42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3">
      <c r="A686">
        <v>40</v>
      </c>
      <c r="B686">
        <f t="shared" si="10"/>
        <v>0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954</v>
      </c>
      <c r="L686">
        <v>1</v>
      </c>
      <c r="M686" t="s">
        <v>46</v>
      </c>
      <c r="N686">
        <v>67</v>
      </c>
      <c r="O686">
        <v>2</v>
      </c>
      <c r="P686">
        <v>3</v>
      </c>
      <c r="Q686" t="s">
        <v>40</v>
      </c>
      <c r="R686">
        <v>2</v>
      </c>
      <c r="S686" t="s">
        <v>52</v>
      </c>
      <c r="T686">
        <v>9705</v>
      </c>
      <c r="U686">
        <v>20652</v>
      </c>
      <c r="V686">
        <v>2</v>
      </c>
      <c r="W686" t="s">
        <v>42</v>
      </c>
      <c r="X686" t="s">
        <v>43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3">
      <c r="A687">
        <v>26</v>
      </c>
      <c r="B687">
        <f t="shared" si="10"/>
        <v>0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956</v>
      </c>
      <c r="L687">
        <v>3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>
        <v>1</v>
      </c>
      <c r="S687" t="s">
        <v>41</v>
      </c>
      <c r="T687">
        <v>4294</v>
      </c>
      <c r="U687">
        <v>11148</v>
      </c>
      <c r="V687">
        <v>1</v>
      </c>
      <c r="W687" t="s">
        <v>42</v>
      </c>
      <c r="X687" t="s">
        <v>43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3">
      <c r="A688">
        <v>41</v>
      </c>
      <c r="B688">
        <f t="shared" si="10"/>
        <v>0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957</v>
      </c>
      <c r="L688">
        <v>4</v>
      </c>
      <c r="M688" t="s">
        <v>46</v>
      </c>
      <c r="N688">
        <v>59</v>
      </c>
      <c r="O688">
        <v>3</v>
      </c>
      <c r="P688">
        <v>1</v>
      </c>
      <c r="Q688" t="s">
        <v>50</v>
      </c>
      <c r="R688">
        <v>1</v>
      </c>
      <c r="S688" t="s">
        <v>41</v>
      </c>
      <c r="T688">
        <v>4721</v>
      </c>
      <c r="U688">
        <v>3119</v>
      </c>
      <c r="V688">
        <v>2</v>
      </c>
      <c r="W688" t="s">
        <v>42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3">
      <c r="A689">
        <v>36</v>
      </c>
      <c r="B689">
        <f t="shared" si="10"/>
        <v>0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958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>
        <v>3</v>
      </c>
      <c r="S689" t="s">
        <v>41</v>
      </c>
      <c r="T689">
        <v>2519</v>
      </c>
      <c r="U689">
        <v>12287</v>
      </c>
      <c r="V689">
        <v>4</v>
      </c>
      <c r="W689" t="s">
        <v>42</v>
      </c>
      <c r="X689" t="s">
        <v>43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3">
      <c r="A690">
        <v>19</v>
      </c>
      <c r="B690">
        <f t="shared" si="10"/>
        <v>1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959</v>
      </c>
      <c r="L690">
        <v>4</v>
      </c>
      <c r="M690" t="s">
        <v>46</v>
      </c>
      <c r="N690">
        <v>37</v>
      </c>
      <c r="O690">
        <v>2</v>
      </c>
      <c r="P690">
        <v>1</v>
      </c>
      <c r="Q690" t="s">
        <v>57</v>
      </c>
      <c r="R690">
        <v>2</v>
      </c>
      <c r="S690" t="s">
        <v>41</v>
      </c>
      <c r="T690">
        <v>2121</v>
      </c>
      <c r="U690">
        <v>9947</v>
      </c>
      <c r="V690">
        <v>1</v>
      </c>
      <c r="W690" t="s">
        <v>42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3">
      <c r="A691">
        <v>20</v>
      </c>
      <c r="B691">
        <f t="shared" si="10"/>
        <v>1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960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>
        <v>1</v>
      </c>
      <c r="S691" t="s">
        <v>41</v>
      </c>
      <c r="T691">
        <v>2973</v>
      </c>
      <c r="U691">
        <v>13008</v>
      </c>
      <c r="V691">
        <v>1</v>
      </c>
      <c r="W691" t="s">
        <v>42</v>
      </c>
      <c r="X691" t="s">
        <v>43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3">
      <c r="A692">
        <v>31</v>
      </c>
      <c r="B692">
        <f t="shared" si="10"/>
        <v>0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961</v>
      </c>
      <c r="L692">
        <v>4</v>
      </c>
      <c r="M692" t="s">
        <v>39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48</v>
      </c>
      <c r="T692">
        <v>5855</v>
      </c>
      <c r="U692">
        <v>17369</v>
      </c>
      <c r="V692">
        <v>0</v>
      </c>
      <c r="W692" t="s">
        <v>42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3">
      <c r="A693">
        <v>40</v>
      </c>
      <c r="B693">
        <f t="shared" si="10"/>
        <v>0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964</v>
      </c>
      <c r="L693">
        <v>4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>
        <v>2</v>
      </c>
      <c r="S693" t="s">
        <v>52</v>
      </c>
      <c r="T693">
        <v>3617</v>
      </c>
      <c r="U693">
        <v>25063</v>
      </c>
      <c r="V693">
        <v>8</v>
      </c>
      <c r="W693" t="s">
        <v>42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3">
      <c r="A694">
        <v>32</v>
      </c>
      <c r="B694">
        <f t="shared" si="10"/>
        <v>0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966</v>
      </c>
      <c r="L694">
        <v>3</v>
      </c>
      <c r="M694" t="s">
        <v>39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48</v>
      </c>
      <c r="T694">
        <v>6725</v>
      </c>
      <c r="U694">
        <v>13554</v>
      </c>
      <c r="V694">
        <v>1</v>
      </c>
      <c r="W694" t="s">
        <v>42</v>
      </c>
      <c r="X694" t="s">
        <v>43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3">
      <c r="A695">
        <v>36</v>
      </c>
      <c r="B695">
        <f t="shared" si="10"/>
        <v>1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967</v>
      </c>
      <c r="L695">
        <v>3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>
        <v>4</v>
      </c>
      <c r="S695" t="s">
        <v>48</v>
      </c>
      <c r="T695">
        <v>10325</v>
      </c>
      <c r="U695">
        <v>5518</v>
      </c>
      <c r="V695">
        <v>1</v>
      </c>
      <c r="W695" t="s">
        <v>42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3">
      <c r="A696">
        <v>33</v>
      </c>
      <c r="B696">
        <f t="shared" si="10"/>
        <v>0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969</v>
      </c>
      <c r="L696">
        <v>2</v>
      </c>
      <c r="M696" t="s">
        <v>39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41</v>
      </c>
      <c r="T696">
        <v>6949</v>
      </c>
      <c r="U696">
        <v>12291</v>
      </c>
      <c r="V696">
        <v>0</v>
      </c>
      <c r="W696" t="s">
        <v>42</v>
      </c>
      <c r="X696" t="s">
        <v>43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3">
      <c r="A697">
        <v>37</v>
      </c>
      <c r="B697">
        <f t="shared" si="10"/>
        <v>1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970</v>
      </c>
      <c r="L697">
        <v>1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>
        <v>3</v>
      </c>
      <c r="S697" t="s">
        <v>48</v>
      </c>
      <c r="T697">
        <v>10609</v>
      </c>
      <c r="U697">
        <v>14922</v>
      </c>
      <c r="V697">
        <v>5</v>
      </c>
      <c r="W697" t="s">
        <v>42</v>
      </c>
      <c r="X697" t="s">
        <v>43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3">
      <c r="A698">
        <v>45</v>
      </c>
      <c r="B698">
        <f t="shared" si="10"/>
        <v>0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972</v>
      </c>
      <c r="L698">
        <v>3</v>
      </c>
      <c r="M698" t="s">
        <v>46</v>
      </c>
      <c r="N698">
        <v>57</v>
      </c>
      <c r="O698">
        <v>3</v>
      </c>
      <c r="P698">
        <v>2</v>
      </c>
      <c r="Q698" t="s">
        <v>50</v>
      </c>
      <c r="R698">
        <v>2</v>
      </c>
      <c r="S698" t="s">
        <v>48</v>
      </c>
      <c r="T698">
        <v>4447</v>
      </c>
      <c r="U698">
        <v>23163</v>
      </c>
      <c r="V698">
        <v>1</v>
      </c>
      <c r="W698" t="s">
        <v>42</v>
      </c>
      <c r="X698" t="s">
        <v>43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3">
      <c r="A699">
        <v>29</v>
      </c>
      <c r="B699">
        <f t="shared" si="10"/>
        <v>0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974</v>
      </c>
      <c r="L699">
        <v>3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48</v>
      </c>
      <c r="T699">
        <v>2157</v>
      </c>
      <c r="U699">
        <v>18203</v>
      </c>
      <c r="V699">
        <v>1</v>
      </c>
      <c r="W699" t="s">
        <v>42</v>
      </c>
      <c r="X699" t="s">
        <v>43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3">
      <c r="A700">
        <v>35</v>
      </c>
      <c r="B700">
        <f t="shared" si="10"/>
        <v>0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975</v>
      </c>
      <c r="L700">
        <v>3</v>
      </c>
      <c r="M700" t="s">
        <v>39</v>
      </c>
      <c r="N700">
        <v>86</v>
      </c>
      <c r="O700">
        <v>3</v>
      </c>
      <c r="P700">
        <v>2</v>
      </c>
      <c r="Q700" t="s">
        <v>40</v>
      </c>
      <c r="R700">
        <v>3</v>
      </c>
      <c r="S700" t="s">
        <v>48</v>
      </c>
      <c r="T700">
        <v>4601</v>
      </c>
      <c r="U700">
        <v>6179</v>
      </c>
      <c r="V700">
        <v>1</v>
      </c>
      <c r="W700" t="s">
        <v>42</v>
      </c>
      <c r="X700" t="s">
        <v>43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3">
      <c r="A701">
        <v>52</v>
      </c>
      <c r="B701">
        <f t="shared" si="10"/>
        <v>0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976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48</v>
      </c>
      <c r="T701">
        <v>17099</v>
      </c>
      <c r="U701">
        <v>13829</v>
      </c>
      <c r="V701">
        <v>2</v>
      </c>
      <c r="W701" t="s">
        <v>42</v>
      </c>
      <c r="X701" t="s">
        <v>43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3">
      <c r="A702">
        <v>58</v>
      </c>
      <c r="B702">
        <f t="shared" si="10"/>
        <v>1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977</v>
      </c>
      <c r="L702">
        <v>4</v>
      </c>
      <c r="M702" t="s">
        <v>46</v>
      </c>
      <c r="N702">
        <v>51</v>
      </c>
      <c r="O702">
        <v>3</v>
      </c>
      <c r="P702">
        <v>1</v>
      </c>
      <c r="Q702" t="s">
        <v>47</v>
      </c>
      <c r="R702">
        <v>3</v>
      </c>
      <c r="S702" t="s">
        <v>41</v>
      </c>
      <c r="T702">
        <v>2479</v>
      </c>
      <c r="U702">
        <v>26227</v>
      </c>
      <c r="V702">
        <v>4</v>
      </c>
      <c r="W702" t="s">
        <v>42</v>
      </c>
      <c r="X702" t="s">
        <v>43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3">
      <c r="A703">
        <v>53</v>
      </c>
      <c r="B703">
        <f t="shared" si="10"/>
        <v>0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981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52</v>
      </c>
      <c r="T703">
        <v>14852</v>
      </c>
      <c r="U703">
        <v>13938</v>
      </c>
      <c r="V703">
        <v>6</v>
      </c>
      <c r="W703" t="s">
        <v>42</v>
      </c>
      <c r="X703" t="s">
        <v>43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3">
      <c r="A704">
        <v>30</v>
      </c>
      <c r="B704">
        <f t="shared" si="10"/>
        <v>0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982</v>
      </c>
      <c r="L704">
        <v>3</v>
      </c>
      <c r="M704" t="s">
        <v>46</v>
      </c>
      <c r="N704">
        <v>62</v>
      </c>
      <c r="O704">
        <v>3</v>
      </c>
      <c r="P704">
        <v>3</v>
      </c>
      <c r="Q704" t="s">
        <v>40</v>
      </c>
      <c r="R704">
        <v>3</v>
      </c>
      <c r="S704" t="s">
        <v>52</v>
      </c>
      <c r="T704">
        <v>7264</v>
      </c>
      <c r="U704">
        <v>9977</v>
      </c>
      <c r="V704">
        <v>5</v>
      </c>
      <c r="W704" t="s">
        <v>42</v>
      </c>
      <c r="X704" t="s">
        <v>43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3">
      <c r="A705">
        <v>38</v>
      </c>
      <c r="B705">
        <f t="shared" si="10"/>
        <v>0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983</v>
      </c>
      <c r="L705">
        <v>3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>
        <v>4</v>
      </c>
      <c r="S705" t="s">
        <v>41</v>
      </c>
      <c r="T705">
        <v>5666</v>
      </c>
      <c r="U705">
        <v>19899</v>
      </c>
      <c r="V705">
        <v>1</v>
      </c>
      <c r="W705" t="s">
        <v>42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3">
      <c r="A706">
        <v>35</v>
      </c>
      <c r="B706">
        <f t="shared" si="10"/>
        <v>0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984</v>
      </c>
      <c r="L706">
        <v>4</v>
      </c>
      <c r="M706" t="s">
        <v>46</v>
      </c>
      <c r="N706">
        <v>92</v>
      </c>
      <c r="O706">
        <v>3</v>
      </c>
      <c r="P706">
        <v>3</v>
      </c>
      <c r="Q706" t="s">
        <v>40</v>
      </c>
      <c r="R706">
        <v>4</v>
      </c>
      <c r="S706" t="s">
        <v>52</v>
      </c>
      <c r="T706">
        <v>7823</v>
      </c>
      <c r="U706">
        <v>6812</v>
      </c>
      <c r="V706">
        <v>6</v>
      </c>
      <c r="W706" t="s">
        <v>42</v>
      </c>
      <c r="X706" t="s">
        <v>43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3">
      <c r="A707">
        <v>39</v>
      </c>
      <c r="B707">
        <f t="shared" ref="B707:B770" si="11">IF(C707="Yes",1,0)</f>
        <v>0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985</v>
      </c>
      <c r="L707">
        <v>1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>
        <v>3</v>
      </c>
      <c r="S707" t="s">
        <v>41</v>
      </c>
      <c r="T707">
        <v>7880</v>
      </c>
      <c r="U707">
        <v>2560</v>
      </c>
      <c r="V707">
        <v>0</v>
      </c>
      <c r="W707" t="s">
        <v>42</v>
      </c>
      <c r="X707" t="s">
        <v>43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3">
      <c r="A708">
        <v>40</v>
      </c>
      <c r="B708">
        <f t="shared" si="11"/>
        <v>1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986</v>
      </c>
      <c r="L708">
        <v>2</v>
      </c>
      <c r="M708" t="s">
        <v>39</v>
      </c>
      <c r="N708">
        <v>100</v>
      </c>
      <c r="O708">
        <v>4</v>
      </c>
      <c r="P708">
        <v>4</v>
      </c>
      <c r="Q708" t="s">
        <v>40</v>
      </c>
      <c r="R708">
        <v>2</v>
      </c>
      <c r="S708" t="s">
        <v>41</v>
      </c>
      <c r="T708">
        <v>13194</v>
      </c>
      <c r="U708">
        <v>17071</v>
      </c>
      <c r="V708">
        <v>4</v>
      </c>
      <c r="W708" t="s">
        <v>42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3">
      <c r="A709">
        <v>47</v>
      </c>
      <c r="B709">
        <f t="shared" si="11"/>
        <v>0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987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52</v>
      </c>
      <c r="T709">
        <v>5067</v>
      </c>
      <c r="U709">
        <v>6759</v>
      </c>
      <c r="V709">
        <v>1</v>
      </c>
      <c r="W709" t="s">
        <v>42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3">
      <c r="A710">
        <v>36</v>
      </c>
      <c r="B710">
        <f t="shared" si="11"/>
        <v>0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990</v>
      </c>
      <c r="L710">
        <v>1</v>
      </c>
      <c r="M710" t="s">
        <v>46</v>
      </c>
      <c r="N710">
        <v>84</v>
      </c>
      <c r="O710">
        <v>3</v>
      </c>
      <c r="P710">
        <v>2</v>
      </c>
      <c r="Q710" t="s">
        <v>40</v>
      </c>
      <c r="R710">
        <v>4</v>
      </c>
      <c r="S710" t="s">
        <v>52</v>
      </c>
      <c r="T710">
        <v>5079</v>
      </c>
      <c r="U710">
        <v>25952</v>
      </c>
      <c r="V710">
        <v>4</v>
      </c>
      <c r="W710" t="s">
        <v>42</v>
      </c>
      <c r="X710" t="s">
        <v>43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3">
      <c r="A711">
        <v>31</v>
      </c>
      <c r="B711">
        <f t="shared" si="11"/>
        <v>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991</v>
      </c>
      <c r="L711">
        <v>3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>
        <v>1</v>
      </c>
      <c r="S711" t="s">
        <v>41</v>
      </c>
      <c r="T711">
        <v>2321</v>
      </c>
      <c r="U711">
        <v>10322</v>
      </c>
      <c r="V711">
        <v>0</v>
      </c>
      <c r="W711" t="s">
        <v>42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3">
      <c r="A712">
        <v>33</v>
      </c>
      <c r="B712">
        <f t="shared" si="11"/>
        <v>0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992</v>
      </c>
      <c r="L712">
        <v>4</v>
      </c>
      <c r="M712" t="s">
        <v>46</v>
      </c>
      <c r="N712">
        <v>38</v>
      </c>
      <c r="O712">
        <v>3</v>
      </c>
      <c r="P712">
        <v>4</v>
      </c>
      <c r="Q712" t="s">
        <v>56</v>
      </c>
      <c r="R712">
        <v>3</v>
      </c>
      <c r="S712" t="s">
        <v>41</v>
      </c>
      <c r="T712">
        <v>17444</v>
      </c>
      <c r="U712">
        <v>20489</v>
      </c>
      <c r="V712">
        <v>1</v>
      </c>
      <c r="W712" t="s">
        <v>42</v>
      </c>
      <c r="X712" t="s">
        <v>43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3">
      <c r="A713">
        <v>29</v>
      </c>
      <c r="B713">
        <f t="shared" si="11"/>
        <v>1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994</v>
      </c>
      <c r="L713">
        <v>4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>
        <v>1</v>
      </c>
      <c r="S713" t="s">
        <v>41</v>
      </c>
      <c r="T713">
        <v>2404</v>
      </c>
      <c r="U713">
        <v>11479</v>
      </c>
      <c r="V713">
        <v>6</v>
      </c>
      <c r="W713" t="s">
        <v>42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3">
      <c r="A714">
        <v>33</v>
      </c>
      <c r="B714">
        <f t="shared" si="11"/>
        <v>0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995</v>
      </c>
      <c r="L714">
        <v>2</v>
      </c>
      <c r="M714" t="s">
        <v>39</v>
      </c>
      <c r="N714">
        <v>53</v>
      </c>
      <c r="O714">
        <v>3</v>
      </c>
      <c r="P714">
        <v>1</v>
      </c>
      <c r="Q714" t="s">
        <v>47</v>
      </c>
      <c r="R714">
        <v>4</v>
      </c>
      <c r="S714" t="s">
        <v>41</v>
      </c>
      <c r="T714">
        <v>3452</v>
      </c>
      <c r="U714">
        <v>17241</v>
      </c>
      <c r="V714">
        <v>3</v>
      </c>
      <c r="W714" t="s">
        <v>42</v>
      </c>
      <c r="X714" t="s">
        <v>43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3">
      <c r="A715">
        <v>45</v>
      </c>
      <c r="B715">
        <f t="shared" si="11"/>
        <v>0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996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>
        <v>4</v>
      </c>
      <c r="S715" t="s">
        <v>52</v>
      </c>
      <c r="T715">
        <v>2270</v>
      </c>
      <c r="U715">
        <v>11005</v>
      </c>
      <c r="V715">
        <v>3</v>
      </c>
      <c r="W715" t="s">
        <v>42</v>
      </c>
      <c r="X715" t="s">
        <v>43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3">
      <c r="A716">
        <v>50</v>
      </c>
      <c r="B716">
        <f t="shared" si="11"/>
        <v>0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997</v>
      </c>
      <c r="L716">
        <v>4</v>
      </c>
      <c r="M716" t="s">
        <v>46</v>
      </c>
      <c r="N716">
        <v>66</v>
      </c>
      <c r="O716">
        <v>3</v>
      </c>
      <c r="P716">
        <v>4</v>
      </c>
      <c r="Q716" t="s">
        <v>58</v>
      </c>
      <c r="R716">
        <v>4</v>
      </c>
      <c r="S716" t="s">
        <v>52</v>
      </c>
      <c r="T716">
        <v>17399</v>
      </c>
      <c r="U716">
        <v>6615</v>
      </c>
      <c r="V716">
        <v>9</v>
      </c>
      <c r="W716" t="s">
        <v>42</v>
      </c>
      <c r="X716" t="s">
        <v>43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3">
      <c r="A717">
        <v>33</v>
      </c>
      <c r="B717">
        <f t="shared" si="11"/>
        <v>0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998</v>
      </c>
      <c r="L717">
        <v>3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48</v>
      </c>
      <c r="T717">
        <v>5488</v>
      </c>
      <c r="U717">
        <v>20161</v>
      </c>
      <c r="V717">
        <v>1</v>
      </c>
      <c r="W717" t="s">
        <v>42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3">
      <c r="A718">
        <v>41</v>
      </c>
      <c r="B718">
        <f t="shared" si="11"/>
        <v>0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999</v>
      </c>
      <c r="L718">
        <v>1</v>
      </c>
      <c r="M718" t="s">
        <v>46</v>
      </c>
      <c r="N718">
        <v>64</v>
      </c>
      <c r="O718">
        <v>3</v>
      </c>
      <c r="P718">
        <v>5</v>
      </c>
      <c r="Q718" t="s">
        <v>58</v>
      </c>
      <c r="R718">
        <v>3</v>
      </c>
      <c r="S718" t="s">
        <v>52</v>
      </c>
      <c r="T718">
        <v>19419</v>
      </c>
      <c r="U718">
        <v>3735</v>
      </c>
      <c r="V718">
        <v>2</v>
      </c>
      <c r="W718" t="s">
        <v>42</v>
      </c>
      <c r="X718" t="s">
        <v>43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3">
      <c r="A719">
        <v>27</v>
      </c>
      <c r="B719">
        <f t="shared" si="11"/>
        <v>0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1001</v>
      </c>
      <c r="L719">
        <v>3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>
        <v>2</v>
      </c>
      <c r="S719" t="s">
        <v>48</v>
      </c>
      <c r="T719">
        <v>2811</v>
      </c>
      <c r="U719">
        <v>12086</v>
      </c>
      <c r="V719">
        <v>9</v>
      </c>
      <c r="W719" t="s">
        <v>42</v>
      </c>
      <c r="X719" t="s">
        <v>43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3">
      <c r="A720">
        <v>45</v>
      </c>
      <c r="B720">
        <f t="shared" si="11"/>
        <v>0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1002</v>
      </c>
      <c r="L720">
        <v>4</v>
      </c>
      <c r="M720" t="s">
        <v>46</v>
      </c>
      <c r="N720">
        <v>42</v>
      </c>
      <c r="O720">
        <v>3</v>
      </c>
      <c r="P720">
        <v>2</v>
      </c>
      <c r="Q720" t="s">
        <v>50</v>
      </c>
      <c r="R720">
        <v>1</v>
      </c>
      <c r="S720" t="s">
        <v>48</v>
      </c>
      <c r="T720">
        <v>3633</v>
      </c>
      <c r="U720">
        <v>14039</v>
      </c>
      <c r="V720">
        <v>1</v>
      </c>
      <c r="W720" t="s">
        <v>42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3">
      <c r="A721">
        <v>47</v>
      </c>
      <c r="B721">
        <f t="shared" si="11"/>
        <v>0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1003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>
        <v>4</v>
      </c>
      <c r="S721" t="s">
        <v>41</v>
      </c>
      <c r="T721">
        <v>4163</v>
      </c>
      <c r="U721">
        <v>8571</v>
      </c>
      <c r="V721">
        <v>1</v>
      </c>
      <c r="W721" t="s">
        <v>42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3">
      <c r="A722">
        <v>30</v>
      </c>
      <c r="B722">
        <f t="shared" si="11"/>
        <v>1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1004</v>
      </c>
      <c r="L722">
        <v>1</v>
      </c>
      <c r="M722" t="s">
        <v>39</v>
      </c>
      <c r="N722">
        <v>48</v>
      </c>
      <c r="O722">
        <v>3</v>
      </c>
      <c r="P722">
        <v>1</v>
      </c>
      <c r="Q722" t="s">
        <v>47</v>
      </c>
      <c r="R722">
        <v>3</v>
      </c>
      <c r="S722" t="s">
        <v>48</v>
      </c>
      <c r="T722">
        <v>2132</v>
      </c>
      <c r="U722">
        <v>11539</v>
      </c>
      <c r="V722">
        <v>4</v>
      </c>
      <c r="W722" t="s">
        <v>42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3">
      <c r="A723">
        <v>50</v>
      </c>
      <c r="B723">
        <f t="shared" si="11"/>
        <v>0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1005</v>
      </c>
      <c r="L723">
        <v>4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48</v>
      </c>
      <c r="T723">
        <v>13973</v>
      </c>
      <c r="U723">
        <v>4161</v>
      </c>
      <c r="V723">
        <v>3</v>
      </c>
      <c r="W723" t="s">
        <v>42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3">
      <c r="A724">
        <v>38</v>
      </c>
      <c r="B724">
        <f t="shared" si="11"/>
        <v>0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1006</v>
      </c>
      <c r="L724">
        <v>3</v>
      </c>
      <c r="M724" t="s">
        <v>46</v>
      </c>
      <c r="N724">
        <v>66</v>
      </c>
      <c r="O724">
        <v>3</v>
      </c>
      <c r="P724">
        <v>1</v>
      </c>
      <c r="Q724" t="s">
        <v>47</v>
      </c>
      <c r="R724">
        <v>3</v>
      </c>
      <c r="S724" t="s">
        <v>48</v>
      </c>
      <c r="T724">
        <v>2684</v>
      </c>
      <c r="U724">
        <v>12127</v>
      </c>
      <c r="V724">
        <v>0</v>
      </c>
      <c r="W724" t="s">
        <v>42</v>
      </c>
      <c r="X724" t="s">
        <v>43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3">
      <c r="A725">
        <v>46</v>
      </c>
      <c r="B725">
        <f t="shared" si="11"/>
        <v>0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1007</v>
      </c>
      <c r="L725">
        <v>4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52</v>
      </c>
      <c r="T725">
        <v>10845</v>
      </c>
      <c r="U725">
        <v>24208</v>
      </c>
      <c r="V725">
        <v>6</v>
      </c>
      <c r="W725" t="s">
        <v>42</v>
      </c>
      <c r="X725" t="s">
        <v>43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3">
      <c r="A726">
        <v>24</v>
      </c>
      <c r="B726">
        <f t="shared" si="11"/>
        <v>0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1009</v>
      </c>
      <c r="L726">
        <v>4</v>
      </c>
      <c r="M726" t="s">
        <v>39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52</v>
      </c>
      <c r="T726">
        <v>4377</v>
      </c>
      <c r="U726">
        <v>24117</v>
      </c>
      <c r="V726">
        <v>1</v>
      </c>
      <c r="W726" t="s">
        <v>42</v>
      </c>
      <c r="X726" t="s">
        <v>43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3">
      <c r="A727">
        <v>35</v>
      </c>
      <c r="B727">
        <f t="shared" si="11"/>
        <v>1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1010</v>
      </c>
      <c r="L727">
        <v>3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>
        <v>2</v>
      </c>
      <c r="S727" t="s">
        <v>52</v>
      </c>
      <c r="T727">
        <v>3743</v>
      </c>
      <c r="U727">
        <v>10074</v>
      </c>
      <c r="V727">
        <v>1</v>
      </c>
      <c r="W727" t="s">
        <v>42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3">
      <c r="A728">
        <v>31</v>
      </c>
      <c r="B728">
        <f t="shared" si="11"/>
        <v>0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1011</v>
      </c>
      <c r="L728">
        <v>3</v>
      </c>
      <c r="M728" t="s">
        <v>39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48</v>
      </c>
      <c r="T728">
        <v>4148</v>
      </c>
      <c r="U728">
        <v>11275</v>
      </c>
      <c r="V728">
        <v>1</v>
      </c>
      <c r="W728" t="s">
        <v>42</v>
      </c>
      <c r="X728" t="s">
        <v>43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3">
      <c r="A729">
        <v>18</v>
      </c>
      <c r="B729">
        <f t="shared" si="11"/>
        <v>0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1012</v>
      </c>
      <c r="L729">
        <v>2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>
        <v>4</v>
      </c>
      <c r="S729" t="s">
        <v>41</v>
      </c>
      <c r="T729">
        <v>1051</v>
      </c>
      <c r="U729">
        <v>13493</v>
      </c>
      <c r="V729">
        <v>1</v>
      </c>
      <c r="W729" t="s">
        <v>42</v>
      </c>
      <c r="X729" t="s">
        <v>43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3">
      <c r="A730">
        <v>54</v>
      </c>
      <c r="B730">
        <f t="shared" si="11"/>
        <v>0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1013</v>
      </c>
      <c r="L730">
        <v>3</v>
      </c>
      <c r="M730" t="s">
        <v>39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48</v>
      </c>
      <c r="T730">
        <v>10739</v>
      </c>
      <c r="U730">
        <v>13943</v>
      </c>
      <c r="V730">
        <v>8</v>
      </c>
      <c r="W730" t="s">
        <v>42</v>
      </c>
      <c r="X730" t="s">
        <v>43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3">
      <c r="A731">
        <v>35</v>
      </c>
      <c r="B731">
        <f t="shared" si="11"/>
        <v>0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1014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52</v>
      </c>
      <c r="T731">
        <v>10388</v>
      </c>
      <c r="U731">
        <v>6975</v>
      </c>
      <c r="V731">
        <v>1</v>
      </c>
      <c r="W731" t="s">
        <v>42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3">
      <c r="A732">
        <v>30</v>
      </c>
      <c r="B732">
        <f t="shared" si="11"/>
        <v>0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1015</v>
      </c>
      <c r="L732">
        <v>2</v>
      </c>
      <c r="M732" t="s">
        <v>39</v>
      </c>
      <c r="N732">
        <v>73</v>
      </c>
      <c r="O732">
        <v>4</v>
      </c>
      <c r="P732">
        <v>3</v>
      </c>
      <c r="Q732" t="s">
        <v>58</v>
      </c>
      <c r="R732">
        <v>1</v>
      </c>
      <c r="S732" t="s">
        <v>48</v>
      </c>
      <c r="T732">
        <v>11416</v>
      </c>
      <c r="U732">
        <v>17802</v>
      </c>
      <c r="V732">
        <v>0</v>
      </c>
      <c r="W732" t="s">
        <v>42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3">
      <c r="A733">
        <v>20</v>
      </c>
      <c r="B733">
        <f t="shared" si="11"/>
        <v>1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1016</v>
      </c>
      <c r="L733">
        <v>4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>
        <v>1</v>
      </c>
      <c r="S733" t="s">
        <v>41</v>
      </c>
      <c r="T733">
        <v>2600</v>
      </c>
      <c r="U733">
        <v>18275</v>
      </c>
      <c r="V733">
        <v>1</v>
      </c>
      <c r="W733" t="s">
        <v>42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3">
      <c r="A734">
        <v>30</v>
      </c>
      <c r="B734">
        <f t="shared" si="11"/>
        <v>1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1017</v>
      </c>
      <c r="L734">
        <v>2</v>
      </c>
      <c r="M734" t="s">
        <v>39</v>
      </c>
      <c r="N734">
        <v>60</v>
      </c>
      <c r="O734">
        <v>3</v>
      </c>
      <c r="P734">
        <v>1</v>
      </c>
      <c r="Q734" t="s">
        <v>50</v>
      </c>
      <c r="R734">
        <v>2</v>
      </c>
      <c r="S734" t="s">
        <v>41</v>
      </c>
      <c r="T734">
        <v>2422</v>
      </c>
      <c r="U734">
        <v>25725</v>
      </c>
      <c r="V734">
        <v>0</v>
      </c>
      <c r="W734" t="s">
        <v>42</v>
      </c>
      <c r="X734" t="s">
        <v>43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3">
      <c r="A735">
        <v>26</v>
      </c>
      <c r="B735">
        <f t="shared" si="11"/>
        <v>0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1018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48</v>
      </c>
      <c r="T735">
        <v>5472</v>
      </c>
      <c r="U735">
        <v>3334</v>
      </c>
      <c r="V735">
        <v>1</v>
      </c>
      <c r="W735" t="s">
        <v>42</v>
      </c>
      <c r="X735" t="s">
        <v>43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3">
      <c r="A736">
        <v>22</v>
      </c>
      <c r="B736">
        <f t="shared" si="11"/>
        <v>0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1019</v>
      </c>
      <c r="L736">
        <v>2</v>
      </c>
      <c r="M736" t="s">
        <v>46</v>
      </c>
      <c r="N736">
        <v>94</v>
      </c>
      <c r="O736">
        <v>1</v>
      </c>
      <c r="P736">
        <v>1</v>
      </c>
      <c r="Q736" t="s">
        <v>50</v>
      </c>
      <c r="R736">
        <v>1</v>
      </c>
      <c r="S736" t="s">
        <v>48</v>
      </c>
      <c r="T736">
        <v>2451</v>
      </c>
      <c r="U736">
        <v>6881</v>
      </c>
      <c r="V736">
        <v>1</v>
      </c>
      <c r="W736" t="s">
        <v>42</v>
      </c>
      <c r="X736" t="s">
        <v>43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3">
      <c r="A737">
        <v>48</v>
      </c>
      <c r="B737">
        <f t="shared" si="11"/>
        <v>0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1022</v>
      </c>
      <c r="L737">
        <v>1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41</v>
      </c>
      <c r="T737">
        <v>4240</v>
      </c>
      <c r="U737">
        <v>13119</v>
      </c>
      <c r="V737">
        <v>2</v>
      </c>
      <c r="W737" t="s">
        <v>42</v>
      </c>
      <c r="X737" t="s">
        <v>43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3">
      <c r="A738">
        <v>48</v>
      </c>
      <c r="B738">
        <f t="shared" si="11"/>
        <v>0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1024</v>
      </c>
      <c r="L738">
        <v>3</v>
      </c>
      <c r="M738" t="s">
        <v>46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41</v>
      </c>
      <c r="T738">
        <v>10999</v>
      </c>
      <c r="U738">
        <v>22245</v>
      </c>
      <c r="V738">
        <v>7</v>
      </c>
      <c r="W738" t="s">
        <v>42</v>
      </c>
      <c r="X738" t="s">
        <v>43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3">
      <c r="A739">
        <v>41</v>
      </c>
      <c r="B739">
        <f t="shared" si="11"/>
        <v>0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1025</v>
      </c>
      <c r="L739">
        <v>4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41</v>
      </c>
      <c r="T739">
        <v>5003</v>
      </c>
      <c r="U739">
        <v>23371</v>
      </c>
      <c r="V739">
        <v>6</v>
      </c>
      <c r="W739" t="s">
        <v>42</v>
      </c>
      <c r="X739" t="s">
        <v>43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3">
      <c r="A740">
        <v>39</v>
      </c>
      <c r="B740">
        <f t="shared" si="11"/>
        <v>0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1026</v>
      </c>
      <c r="L740">
        <v>4</v>
      </c>
      <c r="M740" t="s">
        <v>39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48</v>
      </c>
      <c r="T740">
        <v>12742</v>
      </c>
      <c r="U740">
        <v>7060</v>
      </c>
      <c r="V740">
        <v>1</v>
      </c>
      <c r="W740" t="s">
        <v>42</v>
      </c>
      <c r="X740" t="s">
        <v>43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3">
      <c r="A741">
        <v>27</v>
      </c>
      <c r="B741">
        <f t="shared" si="11"/>
        <v>0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1027</v>
      </c>
      <c r="L741">
        <v>1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48</v>
      </c>
      <c r="T741">
        <v>4227</v>
      </c>
      <c r="U741">
        <v>4658</v>
      </c>
      <c r="V741">
        <v>0</v>
      </c>
      <c r="W741" t="s">
        <v>42</v>
      </c>
      <c r="X741" t="s">
        <v>43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3">
      <c r="A742">
        <v>35</v>
      </c>
      <c r="B742">
        <f t="shared" si="11"/>
        <v>0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1028</v>
      </c>
      <c r="L742">
        <v>2</v>
      </c>
      <c r="M742" t="s">
        <v>46</v>
      </c>
      <c r="N742">
        <v>45</v>
      </c>
      <c r="O742">
        <v>3</v>
      </c>
      <c r="P742">
        <v>1</v>
      </c>
      <c r="Q742" t="s">
        <v>50</v>
      </c>
      <c r="R742">
        <v>4</v>
      </c>
      <c r="S742" t="s">
        <v>52</v>
      </c>
      <c r="T742">
        <v>3917</v>
      </c>
      <c r="U742">
        <v>9541</v>
      </c>
      <c r="V742">
        <v>1</v>
      </c>
      <c r="W742" t="s">
        <v>42</v>
      </c>
      <c r="X742" t="s">
        <v>43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3">
      <c r="A743">
        <v>42</v>
      </c>
      <c r="B743">
        <f t="shared" si="11"/>
        <v>0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1029</v>
      </c>
      <c r="L743">
        <v>4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48</v>
      </c>
      <c r="T743">
        <v>18303</v>
      </c>
      <c r="U743">
        <v>7770</v>
      </c>
      <c r="V743">
        <v>6</v>
      </c>
      <c r="W743" t="s">
        <v>42</v>
      </c>
      <c r="X743" t="s">
        <v>43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3">
      <c r="A744">
        <v>50</v>
      </c>
      <c r="B744">
        <f t="shared" si="11"/>
        <v>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1030</v>
      </c>
      <c r="L744">
        <v>1</v>
      </c>
      <c r="M744" t="s">
        <v>46</v>
      </c>
      <c r="N744">
        <v>64</v>
      </c>
      <c r="O744">
        <v>3</v>
      </c>
      <c r="P744">
        <v>1</v>
      </c>
      <c r="Q744" t="s">
        <v>50</v>
      </c>
      <c r="R744">
        <v>4</v>
      </c>
      <c r="S744" t="s">
        <v>48</v>
      </c>
      <c r="T744">
        <v>2380</v>
      </c>
      <c r="U744">
        <v>20165</v>
      </c>
      <c r="V744">
        <v>4</v>
      </c>
      <c r="W744" t="s">
        <v>42</v>
      </c>
      <c r="X744" t="s">
        <v>43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3">
      <c r="A745">
        <v>59</v>
      </c>
      <c r="B745">
        <f t="shared" si="11"/>
        <v>0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1032</v>
      </c>
      <c r="L745">
        <v>3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41</v>
      </c>
      <c r="T745">
        <v>13726</v>
      </c>
      <c r="U745">
        <v>21829</v>
      </c>
      <c r="V745">
        <v>3</v>
      </c>
      <c r="W745" t="s">
        <v>42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3">
      <c r="A746">
        <v>37</v>
      </c>
      <c r="B746">
        <f t="shared" si="11"/>
        <v>1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1033</v>
      </c>
      <c r="L746">
        <v>1</v>
      </c>
      <c r="M746" t="s">
        <v>39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48</v>
      </c>
      <c r="T746">
        <v>4777</v>
      </c>
      <c r="U746">
        <v>14382</v>
      </c>
      <c r="V746">
        <v>5</v>
      </c>
      <c r="W746" t="s">
        <v>42</v>
      </c>
      <c r="X746" t="s">
        <v>43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3">
      <c r="A747">
        <v>55</v>
      </c>
      <c r="B747">
        <f t="shared" si="11"/>
        <v>0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1034</v>
      </c>
      <c r="L747">
        <v>3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48</v>
      </c>
      <c r="T747">
        <v>6385</v>
      </c>
      <c r="U747">
        <v>12992</v>
      </c>
      <c r="V747">
        <v>3</v>
      </c>
      <c r="W747" t="s">
        <v>42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3">
      <c r="A748">
        <v>41</v>
      </c>
      <c r="B748">
        <f t="shared" si="11"/>
        <v>0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1035</v>
      </c>
      <c r="L748">
        <v>2</v>
      </c>
      <c r="M748" t="s">
        <v>39</v>
      </c>
      <c r="N748">
        <v>55</v>
      </c>
      <c r="O748">
        <v>1</v>
      </c>
      <c r="P748">
        <v>5</v>
      </c>
      <c r="Q748" t="s">
        <v>58</v>
      </c>
      <c r="R748">
        <v>3</v>
      </c>
      <c r="S748" t="s">
        <v>52</v>
      </c>
      <c r="T748">
        <v>19973</v>
      </c>
      <c r="U748">
        <v>20284</v>
      </c>
      <c r="V748">
        <v>1</v>
      </c>
      <c r="W748" t="s">
        <v>42</v>
      </c>
      <c r="X748" t="s">
        <v>43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3">
      <c r="A749">
        <v>38</v>
      </c>
      <c r="B749">
        <f t="shared" si="11"/>
        <v>0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1036</v>
      </c>
      <c r="L749">
        <v>2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>
        <v>4</v>
      </c>
      <c r="S749" t="s">
        <v>41</v>
      </c>
      <c r="T749">
        <v>6861</v>
      </c>
      <c r="U749">
        <v>4981</v>
      </c>
      <c r="V749">
        <v>8</v>
      </c>
      <c r="W749" t="s">
        <v>42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3">
      <c r="A750">
        <v>26</v>
      </c>
      <c r="B750">
        <f t="shared" si="11"/>
        <v>1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1037</v>
      </c>
      <c r="L750">
        <v>2</v>
      </c>
      <c r="M750" t="s">
        <v>46</v>
      </c>
      <c r="N750">
        <v>79</v>
      </c>
      <c r="O750">
        <v>1</v>
      </c>
      <c r="P750">
        <v>2</v>
      </c>
      <c r="Q750" t="s">
        <v>40</v>
      </c>
      <c r="R750">
        <v>1</v>
      </c>
      <c r="S750" t="s">
        <v>41</v>
      </c>
      <c r="T750">
        <v>4969</v>
      </c>
      <c r="U750">
        <v>21813</v>
      </c>
      <c r="V750">
        <v>8</v>
      </c>
      <c r="W750" t="s">
        <v>42</v>
      </c>
      <c r="X750" t="s">
        <v>43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3">
      <c r="A751">
        <v>52</v>
      </c>
      <c r="B751">
        <f t="shared" si="11"/>
        <v>1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1038</v>
      </c>
      <c r="L751">
        <v>1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48</v>
      </c>
      <c r="T751">
        <v>19845</v>
      </c>
      <c r="U751">
        <v>25846</v>
      </c>
      <c r="V751">
        <v>1</v>
      </c>
      <c r="W751" t="s">
        <v>42</v>
      </c>
      <c r="X751" t="s">
        <v>43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3">
      <c r="A752">
        <v>44</v>
      </c>
      <c r="B752">
        <f t="shared" si="11"/>
        <v>0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1039</v>
      </c>
      <c r="L752">
        <v>4</v>
      </c>
      <c r="M752" t="s">
        <v>39</v>
      </c>
      <c r="N752">
        <v>53</v>
      </c>
      <c r="O752">
        <v>4</v>
      </c>
      <c r="P752">
        <v>4</v>
      </c>
      <c r="Q752" t="s">
        <v>40</v>
      </c>
      <c r="R752">
        <v>4</v>
      </c>
      <c r="S752" t="s">
        <v>48</v>
      </c>
      <c r="T752">
        <v>13320</v>
      </c>
      <c r="U752">
        <v>11737</v>
      </c>
      <c r="V752">
        <v>3</v>
      </c>
      <c r="W752" t="s">
        <v>42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3">
      <c r="A753">
        <v>50</v>
      </c>
      <c r="B753">
        <f t="shared" si="11"/>
        <v>0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1040</v>
      </c>
      <c r="L753">
        <v>4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>
        <v>3</v>
      </c>
      <c r="S753" t="s">
        <v>48</v>
      </c>
      <c r="T753">
        <v>6347</v>
      </c>
      <c r="U753">
        <v>24920</v>
      </c>
      <c r="V753">
        <v>0</v>
      </c>
      <c r="W753" t="s">
        <v>42</v>
      </c>
      <c r="X753" t="s">
        <v>43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3">
      <c r="A754">
        <v>36</v>
      </c>
      <c r="B754">
        <f t="shared" si="11"/>
        <v>1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1042</v>
      </c>
      <c r="L754">
        <v>3</v>
      </c>
      <c r="M754" t="s">
        <v>39</v>
      </c>
      <c r="N754">
        <v>43</v>
      </c>
      <c r="O754">
        <v>4</v>
      </c>
      <c r="P754">
        <v>1</v>
      </c>
      <c r="Q754" t="s">
        <v>50</v>
      </c>
      <c r="R754">
        <v>1</v>
      </c>
      <c r="S754" t="s">
        <v>41</v>
      </c>
      <c r="T754">
        <v>2743</v>
      </c>
      <c r="U754">
        <v>8269</v>
      </c>
      <c r="V754">
        <v>1</v>
      </c>
      <c r="W754" t="s">
        <v>42</v>
      </c>
      <c r="X754" t="s">
        <v>43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3">
      <c r="A755">
        <v>39</v>
      </c>
      <c r="B755">
        <f t="shared" si="11"/>
        <v>0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1043</v>
      </c>
      <c r="L755">
        <v>4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41</v>
      </c>
      <c r="T755">
        <v>10880</v>
      </c>
      <c r="U755">
        <v>5083</v>
      </c>
      <c r="V755">
        <v>1</v>
      </c>
      <c r="W755" t="s">
        <v>42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3">
      <c r="A756">
        <v>33</v>
      </c>
      <c r="B756">
        <f t="shared" si="11"/>
        <v>0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1044</v>
      </c>
      <c r="L756">
        <v>2</v>
      </c>
      <c r="M756" t="s">
        <v>39</v>
      </c>
      <c r="N756">
        <v>88</v>
      </c>
      <c r="O756">
        <v>2</v>
      </c>
      <c r="P756">
        <v>1</v>
      </c>
      <c r="Q756" t="s">
        <v>57</v>
      </c>
      <c r="R756">
        <v>4</v>
      </c>
      <c r="S756" t="s">
        <v>41</v>
      </c>
      <c r="T756">
        <v>2342</v>
      </c>
      <c r="U756">
        <v>21437</v>
      </c>
      <c r="V756">
        <v>0</v>
      </c>
      <c r="W756" t="s">
        <v>42</v>
      </c>
      <c r="X756" t="s">
        <v>43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3">
      <c r="A757">
        <v>45</v>
      </c>
      <c r="B757">
        <f t="shared" si="11"/>
        <v>0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1045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48</v>
      </c>
      <c r="T757">
        <v>17650</v>
      </c>
      <c r="U757">
        <v>5404</v>
      </c>
      <c r="V757">
        <v>3</v>
      </c>
      <c r="W757" t="s">
        <v>42</v>
      </c>
      <c r="X757" t="s">
        <v>43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3">
      <c r="A758">
        <v>32</v>
      </c>
      <c r="B758">
        <f t="shared" si="11"/>
        <v>0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1046</v>
      </c>
      <c r="L758">
        <v>4</v>
      </c>
      <c r="M758" t="s">
        <v>39</v>
      </c>
      <c r="N758">
        <v>69</v>
      </c>
      <c r="O758">
        <v>3</v>
      </c>
      <c r="P758">
        <v>1</v>
      </c>
      <c r="Q758" t="s">
        <v>50</v>
      </c>
      <c r="R758">
        <v>3</v>
      </c>
      <c r="S758" t="s">
        <v>41</v>
      </c>
      <c r="T758">
        <v>4025</v>
      </c>
      <c r="U758">
        <v>11135</v>
      </c>
      <c r="V758">
        <v>9</v>
      </c>
      <c r="W758" t="s">
        <v>42</v>
      </c>
      <c r="X758" t="s">
        <v>43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3">
      <c r="A759">
        <v>34</v>
      </c>
      <c r="B759">
        <f t="shared" si="11"/>
        <v>0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1047</v>
      </c>
      <c r="L759">
        <v>2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>
        <v>4</v>
      </c>
      <c r="S759" t="s">
        <v>52</v>
      </c>
      <c r="T759">
        <v>9725</v>
      </c>
      <c r="U759">
        <v>12278</v>
      </c>
      <c r="V759">
        <v>0</v>
      </c>
      <c r="W759" t="s">
        <v>42</v>
      </c>
      <c r="X759" t="s">
        <v>43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3">
      <c r="A760">
        <v>59</v>
      </c>
      <c r="B760">
        <f t="shared" si="11"/>
        <v>0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1048</v>
      </c>
      <c r="L760">
        <v>2</v>
      </c>
      <c r="M760" t="s">
        <v>46</v>
      </c>
      <c r="N760">
        <v>66</v>
      </c>
      <c r="O760">
        <v>3</v>
      </c>
      <c r="P760">
        <v>3</v>
      </c>
      <c r="Q760" t="s">
        <v>56</v>
      </c>
      <c r="R760">
        <v>4</v>
      </c>
      <c r="S760" t="s">
        <v>48</v>
      </c>
      <c r="T760">
        <v>11904</v>
      </c>
      <c r="U760">
        <v>11038</v>
      </c>
      <c r="V760">
        <v>3</v>
      </c>
      <c r="W760" t="s">
        <v>42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3">
      <c r="A761">
        <v>45</v>
      </c>
      <c r="B761">
        <f t="shared" si="11"/>
        <v>0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1049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>
        <v>2</v>
      </c>
      <c r="S761" t="s">
        <v>41</v>
      </c>
      <c r="T761">
        <v>2177</v>
      </c>
      <c r="U761">
        <v>8318</v>
      </c>
      <c r="V761">
        <v>1</v>
      </c>
      <c r="W761" t="s">
        <v>42</v>
      </c>
      <c r="X761" t="s">
        <v>43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3">
      <c r="A762">
        <v>53</v>
      </c>
      <c r="B762">
        <f t="shared" si="11"/>
        <v>0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1050</v>
      </c>
      <c r="L762">
        <v>3</v>
      </c>
      <c r="M762" t="s">
        <v>39</v>
      </c>
      <c r="N762">
        <v>38</v>
      </c>
      <c r="O762">
        <v>2</v>
      </c>
      <c r="P762">
        <v>3</v>
      </c>
      <c r="Q762" t="s">
        <v>40</v>
      </c>
      <c r="R762">
        <v>2</v>
      </c>
      <c r="S762" t="s">
        <v>48</v>
      </c>
      <c r="T762">
        <v>7525</v>
      </c>
      <c r="U762">
        <v>23537</v>
      </c>
      <c r="V762">
        <v>2</v>
      </c>
      <c r="W762" t="s">
        <v>42</v>
      </c>
      <c r="X762" t="s">
        <v>43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3">
      <c r="A763">
        <v>36</v>
      </c>
      <c r="B763">
        <f t="shared" si="11"/>
        <v>1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1052</v>
      </c>
      <c r="L763">
        <v>1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>
        <v>3</v>
      </c>
      <c r="S763" t="s">
        <v>52</v>
      </c>
      <c r="T763">
        <v>4834</v>
      </c>
      <c r="U763">
        <v>7858</v>
      </c>
      <c r="V763">
        <v>7</v>
      </c>
      <c r="W763" t="s">
        <v>42</v>
      </c>
      <c r="X763" t="s">
        <v>43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3">
      <c r="A764">
        <v>26</v>
      </c>
      <c r="B764">
        <f t="shared" si="11"/>
        <v>1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1053</v>
      </c>
      <c r="L764">
        <v>1</v>
      </c>
      <c r="M764" t="s">
        <v>46</v>
      </c>
      <c r="N764">
        <v>57</v>
      </c>
      <c r="O764">
        <v>3</v>
      </c>
      <c r="P764">
        <v>1</v>
      </c>
      <c r="Q764" t="s">
        <v>47</v>
      </c>
      <c r="R764">
        <v>1</v>
      </c>
      <c r="S764" t="s">
        <v>48</v>
      </c>
      <c r="T764">
        <v>2042</v>
      </c>
      <c r="U764">
        <v>15346</v>
      </c>
      <c r="V764">
        <v>6</v>
      </c>
      <c r="W764" t="s">
        <v>42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3">
      <c r="A765">
        <v>34</v>
      </c>
      <c r="B765">
        <f t="shared" si="11"/>
        <v>0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1055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48</v>
      </c>
      <c r="T765">
        <v>2220</v>
      </c>
      <c r="U765">
        <v>18410</v>
      </c>
      <c r="V765">
        <v>1</v>
      </c>
      <c r="W765" t="s">
        <v>42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3">
      <c r="A766">
        <v>28</v>
      </c>
      <c r="B766">
        <f t="shared" si="11"/>
        <v>0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1056</v>
      </c>
      <c r="L766">
        <v>4</v>
      </c>
      <c r="M766" t="s">
        <v>46</v>
      </c>
      <c r="N766">
        <v>74</v>
      </c>
      <c r="O766">
        <v>3</v>
      </c>
      <c r="P766">
        <v>1</v>
      </c>
      <c r="Q766" t="s">
        <v>57</v>
      </c>
      <c r="R766">
        <v>2</v>
      </c>
      <c r="S766" t="s">
        <v>48</v>
      </c>
      <c r="T766">
        <v>1052</v>
      </c>
      <c r="U766">
        <v>23384</v>
      </c>
      <c r="V766">
        <v>1</v>
      </c>
      <c r="W766" t="s">
        <v>42</v>
      </c>
      <c r="X766" t="s">
        <v>43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3">
      <c r="A767">
        <v>38</v>
      </c>
      <c r="B767">
        <f t="shared" si="11"/>
        <v>0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1060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>
        <v>3</v>
      </c>
      <c r="S767" t="s">
        <v>48</v>
      </c>
      <c r="T767">
        <v>2821</v>
      </c>
      <c r="U767">
        <v>2997</v>
      </c>
      <c r="V767">
        <v>3</v>
      </c>
      <c r="W767" t="s">
        <v>42</v>
      </c>
      <c r="X767" t="s">
        <v>43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3">
      <c r="A768">
        <v>50</v>
      </c>
      <c r="B768">
        <f t="shared" si="11"/>
        <v>0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1061</v>
      </c>
      <c r="L768">
        <v>2</v>
      </c>
      <c r="M768" t="s">
        <v>46</v>
      </c>
      <c r="N768">
        <v>62</v>
      </c>
      <c r="O768">
        <v>3</v>
      </c>
      <c r="P768">
        <v>5</v>
      </c>
      <c r="Q768" t="s">
        <v>58</v>
      </c>
      <c r="R768">
        <v>3</v>
      </c>
      <c r="S768" t="s">
        <v>48</v>
      </c>
      <c r="T768">
        <v>19237</v>
      </c>
      <c r="U768">
        <v>12853</v>
      </c>
      <c r="V768">
        <v>2</v>
      </c>
      <c r="W768" t="s">
        <v>42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3">
      <c r="A769">
        <v>37</v>
      </c>
      <c r="B769">
        <f t="shared" si="11"/>
        <v>0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1062</v>
      </c>
      <c r="L769">
        <v>4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41</v>
      </c>
      <c r="T769">
        <v>4107</v>
      </c>
      <c r="U769">
        <v>13848</v>
      </c>
      <c r="V769">
        <v>3</v>
      </c>
      <c r="W769" t="s">
        <v>42</v>
      </c>
      <c r="X769" t="s">
        <v>43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3">
      <c r="A770">
        <v>40</v>
      </c>
      <c r="B770">
        <f t="shared" si="11"/>
        <v>0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1066</v>
      </c>
      <c r="L770">
        <v>3</v>
      </c>
      <c r="M770" t="s">
        <v>46</v>
      </c>
      <c r="N770">
        <v>74</v>
      </c>
      <c r="O770">
        <v>3</v>
      </c>
      <c r="P770">
        <v>2</v>
      </c>
      <c r="Q770" t="s">
        <v>40</v>
      </c>
      <c r="R770">
        <v>1</v>
      </c>
      <c r="S770" t="s">
        <v>48</v>
      </c>
      <c r="T770">
        <v>8396</v>
      </c>
      <c r="U770">
        <v>22217</v>
      </c>
      <c r="V770">
        <v>1</v>
      </c>
      <c r="W770" t="s">
        <v>42</v>
      </c>
      <c r="X770" t="s">
        <v>43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3">
      <c r="A771">
        <v>26</v>
      </c>
      <c r="B771">
        <f t="shared" ref="B771:B834" si="12">IF(C771="Yes",1,0)</f>
        <v>0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1068</v>
      </c>
      <c r="L771">
        <v>1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>
        <v>3</v>
      </c>
      <c r="S771" t="s">
        <v>52</v>
      </c>
      <c r="T771">
        <v>2007</v>
      </c>
      <c r="U771">
        <v>25265</v>
      </c>
      <c r="V771">
        <v>1</v>
      </c>
      <c r="W771" t="s">
        <v>42</v>
      </c>
      <c r="X771" t="s">
        <v>43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3">
      <c r="A772">
        <v>46</v>
      </c>
      <c r="B772">
        <f t="shared" si="12"/>
        <v>0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1069</v>
      </c>
      <c r="L772">
        <v>4</v>
      </c>
      <c r="M772" t="s">
        <v>46</v>
      </c>
      <c r="N772">
        <v>40</v>
      </c>
      <c r="O772">
        <v>3</v>
      </c>
      <c r="P772">
        <v>5</v>
      </c>
      <c r="Q772" t="s">
        <v>58</v>
      </c>
      <c r="R772">
        <v>4</v>
      </c>
      <c r="S772" t="s">
        <v>52</v>
      </c>
      <c r="T772">
        <v>19627</v>
      </c>
      <c r="U772">
        <v>21445</v>
      </c>
      <c r="V772">
        <v>9</v>
      </c>
      <c r="W772" t="s">
        <v>42</v>
      </c>
      <c r="X772" t="s">
        <v>43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3">
      <c r="A773">
        <v>54</v>
      </c>
      <c r="B773">
        <f t="shared" si="12"/>
        <v>0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1070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>
        <v>3</v>
      </c>
      <c r="S773" t="s">
        <v>48</v>
      </c>
      <c r="T773">
        <v>10686</v>
      </c>
      <c r="U773">
        <v>8392</v>
      </c>
      <c r="V773">
        <v>6</v>
      </c>
      <c r="W773" t="s">
        <v>42</v>
      </c>
      <c r="X773" t="s">
        <v>43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3">
      <c r="A774">
        <v>56</v>
      </c>
      <c r="B774">
        <f t="shared" si="12"/>
        <v>0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1071</v>
      </c>
      <c r="L774">
        <v>1</v>
      </c>
      <c r="M774" t="s">
        <v>39</v>
      </c>
      <c r="N774">
        <v>63</v>
      </c>
      <c r="O774">
        <v>3</v>
      </c>
      <c r="P774">
        <v>1</v>
      </c>
      <c r="Q774" t="s">
        <v>47</v>
      </c>
      <c r="R774">
        <v>3</v>
      </c>
      <c r="S774" t="s">
        <v>48</v>
      </c>
      <c r="T774">
        <v>2942</v>
      </c>
      <c r="U774">
        <v>12154</v>
      </c>
      <c r="V774">
        <v>2</v>
      </c>
      <c r="W774" t="s">
        <v>42</v>
      </c>
      <c r="X774" t="s">
        <v>43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3">
      <c r="A775">
        <v>36</v>
      </c>
      <c r="B775">
        <f t="shared" si="12"/>
        <v>0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1073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41</v>
      </c>
      <c r="T775">
        <v>8858</v>
      </c>
      <c r="U775">
        <v>15669</v>
      </c>
      <c r="V775">
        <v>0</v>
      </c>
      <c r="W775" t="s">
        <v>42</v>
      </c>
      <c r="X775" t="s">
        <v>43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3">
      <c r="A776">
        <v>55</v>
      </c>
      <c r="B776">
        <f t="shared" si="12"/>
        <v>0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1074</v>
      </c>
      <c r="L776">
        <v>3</v>
      </c>
      <c r="M776" t="s">
        <v>46</v>
      </c>
      <c r="N776">
        <v>40</v>
      </c>
      <c r="O776">
        <v>2</v>
      </c>
      <c r="P776">
        <v>4</v>
      </c>
      <c r="Q776" t="s">
        <v>56</v>
      </c>
      <c r="R776">
        <v>1</v>
      </c>
      <c r="S776" t="s">
        <v>41</v>
      </c>
      <c r="T776">
        <v>16756</v>
      </c>
      <c r="U776">
        <v>17323</v>
      </c>
      <c r="V776">
        <v>7</v>
      </c>
      <c r="W776" t="s">
        <v>42</v>
      </c>
      <c r="X776" t="s">
        <v>43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3">
      <c r="A777">
        <v>43</v>
      </c>
      <c r="B777">
        <f t="shared" si="12"/>
        <v>0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1076</v>
      </c>
      <c r="L777">
        <v>3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>
        <v>4</v>
      </c>
      <c r="S777" t="s">
        <v>52</v>
      </c>
      <c r="T777">
        <v>10798</v>
      </c>
      <c r="U777">
        <v>5268</v>
      </c>
      <c r="V777">
        <v>5</v>
      </c>
      <c r="W777" t="s">
        <v>42</v>
      </c>
      <c r="X777" t="s">
        <v>43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3">
      <c r="A778">
        <v>20</v>
      </c>
      <c r="B778">
        <f t="shared" si="12"/>
        <v>1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1077</v>
      </c>
      <c r="L778">
        <v>4</v>
      </c>
      <c r="M778" t="s">
        <v>39</v>
      </c>
      <c r="N778">
        <v>54</v>
      </c>
      <c r="O778">
        <v>3</v>
      </c>
      <c r="P778">
        <v>1</v>
      </c>
      <c r="Q778" t="s">
        <v>57</v>
      </c>
      <c r="R778">
        <v>4</v>
      </c>
      <c r="S778" t="s">
        <v>41</v>
      </c>
      <c r="T778">
        <v>2323</v>
      </c>
      <c r="U778">
        <v>17205</v>
      </c>
      <c r="V778">
        <v>1</v>
      </c>
      <c r="W778" t="s">
        <v>42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3">
      <c r="A779">
        <v>21</v>
      </c>
      <c r="B779">
        <f t="shared" si="12"/>
        <v>1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1079</v>
      </c>
      <c r="L779">
        <v>3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>
        <v>1</v>
      </c>
      <c r="S779" t="s">
        <v>41</v>
      </c>
      <c r="T779">
        <v>1416</v>
      </c>
      <c r="U779">
        <v>17258</v>
      </c>
      <c r="V779">
        <v>1</v>
      </c>
      <c r="W779" t="s">
        <v>42</v>
      </c>
      <c r="X779" t="s">
        <v>43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3">
      <c r="A780">
        <v>46</v>
      </c>
      <c r="B780">
        <f t="shared" si="12"/>
        <v>0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1080</v>
      </c>
      <c r="L780">
        <v>4</v>
      </c>
      <c r="M780" t="s">
        <v>39</v>
      </c>
      <c r="N780">
        <v>74</v>
      </c>
      <c r="O780">
        <v>2</v>
      </c>
      <c r="P780">
        <v>2</v>
      </c>
      <c r="Q780" t="s">
        <v>47</v>
      </c>
      <c r="R780">
        <v>1</v>
      </c>
      <c r="S780" t="s">
        <v>52</v>
      </c>
      <c r="T780">
        <v>4615</v>
      </c>
      <c r="U780">
        <v>21029</v>
      </c>
      <c r="V780">
        <v>8</v>
      </c>
      <c r="W780" t="s">
        <v>42</v>
      </c>
      <c r="X780" t="s">
        <v>35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3">
      <c r="A781">
        <v>51</v>
      </c>
      <c r="B781">
        <f t="shared" si="12"/>
        <v>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1081</v>
      </c>
      <c r="L781">
        <v>1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>
        <v>3</v>
      </c>
      <c r="S781" t="s">
        <v>48</v>
      </c>
      <c r="T781">
        <v>2461</v>
      </c>
      <c r="U781">
        <v>10332</v>
      </c>
      <c r="V781">
        <v>9</v>
      </c>
      <c r="W781" t="s">
        <v>42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3">
      <c r="A782">
        <v>28</v>
      </c>
      <c r="B782">
        <f t="shared" si="12"/>
        <v>1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1082</v>
      </c>
      <c r="L782">
        <v>2</v>
      </c>
      <c r="M782" t="s">
        <v>46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41</v>
      </c>
      <c r="T782">
        <v>8722</v>
      </c>
      <c r="U782">
        <v>12355</v>
      </c>
      <c r="V782">
        <v>1</v>
      </c>
      <c r="W782" t="s">
        <v>42</v>
      </c>
      <c r="X782" t="s">
        <v>43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3">
      <c r="A783">
        <v>26</v>
      </c>
      <c r="B783">
        <f t="shared" si="12"/>
        <v>0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1083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>
        <v>1</v>
      </c>
      <c r="S783" t="s">
        <v>48</v>
      </c>
      <c r="T783">
        <v>3955</v>
      </c>
      <c r="U783">
        <v>11141</v>
      </c>
      <c r="V783">
        <v>1</v>
      </c>
      <c r="W783" t="s">
        <v>42</v>
      </c>
      <c r="X783" t="s">
        <v>43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3">
      <c r="A784">
        <v>30</v>
      </c>
      <c r="B784">
        <f t="shared" si="12"/>
        <v>0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1084</v>
      </c>
      <c r="L784">
        <v>3</v>
      </c>
      <c r="M784" t="s">
        <v>46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48</v>
      </c>
      <c r="T784">
        <v>9957</v>
      </c>
      <c r="U784">
        <v>9096</v>
      </c>
      <c r="V784">
        <v>0</v>
      </c>
      <c r="W784" t="s">
        <v>42</v>
      </c>
      <c r="X784" t="s">
        <v>43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3">
      <c r="A785">
        <v>41</v>
      </c>
      <c r="B785">
        <f t="shared" si="12"/>
        <v>0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1085</v>
      </c>
      <c r="L785">
        <v>2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>
        <v>3</v>
      </c>
      <c r="S785" t="s">
        <v>48</v>
      </c>
      <c r="T785">
        <v>3376</v>
      </c>
      <c r="U785">
        <v>18863</v>
      </c>
      <c r="V785">
        <v>1</v>
      </c>
      <c r="W785" t="s">
        <v>42</v>
      </c>
      <c r="X785" t="s">
        <v>43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3">
      <c r="A786">
        <v>38</v>
      </c>
      <c r="B786">
        <f t="shared" si="12"/>
        <v>0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1088</v>
      </c>
      <c r="L786">
        <v>3</v>
      </c>
      <c r="M786" t="s">
        <v>39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48</v>
      </c>
      <c r="T786">
        <v>8823</v>
      </c>
      <c r="U786">
        <v>24608</v>
      </c>
      <c r="V786">
        <v>0</v>
      </c>
      <c r="W786" t="s">
        <v>42</v>
      </c>
      <c r="X786" t="s">
        <v>43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3">
      <c r="A787">
        <v>40</v>
      </c>
      <c r="B787">
        <f t="shared" si="12"/>
        <v>0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1092</v>
      </c>
      <c r="L787">
        <v>1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48</v>
      </c>
      <c r="T787">
        <v>10322</v>
      </c>
      <c r="U787">
        <v>26542</v>
      </c>
      <c r="V787">
        <v>4</v>
      </c>
      <c r="W787" t="s">
        <v>42</v>
      </c>
      <c r="X787" t="s">
        <v>43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3">
      <c r="A788">
        <v>27</v>
      </c>
      <c r="B788">
        <f t="shared" si="12"/>
        <v>0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1094</v>
      </c>
      <c r="L788">
        <v>1</v>
      </c>
      <c r="M788" t="s">
        <v>46</v>
      </c>
      <c r="N788">
        <v>87</v>
      </c>
      <c r="O788">
        <v>1</v>
      </c>
      <c r="P788">
        <v>1</v>
      </c>
      <c r="Q788" t="s">
        <v>50</v>
      </c>
      <c r="R788">
        <v>3</v>
      </c>
      <c r="S788" t="s">
        <v>48</v>
      </c>
      <c r="T788">
        <v>4621</v>
      </c>
      <c r="U788">
        <v>5869</v>
      </c>
      <c r="V788">
        <v>1</v>
      </c>
      <c r="W788" t="s">
        <v>42</v>
      </c>
      <c r="X788" t="s">
        <v>43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3">
      <c r="A789">
        <v>55</v>
      </c>
      <c r="B789">
        <f t="shared" si="12"/>
        <v>0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1096</v>
      </c>
      <c r="L789">
        <v>4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48</v>
      </c>
      <c r="T789">
        <v>10976</v>
      </c>
      <c r="U789">
        <v>15813</v>
      </c>
      <c r="V789">
        <v>3</v>
      </c>
      <c r="W789" t="s">
        <v>42</v>
      </c>
      <c r="X789" t="s">
        <v>43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3">
      <c r="A790">
        <v>28</v>
      </c>
      <c r="B790">
        <f t="shared" si="12"/>
        <v>0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1097</v>
      </c>
      <c r="L790">
        <v>3</v>
      </c>
      <c r="M790" t="s">
        <v>39</v>
      </c>
      <c r="N790">
        <v>59</v>
      </c>
      <c r="O790">
        <v>3</v>
      </c>
      <c r="P790">
        <v>2</v>
      </c>
      <c r="Q790" t="s">
        <v>47</v>
      </c>
      <c r="R790">
        <v>3</v>
      </c>
      <c r="S790" t="s">
        <v>41</v>
      </c>
      <c r="T790">
        <v>3660</v>
      </c>
      <c r="U790">
        <v>7909</v>
      </c>
      <c r="V790">
        <v>3</v>
      </c>
      <c r="W790" t="s">
        <v>42</v>
      </c>
      <c r="X790" t="s">
        <v>43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3">
      <c r="A791">
        <v>44</v>
      </c>
      <c r="B791">
        <f t="shared" si="12"/>
        <v>1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1098</v>
      </c>
      <c r="L791">
        <v>2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>
        <v>1</v>
      </c>
      <c r="S791" t="s">
        <v>48</v>
      </c>
      <c r="T791">
        <v>10482</v>
      </c>
      <c r="U791">
        <v>2326</v>
      </c>
      <c r="V791">
        <v>9</v>
      </c>
      <c r="W791" t="s">
        <v>42</v>
      </c>
      <c r="X791" t="s">
        <v>43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3">
      <c r="A792">
        <v>33</v>
      </c>
      <c r="B792">
        <f t="shared" si="12"/>
        <v>0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1099</v>
      </c>
      <c r="L792">
        <v>4</v>
      </c>
      <c r="M792" t="s">
        <v>46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52</v>
      </c>
      <c r="T792">
        <v>7119</v>
      </c>
      <c r="U792">
        <v>21214</v>
      </c>
      <c r="V792">
        <v>4</v>
      </c>
      <c r="W792" t="s">
        <v>42</v>
      </c>
      <c r="X792" t="s">
        <v>43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3">
      <c r="A793">
        <v>35</v>
      </c>
      <c r="B793">
        <f t="shared" si="12"/>
        <v>1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1100</v>
      </c>
      <c r="L793">
        <v>4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>
        <v>1</v>
      </c>
      <c r="S793" t="s">
        <v>41</v>
      </c>
      <c r="T793">
        <v>9582</v>
      </c>
      <c r="U793">
        <v>10333</v>
      </c>
      <c r="V793">
        <v>0</v>
      </c>
      <c r="W793" t="s">
        <v>42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3">
      <c r="A794">
        <v>33</v>
      </c>
      <c r="B794">
        <f t="shared" si="12"/>
        <v>1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1101</v>
      </c>
      <c r="L794">
        <v>1</v>
      </c>
      <c r="M794" t="s">
        <v>39</v>
      </c>
      <c r="N794">
        <v>54</v>
      </c>
      <c r="O794">
        <v>2</v>
      </c>
      <c r="P794">
        <v>2</v>
      </c>
      <c r="Q794" t="s">
        <v>47</v>
      </c>
      <c r="R794">
        <v>3</v>
      </c>
      <c r="S794" t="s">
        <v>41</v>
      </c>
      <c r="T794">
        <v>4508</v>
      </c>
      <c r="U794">
        <v>3129</v>
      </c>
      <c r="V794">
        <v>1</v>
      </c>
      <c r="W794" t="s">
        <v>42</v>
      </c>
      <c r="X794" t="s">
        <v>43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3">
      <c r="A795">
        <v>28</v>
      </c>
      <c r="B795">
        <f t="shared" si="12"/>
        <v>0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1102</v>
      </c>
      <c r="L795">
        <v>1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>
        <v>3</v>
      </c>
      <c r="S795" t="s">
        <v>52</v>
      </c>
      <c r="T795">
        <v>2207</v>
      </c>
      <c r="U795">
        <v>22482</v>
      </c>
      <c r="V795">
        <v>1</v>
      </c>
      <c r="W795" t="s">
        <v>42</v>
      </c>
      <c r="X795" t="s">
        <v>43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3">
      <c r="A796">
        <v>34</v>
      </c>
      <c r="B796">
        <f t="shared" si="12"/>
        <v>0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1103</v>
      </c>
      <c r="L796">
        <v>1</v>
      </c>
      <c r="M796" t="s">
        <v>46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41</v>
      </c>
      <c r="T796">
        <v>7756</v>
      </c>
      <c r="U796">
        <v>22266</v>
      </c>
      <c r="V796">
        <v>0</v>
      </c>
      <c r="W796" t="s">
        <v>42</v>
      </c>
      <c r="X796" t="s">
        <v>43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3">
      <c r="A797">
        <v>37</v>
      </c>
      <c r="B797">
        <f t="shared" si="12"/>
        <v>0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1105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>
        <v>4</v>
      </c>
      <c r="S797" t="s">
        <v>52</v>
      </c>
      <c r="T797">
        <v>6694</v>
      </c>
      <c r="U797">
        <v>24223</v>
      </c>
      <c r="V797">
        <v>2</v>
      </c>
      <c r="W797" t="s">
        <v>42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3">
      <c r="A798">
        <v>25</v>
      </c>
      <c r="B798">
        <f t="shared" si="12"/>
        <v>1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1106</v>
      </c>
      <c r="L798">
        <v>4</v>
      </c>
      <c r="M798" t="s">
        <v>46</v>
      </c>
      <c r="N798">
        <v>32</v>
      </c>
      <c r="O798">
        <v>3</v>
      </c>
      <c r="P798">
        <v>1</v>
      </c>
      <c r="Q798" t="s">
        <v>50</v>
      </c>
      <c r="R798">
        <v>4</v>
      </c>
      <c r="S798" t="s">
        <v>48</v>
      </c>
      <c r="T798">
        <v>3691</v>
      </c>
      <c r="U798">
        <v>4605</v>
      </c>
      <c r="V798">
        <v>1</v>
      </c>
      <c r="W798" t="s">
        <v>42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3">
      <c r="A799">
        <v>26</v>
      </c>
      <c r="B799">
        <f t="shared" si="12"/>
        <v>1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1107</v>
      </c>
      <c r="L799">
        <v>1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>
        <v>3</v>
      </c>
      <c r="S799" t="s">
        <v>52</v>
      </c>
      <c r="T799">
        <v>2377</v>
      </c>
      <c r="U799">
        <v>19373</v>
      </c>
      <c r="V799">
        <v>1</v>
      </c>
      <c r="W799" t="s">
        <v>42</v>
      </c>
      <c r="X799" t="s">
        <v>43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3">
      <c r="A800">
        <v>33</v>
      </c>
      <c r="B800">
        <f t="shared" si="12"/>
        <v>1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1108</v>
      </c>
      <c r="L800">
        <v>1</v>
      </c>
      <c r="M800" t="s">
        <v>46</v>
      </c>
      <c r="N800">
        <v>55</v>
      </c>
      <c r="O800">
        <v>2</v>
      </c>
      <c r="P800">
        <v>1</v>
      </c>
      <c r="Q800" t="s">
        <v>47</v>
      </c>
      <c r="R800">
        <v>2</v>
      </c>
      <c r="S800" t="s">
        <v>41</v>
      </c>
      <c r="T800">
        <v>2313</v>
      </c>
      <c r="U800">
        <v>2993</v>
      </c>
      <c r="V800">
        <v>4</v>
      </c>
      <c r="W800" t="s">
        <v>42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3">
      <c r="A801">
        <v>42</v>
      </c>
      <c r="B801">
        <f t="shared" si="12"/>
        <v>0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1109</v>
      </c>
      <c r="L801">
        <v>4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48</v>
      </c>
      <c r="T801">
        <v>17665</v>
      </c>
      <c r="U801">
        <v>14399</v>
      </c>
      <c r="V801">
        <v>0</v>
      </c>
      <c r="W801" t="s">
        <v>42</v>
      </c>
      <c r="X801" t="s">
        <v>43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3">
      <c r="A802">
        <v>28</v>
      </c>
      <c r="B802">
        <f t="shared" si="12"/>
        <v>1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1111</v>
      </c>
      <c r="L802">
        <v>1</v>
      </c>
      <c r="M802" t="s">
        <v>46</v>
      </c>
      <c r="N802">
        <v>45</v>
      </c>
      <c r="O802">
        <v>2</v>
      </c>
      <c r="P802">
        <v>1</v>
      </c>
      <c r="Q802" t="s">
        <v>50</v>
      </c>
      <c r="R802">
        <v>2</v>
      </c>
      <c r="S802" t="s">
        <v>52</v>
      </c>
      <c r="T802">
        <v>2596</v>
      </c>
      <c r="U802">
        <v>7160</v>
      </c>
      <c r="V802">
        <v>1</v>
      </c>
      <c r="W802" t="s">
        <v>42</v>
      </c>
      <c r="X802" t="s">
        <v>43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3">
      <c r="A803">
        <v>50</v>
      </c>
      <c r="B803">
        <f t="shared" si="12"/>
        <v>1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1113</v>
      </c>
      <c r="L803">
        <v>4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>
        <v>3</v>
      </c>
      <c r="S803" t="s">
        <v>41</v>
      </c>
      <c r="T803">
        <v>4728</v>
      </c>
      <c r="U803">
        <v>17251</v>
      </c>
      <c r="V803">
        <v>3</v>
      </c>
      <c r="W803" t="s">
        <v>42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3">
      <c r="A804">
        <v>33</v>
      </c>
      <c r="B804">
        <f t="shared" si="12"/>
        <v>0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1114</v>
      </c>
      <c r="L804">
        <v>4</v>
      </c>
      <c r="M804" t="s">
        <v>39</v>
      </c>
      <c r="N804">
        <v>30</v>
      </c>
      <c r="O804">
        <v>3</v>
      </c>
      <c r="P804">
        <v>2</v>
      </c>
      <c r="Q804" t="s">
        <v>40</v>
      </c>
      <c r="R804">
        <v>2</v>
      </c>
      <c r="S804" t="s">
        <v>48</v>
      </c>
      <c r="T804">
        <v>4302</v>
      </c>
      <c r="U804">
        <v>13401</v>
      </c>
      <c r="V804">
        <v>0</v>
      </c>
      <c r="W804" t="s">
        <v>42</v>
      </c>
      <c r="X804" t="s">
        <v>43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3">
      <c r="A805">
        <v>34</v>
      </c>
      <c r="B805">
        <f t="shared" si="12"/>
        <v>0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1115</v>
      </c>
      <c r="L805">
        <v>3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>
        <v>4</v>
      </c>
      <c r="S805" t="s">
        <v>48</v>
      </c>
      <c r="T805">
        <v>2979</v>
      </c>
      <c r="U805">
        <v>22478</v>
      </c>
      <c r="V805">
        <v>3</v>
      </c>
      <c r="W805" t="s">
        <v>42</v>
      </c>
      <c r="X805" t="s">
        <v>43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3">
      <c r="A806">
        <v>48</v>
      </c>
      <c r="B806">
        <f t="shared" si="12"/>
        <v>0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1116</v>
      </c>
      <c r="L806">
        <v>1</v>
      </c>
      <c r="M806" t="s">
        <v>46</v>
      </c>
      <c r="N806">
        <v>35</v>
      </c>
      <c r="O806">
        <v>4</v>
      </c>
      <c r="P806">
        <v>4</v>
      </c>
      <c r="Q806" t="s">
        <v>56</v>
      </c>
      <c r="R806">
        <v>4</v>
      </c>
      <c r="S806" t="s">
        <v>41</v>
      </c>
      <c r="T806">
        <v>16885</v>
      </c>
      <c r="U806">
        <v>16154</v>
      </c>
      <c r="V806">
        <v>2</v>
      </c>
      <c r="W806" t="s">
        <v>42</v>
      </c>
      <c r="X806" t="s">
        <v>43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3">
      <c r="A807">
        <v>45</v>
      </c>
      <c r="B807">
        <f t="shared" si="12"/>
        <v>0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1117</v>
      </c>
      <c r="L807">
        <v>2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>
        <v>3</v>
      </c>
      <c r="S807" t="s">
        <v>48</v>
      </c>
      <c r="T807">
        <v>5593</v>
      </c>
      <c r="U807">
        <v>17970</v>
      </c>
      <c r="V807">
        <v>1</v>
      </c>
      <c r="W807" t="s">
        <v>42</v>
      </c>
      <c r="X807" t="s">
        <v>43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3">
      <c r="A808">
        <v>52</v>
      </c>
      <c r="B808">
        <f t="shared" si="12"/>
        <v>0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1118</v>
      </c>
      <c r="L808">
        <v>2</v>
      </c>
      <c r="M808" t="s">
        <v>46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41</v>
      </c>
      <c r="T808">
        <v>10445</v>
      </c>
      <c r="U808">
        <v>15322</v>
      </c>
      <c r="V808">
        <v>7</v>
      </c>
      <c r="W808" t="s">
        <v>42</v>
      </c>
      <c r="X808" t="s">
        <v>43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3">
      <c r="A809">
        <v>38</v>
      </c>
      <c r="B809">
        <f t="shared" si="12"/>
        <v>0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1119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>
        <v>3</v>
      </c>
      <c r="S809" t="s">
        <v>52</v>
      </c>
      <c r="T809">
        <v>8740</v>
      </c>
      <c r="U809">
        <v>5569</v>
      </c>
      <c r="V809">
        <v>0</v>
      </c>
      <c r="W809" t="s">
        <v>42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3">
      <c r="A810">
        <v>29</v>
      </c>
      <c r="B810">
        <f t="shared" si="12"/>
        <v>0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1120</v>
      </c>
      <c r="L810">
        <v>3</v>
      </c>
      <c r="M810" t="s">
        <v>39</v>
      </c>
      <c r="N810">
        <v>93</v>
      </c>
      <c r="O810">
        <v>3</v>
      </c>
      <c r="P810">
        <v>1</v>
      </c>
      <c r="Q810" t="s">
        <v>47</v>
      </c>
      <c r="R810">
        <v>4</v>
      </c>
      <c r="S810" t="s">
        <v>52</v>
      </c>
      <c r="T810">
        <v>2514</v>
      </c>
      <c r="U810">
        <v>26968</v>
      </c>
      <c r="V810">
        <v>4</v>
      </c>
      <c r="W810" t="s">
        <v>42</v>
      </c>
      <c r="X810" t="s">
        <v>43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3">
      <c r="A811">
        <v>28</v>
      </c>
      <c r="B811">
        <f t="shared" si="12"/>
        <v>0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1121</v>
      </c>
      <c r="L811">
        <v>4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52</v>
      </c>
      <c r="T811">
        <v>7655</v>
      </c>
      <c r="U811">
        <v>8039</v>
      </c>
      <c r="V811">
        <v>0</v>
      </c>
      <c r="W811" t="s">
        <v>42</v>
      </c>
      <c r="X811" t="s">
        <v>43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3">
      <c r="A812">
        <v>46</v>
      </c>
      <c r="B812">
        <f t="shared" si="12"/>
        <v>0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1124</v>
      </c>
      <c r="L812">
        <v>1</v>
      </c>
      <c r="M812" t="s">
        <v>46</v>
      </c>
      <c r="N812">
        <v>52</v>
      </c>
      <c r="O812">
        <v>3</v>
      </c>
      <c r="P812">
        <v>4</v>
      </c>
      <c r="Q812" t="s">
        <v>56</v>
      </c>
      <c r="R812">
        <v>3</v>
      </c>
      <c r="S812" t="s">
        <v>48</v>
      </c>
      <c r="T812">
        <v>17465</v>
      </c>
      <c r="U812">
        <v>15596</v>
      </c>
      <c r="V812">
        <v>3</v>
      </c>
      <c r="W812" t="s">
        <v>42</v>
      </c>
      <c r="X812" t="s">
        <v>43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3">
      <c r="A813">
        <v>38</v>
      </c>
      <c r="B813">
        <f t="shared" si="12"/>
        <v>0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1125</v>
      </c>
      <c r="L813">
        <v>4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>
        <v>2</v>
      </c>
      <c r="S813" t="s">
        <v>41</v>
      </c>
      <c r="T813">
        <v>7351</v>
      </c>
      <c r="U813">
        <v>20619</v>
      </c>
      <c r="V813">
        <v>7</v>
      </c>
      <c r="W813" t="s">
        <v>42</v>
      </c>
      <c r="X813" t="s">
        <v>43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3">
      <c r="A814">
        <v>43</v>
      </c>
      <c r="B814">
        <f t="shared" si="12"/>
        <v>0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1126</v>
      </c>
      <c r="L814">
        <v>3</v>
      </c>
      <c r="M814" t="s">
        <v>39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48</v>
      </c>
      <c r="T814">
        <v>10820</v>
      </c>
      <c r="U814">
        <v>11535</v>
      </c>
      <c r="V814">
        <v>8</v>
      </c>
      <c r="W814" t="s">
        <v>42</v>
      </c>
      <c r="X814" t="s">
        <v>43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3">
      <c r="A815">
        <v>39</v>
      </c>
      <c r="B815">
        <f t="shared" si="12"/>
        <v>1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1127</v>
      </c>
      <c r="L815">
        <v>1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52</v>
      </c>
      <c r="T815">
        <v>12169</v>
      </c>
      <c r="U815">
        <v>13547</v>
      </c>
      <c r="V815">
        <v>7</v>
      </c>
      <c r="W815" t="s">
        <v>42</v>
      </c>
      <c r="X815" t="s">
        <v>43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3">
      <c r="A816">
        <v>40</v>
      </c>
      <c r="B816">
        <f t="shared" si="12"/>
        <v>0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1128</v>
      </c>
      <c r="L816">
        <v>3</v>
      </c>
      <c r="M816" t="s">
        <v>46</v>
      </c>
      <c r="N816">
        <v>44</v>
      </c>
      <c r="O816">
        <v>2</v>
      </c>
      <c r="P816">
        <v>5</v>
      </c>
      <c r="Q816" t="s">
        <v>58</v>
      </c>
      <c r="R816">
        <v>3</v>
      </c>
      <c r="S816" t="s">
        <v>41</v>
      </c>
      <c r="T816">
        <v>19626</v>
      </c>
      <c r="U816">
        <v>17544</v>
      </c>
      <c r="V816">
        <v>1</v>
      </c>
      <c r="W816" t="s">
        <v>42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3">
      <c r="A817">
        <v>21</v>
      </c>
      <c r="B817">
        <f t="shared" si="12"/>
        <v>0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1131</v>
      </c>
      <c r="L817">
        <v>4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>
        <v>2</v>
      </c>
      <c r="S817" t="s">
        <v>41</v>
      </c>
      <c r="T817">
        <v>2070</v>
      </c>
      <c r="U817">
        <v>25326</v>
      </c>
      <c r="V817">
        <v>1</v>
      </c>
      <c r="W817" t="s">
        <v>42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3">
      <c r="A818">
        <v>39</v>
      </c>
      <c r="B818">
        <f t="shared" si="12"/>
        <v>0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1132</v>
      </c>
      <c r="L818">
        <v>3</v>
      </c>
      <c r="M818" t="s">
        <v>46</v>
      </c>
      <c r="N818">
        <v>70</v>
      </c>
      <c r="O818">
        <v>3</v>
      </c>
      <c r="P818">
        <v>2</v>
      </c>
      <c r="Q818" t="s">
        <v>50</v>
      </c>
      <c r="R818">
        <v>2</v>
      </c>
      <c r="S818" t="s">
        <v>41</v>
      </c>
      <c r="T818">
        <v>6782</v>
      </c>
      <c r="U818">
        <v>8770</v>
      </c>
      <c r="V818">
        <v>9</v>
      </c>
      <c r="W818" t="s">
        <v>42</v>
      </c>
      <c r="X818" t="s">
        <v>43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3">
      <c r="A819">
        <v>36</v>
      </c>
      <c r="B819">
        <f t="shared" si="12"/>
        <v>0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1133</v>
      </c>
      <c r="L819">
        <v>1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41</v>
      </c>
      <c r="T819">
        <v>7779</v>
      </c>
      <c r="U819">
        <v>23238</v>
      </c>
      <c r="V819">
        <v>2</v>
      </c>
      <c r="W819" t="s">
        <v>42</v>
      </c>
      <c r="X819" t="s">
        <v>43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3">
      <c r="A820">
        <v>31</v>
      </c>
      <c r="B820">
        <f t="shared" si="12"/>
        <v>0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1135</v>
      </c>
      <c r="L820">
        <v>3</v>
      </c>
      <c r="M820" t="s">
        <v>46</v>
      </c>
      <c r="N820">
        <v>67</v>
      </c>
      <c r="O820">
        <v>4</v>
      </c>
      <c r="P820">
        <v>1</v>
      </c>
      <c r="Q820" t="s">
        <v>57</v>
      </c>
      <c r="R820">
        <v>4</v>
      </c>
      <c r="S820" t="s">
        <v>48</v>
      </c>
      <c r="T820">
        <v>2791</v>
      </c>
      <c r="U820">
        <v>21981</v>
      </c>
      <c r="V820">
        <v>0</v>
      </c>
      <c r="W820" t="s">
        <v>42</v>
      </c>
      <c r="X820" t="s">
        <v>43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3">
      <c r="A821">
        <v>28</v>
      </c>
      <c r="B821">
        <f t="shared" si="12"/>
        <v>0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1136</v>
      </c>
      <c r="L821">
        <v>1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>
        <v>2</v>
      </c>
      <c r="S821" t="s">
        <v>48</v>
      </c>
      <c r="T821">
        <v>3201</v>
      </c>
      <c r="U821">
        <v>19911</v>
      </c>
      <c r="V821">
        <v>0</v>
      </c>
      <c r="W821" t="s">
        <v>42</v>
      </c>
      <c r="X821" t="s">
        <v>43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3">
      <c r="A822">
        <v>35</v>
      </c>
      <c r="B822">
        <f t="shared" si="12"/>
        <v>0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1137</v>
      </c>
      <c r="L822">
        <v>4</v>
      </c>
      <c r="M822" t="s">
        <v>46</v>
      </c>
      <c r="N822">
        <v>54</v>
      </c>
      <c r="O822">
        <v>3</v>
      </c>
      <c r="P822">
        <v>2</v>
      </c>
      <c r="Q822" t="s">
        <v>40</v>
      </c>
      <c r="R822">
        <v>4</v>
      </c>
      <c r="S822" t="s">
        <v>52</v>
      </c>
      <c r="T822">
        <v>4968</v>
      </c>
      <c r="U822">
        <v>18500</v>
      </c>
      <c r="V822">
        <v>1</v>
      </c>
      <c r="W822" t="s">
        <v>42</v>
      </c>
      <c r="X822" t="s">
        <v>43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3">
      <c r="A823">
        <v>49</v>
      </c>
      <c r="B823">
        <f t="shared" si="12"/>
        <v>0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1138</v>
      </c>
      <c r="L823">
        <v>4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>
        <v>2</v>
      </c>
      <c r="S823" t="s">
        <v>48</v>
      </c>
      <c r="T823">
        <v>13120</v>
      </c>
      <c r="U823">
        <v>11879</v>
      </c>
      <c r="V823">
        <v>6</v>
      </c>
      <c r="W823" t="s">
        <v>42</v>
      </c>
      <c r="X823" t="s">
        <v>43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3">
      <c r="A824">
        <v>34</v>
      </c>
      <c r="B824">
        <f t="shared" si="12"/>
        <v>0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1140</v>
      </c>
      <c r="L824">
        <v>4</v>
      </c>
      <c r="M824" t="s">
        <v>46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41</v>
      </c>
      <c r="T824">
        <v>4033</v>
      </c>
      <c r="U824">
        <v>15834</v>
      </c>
      <c r="V824">
        <v>2</v>
      </c>
      <c r="W824" t="s">
        <v>42</v>
      </c>
      <c r="X824" t="s">
        <v>43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3">
      <c r="A825">
        <v>29</v>
      </c>
      <c r="B825">
        <f t="shared" si="12"/>
        <v>0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1143</v>
      </c>
      <c r="L825">
        <v>4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>
        <v>2</v>
      </c>
      <c r="S825" t="s">
        <v>52</v>
      </c>
      <c r="T825">
        <v>3291</v>
      </c>
      <c r="U825">
        <v>17940</v>
      </c>
      <c r="V825">
        <v>0</v>
      </c>
      <c r="W825" t="s">
        <v>42</v>
      </c>
      <c r="X825" t="s">
        <v>43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3">
      <c r="A826">
        <v>42</v>
      </c>
      <c r="B826">
        <f t="shared" si="12"/>
        <v>0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1148</v>
      </c>
      <c r="L826">
        <v>2</v>
      </c>
      <c r="M826" t="s">
        <v>46</v>
      </c>
      <c r="N826">
        <v>56</v>
      </c>
      <c r="O826">
        <v>1</v>
      </c>
      <c r="P826">
        <v>2</v>
      </c>
      <c r="Q826" t="s">
        <v>50</v>
      </c>
      <c r="R826">
        <v>4</v>
      </c>
      <c r="S826" t="s">
        <v>41</v>
      </c>
      <c r="T826">
        <v>4272</v>
      </c>
      <c r="U826">
        <v>9558</v>
      </c>
      <c r="V826">
        <v>4</v>
      </c>
      <c r="W826" t="s">
        <v>42</v>
      </c>
      <c r="X826" t="s">
        <v>43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3">
      <c r="A827">
        <v>29</v>
      </c>
      <c r="B827">
        <f t="shared" si="12"/>
        <v>0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1150</v>
      </c>
      <c r="L827">
        <v>2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48</v>
      </c>
      <c r="T827">
        <v>5056</v>
      </c>
      <c r="U827">
        <v>17689</v>
      </c>
      <c r="V827">
        <v>1</v>
      </c>
      <c r="W827" t="s">
        <v>42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3">
      <c r="A828">
        <v>38</v>
      </c>
      <c r="B828">
        <f t="shared" si="12"/>
        <v>0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1152</v>
      </c>
      <c r="L828">
        <v>3</v>
      </c>
      <c r="M828" t="s">
        <v>46</v>
      </c>
      <c r="N828">
        <v>37</v>
      </c>
      <c r="O828">
        <v>4</v>
      </c>
      <c r="P828">
        <v>1</v>
      </c>
      <c r="Q828" t="s">
        <v>61</v>
      </c>
      <c r="R828">
        <v>3</v>
      </c>
      <c r="S828" t="s">
        <v>48</v>
      </c>
      <c r="T828">
        <v>2844</v>
      </c>
      <c r="U828">
        <v>6004</v>
      </c>
      <c r="V828">
        <v>1</v>
      </c>
      <c r="W828" t="s">
        <v>42</v>
      </c>
      <c r="X828" t="s">
        <v>43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3">
      <c r="A829">
        <v>28</v>
      </c>
      <c r="B829">
        <f t="shared" si="12"/>
        <v>0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1154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>
        <v>3</v>
      </c>
      <c r="S829" t="s">
        <v>52</v>
      </c>
      <c r="T829">
        <v>2703</v>
      </c>
      <c r="U829">
        <v>22088</v>
      </c>
      <c r="V829">
        <v>1</v>
      </c>
      <c r="W829" t="s">
        <v>42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3">
      <c r="A830">
        <v>18</v>
      </c>
      <c r="B830">
        <f t="shared" si="12"/>
        <v>1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1156</v>
      </c>
      <c r="L830">
        <v>3</v>
      </c>
      <c r="M830" t="s">
        <v>46</v>
      </c>
      <c r="N830">
        <v>80</v>
      </c>
      <c r="O830">
        <v>3</v>
      </c>
      <c r="P830">
        <v>1</v>
      </c>
      <c r="Q830" t="s">
        <v>50</v>
      </c>
      <c r="R830">
        <v>3</v>
      </c>
      <c r="S830" t="s">
        <v>41</v>
      </c>
      <c r="T830">
        <v>1904</v>
      </c>
      <c r="U830">
        <v>13556</v>
      </c>
      <c r="V830">
        <v>1</v>
      </c>
      <c r="W830" t="s">
        <v>42</v>
      </c>
      <c r="X830" t="s">
        <v>43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3">
      <c r="A831">
        <v>33</v>
      </c>
      <c r="B831">
        <f t="shared" si="12"/>
        <v>1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1157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>
        <v>1</v>
      </c>
      <c r="S831" t="s">
        <v>41</v>
      </c>
      <c r="T831">
        <v>8224</v>
      </c>
      <c r="U831">
        <v>18385</v>
      </c>
      <c r="V831">
        <v>0</v>
      </c>
      <c r="W831" t="s">
        <v>42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3">
      <c r="A832">
        <v>41</v>
      </c>
      <c r="B832">
        <f t="shared" si="12"/>
        <v>0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1158</v>
      </c>
      <c r="L832">
        <v>2</v>
      </c>
      <c r="M832" t="s">
        <v>46</v>
      </c>
      <c r="N832">
        <v>46</v>
      </c>
      <c r="O832">
        <v>3</v>
      </c>
      <c r="P832">
        <v>1</v>
      </c>
      <c r="Q832" t="s">
        <v>50</v>
      </c>
      <c r="R832">
        <v>4</v>
      </c>
      <c r="S832" t="s">
        <v>48</v>
      </c>
      <c r="T832">
        <v>4766</v>
      </c>
      <c r="U832">
        <v>9051</v>
      </c>
      <c r="V832">
        <v>3</v>
      </c>
      <c r="W832" t="s">
        <v>42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3">
      <c r="A833">
        <v>31</v>
      </c>
      <c r="B833">
        <f t="shared" si="12"/>
        <v>1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1160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>
        <v>3</v>
      </c>
      <c r="S833" t="s">
        <v>48</v>
      </c>
      <c r="T833">
        <v>2610</v>
      </c>
      <c r="U833">
        <v>6233</v>
      </c>
      <c r="V833">
        <v>1</v>
      </c>
      <c r="W833" t="s">
        <v>42</v>
      </c>
      <c r="X833" t="s">
        <v>43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3">
      <c r="A834">
        <v>37</v>
      </c>
      <c r="B834">
        <f t="shared" si="12"/>
        <v>0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1161</v>
      </c>
      <c r="L834">
        <v>3</v>
      </c>
      <c r="M834" t="s">
        <v>39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52</v>
      </c>
      <c r="T834">
        <v>5731</v>
      </c>
      <c r="U834">
        <v>17171</v>
      </c>
      <c r="V834">
        <v>7</v>
      </c>
      <c r="W834" t="s">
        <v>42</v>
      </c>
      <c r="X834" t="s">
        <v>43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3">
      <c r="A835">
        <v>27</v>
      </c>
      <c r="B835">
        <f t="shared" ref="B835:B898" si="13">IF(C835="Yes",1,0)</f>
        <v>0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1162</v>
      </c>
      <c r="L835">
        <v>4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>
        <v>3</v>
      </c>
      <c r="S835" t="s">
        <v>48</v>
      </c>
      <c r="T835">
        <v>2539</v>
      </c>
      <c r="U835">
        <v>7950</v>
      </c>
      <c r="V835">
        <v>1</v>
      </c>
      <c r="W835" t="s">
        <v>42</v>
      </c>
      <c r="X835" t="s">
        <v>43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3">
      <c r="A836">
        <v>34</v>
      </c>
      <c r="B836">
        <f t="shared" si="13"/>
        <v>0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1163</v>
      </c>
      <c r="L836">
        <v>2</v>
      </c>
      <c r="M836" t="s">
        <v>39</v>
      </c>
      <c r="N836">
        <v>70</v>
      </c>
      <c r="O836">
        <v>3</v>
      </c>
      <c r="P836">
        <v>2</v>
      </c>
      <c r="Q836" t="s">
        <v>40</v>
      </c>
      <c r="R836">
        <v>3</v>
      </c>
      <c r="S836" t="s">
        <v>48</v>
      </c>
      <c r="T836">
        <v>5714</v>
      </c>
      <c r="U836">
        <v>5829</v>
      </c>
      <c r="V836">
        <v>1</v>
      </c>
      <c r="W836" t="s">
        <v>42</v>
      </c>
      <c r="X836" t="s">
        <v>43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3">
      <c r="A837">
        <v>35</v>
      </c>
      <c r="B837">
        <f t="shared" si="13"/>
        <v>0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1164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>
        <v>3</v>
      </c>
      <c r="S837" t="s">
        <v>41</v>
      </c>
      <c r="T837">
        <v>4323</v>
      </c>
      <c r="U837">
        <v>7108</v>
      </c>
      <c r="V837">
        <v>1</v>
      </c>
      <c r="W837" t="s">
        <v>42</v>
      </c>
      <c r="X837" t="s">
        <v>43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3">
      <c r="A838">
        <v>29</v>
      </c>
      <c r="B838">
        <f t="shared" si="13"/>
        <v>1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1165</v>
      </c>
      <c r="L838">
        <v>4</v>
      </c>
      <c r="M838" t="s">
        <v>39</v>
      </c>
      <c r="N838">
        <v>45</v>
      </c>
      <c r="O838">
        <v>2</v>
      </c>
      <c r="P838">
        <v>3</v>
      </c>
      <c r="Q838" t="s">
        <v>40</v>
      </c>
      <c r="R838">
        <v>1</v>
      </c>
      <c r="S838" t="s">
        <v>48</v>
      </c>
      <c r="T838">
        <v>7336</v>
      </c>
      <c r="U838">
        <v>11162</v>
      </c>
      <c r="V838">
        <v>1</v>
      </c>
      <c r="W838" t="s">
        <v>42</v>
      </c>
      <c r="X838" t="s">
        <v>43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3">
      <c r="A839">
        <v>40</v>
      </c>
      <c r="B839">
        <f t="shared" si="13"/>
        <v>0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1166</v>
      </c>
      <c r="L839">
        <v>2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41</v>
      </c>
      <c r="T839">
        <v>13499</v>
      </c>
      <c r="U839">
        <v>13782</v>
      </c>
      <c r="V839">
        <v>9</v>
      </c>
      <c r="W839" t="s">
        <v>42</v>
      </c>
      <c r="X839" t="s">
        <v>43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3">
      <c r="A840">
        <v>42</v>
      </c>
      <c r="B840">
        <f t="shared" si="13"/>
        <v>1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1167</v>
      </c>
      <c r="L840">
        <v>3</v>
      </c>
      <c r="M840" t="s">
        <v>46</v>
      </c>
      <c r="N840">
        <v>44</v>
      </c>
      <c r="O840">
        <v>3</v>
      </c>
      <c r="P840">
        <v>4</v>
      </c>
      <c r="Q840" t="s">
        <v>40</v>
      </c>
      <c r="R840">
        <v>1</v>
      </c>
      <c r="S840" t="s">
        <v>41</v>
      </c>
      <c r="T840">
        <v>13758</v>
      </c>
      <c r="U840">
        <v>2447</v>
      </c>
      <c r="V840">
        <v>0</v>
      </c>
      <c r="W840" t="s">
        <v>42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3">
      <c r="A841">
        <v>42</v>
      </c>
      <c r="B841">
        <f t="shared" si="13"/>
        <v>0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1171</v>
      </c>
      <c r="L841">
        <v>2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>
        <v>1</v>
      </c>
      <c r="S841" t="s">
        <v>41</v>
      </c>
      <c r="T841">
        <v>5155</v>
      </c>
      <c r="U841">
        <v>2253</v>
      </c>
      <c r="V841">
        <v>7</v>
      </c>
      <c r="W841" t="s">
        <v>42</v>
      </c>
      <c r="X841" t="s">
        <v>43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3">
      <c r="A842">
        <v>35</v>
      </c>
      <c r="B842">
        <f t="shared" si="13"/>
        <v>0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1172</v>
      </c>
      <c r="L842">
        <v>4</v>
      </c>
      <c r="M842" t="s">
        <v>46</v>
      </c>
      <c r="N842">
        <v>58</v>
      </c>
      <c r="O842">
        <v>2</v>
      </c>
      <c r="P842">
        <v>1</v>
      </c>
      <c r="Q842" t="s">
        <v>50</v>
      </c>
      <c r="R842">
        <v>3</v>
      </c>
      <c r="S842" t="s">
        <v>48</v>
      </c>
      <c r="T842">
        <v>2258</v>
      </c>
      <c r="U842">
        <v>16340</v>
      </c>
      <c r="V842">
        <v>6</v>
      </c>
      <c r="W842" t="s">
        <v>42</v>
      </c>
      <c r="X842" t="s">
        <v>43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3">
      <c r="A843">
        <v>24</v>
      </c>
      <c r="B843">
        <f t="shared" si="13"/>
        <v>0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1173</v>
      </c>
      <c r="L843">
        <v>4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>
        <v>2</v>
      </c>
      <c r="S843" t="s">
        <v>41</v>
      </c>
      <c r="T843">
        <v>3597</v>
      </c>
      <c r="U843">
        <v>6409</v>
      </c>
      <c r="V843">
        <v>8</v>
      </c>
      <c r="W843" t="s">
        <v>42</v>
      </c>
      <c r="X843" t="s">
        <v>43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3">
      <c r="A844">
        <v>28</v>
      </c>
      <c r="B844">
        <f t="shared" si="13"/>
        <v>1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1175</v>
      </c>
      <c r="L844">
        <v>3</v>
      </c>
      <c r="M844" t="s">
        <v>39</v>
      </c>
      <c r="N844">
        <v>79</v>
      </c>
      <c r="O844">
        <v>3</v>
      </c>
      <c r="P844">
        <v>1</v>
      </c>
      <c r="Q844" t="s">
        <v>50</v>
      </c>
      <c r="R844">
        <v>4</v>
      </c>
      <c r="S844" t="s">
        <v>48</v>
      </c>
      <c r="T844">
        <v>2515</v>
      </c>
      <c r="U844">
        <v>22955</v>
      </c>
      <c r="V844">
        <v>1</v>
      </c>
      <c r="W844" t="s">
        <v>42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3">
      <c r="A845">
        <v>26</v>
      </c>
      <c r="B845">
        <f t="shared" si="13"/>
        <v>0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1177</v>
      </c>
      <c r="L845">
        <v>1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>
        <v>4</v>
      </c>
      <c r="S845" t="s">
        <v>48</v>
      </c>
      <c r="T845">
        <v>4420</v>
      </c>
      <c r="U845">
        <v>13421</v>
      </c>
      <c r="V845">
        <v>1</v>
      </c>
      <c r="W845" t="s">
        <v>42</v>
      </c>
      <c r="X845" t="s">
        <v>43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3">
      <c r="A846">
        <v>30</v>
      </c>
      <c r="B846">
        <f t="shared" si="13"/>
        <v>0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1179</v>
      </c>
      <c r="L846">
        <v>3</v>
      </c>
      <c r="M846" t="s">
        <v>46</v>
      </c>
      <c r="N846">
        <v>72</v>
      </c>
      <c r="O846">
        <v>2</v>
      </c>
      <c r="P846">
        <v>2</v>
      </c>
      <c r="Q846" t="s">
        <v>40</v>
      </c>
      <c r="R846">
        <v>3</v>
      </c>
      <c r="S846" t="s">
        <v>48</v>
      </c>
      <c r="T846">
        <v>6578</v>
      </c>
      <c r="U846">
        <v>2706</v>
      </c>
      <c r="V846">
        <v>1</v>
      </c>
      <c r="W846" t="s">
        <v>42</v>
      </c>
      <c r="X846" t="s">
        <v>43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3">
      <c r="A847">
        <v>40</v>
      </c>
      <c r="B847">
        <f t="shared" si="13"/>
        <v>0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1180</v>
      </c>
      <c r="L847">
        <v>3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>
        <v>4</v>
      </c>
      <c r="S847" t="s">
        <v>48</v>
      </c>
      <c r="T847">
        <v>4422</v>
      </c>
      <c r="U847">
        <v>21203</v>
      </c>
      <c r="V847">
        <v>3</v>
      </c>
      <c r="W847" t="s">
        <v>42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3">
      <c r="A848">
        <v>35</v>
      </c>
      <c r="B848">
        <f t="shared" si="13"/>
        <v>0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1182</v>
      </c>
      <c r="L848">
        <v>3</v>
      </c>
      <c r="M848" t="s">
        <v>46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52</v>
      </c>
      <c r="T848">
        <v>10274</v>
      </c>
      <c r="U848">
        <v>19588</v>
      </c>
      <c r="V848">
        <v>2</v>
      </c>
      <c r="W848" t="s">
        <v>42</v>
      </c>
      <c r="X848" t="s">
        <v>43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3">
      <c r="A849">
        <v>34</v>
      </c>
      <c r="B849">
        <f t="shared" si="13"/>
        <v>0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1184</v>
      </c>
      <c r="L849">
        <v>4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41</v>
      </c>
      <c r="T849">
        <v>5343</v>
      </c>
      <c r="U849">
        <v>25755</v>
      </c>
      <c r="V849">
        <v>0</v>
      </c>
      <c r="W849" t="s">
        <v>42</v>
      </c>
      <c r="X849" t="s">
        <v>43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3">
      <c r="A850">
        <v>35</v>
      </c>
      <c r="B850">
        <f t="shared" si="13"/>
        <v>0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1185</v>
      </c>
      <c r="L850">
        <v>4</v>
      </c>
      <c r="M850" t="s">
        <v>46</v>
      </c>
      <c r="N850">
        <v>47</v>
      </c>
      <c r="O850">
        <v>2</v>
      </c>
      <c r="P850">
        <v>1</v>
      </c>
      <c r="Q850" t="s">
        <v>50</v>
      </c>
      <c r="R850">
        <v>4</v>
      </c>
      <c r="S850" t="s">
        <v>48</v>
      </c>
      <c r="T850">
        <v>2376</v>
      </c>
      <c r="U850">
        <v>26537</v>
      </c>
      <c r="V850">
        <v>1</v>
      </c>
      <c r="W850" t="s">
        <v>42</v>
      </c>
      <c r="X850" t="s">
        <v>43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3">
      <c r="A851">
        <v>43</v>
      </c>
      <c r="B851">
        <f t="shared" si="13"/>
        <v>1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1188</v>
      </c>
      <c r="L851">
        <v>1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>
        <v>3</v>
      </c>
      <c r="S851" t="s">
        <v>41</v>
      </c>
      <c r="T851">
        <v>5346</v>
      </c>
      <c r="U851">
        <v>9489</v>
      </c>
      <c r="V851">
        <v>8</v>
      </c>
      <c r="W851" t="s">
        <v>42</v>
      </c>
      <c r="X851" t="s">
        <v>43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3">
      <c r="A852">
        <v>32</v>
      </c>
      <c r="B852">
        <f t="shared" si="13"/>
        <v>0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1190</v>
      </c>
      <c r="L852">
        <v>3</v>
      </c>
      <c r="M852" t="s">
        <v>39</v>
      </c>
      <c r="N852">
        <v>76</v>
      </c>
      <c r="O852">
        <v>3</v>
      </c>
      <c r="P852">
        <v>1</v>
      </c>
      <c r="Q852" t="s">
        <v>57</v>
      </c>
      <c r="R852">
        <v>1</v>
      </c>
      <c r="S852" t="s">
        <v>52</v>
      </c>
      <c r="T852">
        <v>2827</v>
      </c>
      <c r="U852">
        <v>14947</v>
      </c>
      <c r="V852">
        <v>1</v>
      </c>
      <c r="W852" t="s">
        <v>42</v>
      </c>
      <c r="X852" t="s">
        <v>43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3">
      <c r="A853">
        <v>56</v>
      </c>
      <c r="B853">
        <f t="shared" si="13"/>
        <v>0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1191</v>
      </c>
      <c r="L853">
        <v>4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52</v>
      </c>
      <c r="T853">
        <v>19943</v>
      </c>
      <c r="U853">
        <v>18575</v>
      </c>
      <c r="V853">
        <v>4</v>
      </c>
      <c r="W853" t="s">
        <v>42</v>
      </c>
      <c r="X853" t="s">
        <v>43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3">
      <c r="A854">
        <v>29</v>
      </c>
      <c r="B854">
        <f t="shared" si="13"/>
        <v>0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1192</v>
      </c>
      <c r="L854">
        <v>2</v>
      </c>
      <c r="M854" t="s">
        <v>39</v>
      </c>
      <c r="N854">
        <v>54</v>
      </c>
      <c r="O854">
        <v>3</v>
      </c>
      <c r="P854">
        <v>1</v>
      </c>
      <c r="Q854" t="s">
        <v>50</v>
      </c>
      <c r="R854">
        <v>4</v>
      </c>
      <c r="S854" t="s">
        <v>48</v>
      </c>
      <c r="T854">
        <v>3131</v>
      </c>
      <c r="U854">
        <v>26342</v>
      </c>
      <c r="V854">
        <v>1</v>
      </c>
      <c r="W854" t="s">
        <v>42</v>
      </c>
      <c r="X854" t="s">
        <v>43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3">
      <c r="A855">
        <v>19</v>
      </c>
      <c r="B855">
        <f t="shared" si="13"/>
        <v>0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1193</v>
      </c>
      <c r="L855">
        <v>3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>
        <v>1</v>
      </c>
      <c r="S855" t="s">
        <v>41</v>
      </c>
      <c r="T855">
        <v>2552</v>
      </c>
      <c r="U855">
        <v>7172</v>
      </c>
      <c r="V855">
        <v>1</v>
      </c>
      <c r="W855" t="s">
        <v>42</v>
      </c>
      <c r="X855" t="s">
        <v>43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3">
      <c r="A856">
        <v>45</v>
      </c>
      <c r="B856">
        <f t="shared" si="13"/>
        <v>0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1195</v>
      </c>
      <c r="L856">
        <v>1</v>
      </c>
      <c r="M856" t="s">
        <v>39</v>
      </c>
      <c r="N856">
        <v>83</v>
      </c>
      <c r="O856">
        <v>3</v>
      </c>
      <c r="P856">
        <v>1</v>
      </c>
      <c r="Q856" t="s">
        <v>47</v>
      </c>
      <c r="R856">
        <v>3</v>
      </c>
      <c r="S856" t="s">
        <v>48</v>
      </c>
      <c r="T856">
        <v>4477</v>
      </c>
      <c r="U856">
        <v>20100</v>
      </c>
      <c r="V856">
        <v>4</v>
      </c>
      <c r="W856" t="s">
        <v>42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3">
      <c r="A857">
        <v>37</v>
      </c>
      <c r="B857">
        <f t="shared" si="13"/>
        <v>0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1196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48</v>
      </c>
      <c r="T857">
        <v>6474</v>
      </c>
      <c r="U857">
        <v>9961</v>
      </c>
      <c r="V857">
        <v>1</v>
      </c>
      <c r="W857" t="s">
        <v>42</v>
      </c>
      <c r="X857" t="s">
        <v>43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3">
      <c r="A858">
        <v>20</v>
      </c>
      <c r="B858">
        <f t="shared" si="13"/>
        <v>0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1198</v>
      </c>
      <c r="L858">
        <v>1</v>
      </c>
      <c r="M858" t="s">
        <v>46</v>
      </c>
      <c r="N858">
        <v>87</v>
      </c>
      <c r="O858">
        <v>2</v>
      </c>
      <c r="P858">
        <v>1</v>
      </c>
      <c r="Q858" t="s">
        <v>50</v>
      </c>
      <c r="R858">
        <v>3</v>
      </c>
      <c r="S858" t="s">
        <v>41</v>
      </c>
      <c r="T858">
        <v>3033</v>
      </c>
      <c r="U858">
        <v>12828</v>
      </c>
      <c r="V858">
        <v>1</v>
      </c>
      <c r="W858" t="s">
        <v>42</v>
      </c>
      <c r="X858" t="s">
        <v>43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3">
      <c r="A859">
        <v>44</v>
      </c>
      <c r="B859">
        <f t="shared" si="13"/>
        <v>1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1200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>
        <v>3</v>
      </c>
      <c r="S859" t="s">
        <v>41</v>
      </c>
      <c r="T859">
        <v>2936</v>
      </c>
      <c r="U859">
        <v>10826</v>
      </c>
      <c r="V859">
        <v>1</v>
      </c>
      <c r="W859" t="s">
        <v>42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3">
      <c r="A860">
        <v>53</v>
      </c>
      <c r="B860">
        <f t="shared" si="13"/>
        <v>0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1201</v>
      </c>
      <c r="L860">
        <v>4</v>
      </c>
      <c r="M860" t="s">
        <v>39</v>
      </c>
      <c r="N860">
        <v>50</v>
      </c>
      <c r="O860">
        <v>3</v>
      </c>
      <c r="P860">
        <v>5</v>
      </c>
      <c r="Q860" t="s">
        <v>56</v>
      </c>
      <c r="R860">
        <v>3</v>
      </c>
      <c r="S860" t="s">
        <v>52</v>
      </c>
      <c r="T860">
        <v>18606</v>
      </c>
      <c r="U860">
        <v>18640</v>
      </c>
      <c r="V860">
        <v>3</v>
      </c>
      <c r="W860" t="s">
        <v>42</v>
      </c>
      <c r="X860" t="s">
        <v>43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3">
      <c r="A861">
        <v>29</v>
      </c>
      <c r="B861">
        <f t="shared" si="13"/>
        <v>0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1202</v>
      </c>
      <c r="L861">
        <v>2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>
        <v>4</v>
      </c>
      <c r="S861" t="s">
        <v>48</v>
      </c>
      <c r="T861">
        <v>2168</v>
      </c>
      <c r="U861">
        <v>26933</v>
      </c>
      <c r="V861">
        <v>0</v>
      </c>
      <c r="W861" t="s">
        <v>42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3">
      <c r="A862">
        <v>22</v>
      </c>
      <c r="B862">
        <f t="shared" si="13"/>
        <v>1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1203</v>
      </c>
      <c r="L862">
        <v>3</v>
      </c>
      <c r="M862" t="s">
        <v>46</v>
      </c>
      <c r="N862">
        <v>48</v>
      </c>
      <c r="O862">
        <v>2</v>
      </c>
      <c r="P862">
        <v>1</v>
      </c>
      <c r="Q862" t="s">
        <v>47</v>
      </c>
      <c r="R862">
        <v>4</v>
      </c>
      <c r="S862" t="s">
        <v>48</v>
      </c>
      <c r="T862">
        <v>2853</v>
      </c>
      <c r="U862">
        <v>4223</v>
      </c>
      <c r="V862">
        <v>0</v>
      </c>
      <c r="W862" t="s">
        <v>42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3">
      <c r="A863">
        <v>46</v>
      </c>
      <c r="B863">
        <f t="shared" si="13"/>
        <v>0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1204</v>
      </c>
      <c r="L863">
        <v>3</v>
      </c>
      <c r="M863" t="s">
        <v>39</v>
      </c>
      <c r="N863">
        <v>69</v>
      </c>
      <c r="O863">
        <v>3</v>
      </c>
      <c r="P863">
        <v>4</v>
      </c>
      <c r="Q863" t="s">
        <v>56</v>
      </c>
      <c r="R863">
        <v>1</v>
      </c>
      <c r="S863" t="s">
        <v>48</v>
      </c>
      <c r="T863">
        <v>17048</v>
      </c>
      <c r="U863">
        <v>24097</v>
      </c>
      <c r="V863">
        <v>8</v>
      </c>
      <c r="W863" t="s">
        <v>42</v>
      </c>
      <c r="X863" t="s">
        <v>43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3">
      <c r="A864">
        <v>44</v>
      </c>
      <c r="B864">
        <f t="shared" si="13"/>
        <v>0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1206</v>
      </c>
      <c r="L864">
        <v>4</v>
      </c>
      <c r="M864" t="s">
        <v>46</v>
      </c>
      <c r="N864">
        <v>74</v>
      </c>
      <c r="O864">
        <v>1</v>
      </c>
      <c r="P864">
        <v>1</v>
      </c>
      <c r="Q864" t="s">
        <v>47</v>
      </c>
      <c r="R864">
        <v>3</v>
      </c>
      <c r="S864" t="s">
        <v>41</v>
      </c>
      <c r="T864">
        <v>2290</v>
      </c>
      <c r="U864">
        <v>4279</v>
      </c>
      <c r="V864">
        <v>2</v>
      </c>
      <c r="W864" t="s">
        <v>42</v>
      </c>
      <c r="X864" t="s">
        <v>43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3">
      <c r="A865">
        <v>33</v>
      </c>
      <c r="B865">
        <f t="shared" si="13"/>
        <v>0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1207</v>
      </c>
      <c r="L865">
        <v>2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>
        <v>3</v>
      </c>
      <c r="S865" t="s">
        <v>48</v>
      </c>
      <c r="T865">
        <v>3600</v>
      </c>
      <c r="U865">
        <v>8429</v>
      </c>
      <c r="V865">
        <v>1</v>
      </c>
      <c r="W865" t="s">
        <v>42</v>
      </c>
      <c r="X865" t="s">
        <v>43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3">
      <c r="A866">
        <v>41</v>
      </c>
      <c r="B866">
        <f t="shared" si="13"/>
        <v>1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1210</v>
      </c>
      <c r="L866">
        <v>1</v>
      </c>
      <c r="M866" t="s">
        <v>46</v>
      </c>
      <c r="N866">
        <v>95</v>
      </c>
      <c r="O866">
        <v>2</v>
      </c>
      <c r="P866">
        <v>1</v>
      </c>
      <c r="Q866" t="s">
        <v>47</v>
      </c>
      <c r="R866">
        <v>1</v>
      </c>
      <c r="S866" t="s">
        <v>52</v>
      </c>
      <c r="T866">
        <v>2107</v>
      </c>
      <c r="U866">
        <v>20293</v>
      </c>
      <c r="V866">
        <v>6</v>
      </c>
      <c r="W866" t="s">
        <v>42</v>
      </c>
      <c r="X866" t="s">
        <v>43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3">
      <c r="A867">
        <v>30</v>
      </c>
      <c r="B867">
        <f t="shared" si="13"/>
        <v>0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1211</v>
      </c>
      <c r="L867">
        <v>3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>
        <v>1</v>
      </c>
      <c r="S867" t="s">
        <v>52</v>
      </c>
      <c r="T867">
        <v>4115</v>
      </c>
      <c r="U867">
        <v>13192</v>
      </c>
      <c r="V867">
        <v>8</v>
      </c>
      <c r="W867" t="s">
        <v>42</v>
      </c>
      <c r="X867" t="s">
        <v>43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3">
      <c r="A868">
        <v>40</v>
      </c>
      <c r="B868">
        <f t="shared" si="13"/>
        <v>0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1212</v>
      </c>
      <c r="L868">
        <v>2</v>
      </c>
      <c r="M868" t="s">
        <v>46</v>
      </c>
      <c r="N868">
        <v>62</v>
      </c>
      <c r="O868">
        <v>3</v>
      </c>
      <c r="P868">
        <v>2</v>
      </c>
      <c r="Q868" t="s">
        <v>40</v>
      </c>
      <c r="R868">
        <v>2</v>
      </c>
      <c r="S868" t="s">
        <v>48</v>
      </c>
      <c r="T868">
        <v>4327</v>
      </c>
      <c r="U868">
        <v>25440</v>
      </c>
      <c r="V868">
        <v>5</v>
      </c>
      <c r="W868" t="s">
        <v>42</v>
      </c>
      <c r="X868" t="s">
        <v>43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3">
      <c r="A869">
        <v>50</v>
      </c>
      <c r="B869">
        <f t="shared" si="13"/>
        <v>0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1215</v>
      </c>
      <c r="L869">
        <v>4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48</v>
      </c>
      <c r="T869">
        <v>17856</v>
      </c>
      <c r="U869">
        <v>9490</v>
      </c>
      <c r="V869">
        <v>2</v>
      </c>
      <c r="W869" t="s">
        <v>42</v>
      </c>
      <c r="X869" t="s">
        <v>43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3">
      <c r="A870">
        <v>28</v>
      </c>
      <c r="B870">
        <f t="shared" si="13"/>
        <v>0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1216</v>
      </c>
      <c r="L870">
        <v>4</v>
      </c>
      <c r="M870" t="s">
        <v>46</v>
      </c>
      <c r="N870">
        <v>78</v>
      </c>
      <c r="O870">
        <v>2</v>
      </c>
      <c r="P870">
        <v>1</v>
      </c>
      <c r="Q870" t="s">
        <v>50</v>
      </c>
      <c r="R870">
        <v>1</v>
      </c>
      <c r="S870" t="s">
        <v>48</v>
      </c>
      <c r="T870">
        <v>3196</v>
      </c>
      <c r="U870">
        <v>12449</v>
      </c>
      <c r="V870">
        <v>1</v>
      </c>
      <c r="W870" t="s">
        <v>42</v>
      </c>
      <c r="X870" t="s">
        <v>43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3">
      <c r="A871">
        <v>46</v>
      </c>
      <c r="B871">
        <f t="shared" si="13"/>
        <v>0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1217</v>
      </c>
      <c r="L871">
        <v>4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48</v>
      </c>
      <c r="T871">
        <v>19081</v>
      </c>
      <c r="U871">
        <v>10849</v>
      </c>
      <c r="V871">
        <v>5</v>
      </c>
      <c r="W871" t="s">
        <v>42</v>
      </c>
      <c r="X871" t="s">
        <v>43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3">
      <c r="A872">
        <v>35</v>
      </c>
      <c r="B872">
        <f t="shared" si="13"/>
        <v>0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1218</v>
      </c>
      <c r="L872">
        <v>3</v>
      </c>
      <c r="M872" t="s">
        <v>46</v>
      </c>
      <c r="N872">
        <v>94</v>
      </c>
      <c r="O872">
        <v>3</v>
      </c>
      <c r="P872">
        <v>2</v>
      </c>
      <c r="Q872" t="s">
        <v>40</v>
      </c>
      <c r="R872">
        <v>1</v>
      </c>
      <c r="S872" t="s">
        <v>48</v>
      </c>
      <c r="T872">
        <v>8966</v>
      </c>
      <c r="U872">
        <v>21026</v>
      </c>
      <c r="V872">
        <v>3</v>
      </c>
      <c r="W872" t="s">
        <v>42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3">
      <c r="A873">
        <v>24</v>
      </c>
      <c r="B873">
        <f t="shared" si="13"/>
        <v>1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1219</v>
      </c>
      <c r="L873">
        <v>4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>
        <v>2</v>
      </c>
      <c r="S873" t="s">
        <v>48</v>
      </c>
      <c r="T873">
        <v>2210</v>
      </c>
      <c r="U873">
        <v>3372</v>
      </c>
      <c r="V873">
        <v>1</v>
      </c>
      <c r="W873" t="s">
        <v>42</v>
      </c>
      <c r="X873" t="s">
        <v>43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3">
      <c r="A874">
        <v>33</v>
      </c>
      <c r="B874">
        <f t="shared" si="13"/>
        <v>0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1220</v>
      </c>
      <c r="L874">
        <v>2</v>
      </c>
      <c r="M874" t="s">
        <v>39</v>
      </c>
      <c r="N874">
        <v>82</v>
      </c>
      <c r="O874">
        <v>3</v>
      </c>
      <c r="P874">
        <v>2</v>
      </c>
      <c r="Q874" t="s">
        <v>40</v>
      </c>
      <c r="R874">
        <v>3</v>
      </c>
      <c r="S874" t="s">
        <v>48</v>
      </c>
      <c r="T874">
        <v>4539</v>
      </c>
      <c r="U874">
        <v>4905</v>
      </c>
      <c r="V874">
        <v>1</v>
      </c>
      <c r="W874" t="s">
        <v>42</v>
      </c>
      <c r="X874" t="s">
        <v>43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3">
      <c r="A875">
        <v>36</v>
      </c>
      <c r="B875">
        <f t="shared" si="13"/>
        <v>0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1221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>
        <v>3</v>
      </c>
      <c r="S875" t="s">
        <v>52</v>
      </c>
      <c r="T875">
        <v>2741</v>
      </c>
      <c r="U875">
        <v>6865</v>
      </c>
      <c r="V875">
        <v>1</v>
      </c>
      <c r="W875" t="s">
        <v>42</v>
      </c>
      <c r="X875" t="s">
        <v>43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3">
      <c r="A876">
        <v>30</v>
      </c>
      <c r="B876">
        <f t="shared" si="13"/>
        <v>0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1224</v>
      </c>
      <c r="L876">
        <v>3</v>
      </c>
      <c r="M876" t="s">
        <v>46</v>
      </c>
      <c r="N876">
        <v>49</v>
      </c>
      <c r="O876">
        <v>3</v>
      </c>
      <c r="P876">
        <v>2</v>
      </c>
      <c r="Q876" t="s">
        <v>50</v>
      </c>
      <c r="R876">
        <v>3</v>
      </c>
      <c r="S876" t="s">
        <v>52</v>
      </c>
      <c r="T876">
        <v>3491</v>
      </c>
      <c r="U876">
        <v>11309</v>
      </c>
      <c r="V876">
        <v>1</v>
      </c>
      <c r="W876" t="s">
        <v>42</v>
      </c>
      <c r="X876" t="s">
        <v>43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3">
      <c r="A877">
        <v>44</v>
      </c>
      <c r="B877">
        <f t="shared" si="13"/>
        <v>0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1225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>
        <v>4</v>
      </c>
      <c r="S877" t="s">
        <v>41</v>
      </c>
      <c r="T877">
        <v>4541</v>
      </c>
      <c r="U877">
        <v>7744</v>
      </c>
      <c r="V877">
        <v>1</v>
      </c>
      <c r="W877" t="s">
        <v>42</v>
      </c>
      <c r="X877" t="s">
        <v>43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3">
      <c r="A878">
        <v>20</v>
      </c>
      <c r="B878">
        <f t="shared" si="13"/>
        <v>0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1226</v>
      </c>
      <c r="L878">
        <v>3</v>
      </c>
      <c r="M878" t="s">
        <v>46</v>
      </c>
      <c r="N878">
        <v>43</v>
      </c>
      <c r="O878">
        <v>4</v>
      </c>
      <c r="P878">
        <v>1</v>
      </c>
      <c r="Q878" t="s">
        <v>57</v>
      </c>
      <c r="R878">
        <v>4</v>
      </c>
      <c r="S878" t="s">
        <v>41</v>
      </c>
      <c r="T878">
        <v>2678</v>
      </c>
      <c r="U878">
        <v>5050</v>
      </c>
      <c r="V878">
        <v>1</v>
      </c>
      <c r="W878" t="s">
        <v>42</v>
      </c>
      <c r="X878" t="s">
        <v>43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3">
      <c r="A879">
        <v>46</v>
      </c>
      <c r="B879">
        <f t="shared" si="13"/>
        <v>0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1228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52</v>
      </c>
      <c r="T879">
        <v>7379</v>
      </c>
      <c r="U879">
        <v>17433</v>
      </c>
      <c r="V879">
        <v>2</v>
      </c>
      <c r="W879" t="s">
        <v>42</v>
      </c>
      <c r="X879" t="s">
        <v>43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3">
      <c r="A880">
        <v>42</v>
      </c>
      <c r="B880">
        <f t="shared" si="13"/>
        <v>0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1231</v>
      </c>
      <c r="L880">
        <v>4</v>
      </c>
      <c r="M880" t="s">
        <v>46</v>
      </c>
      <c r="N880">
        <v>79</v>
      </c>
      <c r="O880">
        <v>4</v>
      </c>
      <c r="P880">
        <v>2</v>
      </c>
      <c r="Q880" t="s">
        <v>61</v>
      </c>
      <c r="R880">
        <v>1</v>
      </c>
      <c r="S880" t="s">
        <v>48</v>
      </c>
      <c r="T880">
        <v>6272</v>
      </c>
      <c r="U880">
        <v>12858</v>
      </c>
      <c r="V880">
        <v>7</v>
      </c>
      <c r="W880" t="s">
        <v>42</v>
      </c>
      <c r="X880" t="s">
        <v>43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3">
      <c r="A881">
        <v>60</v>
      </c>
      <c r="B881">
        <f t="shared" si="13"/>
        <v>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1233</v>
      </c>
      <c r="L881">
        <v>2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>
        <v>4</v>
      </c>
      <c r="S881" t="s">
        <v>52</v>
      </c>
      <c r="T881">
        <v>5220</v>
      </c>
      <c r="U881">
        <v>10893</v>
      </c>
      <c r="V881">
        <v>0</v>
      </c>
      <c r="W881" t="s">
        <v>42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3">
      <c r="A882">
        <v>32</v>
      </c>
      <c r="B882">
        <f t="shared" si="13"/>
        <v>0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1234</v>
      </c>
      <c r="L882">
        <v>3</v>
      </c>
      <c r="M882" t="s">
        <v>39</v>
      </c>
      <c r="N882">
        <v>77</v>
      </c>
      <c r="O882">
        <v>2</v>
      </c>
      <c r="P882">
        <v>1</v>
      </c>
      <c r="Q882" t="s">
        <v>50</v>
      </c>
      <c r="R882">
        <v>2</v>
      </c>
      <c r="S882" t="s">
        <v>48</v>
      </c>
      <c r="T882">
        <v>2743</v>
      </c>
      <c r="U882">
        <v>7331</v>
      </c>
      <c r="V882">
        <v>1</v>
      </c>
      <c r="W882" t="s">
        <v>42</v>
      </c>
      <c r="X882" t="s">
        <v>43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3">
      <c r="A883">
        <v>32</v>
      </c>
      <c r="B883">
        <f t="shared" si="13"/>
        <v>0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1235</v>
      </c>
      <c r="L883">
        <v>4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>
        <v>3</v>
      </c>
      <c r="S883" t="s">
        <v>41</v>
      </c>
      <c r="T883">
        <v>4998</v>
      </c>
      <c r="U883">
        <v>2338</v>
      </c>
      <c r="V883">
        <v>4</v>
      </c>
      <c r="W883" t="s">
        <v>42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3">
      <c r="A884">
        <v>36</v>
      </c>
      <c r="B884">
        <f t="shared" si="13"/>
        <v>0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1237</v>
      </c>
      <c r="L884">
        <v>3</v>
      </c>
      <c r="M884" t="s">
        <v>39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52</v>
      </c>
      <c r="T884">
        <v>10252</v>
      </c>
      <c r="U884">
        <v>4235</v>
      </c>
      <c r="V884">
        <v>2</v>
      </c>
      <c r="W884" t="s">
        <v>42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3">
      <c r="A885">
        <v>33</v>
      </c>
      <c r="B885">
        <f t="shared" si="13"/>
        <v>0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1238</v>
      </c>
      <c r="L885">
        <v>1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>
        <v>4</v>
      </c>
      <c r="S885" t="s">
        <v>48</v>
      </c>
      <c r="T885">
        <v>2781</v>
      </c>
      <c r="U885">
        <v>6311</v>
      </c>
      <c r="V885">
        <v>0</v>
      </c>
      <c r="W885" t="s">
        <v>42</v>
      </c>
      <c r="X885" t="s">
        <v>43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3">
      <c r="A886">
        <v>40</v>
      </c>
      <c r="B886">
        <f t="shared" si="13"/>
        <v>0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1239</v>
      </c>
      <c r="L886">
        <v>2</v>
      </c>
      <c r="M886" t="s">
        <v>39</v>
      </c>
      <c r="N886">
        <v>84</v>
      </c>
      <c r="O886">
        <v>2</v>
      </c>
      <c r="P886">
        <v>2</v>
      </c>
      <c r="Q886" t="s">
        <v>40</v>
      </c>
      <c r="R886">
        <v>2</v>
      </c>
      <c r="S886" t="s">
        <v>52</v>
      </c>
      <c r="T886">
        <v>6852</v>
      </c>
      <c r="U886">
        <v>11591</v>
      </c>
      <c r="V886">
        <v>7</v>
      </c>
      <c r="W886" t="s">
        <v>42</v>
      </c>
      <c r="X886" t="s">
        <v>43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3">
      <c r="A887">
        <v>25</v>
      </c>
      <c r="B887">
        <f t="shared" si="13"/>
        <v>0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1240</v>
      </c>
      <c r="L887">
        <v>3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>
        <v>4</v>
      </c>
      <c r="S887" t="s">
        <v>41</v>
      </c>
      <c r="T887">
        <v>4950</v>
      </c>
      <c r="U887">
        <v>20623</v>
      </c>
      <c r="V887">
        <v>0</v>
      </c>
      <c r="W887" t="s">
        <v>42</v>
      </c>
      <c r="X887" t="s">
        <v>43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3">
      <c r="A888">
        <v>30</v>
      </c>
      <c r="B888">
        <f t="shared" si="13"/>
        <v>0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1241</v>
      </c>
      <c r="L888">
        <v>4</v>
      </c>
      <c r="M888" t="s">
        <v>46</v>
      </c>
      <c r="N888">
        <v>63</v>
      </c>
      <c r="O888">
        <v>3</v>
      </c>
      <c r="P888">
        <v>1</v>
      </c>
      <c r="Q888" t="s">
        <v>47</v>
      </c>
      <c r="R888">
        <v>2</v>
      </c>
      <c r="S888" t="s">
        <v>48</v>
      </c>
      <c r="T888">
        <v>3579</v>
      </c>
      <c r="U888">
        <v>9369</v>
      </c>
      <c r="V888">
        <v>0</v>
      </c>
      <c r="W888" t="s">
        <v>42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3">
      <c r="A889">
        <v>42</v>
      </c>
      <c r="B889">
        <f t="shared" si="13"/>
        <v>0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1242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48</v>
      </c>
      <c r="T889">
        <v>13191</v>
      </c>
      <c r="U889">
        <v>23281</v>
      </c>
      <c r="V889">
        <v>3</v>
      </c>
      <c r="W889" t="s">
        <v>42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3">
      <c r="A890">
        <v>35</v>
      </c>
      <c r="B890">
        <f t="shared" si="13"/>
        <v>0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1243</v>
      </c>
      <c r="L890">
        <v>3</v>
      </c>
      <c r="M890" t="s">
        <v>39</v>
      </c>
      <c r="N890">
        <v>78</v>
      </c>
      <c r="O890">
        <v>2</v>
      </c>
      <c r="P890">
        <v>3</v>
      </c>
      <c r="Q890" t="s">
        <v>40</v>
      </c>
      <c r="R890">
        <v>4</v>
      </c>
      <c r="S890" t="s">
        <v>48</v>
      </c>
      <c r="T890">
        <v>10377</v>
      </c>
      <c r="U890">
        <v>13755</v>
      </c>
      <c r="V890">
        <v>4</v>
      </c>
      <c r="W890" t="s">
        <v>42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3">
      <c r="A891">
        <v>27</v>
      </c>
      <c r="B891">
        <f t="shared" si="13"/>
        <v>0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1244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>
        <v>1</v>
      </c>
      <c r="S891" t="s">
        <v>48</v>
      </c>
      <c r="T891">
        <v>2235</v>
      </c>
      <c r="U891">
        <v>14377</v>
      </c>
      <c r="V891">
        <v>1</v>
      </c>
      <c r="W891" t="s">
        <v>42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3">
      <c r="A892">
        <v>54</v>
      </c>
      <c r="B892">
        <f t="shared" si="13"/>
        <v>0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1245</v>
      </c>
      <c r="L892">
        <v>4</v>
      </c>
      <c r="M892" t="s">
        <v>39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52</v>
      </c>
      <c r="T892">
        <v>10502</v>
      </c>
      <c r="U892">
        <v>9659</v>
      </c>
      <c r="V892">
        <v>7</v>
      </c>
      <c r="W892" t="s">
        <v>42</v>
      </c>
      <c r="X892" t="s">
        <v>43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3">
      <c r="A893">
        <v>44</v>
      </c>
      <c r="B893">
        <f t="shared" si="13"/>
        <v>0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1246</v>
      </c>
      <c r="L893">
        <v>1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>
        <v>4</v>
      </c>
      <c r="S893" t="s">
        <v>48</v>
      </c>
      <c r="T893">
        <v>2011</v>
      </c>
      <c r="U893">
        <v>19982</v>
      </c>
      <c r="V893">
        <v>1</v>
      </c>
      <c r="W893" t="s">
        <v>42</v>
      </c>
      <c r="X893" t="s">
        <v>43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3">
      <c r="A894">
        <v>19</v>
      </c>
      <c r="B894">
        <f t="shared" si="13"/>
        <v>1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1248</v>
      </c>
      <c r="L894">
        <v>1</v>
      </c>
      <c r="M894" t="s">
        <v>39</v>
      </c>
      <c r="N894">
        <v>96</v>
      </c>
      <c r="O894">
        <v>2</v>
      </c>
      <c r="P894">
        <v>1</v>
      </c>
      <c r="Q894" t="s">
        <v>47</v>
      </c>
      <c r="R894">
        <v>2</v>
      </c>
      <c r="S894" t="s">
        <v>41</v>
      </c>
      <c r="T894">
        <v>1859</v>
      </c>
      <c r="U894">
        <v>6148</v>
      </c>
      <c r="V894">
        <v>1</v>
      </c>
      <c r="W894" t="s">
        <v>42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3">
      <c r="A895">
        <v>29</v>
      </c>
      <c r="B895">
        <f t="shared" si="13"/>
        <v>0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1249</v>
      </c>
      <c r="L895">
        <v>1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>
        <v>4</v>
      </c>
      <c r="S895" t="s">
        <v>52</v>
      </c>
      <c r="T895">
        <v>3760</v>
      </c>
      <c r="U895">
        <v>5598</v>
      </c>
      <c r="V895">
        <v>1</v>
      </c>
      <c r="W895" t="s">
        <v>42</v>
      </c>
      <c r="X895" t="s">
        <v>43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3">
      <c r="A896">
        <v>54</v>
      </c>
      <c r="B896">
        <f t="shared" si="13"/>
        <v>0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1250</v>
      </c>
      <c r="L896">
        <v>4</v>
      </c>
      <c r="M896" t="s">
        <v>46</v>
      </c>
      <c r="N896">
        <v>85</v>
      </c>
      <c r="O896">
        <v>3</v>
      </c>
      <c r="P896">
        <v>4</v>
      </c>
      <c r="Q896" t="s">
        <v>58</v>
      </c>
      <c r="R896">
        <v>4</v>
      </c>
      <c r="S896" t="s">
        <v>48</v>
      </c>
      <c r="T896">
        <v>17779</v>
      </c>
      <c r="U896">
        <v>23474</v>
      </c>
      <c r="V896">
        <v>3</v>
      </c>
      <c r="W896" t="s">
        <v>42</v>
      </c>
      <c r="X896" t="s">
        <v>43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3">
      <c r="A897">
        <v>31</v>
      </c>
      <c r="B897">
        <f t="shared" si="13"/>
        <v>0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1251</v>
      </c>
      <c r="L897">
        <v>3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48</v>
      </c>
      <c r="T897">
        <v>6833</v>
      </c>
      <c r="U897">
        <v>17089</v>
      </c>
      <c r="V897">
        <v>1</v>
      </c>
      <c r="W897" t="s">
        <v>42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3">
      <c r="A898">
        <v>31</v>
      </c>
      <c r="B898">
        <f t="shared" si="13"/>
        <v>0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1252</v>
      </c>
      <c r="L898">
        <v>3</v>
      </c>
      <c r="M898" t="s">
        <v>39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41</v>
      </c>
      <c r="T898">
        <v>6812</v>
      </c>
      <c r="U898">
        <v>17198</v>
      </c>
      <c r="V898">
        <v>1</v>
      </c>
      <c r="W898" t="s">
        <v>42</v>
      </c>
      <c r="X898" t="s">
        <v>43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3">
      <c r="A899">
        <v>59</v>
      </c>
      <c r="B899">
        <f t="shared" ref="B899:B962" si="14">IF(C899="Yes",1,0)</f>
        <v>0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1254</v>
      </c>
      <c r="L899">
        <v>3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>
        <v>4</v>
      </c>
      <c r="S899" t="s">
        <v>41</v>
      </c>
      <c r="T899">
        <v>5171</v>
      </c>
      <c r="U899">
        <v>16490</v>
      </c>
      <c r="V899">
        <v>5</v>
      </c>
      <c r="W899" t="s">
        <v>42</v>
      </c>
      <c r="X899" t="s">
        <v>43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3">
      <c r="A900">
        <v>43</v>
      </c>
      <c r="B900">
        <f t="shared" si="14"/>
        <v>0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1255</v>
      </c>
      <c r="L900">
        <v>3</v>
      </c>
      <c r="M900" t="s">
        <v>46</v>
      </c>
      <c r="N900">
        <v>96</v>
      </c>
      <c r="O900">
        <v>1</v>
      </c>
      <c r="P900">
        <v>5</v>
      </c>
      <c r="Q900" t="s">
        <v>58</v>
      </c>
      <c r="R900">
        <v>4</v>
      </c>
      <c r="S900" t="s">
        <v>48</v>
      </c>
      <c r="T900">
        <v>19740</v>
      </c>
      <c r="U900">
        <v>18625</v>
      </c>
      <c r="V900">
        <v>3</v>
      </c>
      <c r="W900" t="s">
        <v>42</v>
      </c>
      <c r="X900" t="s">
        <v>43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3">
      <c r="A901">
        <v>49</v>
      </c>
      <c r="B901">
        <f t="shared" si="14"/>
        <v>0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1256</v>
      </c>
      <c r="L901">
        <v>1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48</v>
      </c>
      <c r="T901">
        <v>18711</v>
      </c>
      <c r="U901">
        <v>12124</v>
      </c>
      <c r="V901">
        <v>2</v>
      </c>
      <c r="W901" t="s">
        <v>42</v>
      </c>
      <c r="X901" t="s">
        <v>43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3">
      <c r="A902">
        <v>36</v>
      </c>
      <c r="B902">
        <f t="shared" si="14"/>
        <v>0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1257</v>
      </c>
      <c r="L902">
        <v>3</v>
      </c>
      <c r="M902" t="s">
        <v>46</v>
      </c>
      <c r="N902">
        <v>46</v>
      </c>
      <c r="O902">
        <v>3</v>
      </c>
      <c r="P902">
        <v>1</v>
      </c>
      <c r="Q902" t="s">
        <v>47</v>
      </c>
      <c r="R902">
        <v>2</v>
      </c>
      <c r="S902" t="s">
        <v>48</v>
      </c>
      <c r="T902">
        <v>3692</v>
      </c>
      <c r="U902">
        <v>9256</v>
      </c>
      <c r="V902">
        <v>1</v>
      </c>
      <c r="W902" t="s">
        <v>42</v>
      </c>
      <c r="X902" t="s">
        <v>43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3">
      <c r="A903">
        <v>48</v>
      </c>
      <c r="B903">
        <f t="shared" si="14"/>
        <v>0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1258</v>
      </c>
      <c r="L903">
        <v>4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>
        <v>2</v>
      </c>
      <c r="S903" t="s">
        <v>41</v>
      </c>
      <c r="T903">
        <v>2559</v>
      </c>
      <c r="U903">
        <v>16620</v>
      </c>
      <c r="V903">
        <v>5</v>
      </c>
      <c r="W903" t="s">
        <v>42</v>
      </c>
      <c r="X903" t="s">
        <v>43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3">
      <c r="A904">
        <v>27</v>
      </c>
      <c r="B904">
        <f t="shared" si="14"/>
        <v>0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1259</v>
      </c>
      <c r="L904">
        <v>1</v>
      </c>
      <c r="M904" t="s">
        <v>46</v>
      </c>
      <c r="N904">
        <v>76</v>
      </c>
      <c r="O904">
        <v>3</v>
      </c>
      <c r="P904">
        <v>1</v>
      </c>
      <c r="Q904" t="s">
        <v>47</v>
      </c>
      <c r="R904">
        <v>3</v>
      </c>
      <c r="S904" t="s">
        <v>52</v>
      </c>
      <c r="T904">
        <v>2517</v>
      </c>
      <c r="U904">
        <v>3208</v>
      </c>
      <c r="V904">
        <v>1</v>
      </c>
      <c r="W904" t="s">
        <v>42</v>
      </c>
      <c r="X904" t="s">
        <v>43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3">
      <c r="A905">
        <v>29</v>
      </c>
      <c r="B905">
        <f t="shared" si="14"/>
        <v>0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1260</v>
      </c>
      <c r="L905">
        <v>3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52</v>
      </c>
      <c r="T905">
        <v>6623</v>
      </c>
      <c r="U905">
        <v>4204</v>
      </c>
      <c r="V905">
        <v>1</v>
      </c>
      <c r="W905" t="s">
        <v>42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3">
      <c r="A906">
        <v>48</v>
      </c>
      <c r="B906">
        <f t="shared" si="14"/>
        <v>0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1263</v>
      </c>
      <c r="L906">
        <v>4</v>
      </c>
      <c r="M906" t="s">
        <v>46</v>
      </c>
      <c r="N906">
        <v>76</v>
      </c>
      <c r="O906">
        <v>2</v>
      </c>
      <c r="P906">
        <v>5</v>
      </c>
      <c r="Q906" t="s">
        <v>58</v>
      </c>
      <c r="R906">
        <v>4</v>
      </c>
      <c r="S906" t="s">
        <v>41</v>
      </c>
      <c r="T906">
        <v>18265</v>
      </c>
      <c r="U906">
        <v>8733</v>
      </c>
      <c r="V906">
        <v>6</v>
      </c>
      <c r="W906" t="s">
        <v>42</v>
      </c>
      <c r="X906" t="s">
        <v>43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3">
      <c r="A907">
        <v>29</v>
      </c>
      <c r="B907">
        <f t="shared" si="14"/>
        <v>0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1264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52</v>
      </c>
      <c r="T907">
        <v>16124</v>
      </c>
      <c r="U907">
        <v>3423</v>
      </c>
      <c r="V907">
        <v>3</v>
      </c>
      <c r="W907" t="s">
        <v>42</v>
      </c>
      <c r="X907" t="s">
        <v>43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3">
      <c r="A908">
        <v>34</v>
      </c>
      <c r="B908">
        <f t="shared" si="14"/>
        <v>0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1265</v>
      </c>
      <c r="L908">
        <v>3</v>
      </c>
      <c r="M908" t="s">
        <v>39</v>
      </c>
      <c r="N908">
        <v>89</v>
      </c>
      <c r="O908">
        <v>4</v>
      </c>
      <c r="P908">
        <v>1</v>
      </c>
      <c r="Q908" t="s">
        <v>47</v>
      </c>
      <c r="R908">
        <v>3</v>
      </c>
      <c r="S908" t="s">
        <v>48</v>
      </c>
      <c r="T908">
        <v>2585</v>
      </c>
      <c r="U908">
        <v>21643</v>
      </c>
      <c r="V908">
        <v>0</v>
      </c>
      <c r="W908" t="s">
        <v>42</v>
      </c>
      <c r="X908" t="s">
        <v>43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3">
      <c r="A909">
        <v>44</v>
      </c>
      <c r="B909">
        <f t="shared" si="14"/>
        <v>0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1267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48</v>
      </c>
      <c r="T909">
        <v>18213</v>
      </c>
      <c r="U909">
        <v>8751</v>
      </c>
      <c r="V909">
        <v>7</v>
      </c>
      <c r="W909" t="s">
        <v>42</v>
      </c>
      <c r="X909" t="s">
        <v>43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3">
      <c r="A910">
        <v>33</v>
      </c>
      <c r="B910">
        <f t="shared" si="14"/>
        <v>0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1268</v>
      </c>
      <c r="L910">
        <v>4</v>
      </c>
      <c r="M910" t="s">
        <v>46</v>
      </c>
      <c r="N910">
        <v>82</v>
      </c>
      <c r="O910">
        <v>4</v>
      </c>
      <c r="P910">
        <v>3</v>
      </c>
      <c r="Q910" t="s">
        <v>40</v>
      </c>
      <c r="R910">
        <v>3</v>
      </c>
      <c r="S910" t="s">
        <v>52</v>
      </c>
      <c r="T910">
        <v>8380</v>
      </c>
      <c r="U910">
        <v>21708</v>
      </c>
      <c r="V910">
        <v>0</v>
      </c>
      <c r="W910" t="s">
        <v>42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3">
      <c r="A911">
        <v>19</v>
      </c>
      <c r="B911">
        <f t="shared" si="14"/>
        <v>0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1269</v>
      </c>
      <c r="L911">
        <v>2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>
        <v>4</v>
      </c>
      <c r="S911" t="s">
        <v>41</v>
      </c>
      <c r="T911">
        <v>2994</v>
      </c>
      <c r="U911">
        <v>21221</v>
      </c>
      <c r="V911">
        <v>1</v>
      </c>
      <c r="W911" t="s">
        <v>42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3">
      <c r="A912">
        <v>23</v>
      </c>
      <c r="B912">
        <f t="shared" si="14"/>
        <v>0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1270</v>
      </c>
      <c r="L912">
        <v>4</v>
      </c>
      <c r="M912" t="s">
        <v>46</v>
      </c>
      <c r="N912">
        <v>47</v>
      </c>
      <c r="O912">
        <v>3</v>
      </c>
      <c r="P912">
        <v>1</v>
      </c>
      <c r="Q912" t="s">
        <v>47</v>
      </c>
      <c r="R912">
        <v>3</v>
      </c>
      <c r="S912" t="s">
        <v>48</v>
      </c>
      <c r="T912">
        <v>1223</v>
      </c>
      <c r="U912">
        <v>16901</v>
      </c>
      <c r="V912">
        <v>1</v>
      </c>
      <c r="W912" t="s">
        <v>42</v>
      </c>
      <c r="X912" t="s">
        <v>43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3">
      <c r="A913">
        <v>25</v>
      </c>
      <c r="B913">
        <f t="shared" si="14"/>
        <v>1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1273</v>
      </c>
      <c r="L913">
        <v>3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41</v>
      </c>
      <c r="T913">
        <v>1118</v>
      </c>
      <c r="U913">
        <v>8040</v>
      </c>
      <c r="V913">
        <v>1</v>
      </c>
      <c r="W913" t="s">
        <v>42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3">
      <c r="A914">
        <v>26</v>
      </c>
      <c r="B914">
        <f t="shared" si="14"/>
        <v>0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1275</v>
      </c>
      <c r="L914">
        <v>3</v>
      </c>
      <c r="M914" t="s">
        <v>46</v>
      </c>
      <c r="N914">
        <v>53</v>
      </c>
      <c r="O914">
        <v>3</v>
      </c>
      <c r="P914">
        <v>1</v>
      </c>
      <c r="Q914" t="s">
        <v>47</v>
      </c>
      <c r="R914">
        <v>4</v>
      </c>
      <c r="S914" t="s">
        <v>41</v>
      </c>
      <c r="T914">
        <v>2875</v>
      </c>
      <c r="U914">
        <v>9973</v>
      </c>
      <c r="V914">
        <v>1</v>
      </c>
      <c r="W914" t="s">
        <v>42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3">
      <c r="A915">
        <v>45</v>
      </c>
      <c r="B915">
        <f t="shared" si="14"/>
        <v>1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1277</v>
      </c>
      <c r="L915">
        <v>1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41</v>
      </c>
      <c r="T915">
        <v>18824</v>
      </c>
      <c r="U915">
        <v>2493</v>
      </c>
      <c r="V915">
        <v>2</v>
      </c>
      <c r="W915" t="s">
        <v>42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3">
      <c r="A916">
        <v>55</v>
      </c>
      <c r="B916">
        <f t="shared" si="14"/>
        <v>0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1278</v>
      </c>
      <c r="L916">
        <v>4</v>
      </c>
      <c r="M916" t="s">
        <v>46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52</v>
      </c>
      <c r="T916">
        <v>13577</v>
      </c>
      <c r="U916">
        <v>25592</v>
      </c>
      <c r="V916">
        <v>1</v>
      </c>
      <c r="W916" t="s">
        <v>42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3">
      <c r="A917">
        <v>21</v>
      </c>
      <c r="B917">
        <f t="shared" si="14"/>
        <v>1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1279</v>
      </c>
      <c r="L917">
        <v>1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>
        <v>3</v>
      </c>
      <c r="S917" t="s">
        <v>41</v>
      </c>
      <c r="T917">
        <v>2625</v>
      </c>
      <c r="U917">
        <v>25308</v>
      </c>
      <c r="V917">
        <v>1</v>
      </c>
      <c r="W917" t="s">
        <v>42</v>
      </c>
      <c r="X917" t="s">
        <v>43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3">
      <c r="A918">
        <v>46</v>
      </c>
      <c r="B918">
        <f t="shared" si="14"/>
        <v>0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1280</v>
      </c>
      <c r="L918">
        <v>4</v>
      </c>
      <c r="M918" t="s">
        <v>39</v>
      </c>
      <c r="N918">
        <v>33</v>
      </c>
      <c r="O918">
        <v>2</v>
      </c>
      <c r="P918">
        <v>5</v>
      </c>
      <c r="Q918" t="s">
        <v>56</v>
      </c>
      <c r="R918">
        <v>2</v>
      </c>
      <c r="S918" t="s">
        <v>48</v>
      </c>
      <c r="T918">
        <v>18789</v>
      </c>
      <c r="U918">
        <v>9946</v>
      </c>
      <c r="V918">
        <v>2</v>
      </c>
      <c r="W918" t="s">
        <v>42</v>
      </c>
      <c r="X918" t="s">
        <v>43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3">
      <c r="A919">
        <v>34</v>
      </c>
      <c r="B919">
        <f t="shared" si="14"/>
        <v>0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1281</v>
      </c>
      <c r="L919">
        <v>3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>
        <v>1</v>
      </c>
      <c r="S919" t="s">
        <v>41</v>
      </c>
      <c r="T919">
        <v>4538</v>
      </c>
      <c r="U919">
        <v>6039</v>
      </c>
      <c r="V919">
        <v>0</v>
      </c>
      <c r="W919" t="s">
        <v>42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3">
      <c r="A920">
        <v>51</v>
      </c>
      <c r="B920">
        <f t="shared" si="14"/>
        <v>0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1282</v>
      </c>
      <c r="L920">
        <v>4</v>
      </c>
      <c r="M920" t="s">
        <v>46</v>
      </c>
      <c r="N920">
        <v>83</v>
      </c>
      <c r="O920">
        <v>3</v>
      </c>
      <c r="P920">
        <v>5</v>
      </c>
      <c r="Q920" t="s">
        <v>56</v>
      </c>
      <c r="R920">
        <v>2</v>
      </c>
      <c r="S920" t="s">
        <v>52</v>
      </c>
      <c r="T920">
        <v>19847</v>
      </c>
      <c r="U920">
        <v>19196</v>
      </c>
      <c r="V920">
        <v>4</v>
      </c>
      <c r="W920" t="s">
        <v>42</v>
      </c>
      <c r="X920" t="s">
        <v>35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3">
      <c r="A921">
        <v>59</v>
      </c>
      <c r="B921">
        <f t="shared" si="14"/>
        <v>0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1283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41</v>
      </c>
      <c r="T921">
        <v>10512</v>
      </c>
      <c r="U921">
        <v>20002</v>
      </c>
      <c r="V921">
        <v>6</v>
      </c>
      <c r="W921" t="s">
        <v>42</v>
      </c>
      <c r="X921" t="s">
        <v>43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3">
      <c r="A922">
        <v>34</v>
      </c>
      <c r="B922">
        <f t="shared" si="14"/>
        <v>0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1285</v>
      </c>
      <c r="L922">
        <v>3</v>
      </c>
      <c r="M922" t="s">
        <v>39</v>
      </c>
      <c r="N922">
        <v>46</v>
      </c>
      <c r="O922">
        <v>3</v>
      </c>
      <c r="P922">
        <v>2</v>
      </c>
      <c r="Q922" t="s">
        <v>50</v>
      </c>
      <c r="R922">
        <v>2</v>
      </c>
      <c r="S922" t="s">
        <v>52</v>
      </c>
      <c r="T922">
        <v>4444</v>
      </c>
      <c r="U922">
        <v>22534</v>
      </c>
      <c r="V922">
        <v>4</v>
      </c>
      <c r="W922" t="s">
        <v>42</v>
      </c>
      <c r="X922" t="s">
        <v>43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3">
      <c r="A923">
        <v>28</v>
      </c>
      <c r="B923">
        <f t="shared" si="14"/>
        <v>0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1286</v>
      </c>
      <c r="L923">
        <v>4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>
        <v>3</v>
      </c>
      <c r="S923" t="s">
        <v>41</v>
      </c>
      <c r="T923">
        <v>2154</v>
      </c>
      <c r="U923">
        <v>6842</v>
      </c>
      <c r="V923">
        <v>0</v>
      </c>
      <c r="W923" t="s">
        <v>42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3">
      <c r="A924">
        <v>44</v>
      </c>
      <c r="B924">
        <f t="shared" si="14"/>
        <v>0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1288</v>
      </c>
      <c r="L924">
        <v>3</v>
      </c>
      <c r="M924" t="s">
        <v>46</v>
      </c>
      <c r="N924">
        <v>92</v>
      </c>
      <c r="O924">
        <v>4</v>
      </c>
      <c r="P924">
        <v>5</v>
      </c>
      <c r="Q924" t="s">
        <v>56</v>
      </c>
      <c r="R924">
        <v>1</v>
      </c>
      <c r="S924" t="s">
        <v>52</v>
      </c>
      <c r="T924">
        <v>19190</v>
      </c>
      <c r="U924">
        <v>17477</v>
      </c>
      <c r="V924">
        <v>1</v>
      </c>
      <c r="W924" t="s">
        <v>42</v>
      </c>
      <c r="X924" t="s">
        <v>43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3">
      <c r="A925">
        <v>34</v>
      </c>
      <c r="B925">
        <f t="shared" si="14"/>
        <v>0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1289</v>
      </c>
      <c r="L925">
        <v>3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>
        <v>2</v>
      </c>
      <c r="S925" t="s">
        <v>48</v>
      </c>
      <c r="T925">
        <v>4490</v>
      </c>
      <c r="U925">
        <v>21833</v>
      </c>
      <c r="V925">
        <v>4</v>
      </c>
      <c r="W925" t="s">
        <v>42</v>
      </c>
      <c r="X925" t="s">
        <v>43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3">
      <c r="A926">
        <v>35</v>
      </c>
      <c r="B926">
        <f t="shared" si="14"/>
        <v>0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1291</v>
      </c>
      <c r="L926">
        <v>3</v>
      </c>
      <c r="M926" t="s">
        <v>46</v>
      </c>
      <c r="N926">
        <v>66</v>
      </c>
      <c r="O926">
        <v>3</v>
      </c>
      <c r="P926">
        <v>1</v>
      </c>
      <c r="Q926" t="s">
        <v>47</v>
      </c>
      <c r="R926">
        <v>3</v>
      </c>
      <c r="S926" t="s">
        <v>48</v>
      </c>
      <c r="T926">
        <v>3506</v>
      </c>
      <c r="U926">
        <v>6020</v>
      </c>
      <c r="V926">
        <v>0</v>
      </c>
      <c r="W926" t="s">
        <v>42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3">
      <c r="A927">
        <v>42</v>
      </c>
      <c r="B927">
        <f t="shared" si="14"/>
        <v>0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1292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>
        <v>2</v>
      </c>
      <c r="S927" t="s">
        <v>48</v>
      </c>
      <c r="T927">
        <v>2372</v>
      </c>
      <c r="U927">
        <v>5628</v>
      </c>
      <c r="V927">
        <v>6</v>
      </c>
      <c r="W927" t="s">
        <v>42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3">
      <c r="A928">
        <v>43</v>
      </c>
      <c r="B928">
        <f t="shared" si="14"/>
        <v>0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1293</v>
      </c>
      <c r="L928">
        <v>4</v>
      </c>
      <c r="M928" t="s">
        <v>39</v>
      </c>
      <c r="N928">
        <v>56</v>
      </c>
      <c r="O928">
        <v>2</v>
      </c>
      <c r="P928">
        <v>3</v>
      </c>
      <c r="Q928" t="s">
        <v>40</v>
      </c>
      <c r="R928">
        <v>4</v>
      </c>
      <c r="S928" t="s">
        <v>41</v>
      </c>
      <c r="T928">
        <v>10231</v>
      </c>
      <c r="U928">
        <v>20364</v>
      </c>
      <c r="V928">
        <v>3</v>
      </c>
      <c r="W928" t="s">
        <v>42</v>
      </c>
      <c r="X928" t="s">
        <v>43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3">
      <c r="A929">
        <v>36</v>
      </c>
      <c r="B929">
        <f t="shared" si="14"/>
        <v>0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1294</v>
      </c>
      <c r="L929">
        <v>3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41</v>
      </c>
      <c r="T929">
        <v>5410</v>
      </c>
      <c r="U929">
        <v>2323</v>
      </c>
      <c r="V929">
        <v>9</v>
      </c>
      <c r="W929" t="s">
        <v>42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3">
      <c r="A930">
        <v>44</v>
      </c>
      <c r="B930">
        <f t="shared" si="14"/>
        <v>1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1295</v>
      </c>
      <c r="L930">
        <v>1</v>
      </c>
      <c r="M930" t="s">
        <v>39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48</v>
      </c>
      <c r="T930">
        <v>7978</v>
      </c>
      <c r="U930">
        <v>14075</v>
      </c>
      <c r="V930">
        <v>1</v>
      </c>
      <c r="W930" t="s">
        <v>42</v>
      </c>
      <c r="X930" t="s">
        <v>43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3">
      <c r="A931">
        <v>28</v>
      </c>
      <c r="B931">
        <f t="shared" si="14"/>
        <v>0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1296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>
        <v>4</v>
      </c>
      <c r="S931" t="s">
        <v>48</v>
      </c>
      <c r="T931">
        <v>3867</v>
      </c>
      <c r="U931">
        <v>14222</v>
      </c>
      <c r="V931">
        <v>1</v>
      </c>
      <c r="W931" t="s">
        <v>42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3">
      <c r="A932">
        <v>51</v>
      </c>
      <c r="B932">
        <f t="shared" si="14"/>
        <v>0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1297</v>
      </c>
      <c r="L932">
        <v>2</v>
      </c>
      <c r="M932" t="s">
        <v>39</v>
      </c>
      <c r="N932">
        <v>40</v>
      </c>
      <c r="O932">
        <v>2</v>
      </c>
      <c r="P932">
        <v>1</v>
      </c>
      <c r="Q932" t="s">
        <v>50</v>
      </c>
      <c r="R932">
        <v>3</v>
      </c>
      <c r="S932" t="s">
        <v>41</v>
      </c>
      <c r="T932">
        <v>2838</v>
      </c>
      <c r="U932">
        <v>4257</v>
      </c>
      <c r="V932">
        <v>0</v>
      </c>
      <c r="W932" t="s">
        <v>42</v>
      </c>
      <c r="X932" t="s">
        <v>43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3">
      <c r="A933">
        <v>30</v>
      </c>
      <c r="B933">
        <f t="shared" si="14"/>
        <v>0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1298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41</v>
      </c>
      <c r="T933">
        <v>4695</v>
      </c>
      <c r="U933">
        <v>12858</v>
      </c>
      <c r="V933">
        <v>7</v>
      </c>
      <c r="W933" t="s">
        <v>42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3">
      <c r="A934">
        <v>29</v>
      </c>
      <c r="B934">
        <f t="shared" si="14"/>
        <v>1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1299</v>
      </c>
      <c r="L934">
        <v>2</v>
      </c>
      <c r="M934" t="s">
        <v>39</v>
      </c>
      <c r="N934">
        <v>39</v>
      </c>
      <c r="O934">
        <v>3</v>
      </c>
      <c r="P934">
        <v>1</v>
      </c>
      <c r="Q934" t="s">
        <v>50</v>
      </c>
      <c r="R934">
        <v>3</v>
      </c>
      <c r="S934" t="s">
        <v>52</v>
      </c>
      <c r="T934">
        <v>3339</v>
      </c>
      <c r="U934">
        <v>17285</v>
      </c>
      <c r="V934">
        <v>3</v>
      </c>
      <c r="W934" t="s">
        <v>42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3">
      <c r="A935">
        <v>28</v>
      </c>
      <c r="B935">
        <f t="shared" si="14"/>
        <v>0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1301</v>
      </c>
      <c r="L935">
        <v>4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>
        <v>1</v>
      </c>
      <c r="S935" t="s">
        <v>41</v>
      </c>
      <c r="T935">
        <v>2080</v>
      </c>
      <c r="U935">
        <v>4732</v>
      </c>
      <c r="V935">
        <v>2</v>
      </c>
      <c r="W935" t="s">
        <v>42</v>
      </c>
      <c r="X935" t="s">
        <v>43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3">
      <c r="A936">
        <v>25</v>
      </c>
      <c r="B936">
        <f t="shared" si="14"/>
        <v>0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1303</v>
      </c>
      <c r="L936">
        <v>4</v>
      </c>
      <c r="M936" t="s">
        <v>39</v>
      </c>
      <c r="N936">
        <v>40</v>
      </c>
      <c r="O936">
        <v>3</v>
      </c>
      <c r="P936">
        <v>1</v>
      </c>
      <c r="Q936" t="s">
        <v>47</v>
      </c>
      <c r="R936">
        <v>2</v>
      </c>
      <c r="S936" t="s">
        <v>41</v>
      </c>
      <c r="T936">
        <v>2096</v>
      </c>
      <c r="U936">
        <v>18830</v>
      </c>
      <c r="V936">
        <v>1</v>
      </c>
      <c r="W936" t="s">
        <v>42</v>
      </c>
      <c r="X936" t="s">
        <v>43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3">
      <c r="A937">
        <v>32</v>
      </c>
      <c r="B937">
        <f t="shared" si="14"/>
        <v>0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1304</v>
      </c>
      <c r="L937">
        <v>3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>
        <v>4</v>
      </c>
      <c r="S937" t="s">
        <v>48</v>
      </c>
      <c r="T937">
        <v>6209</v>
      </c>
      <c r="U937">
        <v>11693</v>
      </c>
      <c r="V937">
        <v>1</v>
      </c>
      <c r="W937" t="s">
        <v>42</v>
      </c>
      <c r="X937" t="s">
        <v>43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3">
      <c r="A938">
        <v>45</v>
      </c>
      <c r="B938">
        <f t="shared" si="14"/>
        <v>0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1306</v>
      </c>
      <c r="L938">
        <v>2</v>
      </c>
      <c r="M938" t="s">
        <v>39</v>
      </c>
      <c r="N938">
        <v>83</v>
      </c>
      <c r="O938">
        <v>3</v>
      </c>
      <c r="P938">
        <v>5</v>
      </c>
      <c r="Q938" t="s">
        <v>56</v>
      </c>
      <c r="R938">
        <v>2</v>
      </c>
      <c r="S938" t="s">
        <v>41</v>
      </c>
      <c r="T938">
        <v>18061</v>
      </c>
      <c r="U938">
        <v>13035</v>
      </c>
      <c r="V938">
        <v>3</v>
      </c>
      <c r="W938" t="s">
        <v>42</v>
      </c>
      <c r="X938" t="s">
        <v>43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3">
      <c r="A939">
        <v>39</v>
      </c>
      <c r="B939">
        <f t="shared" si="14"/>
        <v>0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1307</v>
      </c>
      <c r="L939">
        <v>3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52</v>
      </c>
      <c r="T939">
        <v>17123</v>
      </c>
      <c r="U939">
        <v>17334</v>
      </c>
      <c r="V939">
        <v>6</v>
      </c>
      <c r="W939" t="s">
        <v>42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3">
      <c r="A940">
        <v>58</v>
      </c>
      <c r="B940">
        <f t="shared" si="14"/>
        <v>0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1308</v>
      </c>
      <c r="L940">
        <v>1</v>
      </c>
      <c r="M940" t="s">
        <v>46</v>
      </c>
      <c r="N940">
        <v>88</v>
      </c>
      <c r="O940">
        <v>3</v>
      </c>
      <c r="P940">
        <v>1</v>
      </c>
      <c r="Q940" t="s">
        <v>47</v>
      </c>
      <c r="R940">
        <v>3</v>
      </c>
      <c r="S940" t="s">
        <v>52</v>
      </c>
      <c r="T940">
        <v>2372</v>
      </c>
      <c r="U940">
        <v>26076</v>
      </c>
      <c r="V940">
        <v>1</v>
      </c>
      <c r="W940" t="s">
        <v>42</v>
      </c>
      <c r="X940" t="s">
        <v>43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3">
      <c r="A941">
        <v>32</v>
      </c>
      <c r="B941">
        <f t="shared" si="14"/>
        <v>1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1309</v>
      </c>
      <c r="L941">
        <v>4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>
        <v>3</v>
      </c>
      <c r="S941" t="s">
        <v>48</v>
      </c>
      <c r="T941">
        <v>4883</v>
      </c>
      <c r="U941">
        <v>22845</v>
      </c>
      <c r="V941">
        <v>1</v>
      </c>
      <c r="W941" t="s">
        <v>42</v>
      </c>
      <c r="X941" t="s">
        <v>43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3">
      <c r="A942">
        <v>39</v>
      </c>
      <c r="B942">
        <f t="shared" si="14"/>
        <v>1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1310</v>
      </c>
      <c r="L942">
        <v>3</v>
      </c>
      <c r="M942" t="s">
        <v>46</v>
      </c>
      <c r="N942">
        <v>93</v>
      </c>
      <c r="O942">
        <v>3</v>
      </c>
      <c r="P942">
        <v>1</v>
      </c>
      <c r="Q942" t="s">
        <v>47</v>
      </c>
      <c r="R942">
        <v>1</v>
      </c>
      <c r="S942" t="s">
        <v>41</v>
      </c>
      <c r="T942">
        <v>3904</v>
      </c>
      <c r="U942">
        <v>22154</v>
      </c>
      <c r="V942">
        <v>0</v>
      </c>
      <c r="W942" t="s">
        <v>42</v>
      </c>
      <c r="X942" t="s">
        <v>43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3">
      <c r="A943">
        <v>30</v>
      </c>
      <c r="B943">
        <f t="shared" si="14"/>
        <v>0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1311</v>
      </c>
      <c r="L943">
        <v>1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>
        <v>4</v>
      </c>
      <c r="S943" t="s">
        <v>48</v>
      </c>
      <c r="T943">
        <v>4627</v>
      </c>
      <c r="U943">
        <v>23631</v>
      </c>
      <c r="V943">
        <v>0</v>
      </c>
      <c r="W943" t="s">
        <v>42</v>
      </c>
      <c r="X943" t="s">
        <v>43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3">
      <c r="A944">
        <v>36</v>
      </c>
      <c r="B944">
        <f t="shared" si="14"/>
        <v>0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1312</v>
      </c>
      <c r="L944">
        <v>4</v>
      </c>
      <c r="M944" t="s">
        <v>39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48</v>
      </c>
      <c r="T944">
        <v>7094</v>
      </c>
      <c r="U944">
        <v>5747</v>
      </c>
      <c r="V944">
        <v>3</v>
      </c>
      <c r="W944" t="s">
        <v>42</v>
      </c>
      <c r="X944" t="s">
        <v>43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3">
      <c r="A945">
        <v>46</v>
      </c>
      <c r="B945">
        <f t="shared" si="14"/>
        <v>0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1314</v>
      </c>
      <c r="L945">
        <v>4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>
        <v>1</v>
      </c>
      <c r="S945" t="s">
        <v>41</v>
      </c>
      <c r="T945">
        <v>3423</v>
      </c>
      <c r="U945">
        <v>22957</v>
      </c>
      <c r="V945">
        <v>6</v>
      </c>
      <c r="W945" t="s">
        <v>42</v>
      </c>
      <c r="X945" t="s">
        <v>43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3">
      <c r="A946">
        <v>28</v>
      </c>
      <c r="B946">
        <f t="shared" si="14"/>
        <v>0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1315</v>
      </c>
      <c r="L946">
        <v>3</v>
      </c>
      <c r="M946" t="s">
        <v>39</v>
      </c>
      <c r="N946">
        <v>55</v>
      </c>
      <c r="O946">
        <v>1</v>
      </c>
      <c r="P946">
        <v>2</v>
      </c>
      <c r="Q946" t="s">
        <v>50</v>
      </c>
      <c r="R946">
        <v>4</v>
      </c>
      <c r="S946" t="s">
        <v>48</v>
      </c>
      <c r="T946">
        <v>6674</v>
      </c>
      <c r="U946">
        <v>16392</v>
      </c>
      <c r="V946">
        <v>0</v>
      </c>
      <c r="W946" t="s">
        <v>42</v>
      </c>
      <c r="X946" t="s">
        <v>43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3">
      <c r="A947">
        <v>50</v>
      </c>
      <c r="B947">
        <f t="shared" si="14"/>
        <v>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1317</v>
      </c>
      <c r="L947">
        <v>4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48</v>
      </c>
      <c r="T947">
        <v>16880</v>
      </c>
      <c r="U947">
        <v>22422</v>
      </c>
      <c r="V947">
        <v>4</v>
      </c>
      <c r="W947" t="s">
        <v>42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3">
      <c r="A948">
        <v>40</v>
      </c>
      <c r="B948">
        <f t="shared" si="14"/>
        <v>1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1318</v>
      </c>
      <c r="L948">
        <v>4</v>
      </c>
      <c r="M948" t="s">
        <v>46</v>
      </c>
      <c r="N948">
        <v>57</v>
      </c>
      <c r="O948">
        <v>2</v>
      </c>
      <c r="P948">
        <v>3</v>
      </c>
      <c r="Q948" t="s">
        <v>40</v>
      </c>
      <c r="R948">
        <v>2</v>
      </c>
      <c r="S948" t="s">
        <v>41</v>
      </c>
      <c r="T948">
        <v>9094</v>
      </c>
      <c r="U948">
        <v>17235</v>
      </c>
      <c r="V948">
        <v>2</v>
      </c>
      <c r="W948" t="s">
        <v>42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3">
      <c r="A949">
        <v>52</v>
      </c>
      <c r="B949">
        <f t="shared" si="14"/>
        <v>1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1319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>
        <v>2</v>
      </c>
      <c r="S949" t="s">
        <v>41</v>
      </c>
      <c r="T949">
        <v>8446</v>
      </c>
      <c r="U949">
        <v>21534</v>
      </c>
      <c r="V949">
        <v>9</v>
      </c>
      <c r="W949" t="s">
        <v>42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3">
      <c r="A950">
        <v>30</v>
      </c>
      <c r="B950">
        <f t="shared" si="14"/>
        <v>0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1321</v>
      </c>
      <c r="L950">
        <v>2</v>
      </c>
      <c r="M950" t="s">
        <v>39</v>
      </c>
      <c r="N950">
        <v>95</v>
      </c>
      <c r="O950">
        <v>3</v>
      </c>
      <c r="P950">
        <v>3</v>
      </c>
      <c r="Q950" t="s">
        <v>56</v>
      </c>
      <c r="R950">
        <v>1</v>
      </c>
      <c r="S950" t="s">
        <v>48</v>
      </c>
      <c r="T950">
        <v>11916</v>
      </c>
      <c r="U950">
        <v>25927</v>
      </c>
      <c r="V950">
        <v>1</v>
      </c>
      <c r="W950" t="s">
        <v>42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3">
      <c r="A951">
        <v>39</v>
      </c>
      <c r="B951">
        <f t="shared" si="14"/>
        <v>0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1322</v>
      </c>
      <c r="L951">
        <v>1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41</v>
      </c>
      <c r="T951">
        <v>4534</v>
      </c>
      <c r="U951">
        <v>13352</v>
      </c>
      <c r="V951">
        <v>0</v>
      </c>
      <c r="W951" t="s">
        <v>42</v>
      </c>
      <c r="X951" t="s">
        <v>43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3">
      <c r="A952">
        <v>31</v>
      </c>
      <c r="B952">
        <f t="shared" si="14"/>
        <v>0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1324</v>
      </c>
      <c r="L952">
        <v>4</v>
      </c>
      <c r="M952" t="s">
        <v>39</v>
      </c>
      <c r="N952">
        <v>57</v>
      </c>
      <c r="O952">
        <v>3</v>
      </c>
      <c r="P952">
        <v>3</v>
      </c>
      <c r="Q952" t="s">
        <v>40</v>
      </c>
      <c r="R952">
        <v>3</v>
      </c>
      <c r="S952" t="s">
        <v>52</v>
      </c>
      <c r="T952">
        <v>9852</v>
      </c>
      <c r="U952">
        <v>8935</v>
      </c>
      <c r="V952">
        <v>1</v>
      </c>
      <c r="W952" t="s">
        <v>42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3">
      <c r="A953">
        <v>41</v>
      </c>
      <c r="B953">
        <f t="shared" si="14"/>
        <v>0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1329</v>
      </c>
      <c r="L953">
        <v>3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>
        <v>2</v>
      </c>
      <c r="S953" t="s">
        <v>41</v>
      </c>
      <c r="T953">
        <v>6151</v>
      </c>
      <c r="U953">
        <v>22074</v>
      </c>
      <c r="V953">
        <v>1</v>
      </c>
      <c r="W953" t="s">
        <v>42</v>
      </c>
      <c r="X953" t="s">
        <v>43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3">
      <c r="A954">
        <v>31</v>
      </c>
      <c r="B954">
        <f t="shared" si="14"/>
        <v>1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1331</v>
      </c>
      <c r="L954">
        <v>4</v>
      </c>
      <c r="M954" t="s">
        <v>39</v>
      </c>
      <c r="N954">
        <v>54</v>
      </c>
      <c r="O954">
        <v>3</v>
      </c>
      <c r="P954">
        <v>1</v>
      </c>
      <c r="Q954" t="s">
        <v>57</v>
      </c>
      <c r="R954">
        <v>2</v>
      </c>
      <c r="S954" t="s">
        <v>41</v>
      </c>
      <c r="T954">
        <v>2302</v>
      </c>
      <c r="U954">
        <v>8319</v>
      </c>
      <c r="V954">
        <v>1</v>
      </c>
      <c r="W954" t="s">
        <v>42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3">
      <c r="A955">
        <v>44</v>
      </c>
      <c r="B955">
        <f t="shared" si="14"/>
        <v>1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1333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>
        <v>1</v>
      </c>
      <c r="S955" t="s">
        <v>48</v>
      </c>
      <c r="T955">
        <v>2362</v>
      </c>
      <c r="U955">
        <v>14669</v>
      </c>
      <c r="V955">
        <v>4</v>
      </c>
      <c r="W955" t="s">
        <v>42</v>
      </c>
      <c r="X955" t="s">
        <v>43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3">
      <c r="A956">
        <v>42</v>
      </c>
      <c r="B956">
        <f t="shared" si="14"/>
        <v>0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1334</v>
      </c>
      <c r="L956">
        <v>3</v>
      </c>
      <c r="M956" t="s">
        <v>46</v>
      </c>
      <c r="N956">
        <v>37</v>
      </c>
      <c r="O956">
        <v>3</v>
      </c>
      <c r="P956">
        <v>4</v>
      </c>
      <c r="Q956" t="s">
        <v>56</v>
      </c>
      <c r="R956">
        <v>3</v>
      </c>
      <c r="S956" t="s">
        <v>48</v>
      </c>
      <c r="T956">
        <v>17861</v>
      </c>
      <c r="U956">
        <v>26582</v>
      </c>
      <c r="V956">
        <v>0</v>
      </c>
      <c r="W956" t="s">
        <v>42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3">
      <c r="A957">
        <v>55</v>
      </c>
      <c r="B957">
        <f t="shared" si="14"/>
        <v>0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1336</v>
      </c>
      <c r="L957">
        <v>4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48</v>
      </c>
      <c r="T957">
        <v>19187</v>
      </c>
      <c r="U957">
        <v>6992</v>
      </c>
      <c r="V957">
        <v>4</v>
      </c>
      <c r="W957" t="s">
        <v>42</v>
      </c>
      <c r="X957" t="s">
        <v>43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3">
      <c r="A958">
        <v>56</v>
      </c>
      <c r="B958">
        <f t="shared" si="14"/>
        <v>0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1338</v>
      </c>
      <c r="L958">
        <v>4</v>
      </c>
      <c r="M958" t="s">
        <v>46</v>
      </c>
      <c r="N958">
        <v>99</v>
      </c>
      <c r="O958">
        <v>3</v>
      </c>
      <c r="P958">
        <v>5</v>
      </c>
      <c r="Q958" t="s">
        <v>56</v>
      </c>
      <c r="R958">
        <v>2</v>
      </c>
      <c r="S958" t="s">
        <v>41</v>
      </c>
      <c r="T958">
        <v>19717</v>
      </c>
      <c r="U958">
        <v>4022</v>
      </c>
      <c r="V958">
        <v>6</v>
      </c>
      <c r="W958" t="s">
        <v>42</v>
      </c>
      <c r="X958" t="s">
        <v>43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3">
      <c r="A959">
        <v>40</v>
      </c>
      <c r="B959">
        <f t="shared" si="14"/>
        <v>0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1340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>
        <v>3</v>
      </c>
      <c r="S959" t="s">
        <v>52</v>
      </c>
      <c r="T959">
        <v>3544</v>
      </c>
      <c r="U959">
        <v>8532</v>
      </c>
      <c r="V959">
        <v>9</v>
      </c>
      <c r="W959" t="s">
        <v>42</v>
      </c>
      <c r="X959" t="s">
        <v>43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3">
      <c r="A960">
        <v>34</v>
      </c>
      <c r="B960">
        <f t="shared" si="14"/>
        <v>0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1344</v>
      </c>
      <c r="L960">
        <v>4</v>
      </c>
      <c r="M960" t="s">
        <v>46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52</v>
      </c>
      <c r="T960">
        <v>8500</v>
      </c>
      <c r="U960">
        <v>5494</v>
      </c>
      <c r="V960">
        <v>0</v>
      </c>
      <c r="W960" t="s">
        <v>42</v>
      </c>
      <c r="X960" t="s">
        <v>43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3">
      <c r="A961">
        <v>40</v>
      </c>
      <c r="B961">
        <f t="shared" si="14"/>
        <v>0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1346</v>
      </c>
      <c r="L961">
        <v>3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>
        <v>4</v>
      </c>
      <c r="S961" t="s">
        <v>41</v>
      </c>
      <c r="T961">
        <v>4661</v>
      </c>
      <c r="U961">
        <v>22455</v>
      </c>
      <c r="V961">
        <v>1</v>
      </c>
      <c r="W961" t="s">
        <v>42</v>
      </c>
      <c r="X961" t="s">
        <v>43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3">
      <c r="A962">
        <v>41</v>
      </c>
      <c r="B962">
        <f t="shared" si="14"/>
        <v>0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1349</v>
      </c>
      <c r="L962">
        <v>3</v>
      </c>
      <c r="M962" t="s">
        <v>39</v>
      </c>
      <c r="N962">
        <v>66</v>
      </c>
      <c r="O962">
        <v>3</v>
      </c>
      <c r="P962">
        <v>2</v>
      </c>
      <c r="Q962" t="s">
        <v>40</v>
      </c>
      <c r="R962">
        <v>1</v>
      </c>
      <c r="S962" t="s">
        <v>52</v>
      </c>
      <c r="T962">
        <v>4103</v>
      </c>
      <c r="U962">
        <v>4297</v>
      </c>
      <c r="V962">
        <v>0</v>
      </c>
      <c r="W962" t="s">
        <v>42</v>
      </c>
      <c r="X962" t="s">
        <v>43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3">
      <c r="A963">
        <v>35</v>
      </c>
      <c r="B963">
        <f t="shared" ref="B963:B1026" si="15">IF(C963="Yes",1,0)</f>
        <v>0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1350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>
        <v>3</v>
      </c>
      <c r="S963" t="s">
        <v>41</v>
      </c>
      <c r="T963">
        <v>4249</v>
      </c>
      <c r="U963">
        <v>2690</v>
      </c>
      <c r="V963">
        <v>1</v>
      </c>
      <c r="W963" t="s">
        <v>42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3">
      <c r="A964">
        <v>51</v>
      </c>
      <c r="B964">
        <f t="shared" si="15"/>
        <v>0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1352</v>
      </c>
      <c r="L964">
        <v>3</v>
      </c>
      <c r="M964" t="s">
        <v>46</v>
      </c>
      <c r="N964">
        <v>84</v>
      </c>
      <c r="O964">
        <v>3</v>
      </c>
      <c r="P964">
        <v>4</v>
      </c>
      <c r="Q964" t="s">
        <v>56</v>
      </c>
      <c r="R964">
        <v>2</v>
      </c>
      <c r="S964" t="s">
        <v>52</v>
      </c>
      <c r="T964">
        <v>14026</v>
      </c>
      <c r="U964">
        <v>17588</v>
      </c>
      <c r="V964">
        <v>1</v>
      </c>
      <c r="W964" t="s">
        <v>42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3">
      <c r="A965">
        <v>38</v>
      </c>
      <c r="B965">
        <f t="shared" si="15"/>
        <v>0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1355</v>
      </c>
      <c r="L965">
        <v>2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>
        <v>1</v>
      </c>
      <c r="S965" t="s">
        <v>52</v>
      </c>
      <c r="T965">
        <v>6893</v>
      </c>
      <c r="U965">
        <v>19461</v>
      </c>
      <c r="V965">
        <v>3</v>
      </c>
      <c r="W965" t="s">
        <v>42</v>
      </c>
      <c r="X965" t="s">
        <v>43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3">
      <c r="A966">
        <v>34</v>
      </c>
      <c r="B966">
        <f t="shared" si="15"/>
        <v>0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1356</v>
      </c>
      <c r="L966">
        <v>3</v>
      </c>
      <c r="M966" t="s">
        <v>39</v>
      </c>
      <c r="N966">
        <v>66</v>
      </c>
      <c r="O966">
        <v>3</v>
      </c>
      <c r="P966">
        <v>2</v>
      </c>
      <c r="Q966" t="s">
        <v>40</v>
      </c>
      <c r="R966">
        <v>1</v>
      </c>
      <c r="S966" t="s">
        <v>41</v>
      </c>
      <c r="T966">
        <v>6125</v>
      </c>
      <c r="U966">
        <v>23553</v>
      </c>
      <c r="V966">
        <v>1</v>
      </c>
      <c r="W966" t="s">
        <v>42</v>
      </c>
      <c r="X966" t="s">
        <v>43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3">
      <c r="A967">
        <v>25</v>
      </c>
      <c r="B967">
        <f t="shared" si="15"/>
        <v>0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1358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>
        <v>4</v>
      </c>
      <c r="S967" t="s">
        <v>48</v>
      </c>
      <c r="T967">
        <v>3669</v>
      </c>
      <c r="U967">
        <v>9075</v>
      </c>
      <c r="V967">
        <v>3</v>
      </c>
      <c r="W967" t="s">
        <v>42</v>
      </c>
      <c r="X967" t="s">
        <v>43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3">
      <c r="A968">
        <v>58</v>
      </c>
      <c r="B968">
        <f t="shared" si="15"/>
        <v>1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1360</v>
      </c>
      <c r="L968">
        <v>3</v>
      </c>
      <c r="M968" t="s">
        <v>39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48</v>
      </c>
      <c r="T968">
        <v>10008</v>
      </c>
      <c r="U968">
        <v>12023</v>
      </c>
      <c r="V968">
        <v>7</v>
      </c>
      <c r="W968" t="s">
        <v>42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3">
      <c r="A969">
        <v>40</v>
      </c>
      <c r="B969">
        <f t="shared" si="15"/>
        <v>0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1361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>
        <v>2</v>
      </c>
      <c r="S969" t="s">
        <v>48</v>
      </c>
      <c r="T969">
        <v>2387</v>
      </c>
      <c r="U969">
        <v>6762</v>
      </c>
      <c r="V969">
        <v>3</v>
      </c>
      <c r="W969" t="s">
        <v>42</v>
      </c>
      <c r="X969" t="s">
        <v>43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3">
      <c r="A970">
        <v>36</v>
      </c>
      <c r="B970">
        <f t="shared" si="15"/>
        <v>0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1362</v>
      </c>
      <c r="L970">
        <v>1</v>
      </c>
      <c r="M970" t="s">
        <v>39</v>
      </c>
      <c r="N970">
        <v>83</v>
      </c>
      <c r="O970">
        <v>4</v>
      </c>
      <c r="P970">
        <v>2</v>
      </c>
      <c r="Q970" t="s">
        <v>40</v>
      </c>
      <c r="R970">
        <v>1</v>
      </c>
      <c r="S970" t="s">
        <v>48</v>
      </c>
      <c r="T970">
        <v>4639</v>
      </c>
      <c r="U970">
        <v>2261</v>
      </c>
      <c r="V970">
        <v>2</v>
      </c>
      <c r="W970" t="s">
        <v>42</v>
      </c>
      <c r="X970" t="s">
        <v>43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3">
      <c r="A971">
        <v>48</v>
      </c>
      <c r="B971">
        <f t="shared" si="15"/>
        <v>0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1363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41</v>
      </c>
      <c r="T971">
        <v>7898</v>
      </c>
      <c r="U971">
        <v>18706</v>
      </c>
      <c r="V971">
        <v>1</v>
      </c>
      <c r="W971" t="s">
        <v>42</v>
      </c>
      <c r="X971" t="s">
        <v>43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3">
      <c r="A972">
        <v>27</v>
      </c>
      <c r="B972">
        <f t="shared" si="15"/>
        <v>0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1364</v>
      </c>
      <c r="L972">
        <v>3</v>
      </c>
      <c r="M972" t="s">
        <v>39</v>
      </c>
      <c r="N972">
        <v>98</v>
      </c>
      <c r="O972">
        <v>4</v>
      </c>
      <c r="P972">
        <v>1</v>
      </c>
      <c r="Q972" t="s">
        <v>57</v>
      </c>
      <c r="R972">
        <v>4</v>
      </c>
      <c r="S972" t="s">
        <v>48</v>
      </c>
      <c r="T972">
        <v>2534</v>
      </c>
      <c r="U972">
        <v>6527</v>
      </c>
      <c r="V972">
        <v>8</v>
      </c>
      <c r="W972" t="s">
        <v>42</v>
      </c>
      <c r="X972" t="s">
        <v>43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3">
      <c r="A973">
        <v>51</v>
      </c>
      <c r="B973">
        <f t="shared" si="15"/>
        <v>0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1367</v>
      </c>
      <c r="L973">
        <v>4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41</v>
      </c>
      <c r="T973">
        <v>13142</v>
      </c>
      <c r="U973">
        <v>24439</v>
      </c>
      <c r="V973">
        <v>3</v>
      </c>
      <c r="W973" t="s">
        <v>42</v>
      </c>
      <c r="X973" t="s">
        <v>43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3">
      <c r="A974">
        <v>18</v>
      </c>
      <c r="B974">
        <f t="shared" si="15"/>
        <v>0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1368</v>
      </c>
      <c r="L974">
        <v>4</v>
      </c>
      <c r="M974" t="s">
        <v>39</v>
      </c>
      <c r="N974">
        <v>97</v>
      </c>
      <c r="O974">
        <v>3</v>
      </c>
      <c r="P974">
        <v>1</v>
      </c>
      <c r="Q974" t="s">
        <v>50</v>
      </c>
      <c r="R974">
        <v>4</v>
      </c>
      <c r="S974" t="s">
        <v>41</v>
      </c>
      <c r="T974">
        <v>1611</v>
      </c>
      <c r="U974">
        <v>19305</v>
      </c>
      <c r="V974">
        <v>1</v>
      </c>
      <c r="W974" t="s">
        <v>42</v>
      </c>
      <c r="X974" t="s">
        <v>43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3">
      <c r="A975">
        <v>35</v>
      </c>
      <c r="B975">
        <f t="shared" si="15"/>
        <v>0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1369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>
        <v>4</v>
      </c>
      <c r="S975" t="s">
        <v>48</v>
      </c>
      <c r="T975">
        <v>5363</v>
      </c>
      <c r="U975">
        <v>10846</v>
      </c>
      <c r="V975">
        <v>0</v>
      </c>
      <c r="W975" t="s">
        <v>42</v>
      </c>
      <c r="X975" t="s">
        <v>43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3">
      <c r="A976">
        <v>27</v>
      </c>
      <c r="B976">
        <f t="shared" si="15"/>
        <v>0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1371</v>
      </c>
      <c r="L976">
        <v>4</v>
      </c>
      <c r="M976" t="s">
        <v>46</v>
      </c>
      <c r="N976">
        <v>43</v>
      </c>
      <c r="O976">
        <v>1</v>
      </c>
      <c r="P976">
        <v>2</v>
      </c>
      <c r="Q976" t="s">
        <v>40</v>
      </c>
      <c r="R976">
        <v>4</v>
      </c>
      <c r="S976" t="s">
        <v>41</v>
      </c>
      <c r="T976">
        <v>5071</v>
      </c>
      <c r="U976">
        <v>20392</v>
      </c>
      <c r="V976">
        <v>3</v>
      </c>
      <c r="W976" t="s">
        <v>42</v>
      </c>
      <c r="X976" t="s">
        <v>43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3">
      <c r="A977">
        <v>55</v>
      </c>
      <c r="B977">
        <f t="shared" si="15"/>
        <v>1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1372</v>
      </c>
      <c r="L977">
        <v>1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>
        <v>3</v>
      </c>
      <c r="S977" t="s">
        <v>41</v>
      </c>
      <c r="T977">
        <v>13695</v>
      </c>
      <c r="U977">
        <v>9277</v>
      </c>
      <c r="V977">
        <v>6</v>
      </c>
      <c r="W977" t="s">
        <v>42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3">
      <c r="A978">
        <v>56</v>
      </c>
      <c r="B978">
        <f t="shared" si="15"/>
        <v>0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1373</v>
      </c>
      <c r="L978">
        <v>4</v>
      </c>
      <c r="M978" t="s">
        <v>46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48</v>
      </c>
      <c r="T978">
        <v>13402</v>
      </c>
      <c r="U978">
        <v>18235</v>
      </c>
      <c r="V978">
        <v>4</v>
      </c>
      <c r="W978" t="s">
        <v>42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3">
      <c r="A979">
        <v>34</v>
      </c>
      <c r="B979">
        <f t="shared" si="15"/>
        <v>0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1374</v>
      </c>
      <c r="L979">
        <v>1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>
        <v>3</v>
      </c>
      <c r="S979" t="s">
        <v>52</v>
      </c>
      <c r="T979">
        <v>2029</v>
      </c>
      <c r="U979">
        <v>15891</v>
      </c>
      <c r="V979">
        <v>1</v>
      </c>
      <c r="W979" t="s">
        <v>42</v>
      </c>
      <c r="X979" t="s">
        <v>43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3">
      <c r="A980">
        <v>40</v>
      </c>
      <c r="B980">
        <f t="shared" si="15"/>
        <v>0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1375</v>
      </c>
      <c r="L980">
        <v>2</v>
      </c>
      <c r="M980" t="s">
        <v>39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52</v>
      </c>
      <c r="T980">
        <v>6377</v>
      </c>
      <c r="U980">
        <v>13888</v>
      </c>
      <c r="V980">
        <v>5</v>
      </c>
      <c r="W980" t="s">
        <v>42</v>
      </c>
      <c r="X980" t="s">
        <v>43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3">
      <c r="A981">
        <v>34</v>
      </c>
      <c r="B981">
        <f t="shared" si="15"/>
        <v>0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1377</v>
      </c>
      <c r="L981">
        <v>2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>
        <v>3</v>
      </c>
      <c r="S981" t="s">
        <v>48</v>
      </c>
      <c r="T981">
        <v>5429</v>
      </c>
      <c r="U981">
        <v>17491</v>
      </c>
      <c r="V981">
        <v>4</v>
      </c>
      <c r="W981" t="s">
        <v>42</v>
      </c>
      <c r="X981" t="s">
        <v>43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3">
      <c r="A982">
        <v>31</v>
      </c>
      <c r="B982">
        <f t="shared" si="15"/>
        <v>1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1379</v>
      </c>
      <c r="L982">
        <v>3</v>
      </c>
      <c r="M982" t="s">
        <v>39</v>
      </c>
      <c r="N982">
        <v>90</v>
      </c>
      <c r="O982">
        <v>2</v>
      </c>
      <c r="P982">
        <v>1</v>
      </c>
      <c r="Q982" t="s">
        <v>57</v>
      </c>
      <c r="R982">
        <v>4</v>
      </c>
      <c r="S982" t="s">
        <v>41</v>
      </c>
      <c r="T982">
        <v>2785</v>
      </c>
      <c r="U982">
        <v>11882</v>
      </c>
      <c r="V982">
        <v>7</v>
      </c>
      <c r="W982" t="s">
        <v>42</v>
      </c>
      <c r="X982" t="s">
        <v>43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3">
      <c r="A983">
        <v>35</v>
      </c>
      <c r="B983">
        <f t="shared" si="15"/>
        <v>1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1380</v>
      </c>
      <c r="L983">
        <v>4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>
        <v>3</v>
      </c>
      <c r="S983" t="s">
        <v>48</v>
      </c>
      <c r="T983">
        <v>4614</v>
      </c>
      <c r="U983">
        <v>23288</v>
      </c>
      <c r="V983">
        <v>0</v>
      </c>
      <c r="W983" t="s">
        <v>42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3">
      <c r="A984">
        <v>38</v>
      </c>
      <c r="B984">
        <f t="shared" si="15"/>
        <v>0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1382</v>
      </c>
      <c r="L984">
        <v>4</v>
      </c>
      <c r="M984" t="s">
        <v>46</v>
      </c>
      <c r="N984">
        <v>57</v>
      </c>
      <c r="O984">
        <v>4</v>
      </c>
      <c r="P984">
        <v>1</v>
      </c>
      <c r="Q984" t="s">
        <v>47</v>
      </c>
      <c r="R984">
        <v>3</v>
      </c>
      <c r="S984" t="s">
        <v>52</v>
      </c>
      <c r="T984">
        <v>2610</v>
      </c>
      <c r="U984">
        <v>15748</v>
      </c>
      <c r="V984">
        <v>1</v>
      </c>
      <c r="W984" t="s">
        <v>42</v>
      </c>
      <c r="X984" t="s">
        <v>43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3">
      <c r="A985">
        <v>34</v>
      </c>
      <c r="B985">
        <f t="shared" si="15"/>
        <v>0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1383</v>
      </c>
      <c r="L985">
        <v>3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41</v>
      </c>
      <c r="T985">
        <v>6687</v>
      </c>
      <c r="U985">
        <v>6163</v>
      </c>
      <c r="V985">
        <v>1</v>
      </c>
      <c r="W985" t="s">
        <v>42</v>
      </c>
      <c r="X985" t="s">
        <v>43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3">
      <c r="A986">
        <v>28</v>
      </c>
      <c r="B986">
        <f t="shared" si="15"/>
        <v>0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1387</v>
      </c>
      <c r="L986">
        <v>3</v>
      </c>
      <c r="M986" t="s">
        <v>46</v>
      </c>
      <c r="N986">
        <v>48</v>
      </c>
      <c r="O986">
        <v>2</v>
      </c>
      <c r="P986">
        <v>2</v>
      </c>
      <c r="Q986" t="s">
        <v>40</v>
      </c>
      <c r="R986">
        <v>1</v>
      </c>
      <c r="S986" t="s">
        <v>48</v>
      </c>
      <c r="T986">
        <v>4724</v>
      </c>
      <c r="U986">
        <v>24232</v>
      </c>
      <c r="V986">
        <v>1</v>
      </c>
      <c r="W986" t="s">
        <v>42</v>
      </c>
      <c r="X986" t="s">
        <v>43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3">
      <c r="A987">
        <v>31</v>
      </c>
      <c r="B987">
        <f t="shared" si="15"/>
        <v>1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1389</v>
      </c>
      <c r="L987">
        <v>4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48</v>
      </c>
      <c r="T987">
        <v>6179</v>
      </c>
      <c r="U987">
        <v>21057</v>
      </c>
      <c r="V987">
        <v>1</v>
      </c>
      <c r="W987" t="s">
        <v>42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3">
      <c r="A988">
        <v>39</v>
      </c>
      <c r="B988">
        <f t="shared" si="15"/>
        <v>0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1390</v>
      </c>
      <c r="L988">
        <v>1</v>
      </c>
      <c r="M988" t="s">
        <v>46</v>
      </c>
      <c r="N988">
        <v>44</v>
      </c>
      <c r="O988">
        <v>2</v>
      </c>
      <c r="P988">
        <v>2</v>
      </c>
      <c r="Q988" t="s">
        <v>40</v>
      </c>
      <c r="R988">
        <v>4</v>
      </c>
      <c r="S988" t="s">
        <v>48</v>
      </c>
      <c r="T988">
        <v>6120</v>
      </c>
      <c r="U988">
        <v>3567</v>
      </c>
      <c r="V988">
        <v>3</v>
      </c>
      <c r="W988" t="s">
        <v>42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3">
      <c r="A989">
        <v>51</v>
      </c>
      <c r="B989">
        <f t="shared" si="15"/>
        <v>0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1391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>
        <v>2</v>
      </c>
      <c r="S989" t="s">
        <v>48</v>
      </c>
      <c r="T989">
        <v>10596</v>
      </c>
      <c r="U989">
        <v>15395</v>
      </c>
      <c r="V989">
        <v>2</v>
      </c>
      <c r="W989" t="s">
        <v>42</v>
      </c>
      <c r="X989" t="s">
        <v>43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3">
      <c r="A990">
        <v>41</v>
      </c>
      <c r="B990">
        <f t="shared" si="15"/>
        <v>0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1392</v>
      </c>
      <c r="L990">
        <v>4</v>
      </c>
      <c r="M990" t="s">
        <v>39</v>
      </c>
      <c r="N990">
        <v>75</v>
      </c>
      <c r="O990">
        <v>3</v>
      </c>
      <c r="P990">
        <v>2</v>
      </c>
      <c r="Q990" t="s">
        <v>47</v>
      </c>
      <c r="R990">
        <v>4</v>
      </c>
      <c r="S990" t="s">
        <v>52</v>
      </c>
      <c r="T990">
        <v>5467</v>
      </c>
      <c r="U990">
        <v>13953</v>
      </c>
      <c r="V990">
        <v>3</v>
      </c>
      <c r="W990" t="s">
        <v>42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3">
      <c r="A991">
        <v>37</v>
      </c>
      <c r="B991">
        <f t="shared" si="15"/>
        <v>0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1394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>
        <v>3</v>
      </c>
      <c r="S991" t="s">
        <v>48</v>
      </c>
      <c r="T991">
        <v>2996</v>
      </c>
      <c r="U991">
        <v>5182</v>
      </c>
      <c r="V991">
        <v>7</v>
      </c>
      <c r="W991" t="s">
        <v>42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3">
      <c r="A992">
        <v>33</v>
      </c>
      <c r="B992">
        <f t="shared" si="15"/>
        <v>0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1395</v>
      </c>
      <c r="L992">
        <v>2</v>
      </c>
      <c r="M992" t="s">
        <v>46</v>
      </c>
      <c r="N992">
        <v>61</v>
      </c>
      <c r="O992">
        <v>3</v>
      </c>
      <c r="P992">
        <v>2</v>
      </c>
      <c r="Q992" t="s">
        <v>40</v>
      </c>
      <c r="R992">
        <v>4</v>
      </c>
      <c r="S992" t="s">
        <v>48</v>
      </c>
      <c r="T992">
        <v>9998</v>
      </c>
      <c r="U992">
        <v>19293</v>
      </c>
      <c r="V992">
        <v>6</v>
      </c>
      <c r="W992" t="s">
        <v>42</v>
      </c>
      <c r="X992" t="s">
        <v>43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3">
      <c r="A993">
        <v>32</v>
      </c>
      <c r="B993">
        <f t="shared" si="15"/>
        <v>0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1396</v>
      </c>
      <c r="L993">
        <v>3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>
        <v>2</v>
      </c>
      <c r="S993" t="s">
        <v>48</v>
      </c>
      <c r="T993">
        <v>4078</v>
      </c>
      <c r="U993">
        <v>20497</v>
      </c>
      <c r="V993">
        <v>0</v>
      </c>
      <c r="W993" t="s">
        <v>42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3">
      <c r="A994">
        <v>39</v>
      </c>
      <c r="B994">
        <f t="shared" si="15"/>
        <v>0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1397</v>
      </c>
      <c r="L994">
        <v>3</v>
      </c>
      <c r="M994" t="s">
        <v>46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48</v>
      </c>
      <c r="T994">
        <v>10920</v>
      </c>
      <c r="U994">
        <v>3449</v>
      </c>
      <c r="V994">
        <v>3</v>
      </c>
      <c r="W994" t="s">
        <v>42</v>
      </c>
      <c r="X994" t="s">
        <v>43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3">
      <c r="A995">
        <v>25</v>
      </c>
      <c r="B995">
        <f t="shared" si="15"/>
        <v>0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1399</v>
      </c>
      <c r="L995">
        <v>1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>
        <v>3</v>
      </c>
      <c r="S995" t="s">
        <v>48</v>
      </c>
      <c r="T995">
        <v>6232</v>
      </c>
      <c r="U995">
        <v>12477</v>
      </c>
      <c r="V995">
        <v>2</v>
      </c>
      <c r="W995" t="s">
        <v>42</v>
      </c>
      <c r="X995" t="s">
        <v>43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3">
      <c r="A996">
        <v>52</v>
      </c>
      <c r="B996">
        <f t="shared" si="15"/>
        <v>0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1401</v>
      </c>
      <c r="L996">
        <v>4</v>
      </c>
      <c r="M996" t="s">
        <v>39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48</v>
      </c>
      <c r="T996">
        <v>13247</v>
      </c>
      <c r="U996">
        <v>9731</v>
      </c>
      <c r="V996">
        <v>2</v>
      </c>
      <c r="W996" t="s">
        <v>42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3">
      <c r="A997">
        <v>43</v>
      </c>
      <c r="B997">
        <f t="shared" si="15"/>
        <v>0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1402</v>
      </c>
      <c r="L997">
        <v>1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>
        <v>3</v>
      </c>
      <c r="S997" t="s">
        <v>41</v>
      </c>
      <c r="T997">
        <v>4081</v>
      </c>
      <c r="U997">
        <v>20003</v>
      </c>
      <c r="V997">
        <v>1</v>
      </c>
      <c r="W997" t="s">
        <v>42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3">
      <c r="A998">
        <v>27</v>
      </c>
      <c r="B998">
        <f t="shared" si="15"/>
        <v>0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1403</v>
      </c>
      <c r="L998">
        <v>4</v>
      </c>
      <c r="M998" t="s">
        <v>39</v>
      </c>
      <c r="N998">
        <v>98</v>
      </c>
      <c r="O998">
        <v>2</v>
      </c>
      <c r="P998">
        <v>2</v>
      </c>
      <c r="Q998" t="s">
        <v>40</v>
      </c>
      <c r="R998">
        <v>4</v>
      </c>
      <c r="S998" t="s">
        <v>48</v>
      </c>
      <c r="T998">
        <v>5769</v>
      </c>
      <c r="U998">
        <v>7100</v>
      </c>
      <c r="V998">
        <v>1</v>
      </c>
      <c r="W998" t="s">
        <v>42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3">
      <c r="A999">
        <v>27</v>
      </c>
      <c r="B999">
        <f t="shared" si="15"/>
        <v>1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1405</v>
      </c>
      <c r="L999">
        <v>4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>
        <v>3</v>
      </c>
      <c r="S999" t="s">
        <v>41</v>
      </c>
      <c r="T999">
        <v>2394</v>
      </c>
      <c r="U999">
        <v>25681</v>
      </c>
      <c r="V999">
        <v>1</v>
      </c>
      <c r="W999" t="s">
        <v>42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3">
      <c r="A1000">
        <v>26</v>
      </c>
      <c r="B1000">
        <f t="shared" si="15"/>
        <v>0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1407</v>
      </c>
      <c r="L1000">
        <v>1</v>
      </c>
      <c r="M1000" t="s">
        <v>46</v>
      </c>
      <c r="N1000">
        <v>36</v>
      </c>
      <c r="O1000">
        <v>2</v>
      </c>
      <c r="P1000">
        <v>1</v>
      </c>
      <c r="Q1000" t="s">
        <v>47</v>
      </c>
      <c r="R1000">
        <v>4</v>
      </c>
      <c r="S1000" t="s">
        <v>41</v>
      </c>
      <c r="T1000">
        <v>3904</v>
      </c>
      <c r="U1000">
        <v>4050</v>
      </c>
      <c r="V1000">
        <v>0</v>
      </c>
      <c r="W1000" t="s">
        <v>42</v>
      </c>
      <c r="X1000" t="s">
        <v>43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3">
      <c r="A1001">
        <v>42</v>
      </c>
      <c r="B1001">
        <f t="shared" si="15"/>
        <v>0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1408</v>
      </c>
      <c r="L1001">
        <v>3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48</v>
      </c>
      <c r="T1001">
        <v>16799</v>
      </c>
      <c r="U1001">
        <v>16616</v>
      </c>
      <c r="V1001">
        <v>0</v>
      </c>
      <c r="W1001" t="s">
        <v>42</v>
      </c>
      <c r="X1001" t="s">
        <v>43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3">
      <c r="A1002">
        <v>52</v>
      </c>
      <c r="B1002">
        <f t="shared" si="15"/>
        <v>0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1409</v>
      </c>
      <c r="L1002">
        <v>3</v>
      </c>
      <c r="M1002" t="s">
        <v>39</v>
      </c>
      <c r="N1002">
        <v>54</v>
      </c>
      <c r="O1002">
        <v>3</v>
      </c>
      <c r="P1002">
        <v>1</v>
      </c>
      <c r="Q1002" t="s">
        <v>50</v>
      </c>
      <c r="R1002">
        <v>1</v>
      </c>
      <c r="S1002" t="s">
        <v>48</v>
      </c>
      <c r="T1002">
        <v>2950</v>
      </c>
      <c r="U1002">
        <v>17363</v>
      </c>
      <c r="V1002">
        <v>9</v>
      </c>
      <c r="W1002" t="s">
        <v>42</v>
      </c>
      <c r="X1002" t="s">
        <v>43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3">
      <c r="A1003">
        <v>37</v>
      </c>
      <c r="B1003">
        <f t="shared" si="15"/>
        <v>0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1411</v>
      </c>
      <c r="L1003">
        <v>1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>
        <v>3</v>
      </c>
      <c r="S1003" t="s">
        <v>41</v>
      </c>
      <c r="T1003">
        <v>3629</v>
      </c>
      <c r="U1003">
        <v>19106</v>
      </c>
      <c r="V1003">
        <v>4</v>
      </c>
      <c r="W1003" t="s">
        <v>42</v>
      </c>
      <c r="X1003" t="s">
        <v>43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3">
      <c r="A1004">
        <v>35</v>
      </c>
      <c r="B1004">
        <f t="shared" si="15"/>
        <v>0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1412</v>
      </c>
      <c r="L1004">
        <v>3</v>
      </c>
      <c r="M1004" t="s">
        <v>46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41</v>
      </c>
      <c r="T1004">
        <v>9362</v>
      </c>
      <c r="U1004">
        <v>19944</v>
      </c>
      <c r="V1004">
        <v>2</v>
      </c>
      <c r="W1004" t="s">
        <v>42</v>
      </c>
      <c r="X1004" t="s">
        <v>43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3">
      <c r="A1005">
        <v>25</v>
      </c>
      <c r="B1005">
        <f t="shared" si="15"/>
        <v>0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1415</v>
      </c>
      <c r="L1005">
        <v>1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>
        <v>4</v>
      </c>
      <c r="S1005" t="s">
        <v>48</v>
      </c>
      <c r="T1005">
        <v>3229</v>
      </c>
      <c r="U1005">
        <v>4910</v>
      </c>
      <c r="V1005">
        <v>4</v>
      </c>
      <c r="W1005" t="s">
        <v>42</v>
      </c>
      <c r="X1005" t="s">
        <v>43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3">
      <c r="A1006">
        <v>26</v>
      </c>
      <c r="B1006">
        <f t="shared" si="15"/>
        <v>0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1417</v>
      </c>
      <c r="L1006">
        <v>3</v>
      </c>
      <c r="M1006" t="s">
        <v>46</v>
      </c>
      <c r="N1006">
        <v>100</v>
      </c>
      <c r="O1006">
        <v>4</v>
      </c>
      <c r="P1006">
        <v>1</v>
      </c>
      <c r="Q1006" t="s">
        <v>50</v>
      </c>
      <c r="R1006">
        <v>1</v>
      </c>
      <c r="S1006" t="s">
        <v>41</v>
      </c>
      <c r="T1006">
        <v>3578</v>
      </c>
      <c r="U1006">
        <v>23577</v>
      </c>
      <c r="V1006">
        <v>0</v>
      </c>
      <c r="W1006" t="s">
        <v>42</v>
      </c>
      <c r="X1006" t="s">
        <v>43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3">
      <c r="A1007">
        <v>29</v>
      </c>
      <c r="B1007">
        <f t="shared" si="15"/>
        <v>0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1419</v>
      </c>
      <c r="L1007">
        <v>2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>
        <v>1</v>
      </c>
      <c r="S1007" t="s">
        <v>41</v>
      </c>
      <c r="T1007">
        <v>7988</v>
      </c>
      <c r="U1007">
        <v>9769</v>
      </c>
      <c r="V1007">
        <v>1</v>
      </c>
      <c r="W1007" t="s">
        <v>42</v>
      </c>
      <c r="X1007" t="s">
        <v>43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3">
      <c r="A1008">
        <v>49</v>
      </c>
      <c r="B1008">
        <f t="shared" si="15"/>
        <v>1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1420</v>
      </c>
      <c r="L1008">
        <v>1</v>
      </c>
      <c r="M1008" t="s">
        <v>46</v>
      </c>
      <c r="N1008">
        <v>97</v>
      </c>
      <c r="O1008">
        <v>2</v>
      </c>
      <c r="P1008">
        <v>2</v>
      </c>
      <c r="Q1008" t="s">
        <v>50</v>
      </c>
      <c r="R1008">
        <v>1</v>
      </c>
      <c r="S1008" t="s">
        <v>41</v>
      </c>
      <c r="T1008">
        <v>4284</v>
      </c>
      <c r="U1008">
        <v>22710</v>
      </c>
      <c r="V1008">
        <v>3</v>
      </c>
      <c r="W1008" t="s">
        <v>42</v>
      </c>
      <c r="X1008" t="s">
        <v>43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3">
      <c r="A1009">
        <v>29</v>
      </c>
      <c r="B1009">
        <f t="shared" si="15"/>
        <v>1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1421</v>
      </c>
      <c r="L1009">
        <v>3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41</v>
      </c>
      <c r="T1009">
        <v>7553</v>
      </c>
      <c r="U1009">
        <v>22930</v>
      </c>
      <c r="V1009">
        <v>0</v>
      </c>
      <c r="W1009" t="s">
        <v>42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3">
      <c r="A1010">
        <v>54</v>
      </c>
      <c r="B1010">
        <f t="shared" si="15"/>
        <v>0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1422</v>
      </c>
      <c r="L1010">
        <v>4</v>
      </c>
      <c r="M1010" t="s">
        <v>39</v>
      </c>
      <c r="N1010">
        <v>54</v>
      </c>
      <c r="O1010">
        <v>3</v>
      </c>
      <c r="P1010">
        <v>4</v>
      </c>
      <c r="Q1010" t="s">
        <v>58</v>
      </c>
      <c r="R1010">
        <v>4</v>
      </c>
      <c r="S1010" t="s">
        <v>41</v>
      </c>
      <c r="T1010">
        <v>17328</v>
      </c>
      <c r="U1010">
        <v>5652</v>
      </c>
      <c r="V1010">
        <v>6</v>
      </c>
      <c r="W1010" t="s">
        <v>42</v>
      </c>
      <c r="X1010" t="s">
        <v>43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3">
      <c r="A1011">
        <v>58</v>
      </c>
      <c r="B1011">
        <f t="shared" si="15"/>
        <v>0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1423</v>
      </c>
      <c r="L1011">
        <v>4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48</v>
      </c>
      <c r="T1011">
        <v>19701</v>
      </c>
      <c r="U1011">
        <v>22456</v>
      </c>
      <c r="V1011">
        <v>3</v>
      </c>
      <c r="W1011" t="s">
        <v>42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3">
      <c r="A1012">
        <v>55</v>
      </c>
      <c r="B1012">
        <f t="shared" si="15"/>
        <v>0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1424</v>
      </c>
      <c r="L1012">
        <v>2</v>
      </c>
      <c r="M1012" t="s">
        <v>46</v>
      </c>
      <c r="N1012">
        <v>81</v>
      </c>
      <c r="O1012">
        <v>4</v>
      </c>
      <c r="P1012">
        <v>4</v>
      </c>
      <c r="Q1012" t="s">
        <v>58</v>
      </c>
      <c r="R1012">
        <v>4</v>
      </c>
      <c r="S1012" t="s">
        <v>52</v>
      </c>
      <c r="T1012">
        <v>14732</v>
      </c>
      <c r="U1012">
        <v>12414</v>
      </c>
      <c r="V1012">
        <v>2</v>
      </c>
      <c r="W1012" t="s">
        <v>42</v>
      </c>
      <c r="X1012" t="s">
        <v>43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3">
      <c r="A1013">
        <v>36</v>
      </c>
      <c r="B1013">
        <f t="shared" si="15"/>
        <v>0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1425</v>
      </c>
      <c r="L1013">
        <v>1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>
        <v>2</v>
      </c>
      <c r="S1013" t="s">
        <v>41</v>
      </c>
      <c r="T1013">
        <v>9278</v>
      </c>
      <c r="U1013">
        <v>20763</v>
      </c>
      <c r="V1013">
        <v>3</v>
      </c>
      <c r="W1013" t="s">
        <v>42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3">
      <c r="A1014">
        <v>31</v>
      </c>
      <c r="B1014">
        <f t="shared" si="15"/>
        <v>1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1427</v>
      </c>
      <c r="L1014">
        <v>2</v>
      </c>
      <c r="M1014" t="s">
        <v>39</v>
      </c>
      <c r="N1014">
        <v>50</v>
      </c>
      <c r="O1014">
        <v>1</v>
      </c>
      <c r="P1014">
        <v>1</v>
      </c>
      <c r="Q1014" t="s">
        <v>57</v>
      </c>
      <c r="R1014">
        <v>3</v>
      </c>
      <c r="S1014" t="s">
        <v>41</v>
      </c>
      <c r="T1014">
        <v>1359</v>
      </c>
      <c r="U1014">
        <v>16154</v>
      </c>
      <c r="V1014">
        <v>1</v>
      </c>
      <c r="W1014" t="s">
        <v>42</v>
      </c>
      <c r="X1014" t="s">
        <v>43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3">
      <c r="A1015">
        <v>30</v>
      </c>
      <c r="B1015">
        <f t="shared" si="15"/>
        <v>0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1428</v>
      </c>
      <c r="L1015">
        <v>4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>
        <v>1</v>
      </c>
      <c r="S1015" t="s">
        <v>52</v>
      </c>
      <c r="T1015">
        <v>4779</v>
      </c>
      <c r="U1015">
        <v>12761</v>
      </c>
      <c r="V1015">
        <v>7</v>
      </c>
      <c r="W1015" t="s">
        <v>42</v>
      </c>
      <c r="X1015" t="s">
        <v>43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3">
      <c r="A1016">
        <v>31</v>
      </c>
      <c r="B1016">
        <f t="shared" si="15"/>
        <v>0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1430</v>
      </c>
      <c r="L1016">
        <v>1</v>
      </c>
      <c r="M1016" t="s">
        <v>39</v>
      </c>
      <c r="N1016">
        <v>93</v>
      </c>
      <c r="O1016">
        <v>3</v>
      </c>
      <c r="P1016">
        <v>4</v>
      </c>
      <c r="Q1016" t="s">
        <v>58</v>
      </c>
      <c r="R1016">
        <v>2</v>
      </c>
      <c r="S1016" t="s">
        <v>41</v>
      </c>
      <c r="T1016">
        <v>16422</v>
      </c>
      <c r="U1016">
        <v>8847</v>
      </c>
      <c r="V1016">
        <v>3</v>
      </c>
      <c r="W1016" t="s">
        <v>42</v>
      </c>
      <c r="X1016" t="s">
        <v>43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3">
      <c r="A1017">
        <v>34</v>
      </c>
      <c r="B1017">
        <f t="shared" si="15"/>
        <v>0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1431</v>
      </c>
      <c r="L1017">
        <v>4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>
        <v>1</v>
      </c>
      <c r="S1017" t="s">
        <v>52</v>
      </c>
      <c r="T1017">
        <v>2996</v>
      </c>
      <c r="U1017">
        <v>20284</v>
      </c>
      <c r="V1017">
        <v>5</v>
      </c>
      <c r="W1017" t="s">
        <v>42</v>
      </c>
      <c r="X1017" t="s">
        <v>43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3">
      <c r="A1018">
        <v>31</v>
      </c>
      <c r="B1018">
        <f t="shared" si="15"/>
        <v>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1433</v>
      </c>
      <c r="L1018">
        <v>1</v>
      </c>
      <c r="M1018" t="s">
        <v>39</v>
      </c>
      <c r="N1018">
        <v>34</v>
      </c>
      <c r="O1018">
        <v>2</v>
      </c>
      <c r="P1018">
        <v>1</v>
      </c>
      <c r="Q1018" t="s">
        <v>47</v>
      </c>
      <c r="R1018">
        <v>2</v>
      </c>
      <c r="S1018" t="s">
        <v>41</v>
      </c>
      <c r="T1018">
        <v>1261</v>
      </c>
      <c r="U1018">
        <v>22262</v>
      </c>
      <c r="V1018">
        <v>1</v>
      </c>
      <c r="W1018" t="s">
        <v>42</v>
      </c>
      <c r="X1018" t="s">
        <v>43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3">
      <c r="A1019">
        <v>27</v>
      </c>
      <c r="B1019">
        <f t="shared" si="15"/>
        <v>0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1434</v>
      </c>
      <c r="L1019">
        <v>2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>
        <v>1</v>
      </c>
      <c r="S1019" t="s">
        <v>48</v>
      </c>
      <c r="T1019">
        <v>2099</v>
      </c>
      <c r="U1019">
        <v>7679</v>
      </c>
      <c r="V1019">
        <v>0</v>
      </c>
      <c r="W1019" t="s">
        <v>42</v>
      </c>
      <c r="X1019" t="s">
        <v>43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3">
      <c r="A1020">
        <v>36</v>
      </c>
      <c r="B1020">
        <f t="shared" si="15"/>
        <v>0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1435</v>
      </c>
      <c r="L1020">
        <v>1</v>
      </c>
      <c r="M1020" t="s">
        <v>46</v>
      </c>
      <c r="N1020">
        <v>37</v>
      </c>
      <c r="O1020">
        <v>2</v>
      </c>
      <c r="P1020">
        <v>2</v>
      </c>
      <c r="Q1020" t="s">
        <v>50</v>
      </c>
      <c r="R1020">
        <v>4</v>
      </c>
      <c r="S1020" t="s">
        <v>41</v>
      </c>
      <c r="T1020">
        <v>5810</v>
      </c>
      <c r="U1020">
        <v>22604</v>
      </c>
      <c r="V1020">
        <v>1</v>
      </c>
      <c r="W1020" t="s">
        <v>42</v>
      </c>
      <c r="X1020" t="s">
        <v>43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3">
      <c r="A1021">
        <v>36</v>
      </c>
      <c r="B1021">
        <f t="shared" si="15"/>
        <v>0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1436</v>
      </c>
      <c r="L1021">
        <v>3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>
        <v>1</v>
      </c>
      <c r="S1021" t="s">
        <v>48</v>
      </c>
      <c r="T1021">
        <v>5647</v>
      </c>
      <c r="U1021">
        <v>13494</v>
      </c>
      <c r="V1021">
        <v>4</v>
      </c>
      <c r="W1021" t="s">
        <v>42</v>
      </c>
      <c r="X1021" t="s">
        <v>43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3">
      <c r="A1022">
        <v>47</v>
      </c>
      <c r="B1022">
        <f t="shared" si="15"/>
        <v>0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1438</v>
      </c>
      <c r="L1022">
        <v>1</v>
      </c>
      <c r="M1022" t="s">
        <v>46</v>
      </c>
      <c r="N1022">
        <v>74</v>
      </c>
      <c r="O1022">
        <v>3</v>
      </c>
      <c r="P1022">
        <v>1</v>
      </c>
      <c r="Q1022" t="s">
        <v>47</v>
      </c>
      <c r="R1022">
        <v>4</v>
      </c>
      <c r="S1022" t="s">
        <v>48</v>
      </c>
      <c r="T1022">
        <v>3420</v>
      </c>
      <c r="U1022">
        <v>10205</v>
      </c>
      <c r="V1022">
        <v>7</v>
      </c>
      <c r="W1022" t="s">
        <v>42</v>
      </c>
      <c r="X1022" t="s">
        <v>43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3">
      <c r="A1023">
        <v>25</v>
      </c>
      <c r="B1023">
        <f t="shared" si="15"/>
        <v>1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1439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48</v>
      </c>
      <c r="T1023">
        <v>4400</v>
      </c>
      <c r="U1023">
        <v>15182</v>
      </c>
      <c r="V1023">
        <v>3</v>
      </c>
      <c r="W1023" t="s">
        <v>42</v>
      </c>
      <c r="X1023" t="s">
        <v>43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3">
      <c r="A1024">
        <v>37</v>
      </c>
      <c r="B1024">
        <f t="shared" si="15"/>
        <v>0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1440</v>
      </c>
      <c r="L1024">
        <v>3</v>
      </c>
      <c r="M1024" t="s">
        <v>46</v>
      </c>
      <c r="N1024">
        <v>84</v>
      </c>
      <c r="O1024">
        <v>4</v>
      </c>
      <c r="P1024">
        <v>1</v>
      </c>
      <c r="Q1024" t="s">
        <v>50</v>
      </c>
      <c r="R1024">
        <v>3</v>
      </c>
      <c r="S1024" t="s">
        <v>41</v>
      </c>
      <c r="T1024">
        <v>3500</v>
      </c>
      <c r="U1024">
        <v>25470</v>
      </c>
      <c r="V1024">
        <v>0</v>
      </c>
      <c r="W1024" t="s">
        <v>42</v>
      </c>
      <c r="X1024" t="s">
        <v>43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3">
      <c r="A1025">
        <v>56</v>
      </c>
      <c r="B1025">
        <f t="shared" si="15"/>
        <v>0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1441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>
        <v>1</v>
      </c>
      <c r="S1025" t="s">
        <v>48</v>
      </c>
      <c r="T1025">
        <v>2066</v>
      </c>
      <c r="U1025">
        <v>10494</v>
      </c>
      <c r="V1025">
        <v>2</v>
      </c>
      <c r="W1025" t="s">
        <v>42</v>
      </c>
      <c r="X1025" t="s">
        <v>43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3">
      <c r="A1026">
        <v>47</v>
      </c>
      <c r="B1026">
        <f t="shared" si="15"/>
        <v>0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1443</v>
      </c>
      <c r="L1026">
        <v>1</v>
      </c>
      <c r="M1026" t="s">
        <v>39</v>
      </c>
      <c r="N1026">
        <v>82</v>
      </c>
      <c r="O1026">
        <v>3</v>
      </c>
      <c r="P1026">
        <v>4</v>
      </c>
      <c r="Q1026" t="s">
        <v>58</v>
      </c>
      <c r="R1026">
        <v>3</v>
      </c>
      <c r="S1026" t="s">
        <v>48</v>
      </c>
      <c r="T1026">
        <v>17169</v>
      </c>
      <c r="U1026">
        <v>26703</v>
      </c>
      <c r="V1026">
        <v>3</v>
      </c>
      <c r="W1026" t="s">
        <v>42</v>
      </c>
      <c r="X1026" t="s">
        <v>43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3">
      <c r="A1027">
        <v>24</v>
      </c>
      <c r="B1027">
        <f t="shared" ref="B1027:B1090" si="16">IF(C1027="Yes",1,0)</f>
        <v>0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1445</v>
      </c>
      <c r="L1027">
        <v>4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>
        <v>3</v>
      </c>
      <c r="S1027" t="s">
        <v>48</v>
      </c>
      <c r="T1027">
        <v>4162</v>
      </c>
      <c r="U1027">
        <v>15211</v>
      </c>
      <c r="V1027">
        <v>1</v>
      </c>
      <c r="W1027" t="s">
        <v>42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3">
      <c r="A1028">
        <v>32</v>
      </c>
      <c r="B1028">
        <f t="shared" si="16"/>
        <v>0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1446</v>
      </c>
      <c r="L1028">
        <v>4</v>
      </c>
      <c r="M1028" t="s">
        <v>46</v>
      </c>
      <c r="N1028">
        <v>97</v>
      </c>
      <c r="O1028">
        <v>3</v>
      </c>
      <c r="P1028">
        <v>2</v>
      </c>
      <c r="Q1028" t="s">
        <v>40</v>
      </c>
      <c r="R1028">
        <v>4</v>
      </c>
      <c r="S1028" t="s">
        <v>48</v>
      </c>
      <c r="T1028">
        <v>9204</v>
      </c>
      <c r="U1028">
        <v>23343</v>
      </c>
      <c r="V1028">
        <v>4</v>
      </c>
      <c r="W1028" t="s">
        <v>42</v>
      </c>
      <c r="X1028" t="s">
        <v>43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3">
      <c r="A1029">
        <v>34</v>
      </c>
      <c r="B1029">
        <f t="shared" si="16"/>
        <v>0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1447</v>
      </c>
      <c r="L1029">
        <v>4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>
        <v>2</v>
      </c>
      <c r="S1029" t="s">
        <v>48</v>
      </c>
      <c r="T1029">
        <v>3294</v>
      </c>
      <c r="U1029">
        <v>3708</v>
      </c>
      <c r="V1029">
        <v>5</v>
      </c>
      <c r="W1029" t="s">
        <v>42</v>
      </c>
      <c r="X1029" t="s">
        <v>43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3">
      <c r="A1030">
        <v>41</v>
      </c>
      <c r="B1030">
        <f t="shared" si="16"/>
        <v>0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1448</v>
      </c>
      <c r="L1030">
        <v>2</v>
      </c>
      <c r="M1030" t="s">
        <v>46</v>
      </c>
      <c r="N1030">
        <v>90</v>
      </c>
      <c r="O1030">
        <v>4</v>
      </c>
      <c r="P1030">
        <v>1</v>
      </c>
      <c r="Q1030" t="s">
        <v>47</v>
      </c>
      <c r="R1030">
        <v>3</v>
      </c>
      <c r="S1030" t="s">
        <v>48</v>
      </c>
      <c r="T1030">
        <v>2127</v>
      </c>
      <c r="U1030">
        <v>5561</v>
      </c>
      <c r="V1030">
        <v>2</v>
      </c>
      <c r="W1030" t="s">
        <v>42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3">
      <c r="A1031">
        <v>40</v>
      </c>
      <c r="B1031">
        <f t="shared" si="16"/>
        <v>0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1449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>
        <v>3</v>
      </c>
      <c r="S1031" t="s">
        <v>52</v>
      </c>
      <c r="T1031">
        <v>3975</v>
      </c>
      <c r="U1031">
        <v>23099</v>
      </c>
      <c r="V1031">
        <v>3</v>
      </c>
      <c r="W1031" t="s">
        <v>42</v>
      </c>
      <c r="X1031" t="s">
        <v>43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3">
      <c r="A1032">
        <v>31</v>
      </c>
      <c r="B1032">
        <f t="shared" si="16"/>
        <v>0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1453</v>
      </c>
      <c r="L1032">
        <v>1</v>
      </c>
      <c r="M1032" t="s">
        <v>46</v>
      </c>
      <c r="N1032">
        <v>31</v>
      </c>
      <c r="O1032">
        <v>3</v>
      </c>
      <c r="P1032">
        <v>3</v>
      </c>
      <c r="Q1032" t="s">
        <v>40</v>
      </c>
      <c r="R1032">
        <v>4</v>
      </c>
      <c r="S1032" t="s">
        <v>52</v>
      </c>
      <c r="T1032">
        <v>10793</v>
      </c>
      <c r="U1032">
        <v>8386</v>
      </c>
      <c r="V1032">
        <v>1</v>
      </c>
      <c r="W1032" t="s">
        <v>42</v>
      </c>
      <c r="X1032" t="s">
        <v>43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3">
      <c r="A1033">
        <v>46</v>
      </c>
      <c r="B1033">
        <f t="shared" si="16"/>
        <v>1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1457</v>
      </c>
      <c r="L1033">
        <v>1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>
        <v>4</v>
      </c>
      <c r="S1033" t="s">
        <v>52</v>
      </c>
      <c r="T1033">
        <v>10096</v>
      </c>
      <c r="U1033">
        <v>15986</v>
      </c>
      <c r="V1033">
        <v>4</v>
      </c>
      <c r="W1033" t="s">
        <v>42</v>
      </c>
      <c r="X1033" t="s">
        <v>43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3">
      <c r="A1034">
        <v>39</v>
      </c>
      <c r="B1034">
        <f t="shared" si="16"/>
        <v>1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1458</v>
      </c>
      <c r="L1034">
        <v>1</v>
      </c>
      <c r="M1034" t="s">
        <v>39</v>
      </c>
      <c r="N1034">
        <v>54</v>
      </c>
      <c r="O1034">
        <v>2</v>
      </c>
      <c r="P1034">
        <v>1</v>
      </c>
      <c r="Q1034" t="s">
        <v>50</v>
      </c>
      <c r="R1034">
        <v>1</v>
      </c>
      <c r="S1034" t="s">
        <v>41</v>
      </c>
      <c r="T1034">
        <v>3646</v>
      </c>
      <c r="U1034">
        <v>17181</v>
      </c>
      <c r="V1034">
        <v>2</v>
      </c>
      <c r="W1034" t="s">
        <v>42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3">
      <c r="A1035">
        <v>31</v>
      </c>
      <c r="B1035">
        <f t="shared" si="16"/>
        <v>1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1459</v>
      </c>
      <c r="L1035">
        <v>3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41</v>
      </c>
      <c r="T1035">
        <v>7446</v>
      </c>
      <c r="U1035">
        <v>8931</v>
      </c>
      <c r="V1035">
        <v>1</v>
      </c>
      <c r="W1035" t="s">
        <v>42</v>
      </c>
      <c r="X1035" t="s">
        <v>43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3">
      <c r="A1036">
        <v>45</v>
      </c>
      <c r="B1036">
        <f t="shared" si="16"/>
        <v>0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1460</v>
      </c>
      <c r="L1036">
        <v>2</v>
      </c>
      <c r="M1036" t="s">
        <v>46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52</v>
      </c>
      <c r="T1036">
        <v>10851</v>
      </c>
      <c r="U1036">
        <v>19863</v>
      </c>
      <c r="V1036">
        <v>2</v>
      </c>
      <c r="W1036" t="s">
        <v>42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3">
      <c r="A1037">
        <v>31</v>
      </c>
      <c r="B1037">
        <f t="shared" si="16"/>
        <v>0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1461</v>
      </c>
      <c r="L1037">
        <v>4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>
        <v>2</v>
      </c>
      <c r="S1037" t="s">
        <v>41</v>
      </c>
      <c r="T1037">
        <v>2109</v>
      </c>
      <c r="U1037">
        <v>24609</v>
      </c>
      <c r="V1037">
        <v>9</v>
      </c>
      <c r="W1037" t="s">
        <v>42</v>
      </c>
      <c r="X1037" t="s">
        <v>43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3">
      <c r="A1038">
        <v>31</v>
      </c>
      <c r="B1038">
        <f t="shared" si="16"/>
        <v>1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1464</v>
      </c>
      <c r="L1038">
        <v>2</v>
      </c>
      <c r="M1038" t="s">
        <v>46</v>
      </c>
      <c r="N1038">
        <v>94</v>
      </c>
      <c r="O1038">
        <v>3</v>
      </c>
      <c r="P1038">
        <v>1</v>
      </c>
      <c r="Q1038" t="s">
        <v>50</v>
      </c>
      <c r="R1038">
        <v>4</v>
      </c>
      <c r="S1038" t="s">
        <v>48</v>
      </c>
      <c r="T1038">
        <v>3722</v>
      </c>
      <c r="U1038">
        <v>21081</v>
      </c>
      <c r="V1038">
        <v>6</v>
      </c>
      <c r="W1038" t="s">
        <v>42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3">
      <c r="A1039">
        <v>45</v>
      </c>
      <c r="B1039">
        <f t="shared" si="16"/>
        <v>0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1465</v>
      </c>
      <c r="L1039">
        <v>2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48</v>
      </c>
      <c r="T1039">
        <v>9380</v>
      </c>
      <c r="U1039">
        <v>14720</v>
      </c>
      <c r="V1039">
        <v>4</v>
      </c>
      <c r="W1039" t="s">
        <v>42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3">
      <c r="A1040">
        <v>48</v>
      </c>
      <c r="B1040">
        <f t="shared" si="16"/>
        <v>0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1466</v>
      </c>
      <c r="L1040">
        <v>3</v>
      </c>
      <c r="M1040" t="s">
        <v>46</v>
      </c>
      <c r="N1040">
        <v>96</v>
      </c>
      <c r="O1040">
        <v>3</v>
      </c>
      <c r="P1040">
        <v>2</v>
      </c>
      <c r="Q1040" t="s">
        <v>40</v>
      </c>
      <c r="R1040">
        <v>1</v>
      </c>
      <c r="S1040" t="s">
        <v>52</v>
      </c>
      <c r="T1040">
        <v>5486</v>
      </c>
      <c r="U1040">
        <v>24795</v>
      </c>
      <c r="V1040">
        <v>4</v>
      </c>
      <c r="W1040" t="s">
        <v>42</v>
      </c>
      <c r="X1040" t="s">
        <v>43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3">
      <c r="A1041">
        <v>34</v>
      </c>
      <c r="B1041">
        <f t="shared" si="16"/>
        <v>1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1467</v>
      </c>
      <c r="L1041">
        <v>1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>
        <v>3</v>
      </c>
      <c r="S1041" t="s">
        <v>48</v>
      </c>
      <c r="T1041">
        <v>2742</v>
      </c>
      <c r="U1041">
        <v>3072</v>
      </c>
      <c r="V1041">
        <v>1</v>
      </c>
      <c r="W1041" t="s">
        <v>42</v>
      </c>
      <c r="X1041" t="s">
        <v>43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3">
      <c r="A1042">
        <v>40</v>
      </c>
      <c r="B1042">
        <f t="shared" si="16"/>
        <v>0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1468</v>
      </c>
      <c r="L1042">
        <v>4</v>
      </c>
      <c r="M1042" t="s">
        <v>46</v>
      </c>
      <c r="N1042">
        <v>55</v>
      </c>
      <c r="O1042">
        <v>2</v>
      </c>
      <c r="P1042">
        <v>3</v>
      </c>
      <c r="Q1042" t="s">
        <v>58</v>
      </c>
      <c r="R1042">
        <v>2</v>
      </c>
      <c r="S1042" t="s">
        <v>52</v>
      </c>
      <c r="T1042">
        <v>13757</v>
      </c>
      <c r="U1042">
        <v>25178</v>
      </c>
      <c r="V1042">
        <v>2</v>
      </c>
      <c r="W1042" t="s">
        <v>42</v>
      </c>
      <c r="X1042" t="s">
        <v>43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3">
      <c r="A1043">
        <v>28</v>
      </c>
      <c r="B1043">
        <f t="shared" si="16"/>
        <v>0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1469</v>
      </c>
      <c r="L1043">
        <v>4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>
        <v>1</v>
      </c>
      <c r="S1043" t="s">
        <v>41</v>
      </c>
      <c r="T1043">
        <v>8463</v>
      </c>
      <c r="U1043">
        <v>23490</v>
      </c>
      <c r="V1043">
        <v>0</v>
      </c>
      <c r="W1043" t="s">
        <v>42</v>
      </c>
      <c r="X1043" t="s">
        <v>43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3">
      <c r="A1044">
        <v>44</v>
      </c>
      <c r="B1044">
        <f t="shared" si="16"/>
        <v>0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1471</v>
      </c>
      <c r="L1044">
        <v>3</v>
      </c>
      <c r="M1044" t="s">
        <v>46</v>
      </c>
      <c r="N1044">
        <v>90</v>
      </c>
      <c r="O1044">
        <v>2</v>
      </c>
      <c r="P1044">
        <v>1</v>
      </c>
      <c r="Q1044" t="s">
        <v>50</v>
      </c>
      <c r="R1044">
        <v>3</v>
      </c>
      <c r="S1044" t="s">
        <v>41</v>
      </c>
      <c r="T1044">
        <v>3162</v>
      </c>
      <c r="U1044">
        <v>7973</v>
      </c>
      <c r="V1044">
        <v>3</v>
      </c>
      <c r="W1044" t="s">
        <v>42</v>
      </c>
      <c r="X1044" t="s">
        <v>43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3">
      <c r="A1045">
        <v>53</v>
      </c>
      <c r="B1045">
        <f t="shared" si="16"/>
        <v>0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1472</v>
      </c>
      <c r="L1045">
        <v>4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41</v>
      </c>
      <c r="T1045">
        <v>16598</v>
      </c>
      <c r="U1045">
        <v>19764</v>
      </c>
      <c r="V1045">
        <v>4</v>
      </c>
      <c r="W1045" t="s">
        <v>42</v>
      </c>
      <c r="X1045" t="s">
        <v>43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3">
      <c r="A1046">
        <v>49</v>
      </c>
      <c r="B1046">
        <f t="shared" si="16"/>
        <v>0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1473</v>
      </c>
      <c r="L1046">
        <v>1</v>
      </c>
      <c r="M1046" t="s">
        <v>46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48</v>
      </c>
      <c r="T1046">
        <v>6651</v>
      </c>
      <c r="U1046">
        <v>21534</v>
      </c>
      <c r="V1046">
        <v>2</v>
      </c>
      <c r="W1046" t="s">
        <v>42</v>
      </c>
      <c r="X1046" t="s">
        <v>43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3">
      <c r="A1047">
        <v>40</v>
      </c>
      <c r="B1047">
        <f t="shared" si="16"/>
        <v>0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1474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>
        <v>3</v>
      </c>
      <c r="S1047" t="s">
        <v>52</v>
      </c>
      <c r="T1047">
        <v>2345</v>
      </c>
      <c r="U1047">
        <v>8045</v>
      </c>
      <c r="V1047">
        <v>2</v>
      </c>
      <c r="W1047" t="s">
        <v>42</v>
      </c>
      <c r="X1047" t="s">
        <v>43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3">
      <c r="A1048">
        <v>44</v>
      </c>
      <c r="B1048">
        <f t="shared" si="16"/>
        <v>0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1475</v>
      </c>
      <c r="L1048">
        <v>4</v>
      </c>
      <c r="M1048" t="s">
        <v>46</v>
      </c>
      <c r="N1048">
        <v>49</v>
      </c>
      <c r="O1048">
        <v>3</v>
      </c>
      <c r="P1048">
        <v>1</v>
      </c>
      <c r="Q1048" t="s">
        <v>47</v>
      </c>
      <c r="R1048">
        <v>2</v>
      </c>
      <c r="S1048" t="s">
        <v>41</v>
      </c>
      <c r="T1048">
        <v>3420</v>
      </c>
      <c r="U1048">
        <v>21158</v>
      </c>
      <c r="V1048">
        <v>1</v>
      </c>
      <c r="W1048" t="s">
        <v>42</v>
      </c>
      <c r="X1048" t="s">
        <v>43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3">
      <c r="A1049">
        <v>33</v>
      </c>
      <c r="B1049">
        <f t="shared" si="16"/>
        <v>0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1477</v>
      </c>
      <c r="L1049">
        <v>4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>
        <v>1</v>
      </c>
      <c r="S1049" t="s">
        <v>48</v>
      </c>
      <c r="T1049">
        <v>4373</v>
      </c>
      <c r="U1049">
        <v>17456</v>
      </c>
      <c r="V1049">
        <v>0</v>
      </c>
      <c r="W1049" t="s">
        <v>42</v>
      </c>
      <c r="X1049" t="s">
        <v>43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3">
      <c r="A1050">
        <v>34</v>
      </c>
      <c r="B1050">
        <f t="shared" si="16"/>
        <v>0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1478</v>
      </c>
      <c r="L1050">
        <v>4</v>
      </c>
      <c r="M1050" t="s">
        <v>46</v>
      </c>
      <c r="N1050">
        <v>81</v>
      </c>
      <c r="O1050">
        <v>1</v>
      </c>
      <c r="P1050">
        <v>2</v>
      </c>
      <c r="Q1050" t="s">
        <v>40</v>
      </c>
      <c r="R1050">
        <v>1</v>
      </c>
      <c r="S1050" t="s">
        <v>41</v>
      </c>
      <c r="T1050">
        <v>4759</v>
      </c>
      <c r="U1050">
        <v>15891</v>
      </c>
      <c r="V1050">
        <v>3</v>
      </c>
      <c r="W1050" t="s">
        <v>42</v>
      </c>
      <c r="X1050" t="s">
        <v>43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3">
      <c r="A1051">
        <v>30</v>
      </c>
      <c r="B1051">
        <f t="shared" si="16"/>
        <v>0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1479</v>
      </c>
      <c r="L1051">
        <v>4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>
        <v>3</v>
      </c>
      <c r="S1051" t="s">
        <v>48</v>
      </c>
      <c r="T1051">
        <v>5301</v>
      </c>
      <c r="U1051">
        <v>2939</v>
      </c>
      <c r="V1051">
        <v>8</v>
      </c>
      <c r="W1051" t="s">
        <v>42</v>
      </c>
      <c r="X1051" t="s">
        <v>43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3">
      <c r="A1052">
        <v>42</v>
      </c>
      <c r="B1052">
        <f t="shared" si="16"/>
        <v>0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1480</v>
      </c>
      <c r="L1052">
        <v>1</v>
      </c>
      <c r="M1052" t="s">
        <v>39</v>
      </c>
      <c r="N1052">
        <v>74</v>
      </c>
      <c r="O1052">
        <v>3</v>
      </c>
      <c r="P1052">
        <v>1</v>
      </c>
      <c r="Q1052" t="s">
        <v>50</v>
      </c>
      <c r="R1052">
        <v>4</v>
      </c>
      <c r="S1052" t="s">
        <v>41</v>
      </c>
      <c r="T1052">
        <v>3673</v>
      </c>
      <c r="U1052">
        <v>16458</v>
      </c>
      <c r="V1052">
        <v>1</v>
      </c>
      <c r="W1052" t="s">
        <v>42</v>
      </c>
      <c r="X1052" t="s">
        <v>43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3">
      <c r="A1053">
        <v>44</v>
      </c>
      <c r="B1053">
        <f t="shared" si="16"/>
        <v>0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1481</v>
      </c>
      <c r="L1053">
        <v>1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>
        <v>3</v>
      </c>
      <c r="S1053" t="s">
        <v>48</v>
      </c>
      <c r="T1053">
        <v>4768</v>
      </c>
      <c r="U1053">
        <v>9282</v>
      </c>
      <c r="V1053">
        <v>7</v>
      </c>
      <c r="W1053" t="s">
        <v>42</v>
      </c>
      <c r="X1053" t="s">
        <v>43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3">
      <c r="A1054">
        <v>30</v>
      </c>
      <c r="B1054">
        <f t="shared" si="16"/>
        <v>0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1482</v>
      </c>
      <c r="L1054">
        <v>3</v>
      </c>
      <c r="M1054" t="s">
        <v>46</v>
      </c>
      <c r="N1054">
        <v>64</v>
      </c>
      <c r="O1054">
        <v>3</v>
      </c>
      <c r="P1054">
        <v>1</v>
      </c>
      <c r="Q1054" t="s">
        <v>47</v>
      </c>
      <c r="R1054">
        <v>3</v>
      </c>
      <c r="S1054" t="s">
        <v>52</v>
      </c>
      <c r="T1054">
        <v>1274</v>
      </c>
      <c r="U1054">
        <v>7152</v>
      </c>
      <c r="V1054">
        <v>1</v>
      </c>
      <c r="W1054" t="s">
        <v>42</v>
      </c>
      <c r="X1054" t="s">
        <v>43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3">
      <c r="A1055">
        <v>57</v>
      </c>
      <c r="B1055">
        <f t="shared" si="16"/>
        <v>0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1483</v>
      </c>
      <c r="L1055">
        <v>2</v>
      </c>
      <c r="M1055" t="s">
        <v>46</v>
      </c>
      <c r="N1055">
        <v>93</v>
      </c>
      <c r="O1055">
        <v>4</v>
      </c>
      <c r="P1055">
        <v>2</v>
      </c>
      <c r="Q1055" t="s">
        <v>47</v>
      </c>
      <c r="R1055">
        <v>3</v>
      </c>
      <c r="S1055" t="s">
        <v>48</v>
      </c>
      <c r="T1055">
        <v>4900</v>
      </c>
      <c r="U1055">
        <v>2721</v>
      </c>
      <c r="V1055">
        <v>0</v>
      </c>
      <c r="W1055" t="s">
        <v>42</v>
      </c>
      <c r="X1055" t="s">
        <v>43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3">
      <c r="A1056">
        <v>49</v>
      </c>
      <c r="B1056">
        <f t="shared" si="16"/>
        <v>0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1484</v>
      </c>
      <c r="L1056">
        <v>3</v>
      </c>
      <c r="M1056" t="s">
        <v>46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52</v>
      </c>
      <c r="T1056">
        <v>10466</v>
      </c>
      <c r="U1056">
        <v>20948</v>
      </c>
      <c r="V1056">
        <v>3</v>
      </c>
      <c r="W1056" t="s">
        <v>42</v>
      </c>
      <c r="X1056" t="s">
        <v>43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3">
      <c r="A1057">
        <v>34</v>
      </c>
      <c r="B1057">
        <f t="shared" si="16"/>
        <v>0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1485</v>
      </c>
      <c r="L1057">
        <v>2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52</v>
      </c>
      <c r="T1057">
        <v>17007</v>
      </c>
      <c r="U1057">
        <v>11929</v>
      </c>
      <c r="V1057">
        <v>7</v>
      </c>
      <c r="W1057" t="s">
        <v>42</v>
      </c>
      <c r="X1057" t="s">
        <v>43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3">
      <c r="A1058">
        <v>28</v>
      </c>
      <c r="B1058">
        <f t="shared" si="16"/>
        <v>1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1486</v>
      </c>
      <c r="L1058">
        <v>1</v>
      </c>
      <c r="M1058" t="s">
        <v>46</v>
      </c>
      <c r="N1058">
        <v>92</v>
      </c>
      <c r="O1058">
        <v>3</v>
      </c>
      <c r="P1058">
        <v>1</v>
      </c>
      <c r="Q1058" t="s">
        <v>57</v>
      </c>
      <c r="R1058">
        <v>3</v>
      </c>
      <c r="S1058" t="s">
        <v>48</v>
      </c>
      <c r="T1058">
        <v>2909</v>
      </c>
      <c r="U1058">
        <v>15747</v>
      </c>
      <c r="V1058">
        <v>3</v>
      </c>
      <c r="W1058" t="s">
        <v>42</v>
      </c>
      <c r="X1058" t="s">
        <v>43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3">
      <c r="A1059">
        <v>29</v>
      </c>
      <c r="B1059">
        <f t="shared" si="16"/>
        <v>1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1487</v>
      </c>
      <c r="L1059">
        <v>1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>
        <v>2</v>
      </c>
      <c r="S1059" t="s">
        <v>41</v>
      </c>
      <c r="T1059">
        <v>5765</v>
      </c>
      <c r="U1059">
        <v>17485</v>
      </c>
      <c r="V1059">
        <v>5</v>
      </c>
      <c r="W1059" t="s">
        <v>42</v>
      </c>
      <c r="X1059" t="s">
        <v>43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3">
      <c r="A1060">
        <v>34</v>
      </c>
      <c r="B1060">
        <f t="shared" si="16"/>
        <v>1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1489</v>
      </c>
      <c r="L1060">
        <v>1</v>
      </c>
      <c r="M1060" t="s">
        <v>39</v>
      </c>
      <c r="N1060">
        <v>40</v>
      </c>
      <c r="O1060">
        <v>2</v>
      </c>
      <c r="P1060">
        <v>2</v>
      </c>
      <c r="Q1060" t="s">
        <v>40</v>
      </c>
      <c r="R1060">
        <v>2</v>
      </c>
      <c r="S1060" t="s">
        <v>41</v>
      </c>
      <c r="T1060">
        <v>4599</v>
      </c>
      <c r="U1060">
        <v>7815</v>
      </c>
      <c r="V1060">
        <v>0</v>
      </c>
      <c r="W1060" t="s">
        <v>42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3">
      <c r="A1061">
        <v>35</v>
      </c>
      <c r="B1061">
        <f t="shared" si="16"/>
        <v>0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1492</v>
      </c>
      <c r="L1061">
        <v>4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48</v>
      </c>
      <c r="T1061">
        <v>2404</v>
      </c>
      <c r="U1061">
        <v>16192</v>
      </c>
      <c r="V1061">
        <v>1</v>
      </c>
      <c r="W1061" t="s">
        <v>42</v>
      </c>
      <c r="X1061" t="s">
        <v>43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3">
      <c r="A1062">
        <v>24</v>
      </c>
      <c r="B1062">
        <f t="shared" si="16"/>
        <v>1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1494</v>
      </c>
      <c r="L1062">
        <v>2</v>
      </c>
      <c r="M1062" t="s">
        <v>46</v>
      </c>
      <c r="N1062">
        <v>89</v>
      </c>
      <c r="O1062">
        <v>3</v>
      </c>
      <c r="P1062">
        <v>1</v>
      </c>
      <c r="Q1062" t="s">
        <v>50</v>
      </c>
      <c r="R1062">
        <v>1</v>
      </c>
      <c r="S1062" t="s">
        <v>41</v>
      </c>
      <c r="T1062">
        <v>3172</v>
      </c>
      <c r="U1062">
        <v>16998</v>
      </c>
      <c r="V1062">
        <v>2</v>
      </c>
      <c r="W1062" t="s">
        <v>42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3">
      <c r="A1063">
        <v>24</v>
      </c>
      <c r="B1063">
        <f t="shared" si="16"/>
        <v>0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1495</v>
      </c>
      <c r="L1063">
        <v>4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48</v>
      </c>
      <c r="T1063">
        <v>2033</v>
      </c>
      <c r="U1063">
        <v>7103</v>
      </c>
      <c r="V1063">
        <v>1</v>
      </c>
      <c r="W1063" t="s">
        <v>42</v>
      </c>
      <c r="X1063" t="s">
        <v>43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3">
      <c r="A1064">
        <v>44</v>
      </c>
      <c r="B1064">
        <f t="shared" si="16"/>
        <v>0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1496</v>
      </c>
      <c r="L1064">
        <v>2</v>
      </c>
      <c r="M1064" t="s">
        <v>46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41</v>
      </c>
      <c r="T1064">
        <v>10209</v>
      </c>
      <c r="U1064">
        <v>19719</v>
      </c>
      <c r="V1064">
        <v>5</v>
      </c>
      <c r="W1064" t="s">
        <v>42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3">
      <c r="A1065">
        <v>29</v>
      </c>
      <c r="B1065">
        <f t="shared" si="16"/>
        <v>0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1497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>
        <v>3</v>
      </c>
      <c r="S1065" t="s">
        <v>52</v>
      </c>
      <c r="T1065">
        <v>8620</v>
      </c>
      <c r="U1065">
        <v>23757</v>
      </c>
      <c r="V1065">
        <v>1</v>
      </c>
      <c r="W1065" t="s">
        <v>42</v>
      </c>
      <c r="X1065" t="s">
        <v>43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3">
      <c r="A1066">
        <v>30</v>
      </c>
      <c r="B1066">
        <f t="shared" si="16"/>
        <v>0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1499</v>
      </c>
      <c r="L1066">
        <v>3</v>
      </c>
      <c r="M1066" t="s">
        <v>46</v>
      </c>
      <c r="N1066">
        <v>46</v>
      </c>
      <c r="O1066">
        <v>3</v>
      </c>
      <c r="P1066">
        <v>1</v>
      </c>
      <c r="Q1066" t="s">
        <v>61</v>
      </c>
      <c r="R1066">
        <v>3</v>
      </c>
      <c r="S1066" t="s">
        <v>52</v>
      </c>
      <c r="T1066">
        <v>2064</v>
      </c>
      <c r="U1066">
        <v>15428</v>
      </c>
      <c r="V1066">
        <v>0</v>
      </c>
      <c r="W1066" t="s">
        <v>42</v>
      </c>
      <c r="X1066" t="s">
        <v>43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3">
      <c r="A1067">
        <v>55</v>
      </c>
      <c r="B1067">
        <f t="shared" si="16"/>
        <v>0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1501</v>
      </c>
      <c r="L1067">
        <v>4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48</v>
      </c>
      <c r="T1067">
        <v>4035</v>
      </c>
      <c r="U1067">
        <v>16143</v>
      </c>
      <c r="V1067">
        <v>0</v>
      </c>
      <c r="W1067" t="s">
        <v>42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3">
      <c r="A1068">
        <v>33</v>
      </c>
      <c r="B1068">
        <f t="shared" si="16"/>
        <v>0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1502</v>
      </c>
      <c r="L1068">
        <v>1</v>
      </c>
      <c r="M1068" t="s">
        <v>39</v>
      </c>
      <c r="N1068">
        <v>82</v>
      </c>
      <c r="O1068">
        <v>2</v>
      </c>
      <c r="P1068">
        <v>1</v>
      </c>
      <c r="Q1068" t="s">
        <v>50</v>
      </c>
      <c r="R1068">
        <v>2</v>
      </c>
      <c r="S1068" t="s">
        <v>48</v>
      </c>
      <c r="T1068">
        <v>3838</v>
      </c>
      <c r="U1068">
        <v>8192</v>
      </c>
      <c r="V1068">
        <v>8</v>
      </c>
      <c r="W1068" t="s">
        <v>42</v>
      </c>
      <c r="X1068" t="s">
        <v>43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3">
      <c r="A1069">
        <v>47</v>
      </c>
      <c r="B1069">
        <f t="shared" si="16"/>
        <v>0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1503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>
        <v>3</v>
      </c>
      <c r="S1069" t="s">
        <v>48</v>
      </c>
      <c r="T1069">
        <v>4591</v>
      </c>
      <c r="U1069">
        <v>24200</v>
      </c>
      <c r="V1069">
        <v>3</v>
      </c>
      <c r="W1069" t="s">
        <v>42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3">
      <c r="A1070">
        <v>28</v>
      </c>
      <c r="B1070">
        <f t="shared" si="16"/>
        <v>1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1504</v>
      </c>
      <c r="L1070">
        <v>3</v>
      </c>
      <c r="M1070" t="s">
        <v>46</v>
      </c>
      <c r="N1070">
        <v>38</v>
      </c>
      <c r="O1070">
        <v>2</v>
      </c>
      <c r="P1070">
        <v>1</v>
      </c>
      <c r="Q1070" t="s">
        <v>50</v>
      </c>
      <c r="R1070">
        <v>1</v>
      </c>
      <c r="S1070" t="s">
        <v>41</v>
      </c>
      <c r="T1070">
        <v>2561</v>
      </c>
      <c r="U1070">
        <v>5355</v>
      </c>
      <c r="V1070">
        <v>7</v>
      </c>
      <c r="W1070" t="s">
        <v>42</v>
      </c>
      <c r="X1070" t="s">
        <v>43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3">
      <c r="A1071">
        <v>28</v>
      </c>
      <c r="B1071">
        <f t="shared" si="16"/>
        <v>0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1506</v>
      </c>
      <c r="L1071">
        <v>1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>
        <v>3</v>
      </c>
      <c r="S1071" t="s">
        <v>52</v>
      </c>
      <c r="T1071">
        <v>1563</v>
      </c>
      <c r="U1071">
        <v>12530</v>
      </c>
      <c r="V1071">
        <v>1</v>
      </c>
      <c r="W1071" t="s">
        <v>42</v>
      </c>
      <c r="X1071" t="s">
        <v>43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3">
      <c r="A1072">
        <v>28</v>
      </c>
      <c r="B1072">
        <f t="shared" si="16"/>
        <v>0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1507</v>
      </c>
      <c r="L1072">
        <v>3</v>
      </c>
      <c r="M1072" t="s">
        <v>46</v>
      </c>
      <c r="N1072">
        <v>55</v>
      </c>
      <c r="O1072">
        <v>3</v>
      </c>
      <c r="P1072">
        <v>2</v>
      </c>
      <c r="Q1072" t="s">
        <v>40</v>
      </c>
      <c r="R1072">
        <v>1</v>
      </c>
      <c r="S1072" t="s">
        <v>41</v>
      </c>
      <c r="T1072">
        <v>4898</v>
      </c>
      <c r="U1072">
        <v>11827</v>
      </c>
      <c r="V1072">
        <v>0</v>
      </c>
      <c r="W1072" t="s">
        <v>42</v>
      </c>
      <c r="X1072" t="s">
        <v>43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3">
      <c r="A1073">
        <v>49</v>
      </c>
      <c r="B1073">
        <f t="shared" si="16"/>
        <v>0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1509</v>
      </c>
      <c r="L1073">
        <v>3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>
        <v>1</v>
      </c>
      <c r="S1073" t="s">
        <v>48</v>
      </c>
      <c r="T1073">
        <v>4789</v>
      </c>
      <c r="U1073">
        <v>23070</v>
      </c>
      <c r="V1073">
        <v>4</v>
      </c>
      <c r="W1073" t="s">
        <v>42</v>
      </c>
      <c r="X1073" t="s">
        <v>43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3">
      <c r="A1074">
        <v>29</v>
      </c>
      <c r="B1074">
        <f t="shared" si="16"/>
        <v>0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1513</v>
      </c>
      <c r="L1074">
        <v>4</v>
      </c>
      <c r="M1074" t="s">
        <v>39</v>
      </c>
      <c r="N1074">
        <v>97</v>
      </c>
      <c r="O1074">
        <v>3</v>
      </c>
      <c r="P1074">
        <v>1</v>
      </c>
      <c r="Q1074" t="s">
        <v>50</v>
      </c>
      <c r="R1074">
        <v>2</v>
      </c>
      <c r="S1074" t="s">
        <v>48</v>
      </c>
      <c r="T1074">
        <v>3180</v>
      </c>
      <c r="U1074">
        <v>4668</v>
      </c>
      <c r="V1074">
        <v>0</v>
      </c>
      <c r="W1074" t="s">
        <v>42</v>
      </c>
      <c r="X1074" t="s">
        <v>43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3">
      <c r="A1075">
        <v>28</v>
      </c>
      <c r="B1075">
        <f t="shared" si="16"/>
        <v>0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1514</v>
      </c>
      <c r="L1075">
        <v>3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48</v>
      </c>
      <c r="T1075">
        <v>6549</v>
      </c>
      <c r="U1075">
        <v>3173</v>
      </c>
      <c r="V1075">
        <v>1</v>
      </c>
      <c r="W1075" t="s">
        <v>42</v>
      </c>
      <c r="X1075" t="s">
        <v>43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3">
      <c r="A1076">
        <v>33</v>
      </c>
      <c r="B1076">
        <f t="shared" si="16"/>
        <v>0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1515</v>
      </c>
      <c r="L1076">
        <v>4</v>
      </c>
      <c r="M1076" t="s">
        <v>46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41</v>
      </c>
      <c r="T1076">
        <v>6388</v>
      </c>
      <c r="U1076">
        <v>22049</v>
      </c>
      <c r="V1076">
        <v>2</v>
      </c>
      <c r="W1076" t="s">
        <v>42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3">
      <c r="A1077">
        <v>32</v>
      </c>
      <c r="B1077">
        <f t="shared" si="16"/>
        <v>0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1516</v>
      </c>
      <c r="L1077">
        <v>3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41</v>
      </c>
      <c r="T1077">
        <v>11244</v>
      </c>
      <c r="U1077">
        <v>21072</v>
      </c>
      <c r="V1077">
        <v>2</v>
      </c>
      <c r="W1077" t="s">
        <v>42</v>
      </c>
      <c r="X1077" t="s">
        <v>43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3">
      <c r="A1078">
        <v>54</v>
      </c>
      <c r="B1078">
        <f t="shared" si="16"/>
        <v>0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1520</v>
      </c>
      <c r="L1078">
        <v>2</v>
      </c>
      <c r="M1078" t="s">
        <v>39</v>
      </c>
      <c r="N1078">
        <v>87</v>
      </c>
      <c r="O1078">
        <v>3</v>
      </c>
      <c r="P1078">
        <v>4</v>
      </c>
      <c r="Q1078" t="s">
        <v>56</v>
      </c>
      <c r="R1078">
        <v>4</v>
      </c>
      <c r="S1078" t="s">
        <v>52</v>
      </c>
      <c r="T1078">
        <v>16032</v>
      </c>
      <c r="U1078">
        <v>24456</v>
      </c>
      <c r="V1078">
        <v>3</v>
      </c>
      <c r="W1078" t="s">
        <v>42</v>
      </c>
      <c r="X1078" t="s">
        <v>43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3">
      <c r="A1079">
        <v>29</v>
      </c>
      <c r="B1079">
        <f t="shared" si="16"/>
        <v>1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1522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>
        <v>1</v>
      </c>
      <c r="S1079" t="s">
        <v>41</v>
      </c>
      <c r="T1079">
        <v>2362</v>
      </c>
      <c r="U1079">
        <v>7568</v>
      </c>
      <c r="V1079">
        <v>6</v>
      </c>
      <c r="W1079" t="s">
        <v>42</v>
      </c>
      <c r="X1079" t="s">
        <v>43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3">
      <c r="A1080">
        <v>44</v>
      </c>
      <c r="B1080">
        <f t="shared" si="16"/>
        <v>0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1523</v>
      </c>
      <c r="L1080">
        <v>4</v>
      </c>
      <c r="M1080" t="s">
        <v>46</v>
      </c>
      <c r="N1080">
        <v>32</v>
      </c>
      <c r="O1080">
        <v>3</v>
      </c>
      <c r="P1080">
        <v>4</v>
      </c>
      <c r="Q1080" t="s">
        <v>58</v>
      </c>
      <c r="R1080">
        <v>1</v>
      </c>
      <c r="S1080" t="s">
        <v>48</v>
      </c>
      <c r="T1080">
        <v>16328</v>
      </c>
      <c r="U1080">
        <v>22074</v>
      </c>
      <c r="V1080">
        <v>3</v>
      </c>
      <c r="W1080" t="s">
        <v>42</v>
      </c>
      <c r="X1080" t="s">
        <v>43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3">
      <c r="A1081">
        <v>39</v>
      </c>
      <c r="B1081">
        <f t="shared" si="16"/>
        <v>0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1525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41</v>
      </c>
      <c r="T1081">
        <v>8376</v>
      </c>
      <c r="U1081">
        <v>9150</v>
      </c>
      <c r="V1081">
        <v>4</v>
      </c>
      <c r="W1081" t="s">
        <v>42</v>
      </c>
      <c r="X1081" t="s">
        <v>43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3">
      <c r="A1082">
        <v>46</v>
      </c>
      <c r="B1082">
        <f t="shared" si="16"/>
        <v>0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1527</v>
      </c>
      <c r="L1082">
        <v>3</v>
      </c>
      <c r="M1082" t="s">
        <v>39</v>
      </c>
      <c r="N1082">
        <v>51</v>
      </c>
      <c r="O1082">
        <v>3</v>
      </c>
      <c r="P1082">
        <v>4</v>
      </c>
      <c r="Q1082" t="s">
        <v>56</v>
      </c>
      <c r="R1082">
        <v>2</v>
      </c>
      <c r="S1082" t="s">
        <v>48</v>
      </c>
      <c r="T1082">
        <v>16606</v>
      </c>
      <c r="U1082">
        <v>11380</v>
      </c>
      <c r="V1082">
        <v>8</v>
      </c>
      <c r="W1082" t="s">
        <v>42</v>
      </c>
      <c r="X1082" t="s">
        <v>43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3">
      <c r="A1083">
        <v>35</v>
      </c>
      <c r="B1083">
        <f t="shared" si="16"/>
        <v>0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1529</v>
      </c>
      <c r="L1083">
        <v>4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41</v>
      </c>
      <c r="T1083">
        <v>8606</v>
      </c>
      <c r="U1083">
        <v>21195</v>
      </c>
      <c r="V1083">
        <v>1</v>
      </c>
      <c r="W1083" t="s">
        <v>42</v>
      </c>
      <c r="X1083" t="s">
        <v>43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3">
      <c r="A1084">
        <v>23</v>
      </c>
      <c r="B1084">
        <f t="shared" si="16"/>
        <v>0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1533</v>
      </c>
      <c r="L1084">
        <v>1</v>
      </c>
      <c r="M1084" t="s">
        <v>46</v>
      </c>
      <c r="N1084">
        <v>97</v>
      </c>
      <c r="O1084">
        <v>3</v>
      </c>
      <c r="P1084">
        <v>2</v>
      </c>
      <c r="Q1084" t="s">
        <v>50</v>
      </c>
      <c r="R1084">
        <v>3</v>
      </c>
      <c r="S1084" t="s">
        <v>41</v>
      </c>
      <c r="T1084">
        <v>2272</v>
      </c>
      <c r="U1084">
        <v>24812</v>
      </c>
      <c r="V1084">
        <v>0</v>
      </c>
      <c r="W1084" t="s">
        <v>42</v>
      </c>
      <c r="X1084" t="s">
        <v>43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3">
      <c r="A1085">
        <v>40</v>
      </c>
      <c r="B1085">
        <f t="shared" si="16"/>
        <v>1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1534</v>
      </c>
      <c r="L1085">
        <v>4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>
        <v>1</v>
      </c>
      <c r="S1085" t="s">
        <v>41</v>
      </c>
      <c r="T1085">
        <v>2018</v>
      </c>
      <c r="U1085">
        <v>21831</v>
      </c>
      <c r="V1085">
        <v>3</v>
      </c>
      <c r="W1085" t="s">
        <v>42</v>
      </c>
      <c r="X1085" t="s">
        <v>43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3">
      <c r="A1086">
        <v>34</v>
      </c>
      <c r="B1086">
        <f t="shared" si="16"/>
        <v>0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1535</v>
      </c>
      <c r="L1086">
        <v>4</v>
      </c>
      <c r="M1086" t="s">
        <v>46</v>
      </c>
      <c r="N1086">
        <v>64</v>
      </c>
      <c r="O1086">
        <v>2</v>
      </c>
      <c r="P1086">
        <v>3</v>
      </c>
      <c r="Q1086" t="s">
        <v>40</v>
      </c>
      <c r="R1086">
        <v>3</v>
      </c>
      <c r="S1086" t="s">
        <v>48</v>
      </c>
      <c r="T1086">
        <v>7083</v>
      </c>
      <c r="U1086">
        <v>12288</v>
      </c>
      <c r="V1086">
        <v>1</v>
      </c>
      <c r="W1086" t="s">
        <v>42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3">
      <c r="A1087">
        <v>31</v>
      </c>
      <c r="B1087">
        <f t="shared" si="16"/>
        <v>1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1537</v>
      </c>
      <c r="L1087">
        <v>4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>
        <v>3</v>
      </c>
      <c r="S1087" t="s">
        <v>41</v>
      </c>
      <c r="T1087">
        <v>4084</v>
      </c>
      <c r="U1087">
        <v>4156</v>
      </c>
      <c r="V1087">
        <v>1</v>
      </c>
      <c r="W1087" t="s">
        <v>42</v>
      </c>
      <c r="X1087" t="s">
        <v>43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3">
      <c r="A1088">
        <v>50</v>
      </c>
      <c r="B1088">
        <f t="shared" si="16"/>
        <v>0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1539</v>
      </c>
      <c r="L1088">
        <v>3</v>
      </c>
      <c r="M1088" t="s">
        <v>46</v>
      </c>
      <c r="N1088">
        <v>88</v>
      </c>
      <c r="O1088">
        <v>1</v>
      </c>
      <c r="P1088">
        <v>4</v>
      </c>
      <c r="Q1088" t="s">
        <v>58</v>
      </c>
      <c r="R1088">
        <v>4</v>
      </c>
      <c r="S1088" t="s">
        <v>41</v>
      </c>
      <c r="T1088">
        <v>14411</v>
      </c>
      <c r="U1088">
        <v>24450</v>
      </c>
      <c r="V1088">
        <v>1</v>
      </c>
      <c r="W1088" t="s">
        <v>42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3">
      <c r="A1089">
        <v>34</v>
      </c>
      <c r="B1089">
        <f t="shared" si="16"/>
        <v>0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1541</v>
      </c>
      <c r="L1089">
        <v>2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48</v>
      </c>
      <c r="T1089">
        <v>2308</v>
      </c>
      <c r="U1089">
        <v>4944</v>
      </c>
      <c r="V1089">
        <v>0</v>
      </c>
      <c r="W1089" t="s">
        <v>42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3">
      <c r="A1090">
        <v>42</v>
      </c>
      <c r="B1090">
        <f t="shared" si="16"/>
        <v>0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1542</v>
      </c>
      <c r="L1090">
        <v>3</v>
      </c>
      <c r="M1090" t="s">
        <v>46</v>
      </c>
      <c r="N1090">
        <v>68</v>
      </c>
      <c r="O1090">
        <v>2</v>
      </c>
      <c r="P1090">
        <v>1</v>
      </c>
      <c r="Q1090" t="s">
        <v>50</v>
      </c>
      <c r="R1090">
        <v>2</v>
      </c>
      <c r="S1090" t="s">
        <v>48</v>
      </c>
      <c r="T1090">
        <v>4841</v>
      </c>
      <c r="U1090">
        <v>24052</v>
      </c>
      <c r="V1090">
        <v>4</v>
      </c>
      <c r="W1090" t="s">
        <v>42</v>
      </c>
      <c r="X1090" t="s">
        <v>43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3">
      <c r="A1091">
        <v>37</v>
      </c>
      <c r="B1091">
        <f t="shared" ref="B1091:B1154" si="17">IF(C1091="Yes",1,0)</f>
        <v>0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1543</v>
      </c>
      <c r="L1091">
        <v>1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>
        <v>4</v>
      </c>
      <c r="S1091" t="s">
        <v>48</v>
      </c>
      <c r="T1091">
        <v>4285</v>
      </c>
      <c r="U1091">
        <v>3031</v>
      </c>
      <c r="V1091">
        <v>1</v>
      </c>
      <c r="W1091" t="s">
        <v>42</v>
      </c>
      <c r="X1091" t="s">
        <v>43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3">
      <c r="A1092">
        <v>29</v>
      </c>
      <c r="B1092">
        <f t="shared" si="17"/>
        <v>0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1544</v>
      </c>
      <c r="L1092">
        <v>3</v>
      </c>
      <c r="M1092" t="s">
        <v>39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48</v>
      </c>
      <c r="T1092">
        <v>9715</v>
      </c>
      <c r="U1092">
        <v>7288</v>
      </c>
      <c r="V1092">
        <v>3</v>
      </c>
      <c r="W1092" t="s">
        <v>42</v>
      </c>
      <c r="X1092" t="s">
        <v>43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3">
      <c r="A1093">
        <v>33</v>
      </c>
      <c r="B1093">
        <f t="shared" si="17"/>
        <v>0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1545</v>
      </c>
      <c r="L1093">
        <v>4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41</v>
      </c>
      <c r="T1093">
        <v>4320</v>
      </c>
      <c r="U1093">
        <v>24152</v>
      </c>
      <c r="V1093">
        <v>1</v>
      </c>
      <c r="W1093" t="s">
        <v>42</v>
      </c>
      <c r="X1093" t="s">
        <v>43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3">
      <c r="A1094">
        <v>45</v>
      </c>
      <c r="B1094">
        <f t="shared" si="17"/>
        <v>0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1546</v>
      </c>
      <c r="L1094">
        <v>4</v>
      </c>
      <c r="M1094" t="s">
        <v>46</v>
      </c>
      <c r="N1094">
        <v>97</v>
      </c>
      <c r="O1094">
        <v>3</v>
      </c>
      <c r="P1094">
        <v>1</v>
      </c>
      <c r="Q1094" t="s">
        <v>47</v>
      </c>
      <c r="R1094">
        <v>4</v>
      </c>
      <c r="S1094" t="s">
        <v>48</v>
      </c>
      <c r="T1094">
        <v>2132</v>
      </c>
      <c r="U1094">
        <v>4585</v>
      </c>
      <c r="V1094">
        <v>4</v>
      </c>
      <c r="W1094" t="s">
        <v>42</v>
      </c>
      <c r="X1094" t="s">
        <v>43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3">
      <c r="A1095">
        <v>42</v>
      </c>
      <c r="B1095">
        <f t="shared" si="17"/>
        <v>0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1547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48</v>
      </c>
      <c r="T1095">
        <v>10124</v>
      </c>
      <c r="U1095">
        <v>18611</v>
      </c>
      <c r="V1095">
        <v>2</v>
      </c>
      <c r="W1095" t="s">
        <v>42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3">
      <c r="A1096">
        <v>40</v>
      </c>
      <c r="B1096">
        <f t="shared" si="17"/>
        <v>0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1548</v>
      </c>
      <c r="L1096">
        <v>1</v>
      </c>
      <c r="M1096" t="s">
        <v>46</v>
      </c>
      <c r="N1096">
        <v>47</v>
      </c>
      <c r="O1096">
        <v>3</v>
      </c>
      <c r="P1096">
        <v>2</v>
      </c>
      <c r="Q1096" t="s">
        <v>40</v>
      </c>
      <c r="R1096">
        <v>1</v>
      </c>
      <c r="S1096" t="s">
        <v>48</v>
      </c>
      <c r="T1096">
        <v>5473</v>
      </c>
      <c r="U1096">
        <v>19345</v>
      </c>
      <c r="V1096">
        <v>0</v>
      </c>
      <c r="W1096" t="s">
        <v>42</v>
      </c>
      <c r="X1096" t="s">
        <v>43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3">
      <c r="A1097">
        <v>33</v>
      </c>
      <c r="B1097">
        <f t="shared" si="17"/>
        <v>0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1549</v>
      </c>
      <c r="L1097">
        <v>2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>
        <v>3</v>
      </c>
      <c r="S1097" t="s">
        <v>48</v>
      </c>
      <c r="T1097">
        <v>5207</v>
      </c>
      <c r="U1097">
        <v>22949</v>
      </c>
      <c r="V1097">
        <v>1</v>
      </c>
      <c r="W1097" t="s">
        <v>42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3">
      <c r="A1098">
        <v>40</v>
      </c>
      <c r="B1098">
        <f t="shared" si="17"/>
        <v>0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1550</v>
      </c>
      <c r="L1098">
        <v>3</v>
      </c>
      <c r="M1098" t="s">
        <v>46</v>
      </c>
      <c r="N1098">
        <v>38</v>
      </c>
      <c r="O1098">
        <v>3</v>
      </c>
      <c r="P1098">
        <v>4</v>
      </c>
      <c r="Q1098" t="s">
        <v>56</v>
      </c>
      <c r="R1098">
        <v>4</v>
      </c>
      <c r="S1098" t="s">
        <v>41</v>
      </c>
      <c r="T1098">
        <v>16437</v>
      </c>
      <c r="U1098">
        <v>17381</v>
      </c>
      <c r="V1098">
        <v>1</v>
      </c>
      <c r="W1098" t="s">
        <v>42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3">
      <c r="A1099">
        <v>24</v>
      </c>
      <c r="B1099">
        <f t="shared" si="17"/>
        <v>0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1551</v>
      </c>
      <c r="L1099">
        <v>3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>
        <v>1</v>
      </c>
      <c r="S1099" t="s">
        <v>52</v>
      </c>
      <c r="T1099">
        <v>2296</v>
      </c>
      <c r="U1099">
        <v>10036</v>
      </c>
      <c r="V1099">
        <v>0</v>
      </c>
      <c r="W1099" t="s">
        <v>42</v>
      </c>
      <c r="X1099" t="s">
        <v>43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3">
      <c r="A1100">
        <v>40</v>
      </c>
      <c r="B1100">
        <f t="shared" si="17"/>
        <v>0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1552</v>
      </c>
      <c r="L1100">
        <v>4</v>
      </c>
      <c r="M1100" t="s">
        <v>46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52</v>
      </c>
      <c r="T1100">
        <v>4069</v>
      </c>
      <c r="U1100">
        <v>8841</v>
      </c>
      <c r="V1100">
        <v>3</v>
      </c>
      <c r="W1100" t="s">
        <v>42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3">
      <c r="A1101">
        <v>45</v>
      </c>
      <c r="B1101">
        <f t="shared" si="17"/>
        <v>0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1553</v>
      </c>
      <c r="L1101">
        <v>1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52</v>
      </c>
      <c r="T1101">
        <v>7441</v>
      </c>
      <c r="U1101">
        <v>20933</v>
      </c>
      <c r="V1101">
        <v>1</v>
      </c>
      <c r="W1101" t="s">
        <v>42</v>
      </c>
      <c r="X1101" t="s">
        <v>43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3">
      <c r="A1102">
        <v>35</v>
      </c>
      <c r="B1102">
        <f t="shared" si="17"/>
        <v>0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1554</v>
      </c>
      <c r="L1102">
        <v>2</v>
      </c>
      <c r="M1102" t="s">
        <v>39</v>
      </c>
      <c r="N1102">
        <v>98</v>
      </c>
      <c r="O1102">
        <v>2</v>
      </c>
      <c r="P1102">
        <v>1</v>
      </c>
      <c r="Q1102" t="s">
        <v>57</v>
      </c>
      <c r="R1102">
        <v>3</v>
      </c>
      <c r="S1102" t="s">
        <v>48</v>
      </c>
      <c r="T1102">
        <v>2430</v>
      </c>
      <c r="U1102">
        <v>26204</v>
      </c>
      <c r="V1102">
        <v>0</v>
      </c>
      <c r="W1102" t="s">
        <v>42</v>
      </c>
      <c r="X1102" t="s">
        <v>43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3">
      <c r="A1103">
        <v>32</v>
      </c>
      <c r="B1103">
        <f t="shared" si="17"/>
        <v>0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1555</v>
      </c>
      <c r="L1103">
        <v>4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>
        <v>2</v>
      </c>
      <c r="S1103" t="s">
        <v>48</v>
      </c>
      <c r="T1103">
        <v>5878</v>
      </c>
      <c r="U1103">
        <v>15624</v>
      </c>
      <c r="V1103">
        <v>3</v>
      </c>
      <c r="W1103" t="s">
        <v>42</v>
      </c>
      <c r="X1103" t="s">
        <v>43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3">
      <c r="A1104">
        <v>36</v>
      </c>
      <c r="B1104">
        <f t="shared" si="17"/>
        <v>0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1556</v>
      </c>
      <c r="L1104">
        <v>3</v>
      </c>
      <c r="M1104" t="s">
        <v>46</v>
      </c>
      <c r="N1104">
        <v>70</v>
      </c>
      <c r="O1104">
        <v>3</v>
      </c>
      <c r="P1104">
        <v>1</v>
      </c>
      <c r="Q1104" t="s">
        <v>57</v>
      </c>
      <c r="R1104">
        <v>4</v>
      </c>
      <c r="S1104" t="s">
        <v>41</v>
      </c>
      <c r="T1104">
        <v>2644</v>
      </c>
      <c r="U1104">
        <v>17001</v>
      </c>
      <c r="V1104">
        <v>3</v>
      </c>
      <c r="W1104" t="s">
        <v>42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3">
      <c r="A1105">
        <v>48</v>
      </c>
      <c r="B1105">
        <f t="shared" si="17"/>
        <v>0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1557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>
        <v>3</v>
      </c>
      <c r="S1105" t="s">
        <v>52</v>
      </c>
      <c r="T1105">
        <v>6439</v>
      </c>
      <c r="U1105">
        <v>13693</v>
      </c>
      <c r="V1105">
        <v>8</v>
      </c>
      <c r="W1105" t="s">
        <v>42</v>
      </c>
      <c r="X1105" t="s">
        <v>43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3">
      <c r="A1106">
        <v>29</v>
      </c>
      <c r="B1106">
        <f t="shared" si="17"/>
        <v>0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1558</v>
      </c>
      <c r="L1106">
        <v>3</v>
      </c>
      <c r="M1106" t="s">
        <v>46</v>
      </c>
      <c r="N1106">
        <v>91</v>
      </c>
      <c r="O1106">
        <v>4</v>
      </c>
      <c r="P1106">
        <v>1</v>
      </c>
      <c r="Q1106" t="s">
        <v>47</v>
      </c>
      <c r="R1106">
        <v>3</v>
      </c>
      <c r="S1106" t="s">
        <v>48</v>
      </c>
      <c r="T1106">
        <v>2451</v>
      </c>
      <c r="U1106">
        <v>22376</v>
      </c>
      <c r="V1106">
        <v>6</v>
      </c>
      <c r="W1106" t="s">
        <v>42</v>
      </c>
      <c r="X1106" t="s">
        <v>43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3">
      <c r="A1107">
        <v>33</v>
      </c>
      <c r="B1107">
        <f t="shared" si="17"/>
        <v>0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1560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>
        <v>1</v>
      </c>
      <c r="S1107" t="s">
        <v>48</v>
      </c>
      <c r="T1107">
        <v>6392</v>
      </c>
      <c r="U1107">
        <v>10589</v>
      </c>
      <c r="V1107">
        <v>2</v>
      </c>
      <c r="W1107" t="s">
        <v>42</v>
      </c>
      <c r="X1107" t="s">
        <v>43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3">
      <c r="A1108">
        <v>30</v>
      </c>
      <c r="B1108">
        <f t="shared" si="17"/>
        <v>1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1562</v>
      </c>
      <c r="L1108">
        <v>2</v>
      </c>
      <c r="M1108" t="s">
        <v>46</v>
      </c>
      <c r="N1108">
        <v>64</v>
      </c>
      <c r="O1108">
        <v>2</v>
      </c>
      <c r="P1108">
        <v>2</v>
      </c>
      <c r="Q1108" t="s">
        <v>40</v>
      </c>
      <c r="R1108">
        <v>1</v>
      </c>
      <c r="S1108" t="s">
        <v>48</v>
      </c>
      <c r="T1108">
        <v>9714</v>
      </c>
      <c r="U1108">
        <v>5323</v>
      </c>
      <c r="V1108">
        <v>1</v>
      </c>
      <c r="W1108" t="s">
        <v>42</v>
      </c>
      <c r="X1108" t="s">
        <v>43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3">
      <c r="A1109">
        <v>38</v>
      </c>
      <c r="B1109">
        <f t="shared" si="17"/>
        <v>0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1563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>
        <v>3</v>
      </c>
      <c r="S1109" t="s">
        <v>48</v>
      </c>
      <c r="T1109">
        <v>6077</v>
      </c>
      <c r="U1109">
        <v>14814</v>
      </c>
      <c r="V1109">
        <v>3</v>
      </c>
      <c r="W1109" t="s">
        <v>42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3">
      <c r="A1110">
        <v>35</v>
      </c>
      <c r="B1110">
        <f t="shared" si="17"/>
        <v>0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1564</v>
      </c>
      <c r="L1110">
        <v>4</v>
      </c>
      <c r="M1110" t="s">
        <v>46</v>
      </c>
      <c r="N1110">
        <v>68</v>
      </c>
      <c r="O1110">
        <v>2</v>
      </c>
      <c r="P1110">
        <v>1</v>
      </c>
      <c r="Q1110" t="s">
        <v>50</v>
      </c>
      <c r="R1110">
        <v>1</v>
      </c>
      <c r="S1110" t="s">
        <v>41</v>
      </c>
      <c r="T1110">
        <v>2450</v>
      </c>
      <c r="U1110">
        <v>21731</v>
      </c>
      <c r="V1110">
        <v>1</v>
      </c>
      <c r="W1110" t="s">
        <v>42</v>
      </c>
      <c r="X1110" t="s">
        <v>43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3">
      <c r="A1111">
        <v>30</v>
      </c>
      <c r="B1111">
        <f t="shared" si="17"/>
        <v>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1568</v>
      </c>
      <c r="L1111">
        <v>3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>
        <v>2</v>
      </c>
      <c r="S1111" t="s">
        <v>48</v>
      </c>
      <c r="T1111">
        <v>9250</v>
      </c>
      <c r="U1111">
        <v>17799</v>
      </c>
      <c r="V1111">
        <v>3</v>
      </c>
      <c r="W1111" t="s">
        <v>42</v>
      </c>
      <c r="X1111" t="s">
        <v>43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3">
      <c r="A1112">
        <v>35</v>
      </c>
      <c r="B1112">
        <f t="shared" si="17"/>
        <v>1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1569</v>
      </c>
      <c r="L1112">
        <v>1</v>
      </c>
      <c r="M1112" t="s">
        <v>39</v>
      </c>
      <c r="N1112">
        <v>69</v>
      </c>
      <c r="O1112">
        <v>3</v>
      </c>
      <c r="P1112">
        <v>1</v>
      </c>
      <c r="Q1112" t="s">
        <v>50</v>
      </c>
      <c r="R1112">
        <v>1</v>
      </c>
      <c r="S1112" t="s">
        <v>52</v>
      </c>
      <c r="T1112">
        <v>2074</v>
      </c>
      <c r="U1112">
        <v>26619</v>
      </c>
      <c r="V1112">
        <v>1</v>
      </c>
      <c r="W1112" t="s">
        <v>42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3">
      <c r="A1113">
        <v>53</v>
      </c>
      <c r="B1113">
        <f t="shared" si="17"/>
        <v>1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1572</v>
      </c>
      <c r="L1113">
        <v>3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48</v>
      </c>
      <c r="T1113">
        <v>10169</v>
      </c>
      <c r="U1113">
        <v>14618</v>
      </c>
      <c r="V1113">
        <v>0</v>
      </c>
      <c r="W1113" t="s">
        <v>42</v>
      </c>
      <c r="X1113" t="s">
        <v>43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3">
      <c r="A1114">
        <v>38</v>
      </c>
      <c r="B1114">
        <f t="shared" si="17"/>
        <v>1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1573</v>
      </c>
      <c r="L1114">
        <v>3</v>
      </c>
      <c r="M1114" t="s">
        <v>46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48</v>
      </c>
      <c r="T1114">
        <v>4855</v>
      </c>
      <c r="U1114">
        <v>7653</v>
      </c>
      <c r="V1114">
        <v>4</v>
      </c>
      <c r="W1114" t="s">
        <v>42</v>
      </c>
      <c r="X1114" t="s">
        <v>43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3">
      <c r="A1115">
        <v>32</v>
      </c>
      <c r="B1115">
        <f t="shared" si="17"/>
        <v>0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1574</v>
      </c>
      <c r="L1115">
        <v>4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>
        <v>1</v>
      </c>
      <c r="S1115" t="s">
        <v>48</v>
      </c>
      <c r="T1115">
        <v>4087</v>
      </c>
      <c r="U1115">
        <v>25174</v>
      </c>
      <c r="V1115">
        <v>4</v>
      </c>
      <c r="W1115" t="s">
        <v>42</v>
      </c>
      <c r="X1115" t="s">
        <v>43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3">
      <c r="A1116">
        <v>48</v>
      </c>
      <c r="B1116">
        <f t="shared" si="17"/>
        <v>0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1576</v>
      </c>
      <c r="L1116">
        <v>3</v>
      </c>
      <c r="M1116" t="s">
        <v>39</v>
      </c>
      <c r="N1116">
        <v>65</v>
      </c>
      <c r="O1116">
        <v>3</v>
      </c>
      <c r="P1116">
        <v>1</v>
      </c>
      <c r="Q1116" t="s">
        <v>47</v>
      </c>
      <c r="R1116">
        <v>1</v>
      </c>
      <c r="S1116" t="s">
        <v>48</v>
      </c>
      <c r="T1116">
        <v>2367</v>
      </c>
      <c r="U1116">
        <v>16530</v>
      </c>
      <c r="V1116">
        <v>8</v>
      </c>
      <c r="W1116" t="s">
        <v>42</v>
      </c>
      <c r="X1116" t="s">
        <v>43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3">
      <c r="A1117">
        <v>34</v>
      </c>
      <c r="B1117">
        <f t="shared" si="17"/>
        <v>0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1577</v>
      </c>
      <c r="L1117">
        <v>1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>
        <v>4</v>
      </c>
      <c r="S1117" t="s">
        <v>41</v>
      </c>
      <c r="T1117">
        <v>2972</v>
      </c>
      <c r="U1117">
        <v>22061</v>
      </c>
      <c r="V1117">
        <v>1</v>
      </c>
      <c r="W1117" t="s">
        <v>42</v>
      </c>
      <c r="X1117" t="s">
        <v>43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3">
      <c r="A1118">
        <v>55</v>
      </c>
      <c r="B1118">
        <f t="shared" si="17"/>
        <v>0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1578</v>
      </c>
      <c r="L1118">
        <v>3</v>
      </c>
      <c r="M1118" t="s">
        <v>46</v>
      </c>
      <c r="N1118">
        <v>60</v>
      </c>
      <c r="O1118">
        <v>2</v>
      </c>
      <c r="P1118">
        <v>5</v>
      </c>
      <c r="Q1118" t="s">
        <v>56</v>
      </c>
      <c r="R1118">
        <v>4</v>
      </c>
      <c r="S1118" t="s">
        <v>48</v>
      </c>
      <c r="T1118">
        <v>19586</v>
      </c>
      <c r="U1118">
        <v>23037</v>
      </c>
      <c r="V1118">
        <v>1</v>
      </c>
      <c r="W1118" t="s">
        <v>42</v>
      </c>
      <c r="X1118" t="s">
        <v>43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3">
      <c r="A1119">
        <v>34</v>
      </c>
      <c r="B1119">
        <f t="shared" si="17"/>
        <v>0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1580</v>
      </c>
      <c r="L1119">
        <v>2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>
        <v>4</v>
      </c>
      <c r="S1119" t="s">
        <v>48</v>
      </c>
      <c r="T1119">
        <v>5484</v>
      </c>
      <c r="U1119">
        <v>13008</v>
      </c>
      <c r="V1119">
        <v>9</v>
      </c>
      <c r="W1119" t="s">
        <v>42</v>
      </c>
      <c r="X1119" t="s">
        <v>43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3">
      <c r="A1120">
        <v>26</v>
      </c>
      <c r="B1120">
        <f t="shared" si="17"/>
        <v>0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1581</v>
      </c>
      <c r="L1120">
        <v>1</v>
      </c>
      <c r="M1120" t="s">
        <v>39</v>
      </c>
      <c r="N1120">
        <v>89</v>
      </c>
      <c r="O1120">
        <v>3</v>
      </c>
      <c r="P1120">
        <v>1</v>
      </c>
      <c r="Q1120" t="s">
        <v>47</v>
      </c>
      <c r="R1120">
        <v>4</v>
      </c>
      <c r="S1120" t="s">
        <v>48</v>
      </c>
      <c r="T1120">
        <v>2061</v>
      </c>
      <c r="U1120">
        <v>11133</v>
      </c>
      <c r="V1120">
        <v>1</v>
      </c>
      <c r="W1120" t="s">
        <v>42</v>
      </c>
      <c r="X1120" t="s">
        <v>43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3">
      <c r="A1121">
        <v>38</v>
      </c>
      <c r="B1121">
        <f t="shared" si="17"/>
        <v>0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1582</v>
      </c>
      <c r="L1121">
        <v>3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>
        <v>2</v>
      </c>
      <c r="S1121" t="s">
        <v>48</v>
      </c>
      <c r="T1121">
        <v>9924</v>
      </c>
      <c r="U1121">
        <v>12355</v>
      </c>
      <c r="V1121">
        <v>0</v>
      </c>
      <c r="W1121" t="s">
        <v>42</v>
      </c>
      <c r="X1121" t="s">
        <v>43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3">
      <c r="A1122">
        <v>38</v>
      </c>
      <c r="B1122">
        <f t="shared" si="17"/>
        <v>0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1583</v>
      </c>
      <c r="L1122">
        <v>2</v>
      </c>
      <c r="M1122" t="s">
        <v>39</v>
      </c>
      <c r="N1122">
        <v>90</v>
      </c>
      <c r="O1122">
        <v>3</v>
      </c>
      <c r="P1122">
        <v>2</v>
      </c>
      <c r="Q1122" t="s">
        <v>40</v>
      </c>
      <c r="R1122">
        <v>2</v>
      </c>
      <c r="S1122" t="s">
        <v>41</v>
      </c>
      <c r="T1122">
        <v>4198</v>
      </c>
      <c r="U1122">
        <v>16379</v>
      </c>
      <c r="V1122">
        <v>2</v>
      </c>
      <c r="W1122" t="s">
        <v>42</v>
      </c>
      <c r="X1122" t="s">
        <v>43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3">
      <c r="A1123">
        <v>36</v>
      </c>
      <c r="B1123">
        <f t="shared" si="17"/>
        <v>0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1585</v>
      </c>
      <c r="L1123">
        <v>2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>
        <v>3</v>
      </c>
      <c r="S1123" t="s">
        <v>41</v>
      </c>
      <c r="T1123">
        <v>6815</v>
      </c>
      <c r="U1123">
        <v>21447</v>
      </c>
      <c r="V1123">
        <v>6</v>
      </c>
      <c r="W1123" t="s">
        <v>42</v>
      </c>
      <c r="X1123" t="s">
        <v>43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3">
      <c r="A1124">
        <v>29</v>
      </c>
      <c r="B1124">
        <f t="shared" si="17"/>
        <v>0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1586</v>
      </c>
      <c r="L1124">
        <v>2</v>
      </c>
      <c r="M1124" t="s">
        <v>46</v>
      </c>
      <c r="N1124">
        <v>87</v>
      </c>
      <c r="O1124">
        <v>3</v>
      </c>
      <c r="P1124">
        <v>1</v>
      </c>
      <c r="Q1124" t="s">
        <v>50</v>
      </c>
      <c r="R1124">
        <v>1</v>
      </c>
      <c r="S1124" t="s">
        <v>41</v>
      </c>
      <c r="T1124">
        <v>4723</v>
      </c>
      <c r="U1124">
        <v>16213</v>
      </c>
      <c r="V1124">
        <v>1</v>
      </c>
      <c r="W1124" t="s">
        <v>42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3">
      <c r="A1125">
        <v>35</v>
      </c>
      <c r="B1125">
        <f t="shared" si="17"/>
        <v>0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1587</v>
      </c>
      <c r="L1125">
        <v>1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41</v>
      </c>
      <c r="T1125">
        <v>6142</v>
      </c>
      <c r="U1125">
        <v>4223</v>
      </c>
      <c r="V1125">
        <v>3</v>
      </c>
      <c r="W1125" t="s">
        <v>42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3">
      <c r="A1126">
        <v>39</v>
      </c>
      <c r="B1126">
        <f t="shared" si="17"/>
        <v>0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1588</v>
      </c>
      <c r="L1126">
        <v>4</v>
      </c>
      <c r="M1126" t="s">
        <v>46</v>
      </c>
      <c r="N1126">
        <v>38</v>
      </c>
      <c r="O1126">
        <v>4</v>
      </c>
      <c r="P1126">
        <v>3</v>
      </c>
      <c r="Q1126" t="s">
        <v>40</v>
      </c>
      <c r="R1126">
        <v>3</v>
      </c>
      <c r="S1126" t="s">
        <v>48</v>
      </c>
      <c r="T1126">
        <v>8237</v>
      </c>
      <c r="U1126">
        <v>4658</v>
      </c>
      <c r="V1126">
        <v>2</v>
      </c>
      <c r="W1126" t="s">
        <v>42</v>
      </c>
      <c r="X1126" t="s">
        <v>43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3">
      <c r="A1127">
        <v>29</v>
      </c>
      <c r="B1127">
        <f t="shared" si="17"/>
        <v>0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1590</v>
      </c>
      <c r="L1127">
        <v>1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52</v>
      </c>
      <c r="T1127">
        <v>8853</v>
      </c>
      <c r="U1127">
        <v>24483</v>
      </c>
      <c r="V1127">
        <v>1</v>
      </c>
      <c r="W1127" t="s">
        <v>42</v>
      </c>
      <c r="X1127" t="s">
        <v>43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3">
      <c r="A1128">
        <v>50</v>
      </c>
      <c r="B1128">
        <f t="shared" si="17"/>
        <v>0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1591</v>
      </c>
      <c r="L1128">
        <v>3</v>
      </c>
      <c r="M1128" t="s">
        <v>46</v>
      </c>
      <c r="N1128">
        <v>59</v>
      </c>
      <c r="O1128">
        <v>3</v>
      </c>
      <c r="P1128">
        <v>5</v>
      </c>
      <c r="Q1128" t="s">
        <v>56</v>
      </c>
      <c r="R1128">
        <v>3</v>
      </c>
      <c r="S1128" t="s">
        <v>48</v>
      </c>
      <c r="T1128">
        <v>19331</v>
      </c>
      <c r="U1128">
        <v>19519</v>
      </c>
      <c r="V1128">
        <v>4</v>
      </c>
      <c r="W1128" t="s">
        <v>42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3">
      <c r="A1129">
        <v>23</v>
      </c>
      <c r="B1129">
        <f t="shared" si="17"/>
        <v>0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1592</v>
      </c>
      <c r="L1129">
        <v>4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>
        <v>3</v>
      </c>
      <c r="S1129" t="s">
        <v>48</v>
      </c>
      <c r="T1129">
        <v>2073</v>
      </c>
      <c r="U1129">
        <v>12826</v>
      </c>
      <c r="V1129">
        <v>2</v>
      </c>
      <c r="W1129" t="s">
        <v>42</v>
      </c>
      <c r="X1129" t="s">
        <v>43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3">
      <c r="A1130">
        <v>36</v>
      </c>
      <c r="B1130">
        <f t="shared" si="17"/>
        <v>0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1594</v>
      </c>
      <c r="L1130">
        <v>1</v>
      </c>
      <c r="M1130" t="s">
        <v>46</v>
      </c>
      <c r="N1130">
        <v>80</v>
      </c>
      <c r="O1130">
        <v>4</v>
      </c>
      <c r="P1130">
        <v>2</v>
      </c>
      <c r="Q1130" t="s">
        <v>50</v>
      </c>
      <c r="R1130">
        <v>1</v>
      </c>
      <c r="S1130" t="s">
        <v>48</v>
      </c>
      <c r="T1130">
        <v>5562</v>
      </c>
      <c r="U1130">
        <v>19711</v>
      </c>
      <c r="V1130">
        <v>3</v>
      </c>
      <c r="W1130" t="s">
        <v>42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3">
      <c r="A1131">
        <v>42</v>
      </c>
      <c r="B1131">
        <f t="shared" si="17"/>
        <v>0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1595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41</v>
      </c>
      <c r="T1131">
        <v>19613</v>
      </c>
      <c r="U1131">
        <v>26362</v>
      </c>
      <c r="V1131">
        <v>8</v>
      </c>
      <c r="W1131" t="s">
        <v>42</v>
      </c>
      <c r="X1131" t="s">
        <v>43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3">
      <c r="A1132">
        <v>35</v>
      </c>
      <c r="B1132">
        <f t="shared" si="17"/>
        <v>0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1596</v>
      </c>
      <c r="L1132">
        <v>2</v>
      </c>
      <c r="M1132" t="s">
        <v>46</v>
      </c>
      <c r="N1132">
        <v>46</v>
      </c>
      <c r="O1132">
        <v>4</v>
      </c>
      <c r="P1132">
        <v>2</v>
      </c>
      <c r="Q1132" t="s">
        <v>50</v>
      </c>
      <c r="R1132">
        <v>3</v>
      </c>
      <c r="S1132" t="s">
        <v>48</v>
      </c>
      <c r="T1132">
        <v>3407</v>
      </c>
      <c r="U1132">
        <v>25348</v>
      </c>
      <c r="V1132">
        <v>1</v>
      </c>
      <c r="W1132" t="s">
        <v>42</v>
      </c>
      <c r="X1132" t="s">
        <v>43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3">
      <c r="A1133">
        <v>34</v>
      </c>
      <c r="B1133">
        <f t="shared" si="17"/>
        <v>0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1597</v>
      </c>
      <c r="L1133">
        <v>4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48</v>
      </c>
      <c r="T1133">
        <v>5063</v>
      </c>
      <c r="U1133">
        <v>15332</v>
      </c>
      <c r="V1133">
        <v>1</v>
      </c>
      <c r="W1133" t="s">
        <v>42</v>
      </c>
      <c r="X1133" t="s">
        <v>43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3">
      <c r="A1134">
        <v>40</v>
      </c>
      <c r="B1134">
        <f t="shared" si="17"/>
        <v>0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1598</v>
      </c>
      <c r="L1134">
        <v>4</v>
      </c>
      <c r="M1134" t="s">
        <v>39</v>
      </c>
      <c r="N1134">
        <v>84</v>
      </c>
      <c r="O1134">
        <v>3</v>
      </c>
      <c r="P1134">
        <v>2</v>
      </c>
      <c r="Q1134" t="s">
        <v>40</v>
      </c>
      <c r="R1134">
        <v>1</v>
      </c>
      <c r="S1134" t="s">
        <v>48</v>
      </c>
      <c r="T1134">
        <v>4639</v>
      </c>
      <c r="U1134">
        <v>11262</v>
      </c>
      <c r="V1134">
        <v>1</v>
      </c>
      <c r="W1134" t="s">
        <v>42</v>
      </c>
      <c r="X1134" t="s">
        <v>43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3">
      <c r="A1135">
        <v>43</v>
      </c>
      <c r="B1135">
        <f t="shared" si="17"/>
        <v>0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1599</v>
      </c>
      <c r="L1135">
        <v>4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>
        <v>2</v>
      </c>
      <c r="S1135" t="s">
        <v>52</v>
      </c>
      <c r="T1135">
        <v>4876</v>
      </c>
      <c r="U1135">
        <v>5855</v>
      </c>
      <c r="V1135">
        <v>5</v>
      </c>
      <c r="W1135" t="s">
        <v>42</v>
      </c>
      <c r="X1135" t="s">
        <v>43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3">
      <c r="A1136">
        <v>35</v>
      </c>
      <c r="B1136">
        <f t="shared" si="17"/>
        <v>0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1601</v>
      </c>
      <c r="L1136">
        <v>3</v>
      </c>
      <c r="M1136" t="s">
        <v>46</v>
      </c>
      <c r="N1136">
        <v>63</v>
      </c>
      <c r="O1136">
        <v>2</v>
      </c>
      <c r="P1136">
        <v>1</v>
      </c>
      <c r="Q1136" t="s">
        <v>50</v>
      </c>
      <c r="R1136">
        <v>4</v>
      </c>
      <c r="S1136" t="s">
        <v>48</v>
      </c>
      <c r="T1136">
        <v>2690</v>
      </c>
      <c r="U1136">
        <v>7713</v>
      </c>
      <c r="V1136">
        <v>1</v>
      </c>
      <c r="W1136" t="s">
        <v>42</v>
      </c>
      <c r="X1136" t="s">
        <v>43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3">
      <c r="A1137">
        <v>46</v>
      </c>
      <c r="B1137">
        <f t="shared" si="17"/>
        <v>0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1602</v>
      </c>
      <c r="L1137">
        <v>4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41</v>
      </c>
      <c r="T1137">
        <v>17567</v>
      </c>
      <c r="U1137">
        <v>3156</v>
      </c>
      <c r="V1137">
        <v>1</v>
      </c>
      <c r="W1137" t="s">
        <v>42</v>
      </c>
      <c r="X1137" t="s">
        <v>43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3">
      <c r="A1138">
        <v>28</v>
      </c>
      <c r="B1138">
        <f t="shared" si="17"/>
        <v>1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1604</v>
      </c>
      <c r="L1138">
        <v>3</v>
      </c>
      <c r="M1138" t="s">
        <v>46</v>
      </c>
      <c r="N1138">
        <v>51</v>
      </c>
      <c r="O1138">
        <v>3</v>
      </c>
      <c r="P1138">
        <v>1</v>
      </c>
      <c r="Q1138" t="s">
        <v>50</v>
      </c>
      <c r="R1138">
        <v>2</v>
      </c>
      <c r="S1138" t="s">
        <v>48</v>
      </c>
      <c r="T1138">
        <v>2408</v>
      </c>
      <c r="U1138">
        <v>7324</v>
      </c>
      <c r="V1138">
        <v>1</v>
      </c>
      <c r="W1138" t="s">
        <v>42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3">
      <c r="A1139">
        <v>22</v>
      </c>
      <c r="B1139">
        <f t="shared" si="17"/>
        <v>0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1605</v>
      </c>
      <c r="L1139">
        <v>2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>
        <v>3</v>
      </c>
      <c r="S1139" t="s">
        <v>48</v>
      </c>
      <c r="T1139">
        <v>2814</v>
      </c>
      <c r="U1139">
        <v>10293</v>
      </c>
      <c r="V1139">
        <v>1</v>
      </c>
      <c r="W1139" t="s">
        <v>42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3">
      <c r="A1140">
        <v>50</v>
      </c>
      <c r="B1140">
        <f t="shared" si="17"/>
        <v>0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1606</v>
      </c>
      <c r="L1140">
        <v>2</v>
      </c>
      <c r="M1140" t="s">
        <v>46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48</v>
      </c>
      <c r="T1140">
        <v>11245</v>
      </c>
      <c r="U1140">
        <v>20689</v>
      </c>
      <c r="V1140">
        <v>2</v>
      </c>
      <c r="W1140" t="s">
        <v>42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3">
      <c r="A1141">
        <v>32</v>
      </c>
      <c r="B1141">
        <f t="shared" si="17"/>
        <v>0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1607</v>
      </c>
      <c r="L1141">
        <v>2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>
        <v>4</v>
      </c>
      <c r="S1141" t="s">
        <v>48</v>
      </c>
      <c r="T1141">
        <v>3312</v>
      </c>
      <c r="U1141">
        <v>18783</v>
      </c>
      <c r="V1141">
        <v>3</v>
      </c>
      <c r="W1141" t="s">
        <v>42</v>
      </c>
      <c r="X1141" t="s">
        <v>43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3">
      <c r="A1142">
        <v>44</v>
      </c>
      <c r="B1142">
        <f t="shared" si="17"/>
        <v>0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1608</v>
      </c>
      <c r="L1142">
        <v>2</v>
      </c>
      <c r="M1142" t="s">
        <v>39</v>
      </c>
      <c r="N1142">
        <v>31</v>
      </c>
      <c r="O1142">
        <v>3</v>
      </c>
      <c r="P1142">
        <v>5</v>
      </c>
      <c r="Q1142" t="s">
        <v>58</v>
      </c>
      <c r="R1142">
        <v>4</v>
      </c>
      <c r="S1142" t="s">
        <v>52</v>
      </c>
      <c r="T1142">
        <v>19049</v>
      </c>
      <c r="U1142">
        <v>3549</v>
      </c>
      <c r="V1142">
        <v>0</v>
      </c>
      <c r="W1142" t="s">
        <v>42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3">
      <c r="A1143">
        <v>30</v>
      </c>
      <c r="B1143">
        <f t="shared" si="17"/>
        <v>0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1609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>
        <v>2</v>
      </c>
      <c r="S1143" t="s">
        <v>48</v>
      </c>
      <c r="T1143">
        <v>2141</v>
      </c>
      <c r="U1143">
        <v>5348</v>
      </c>
      <c r="V1143">
        <v>1</v>
      </c>
      <c r="W1143" t="s">
        <v>42</v>
      </c>
      <c r="X1143" t="s">
        <v>43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3">
      <c r="A1144">
        <v>45</v>
      </c>
      <c r="B1144">
        <f t="shared" si="17"/>
        <v>0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1611</v>
      </c>
      <c r="L1144">
        <v>3</v>
      </c>
      <c r="M1144" t="s">
        <v>39</v>
      </c>
      <c r="N1144">
        <v>50</v>
      </c>
      <c r="O1144">
        <v>1</v>
      </c>
      <c r="P1144">
        <v>2</v>
      </c>
      <c r="Q1144" t="s">
        <v>50</v>
      </c>
      <c r="R1144">
        <v>1</v>
      </c>
      <c r="S1144" t="s">
        <v>41</v>
      </c>
      <c r="T1144">
        <v>5769</v>
      </c>
      <c r="U1144">
        <v>23447</v>
      </c>
      <c r="V1144">
        <v>1</v>
      </c>
      <c r="W1144" t="s">
        <v>42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3">
      <c r="A1145">
        <v>45</v>
      </c>
      <c r="B1145">
        <f t="shared" si="17"/>
        <v>0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1612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>
        <v>1</v>
      </c>
      <c r="S1145" t="s">
        <v>48</v>
      </c>
      <c r="T1145">
        <v>4385</v>
      </c>
      <c r="U1145">
        <v>24162</v>
      </c>
      <c r="V1145">
        <v>1</v>
      </c>
      <c r="W1145" t="s">
        <v>42</v>
      </c>
      <c r="X1145" t="s">
        <v>43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3">
      <c r="A1146">
        <v>31</v>
      </c>
      <c r="B1146">
        <f t="shared" si="17"/>
        <v>0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1613</v>
      </c>
      <c r="L1146">
        <v>4</v>
      </c>
      <c r="M1146" t="s">
        <v>46</v>
      </c>
      <c r="N1146">
        <v>54</v>
      </c>
      <c r="O1146">
        <v>3</v>
      </c>
      <c r="P1146">
        <v>2</v>
      </c>
      <c r="Q1146" t="s">
        <v>40</v>
      </c>
      <c r="R1146">
        <v>1</v>
      </c>
      <c r="S1146" t="s">
        <v>41</v>
      </c>
      <c r="T1146">
        <v>5332</v>
      </c>
      <c r="U1146">
        <v>21602</v>
      </c>
      <c r="V1146">
        <v>7</v>
      </c>
      <c r="W1146" t="s">
        <v>42</v>
      </c>
      <c r="X1146" t="s">
        <v>43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3">
      <c r="A1147">
        <v>36</v>
      </c>
      <c r="B1147">
        <f t="shared" si="17"/>
        <v>0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1614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48</v>
      </c>
      <c r="T1147">
        <v>4663</v>
      </c>
      <c r="U1147">
        <v>12421</v>
      </c>
      <c r="V1147">
        <v>9</v>
      </c>
      <c r="W1147" t="s">
        <v>42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3">
      <c r="A1148">
        <v>34</v>
      </c>
      <c r="B1148">
        <f t="shared" si="17"/>
        <v>0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1615</v>
      </c>
      <c r="L1148">
        <v>3</v>
      </c>
      <c r="M1148" t="s">
        <v>46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52</v>
      </c>
      <c r="T1148">
        <v>4724</v>
      </c>
      <c r="U1148">
        <v>17000</v>
      </c>
      <c r="V1148">
        <v>1</v>
      </c>
      <c r="W1148" t="s">
        <v>42</v>
      </c>
      <c r="X1148" t="s">
        <v>43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3">
      <c r="A1149">
        <v>49</v>
      </c>
      <c r="B1149">
        <f t="shared" si="17"/>
        <v>0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1617</v>
      </c>
      <c r="L1149">
        <v>3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>
        <v>1</v>
      </c>
      <c r="S1149" t="s">
        <v>48</v>
      </c>
      <c r="T1149">
        <v>3211</v>
      </c>
      <c r="U1149">
        <v>22102</v>
      </c>
      <c r="V1149">
        <v>1</v>
      </c>
      <c r="W1149" t="s">
        <v>42</v>
      </c>
      <c r="X1149" t="s">
        <v>43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3">
      <c r="A1150">
        <v>39</v>
      </c>
      <c r="B1150">
        <f t="shared" si="17"/>
        <v>0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1618</v>
      </c>
      <c r="L1150">
        <v>2</v>
      </c>
      <c r="M1150" t="s">
        <v>46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48</v>
      </c>
      <c r="T1150">
        <v>5377</v>
      </c>
      <c r="U1150">
        <v>3835</v>
      </c>
      <c r="V1150">
        <v>2</v>
      </c>
      <c r="W1150" t="s">
        <v>42</v>
      </c>
      <c r="X1150" t="s">
        <v>43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3">
      <c r="A1151">
        <v>27</v>
      </c>
      <c r="B1151">
        <f t="shared" si="17"/>
        <v>0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1619</v>
      </c>
      <c r="L1151">
        <v>4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>
        <v>1</v>
      </c>
      <c r="S1151" t="s">
        <v>52</v>
      </c>
      <c r="T1151">
        <v>4066</v>
      </c>
      <c r="U1151">
        <v>16290</v>
      </c>
      <c r="V1151">
        <v>1</v>
      </c>
      <c r="W1151" t="s">
        <v>42</v>
      </c>
      <c r="X1151" t="s">
        <v>43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3">
      <c r="A1152">
        <v>35</v>
      </c>
      <c r="B1152">
        <f t="shared" si="17"/>
        <v>0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1621</v>
      </c>
      <c r="L1152">
        <v>2</v>
      </c>
      <c r="M1152" t="s">
        <v>46</v>
      </c>
      <c r="N1152">
        <v>48</v>
      </c>
      <c r="O1152">
        <v>4</v>
      </c>
      <c r="P1152">
        <v>2</v>
      </c>
      <c r="Q1152" t="s">
        <v>47</v>
      </c>
      <c r="R1152">
        <v>1</v>
      </c>
      <c r="S1152" t="s">
        <v>48</v>
      </c>
      <c r="T1152">
        <v>5208</v>
      </c>
      <c r="U1152">
        <v>26312</v>
      </c>
      <c r="V1152">
        <v>1</v>
      </c>
      <c r="W1152" t="s">
        <v>42</v>
      </c>
      <c r="X1152" t="s">
        <v>43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3">
      <c r="A1153">
        <v>28</v>
      </c>
      <c r="B1153">
        <f t="shared" si="17"/>
        <v>0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1622</v>
      </c>
      <c r="L1153">
        <v>2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52</v>
      </c>
      <c r="T1153">
        <v>4877</v>
      </c>
      <c r="U1153">
        <v>20460</v>
      </c>
      <c r="V1153">
        <v>0</v>
      </c>
      <c r="W1153" t="s">
        <v>42</v>
      </c>
      <c r="X1153" t="s">
        <v>43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3">
      <c r="A1154">
        <v>21</v>
      </c>
      <c r="B1154">
        <f t="shared" si="17"/>
        <v>0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1623</v>
      </c>
      <c r="L1154">
        <v>3</v>
      </c>
      <c r="M1154" t="s">
        <v>46</v>
      </c>
      <c r="N1154">
        <v>97</v>
      </c>
      <c r="O1154">
        <v>3</v>
      </c>
      <c r="P1154">
        <v>1</v>
      </c>
      <c r="Q1154" t="s">
        <v>47</v>
      </c>
      <c r="R1154">
        <v>4</v>
      </c>
      <c r="S1154" t="s">
        <v>41</v>
      </c>
      <c r="T1154">
        <v>3117</v>
      </c>
      <c r="U1154">
        <v>26009</v>
      </c>
      <c r="V1154">
        <v>1</v>
      </c>
      <c r="W1154" t="s">
        <v>42</v>
      </c>
      <c r="X1154" t="s">
        <v>43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3">
      <c r="A1155">
        <v>18</v>
      </c>
      <c r="B1155">
        <f t="shared" ref="B1155:B1218" si="18">IF(C1155="Yes",1,0)</f>
        <v>1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1624</v>
      </c>
      <c r="L1155">
        <v>2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41</v>
      </c>
      <c r="T1155">
        <v>1569</v>
      </c>
      <c r="U1155">
        <v>18420</v>
      </c>
      <c r="V1155">
        <v>1</v>
      </c>
      <c r="W1155" t="s">
        <v>42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3">
      <c r="A1156">
        <v>47</v>
      </c>
      <c r="B1156">
        <f t="shared" si="18"/>
        <v>0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1625</v>
      </c>
      <c r="L1156">
        <v>4</v>
      </c>
      <c r="M1156" t="s">
        <v>39</v>
      </c>
      <c r="N1156">
        <v>98</v>
      </c>
      <c r="O1156">
        <v>3</v>
      </c>
      <c r="P1156">
        <v>5</v>
      </c>
      <c r="Q1156" t="s">
        <v>56</v>
      </c>
      <c r="R1156">
        <v>3</v>
      </c>
      <c r="S1156" t="s">
        <v>48</v>
      </c>
      <c r="T1156">
        <v>19658</v>
      </c>
      <c r="U1156">
        <v>5220</v>
      </c>
      <c r="V1156">
        <v>3</v>
      </c>
      <c r="W1156" t="s">
        <v>42</v>
      </c>
      <c r="X1156" t="s">
        <v>43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3">
      <c r="A1157">
        <v>39</v>
      </c>
      <c r="B1157">
        <f t="shared" si="18"/>
        <v>0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1627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>
        <v>3</v>
      </c>
      <c r="S1157" t="s">
        <v>52</v>
      </c>
      <c r="T1157">
        <v>3069</v>
      </c>
      <c r="U1157">
        <v>10302</v>
      </c>
      <c r="V1157">
        <v>0</v>
      </c>
      <c r="W1157" t="s">
        <v>42</v>
      </c>
      <c r="X1157" t="s">
        <v>43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3">
      <c r="A1158">
        <v>40</v>
      </c>
      <c r="B1158">
        <f t="shared" si="18"/>
        <v>0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1628</v>
      </c>
      <c r="L1158">
        <v>1</v>
      </c>
      <c r="M1158" t="s">
        <v>39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48</v>
      </c>
      <c r="T1158">
        <v>10435</v>
      </c>
      <c r="U1158">
        <v>25800</v>
      </c>
      <c r="V1158">
        <v>1</v>
      </c>
      <c r="W1158" t="s">
        <v>42</v>
      </c>
      <c r="X1158" t="s">
        <v>43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3">
      <c r="A1159">
        <v>35</v>
      </c>
      <c r="B1159">
        <f t="shared" si="18"/>
        <v>0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1630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48</v>
      </c>
      <c r="T1159">
        <v>4148</v>
      </c>
      <c r="U1159">
        <v>12250</v>
      </c>
      <c r="V1159">
        <v>1</v>
      </c>
      <c r="W1159" t="s">
        <v>42</v>
      </c>
      <c r="X1159" t="s">
        <v>43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3">
      <c r="A1160">
        <v>37</v>
      </c>
      <c r="B1160">
        <f t="shared" si="18"/>
        <v>0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1631</v>
      </c>
      <c r="L1160">
        <v>3</v>
      </c>
      <c r="M1160" t="s">
        <v>46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48</v>
      </c>
      <c r="T1160">
        <v>5768</v>
      </c>
      <c r="U1160">
        <v>26493</v>
      </c>
      <c r="V1160">
        <v>3</v>
      </c>
      <c r="W1160" t="s">
        <v>42</v>
      </c>
      <c r="X1160" t="s">
        <v>43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3">
      <c r="A1161">
        <v>39</v>
      </c>
      <c r="B1161">
        <f t="shared" si="18"/>
        <v>0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1633</v>
      </c>
      <c r="L1161">
        <v>1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41</v>
      </c>
      <c r="T1161">
        <v>5042</v>
      </c>
      <c r="U1161">
        <v>3140</v>
      </c>
      <c r="V1161">
        <v>0</v>
      </c>
      <c r="W1161" t="s">
        <v>42</v>
      </c>
      <c r="X1161" t="s">
        <v>43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3">
      <c r="A1162">
        <v>45</v>
      </c>
      <c r="B1162">
        <f t="shared" si="18"/>
        <v>0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1635</v>
      </c>
      <c r="L1162">
        <v>4</v>
      </c>
      <c r="M1162" t="s">
        <v>39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52</v>
      </c>
      <c r="T1162">
        <v>5770</v>
      </c>
      <c r="U1162">
        <v>5388</v>
      </c>
      <c r="V1162">
        <v>1</v>
      </c>
      <c r="W1162" t="s">
        <v>42</v>
      </c>
      <c r="X1162" t="s">
        <v>43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3">
      <c r="A1163">
        <v>38</v>
      </c>
      <c r="B1163">
        <f t="shared" si="18"/>
        <v>0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1638</v>
      </c>
      <c r="L1163">
        <v>4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48</v>
      </c>
      <c r="T1163">
        <v>7756</v>
      </c>
      <c r="U1163">
        <v>14199</v>
      </c>
      <c r="V1163">
        <v>3</v>
      </c>
      <c r="W1163" t="s">
        <v>42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3">
      <c r="A1164">
        <v>35</v>
      </c>
      <c r="B1164">
        <f t="shared" si="18"/>
        <v>1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1639</v>
      </c>
      <c r="L1164">
        <v>4</v>
      </c>
      <c r="M1164" t="s">
        <v>46</v>
      </c>
      <c r="N1164">
        <v>55</v>
      </c>
      <c r="O1164">
        <v>2</v>
      </c>
      <c r="P1164">
        <v>3</v>
      </c>
      <c r="Q1164" t="s">
        <v>40</v>
      </c>
      <c r="R1164">
        <v>1</v>
      </c>
      <c r="S1164" t="s">
        <v>48</v>
      </c>
      <c r="T1164">
        <v>10306</v>
      </c>
      <c r="U1164">
        <v>21530</v>
      </c>
      <c r="V1164">
        <v>9</v>
      </c>
      <c r="W1164" t="s">
        <v>42</v>
      </c>
      <c r="X1164" t="s">
        <v>43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3">
      <c r="A1165">
        <v>37</v>
      </c>
      <c r="B1165">
        <f t="shared" si="18"/>
        <v>0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1640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>
        <v>2</v>
      </c>
      <c r="S1165" t="s">
        <v>48</v>
      </c>
      <c r="T1165">
        <v>3936</v>
      </c>
      <c r="U1165">
        <v>9953</v>
      </c>
      <c r="V1165">
        <v>1</v>
      </c>
      <c r="W1165" t="s">
        <v>42</v>
      </c>
      <c r="X1165" t="s">
        <v>43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3">
      <c r="A1166">
        <v>40</v>
      </c>
      <c r="B1166">
        <f t="shared" si="18"/>
        <v>0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1641</v>
      </c>
      <c r="L1166">
        <v>3</v>
      </c>
      <c r="M1166" t="s">
        <v>39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41</v>
      </c>
      <c r="T1166">
        <v>7945</v>
      </c>
      <c r="U1166">
        <v>19948</v>
      </c>
      <c r="V1166">
        <v>6</v>
      </c>
      <c r="W1166" t="s">
        <v>42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3">
      <c r="A1167">
        <v>44</v>
      </c>
      <c r="B1167">
        <f t="shared" si="18"/>
        <v>0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1642</v>
      </c>
      <c r="L1167">
        <v>1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>
        <v>4</v>
      </c>
      <c r="S1167" t="s">
        <v>48</v>
      </c>
      <c r="T1167">
        <v>5743</v>
      </c>
      <c r="U1167">
        <v>10503</v>
      </c>
      <c r="V1167">
        <v>4</v>
      </c>
      <c r="W1167" t="s">
        <v>42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3">
      <c r="A1168">
        <v>48</v>
      </c>
      <c r="B1168">
        <f t="shared" si="18"/>
        <v>0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1644</v>
      </c>
      <c r="L1168">
        <v>3</v>
      </c>
      <c r="M1168" t="s">
        <v>46</v>
      </c>
      <c r="N1168">
        <v>89</v>
      </c>
      <c r="O1168">
        <v>2</v>
      </c>
      <c r="P1168">
        <v>4</v>
      </c>
      <c r="Q1168" t="s">
        <v>56</v>
      </c>
      <c r="R1168">
        <v>4</v>
      </c>
      <c r="S1168" t="s">
        <v>48</v>
      </c>
      <c r="T1168">
        <v>15202</v>
      </c>
      <c r="U1168">
        <v>5602</v>
      </c>
      <c r="V1168">
        <v>2</v>
      </c>
      <c r="W1168" t="s">
        <v>42</v>
      </c>
      <c r="X1168" t="s">
        <v>43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3">
      <c r="A1169">
        <v>35</v>
      </c>
      <c r="B1169">
        <f t="shared" si="18"/>
        <v>1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1645</v>
      </c>
      <c r="L1169">
        <v>1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>
        <v>4</v>
      </c>
      <c r="S1169" t="s">
        <v>52</v>
      </c>
      <c r="T1169">
        <v>5440</v>
      </c>
      <c r="U1169">
        <v>22098</v>
      </c>
      <c r="V1169">
        <v>6</v>
      </c>
      <c r="W1169" t="s">
        <v>42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3">
      <c r="A1170">
        <v>24</v>
      </c>
      <c r="B1170">
        <f t="shared" si="18"/>
        <v>0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1646</v>
      </c>
      <c r="L1170">
        <v>1</v>
      </c>
      <c r="M1170" t="s">
        <v>39</v>
      </c>
      <c r="N1170">
        <v>32</v>
      </c>
      <c r="O1170">
        <v>3</v>
      </c>
      <c r="P1170">
        <v>1</v>
      </c>
      <c r="Q1170" t="s">
        <v>47</v>
      </c>
      <c r="R1170">
        <v>4</v>
      </c>
      <c r="S1170" t="s">
        <v>41</v>
      </c>
      <c r="T1170">
        <v>3760</v>
      </c>
      <c r="U1170">
        <v>17218</v>
      </c>
      <c r="V1170">
        <v>1</v>
      </c>
      <c r="W1170" t="s">
        <v>42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3">
      <c r="A1171">
        <v>27</v>
      </c>
      <c r="B1171">
        <f t="shared" si="18"/>
        <v>0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1647</v>
      </c>
      <c r="L1171">
        <v>2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>
        <v>3</v>
      </c>
      <c r="S1171" t="s">
        <v>48</v>
      </c>
      <c r="T1171">
        <v>3517</v>
      </c>
      <c r="U1171">
        <v>22490</v>
      </c>
      <c r="V1171">
        <v>7</v>
      </c>
      <c r="W1171" t="s">
        <v>42</v>
      </c>
      <c r="X1171" t="s">
        <v>43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3">
      <c r="A1172">
        <v>27</v>
      </c>
      <c r="B1172">
        <f t="shared" si="18"/>
        <v>0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1648</v>
      </c>
      <c r="L1172">
        <v>4</v>
      </c>
      <c r="M1172" t="s">
        <v>46</v>
      </c>
      <c r="N1172">
        <v>87</v>
      </c>
      <c r="O1172">
        <v>3</v>
      </c>
      <c r="P1172">
        <v>1</v>
      </c>
      <c r="Q1172" t="s">
        <v>47</v>
      </c>
      <c r="R1172">
        <v>4</v>
      </c>
      <c r="S1172" t="s">
        <v>41</v>
      </c>
      <c r="T1172">
        <v>2580</v>
      </c>
      <c r="U1172">
        <v>6297</v>
      </c>
      <c r="V1172">
        <v>2</v>
      </c>
      <c r="W1172" t="s">
        <v>42</v>
      </c>
      <c r="X1172" t="s">
        <v>43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3">
      <c r="A1173">
        <v>40</v>
      </c>
      <c r="B1173">
        <f t="shared" si="18"/>
        <v>1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1649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>
        <v>1</v>
      </c>
      <c r="S1173" t="s">
        <v>41</v>
      </c>
      <c r="T1173">
        <v>2166</v>
      </c>
      <c r="U1173">
        <v>3339</v>
      </c>
      <c r="V1173">
        <v>3</v>
      </c>
      <c r="W1173" t="s">
        <v>42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3">
      <c r="A1174">
        <v>29</v>
      </c>
      <c r="B1174">
        <f t="shared" si="18"/>
        <v>0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1650</v>
      </c>
      <c r="L1174">
        <v>3</v>
      </c>
      <c r="M1174" t="s">
        <v>46</v>
      </c>
      <c r="N1174">
        <v>42</v>
      </c>
      <c r="O1174">
        <v>2</v>
      </c>
      <c r="P1174">
        <v>2</v>
      </c>
      <c r="Q1174" t="s">
        <v>40</v>
      </c>
      <c r="R1174">
        <v>3</v>
      </c>
      <c r="S1174" t="s">
        <v>41</v>
      </c>
      <c r="T1174">
        <v>5869</v>
      </c>
      <c r="U1174">
        <v>23413</v>
      </c>
      <c r="V1174">
        <v>9</v>
      </c>
      <c r="W1174" t="s">
        <v>42</v>
      </c>
      <c r="X1174" t="s">
        <v>43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3">
      <c r="A1175">
        <v>36</v>
      </c>
      <c r="B1175">
        <f t="shared" si="18"/>
        <v>0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1651</v>
      </c>
      <c r="L1175">
        <v>2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48</v>
      </c>
      <c r="T1175">
        <v>8008</v>
      </c>
      <c r="U1175">
        <v>22792</v>
      </c>
      <c r="V1175">
        <v>4</v>
      </c>
      <c r="W1175" t="s">
        <v>42</v>
      </c>
      <c r="X1175" t="s">
        <v>43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3">
      <c r="A1176">
        <v>25</v>
      </c>
      <c r="B1176">
        <f t="shared" si="18"/>
        <v>0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1653</v>
      </c>
      <c r="L1176">
        <v>4</v>
      </c>
      <c r="M1176" t="s">
        <v>46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52</v>
      </c>
      <c r="T1176">
        <v>5206</v>
      </c>
      <c r="U1176">
        <v>4973</v>
      </c>
      <c r="V1176">
        <v>1</v>
      </c>
      <c r="W1176" t="s">
        <v>42</v>
      </c>
      <c r="X1176" t="s">
        <v>43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3">
      <c r="A1177">
        <v>39</v>
      </c>
      <c r="B1177">
        <f t="shared" si="18"/>
        <v>0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1654</v>
      </c>
      <c r="L1177">
        <v>4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48</v>
      </c>
      <c r="T1177">
        <v>5295</v>
      </c>
      <c r="U1177">
        <v>7693</v>
      </c>
      <c r="V1177">
        <v>4</v>
      </c>
      <c r="W1177" t="s">
        <v>42</v>
      </c>
      <c r="X1177" t="s">
        <v>43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3">
      <c r="A1178">
        <v>49</v>
      </c>
      <c r="B1178">
        <f t="shared" si="18"/>
        <v>0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1655</v>
      </c>
      <c r="L1178">
        <v>1</v>
      </c>
      <c r="M1178" t="s">
        <v>39</v>
      </c>
      <c r="N1178">
        <v>72</v>
      </c>
      <c r="O1178">
        <v>3</v>
      </c>
      <c r="P1178">
        <v>4</v>
      </c>
      <c r="Q1178" t="s">
        <v>58</v>
      </c>
      <c r="R1178">
        <v>2</v>
      </c>
      <c r="S1178" t="s">
        <v>48</v>
      </c>
      <c r="T1178">
        <v>16413</v>
      </c>
      <c r="U1178">
        <v>3498</v>
      </c>
      <c r="V1178">
        <v>3</v>
      </c>
      <c r="W1178" t="s">
        <v>42</v>
      </c>
      <c r="X1178" t="s">
        <v>43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3">
      <c r="A1179">
        <v>50</v>
      </c>
      <c r="B1179">
        <f t="shared" si="18"/>
        <v>0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1656</v>
      </c>
      <c r="L1179">
        <v>4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52</v>
      </c>
      <c r="T1179">
        <v>13269</v>
      </c>
      <c r="U1179">
        <v>21981</v>
      </c>
      <c r="V1179">
        <v>5</v>
      </c>
      <c r="W1179" t="s">
        <v>42</v>
      </c>
      <c r="X1179" t="s">
        <v>43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3">
      <c r="A1180">
        <v>20</v>
      </c>
      <c r="B1180">
        <f t="shared" si="18"/>
        <v>0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1657</v>
      </c>
      <c r="L1180">
        <v>3</v>
      </c>
      <c r="M1180" t="s">
        <v>39</v>
      </c>
      <c r="N1180">
        <v>31</v>
      </c>
      <c r="O1180">
        <v>3</v>
      </c>
      <c r="P1180">
        <v>1</v>
      </c>
      <c r="Q1180" t="s">
        <v>57</v>
      </c>
      <c r="R1180">
        <v>3</v>
      </c>
      <c r="S1180" t="s">
        <v>41</v>
      </c>
      <c r="T1180">
        <v>2783</v>
      </c>
      <c r="U1180">
        <v>13251</v>
      </c>
      <c r="V1180">
        <v>1</v>
      </c>
      <c r="W1180" t="s">
        <v>42</v>
      </c>
      <c r="X1180" t="s">
        <v>43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3">
      <c r="A1181">
        <v>34</v>
      </c>
      <c r="B1181">
        <f t="shared" si="18"/>
        <v>0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1658</v>
      </c>
      <c r="L1181">
        <v>4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>
        <v>2</v>
      </c>
      <c r="S1181" t="s">
        <v>52</v>
      </c>
      <c r="T1181">
        <v>5433</v>
      </c>
      <c r="U1181">
        <v>19332</v>
      </c>
      <c r="V1181">
        <v>1</v>
      </c>
      <c r="W1181" t="s">
        <v>42</v>
      </c>
      <c r="X1181" t="s">
        <v>43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3">
      <c r="A1182">
        <v>36</v>
      </c>
      <c r="B1182">
        <f t="shared" si="18"/>
        <v>0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1659</v>
      </c>
      <c r="L1182">
        <v>1</v>
      </c>
      <c r="M1182" t="s">
        <v>46</v>
      </c>
      <c r="N1182">
        <v>77</v>
      </c>
      <c r="O1182">
        <v>3</v>
      </c>
      <c r="P1182">
        <v>1</v>
      </c>
      <c r="Q1182" t="s">
        <v>50</v>
      </c>
      <c r="R1182">
        <v>2</v>
      </c>
      <c r="S1182" t="s">
        <v>41</v>
      </c>
      <c r="T1182">
        <v>2013</v>
      </c>
      <c r="U1182">
        <v>10950</v>
      </c>
      <c r="V1182">
        <v>2</v>
      </c>
      <c r="W1182" t="s">
        <v>42</v>
      </c>
      <c r="X1182" t="s">
        <v>43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3">
      <c r="A1183">
        <v>49</v>
      </c>
      <c r="B1183">
        <f t="shared" si="18"/>
        <v>0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1661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48</v>
      </c>
      <c r="T1183">
        <v>13966</v>
      </c>
      <c r="U1183">
        <v>11652</v>
      </c>
      <c r="V1183">
        <v>2</v>
      </c>
      <c r="W1183" t="s">
        <v>42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3">
      <c r="A1184">
        <v>36</v>
      </c>
      <c r="B1184">
        <f t="shared" si="18"/>
        <v>0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1662</v>
      </c>
      <c r="L1184">
        <v>4</v>
      </c>
      <c r="M1184" t="s">
        <v>39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48</v>
      </c>
      <c r="T1184">
        <v>4374</v>
      </c>
      <c r="U1184">
        <v>15411</v>
      </c>
      <c r="V1184">
        <v>0</v>
      </c>
      <c r="W1184" t="s">
        <v>42</v>
      </c>
      <c r="X1184" t="s">
        <v>43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3">
      <c r="A1185">
        <v>36</v>
      </c>
      <c r="B1185">
        <f t="shared" si="18"/>
        <v>0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1664</v>
      </c>
      <c r="L1185">
        <v>4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52</v>
      </c>
      <c r="T1185">
        <v>6842</v>
      </c>
      <c r="U1185">
        <v>26308</v>
      </c>
      <c r="V1185">
        <v>6</v>
      </c>
      <c r="W1185" t="s">
        <v>42</v>
      </c>
      <c r="X1185" t="s">
        <v>43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3">
      <c r="A1186">
        <v>54</v>
      </c>
      <c r="B1186">
        <f t="shared" si="18"/>
        <v>0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1665</v>
      </c>
      <c r="L1186">
        <v>2</v>
      </c>
      <c r="M1186" t="s">
        <v>39</v>
      </c>
      <c r="N1186">
        <v>91</v>
      </c>
      <c r="O1186">
        <v>3</v>
      </c>
      <c r="P1186">
        <v>4</v>
      </c>
      <c r="Q1186" t="s">
        <v>56</v>
      </c>
      <c r="R1186">
        <v>3</v>
      </c>
      <c r="S1186" t="s">
        <v>48</v>
      </c>
      <c r="T1186">
        <v>17426</v>
      </c>
      <c r="U1186">
        <v>18685</v>
      </c>
      <c r="V1186">
        <v>3</v>
      </c>
      <c r="W1186" t="s">
        <v>42</v>
      </c>
      <c r="X1186" t="s">
        <v>43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3">
      <c r="A1187">
        <v>43</v>
      </c>
      <c r="B1187">
        <f t="shared" si="18"/>
        <v>0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1666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48</v>
      </c>
      <c r="T1187">
        <v>17603</v>
      </c>
      <c r="U1187">
        <v>3525</v>
      </c>
      <c r="V1187">
        <v>1</v>
      </c>
      <c r="W1187" t="s">
        <v>42</v>
      </c>
      <c r="X1187" t="s">
        <v>43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3">
      <c r="A1188">
        <v>35</v>
      </c>
      <c r="B1188">
        <f t="shared" si="18"/>
        <v>1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1667</v>
      </c>
      <c r="L1188">
        <v>4</v>
      </c>
      <c r="M1188" t="s">
        <v>46</v>
      </c>
      <c r="N1188">
        <v>36</v>
      </c>
      <c r="O1188">
        <v>3</v>
      </c>
      <c r="P1188">
        <v>2</v>
      </c>
      <c r="Q1188" t="s">
        <v>40</v>
      </c>
      <c r="R1188">
        <v>4</v>
      </c>
      <c r="S1188" t="s">
        <v>41</v>
      </c>
      <c r="T1188">
        <v>4581</v>
      </c>
      <c r="U1188">
        <v>10414</v>
      </c>
      <c r="V1188">
        <v>3</v>
      </c>
      <c r="W1188" t="s">
        <v>42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3">
      <c r="A1189">
        <v>38</v>
      </c>
      <c r="B1189">
        <f t="shared" si="18"/>
        <v>0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1668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>
        <v>4</v>
      </c>
      <c r="S1189" t="s">
        <v>48</v>
      </c>
      <c r="T1189">
        <v>4735</v>
      </c>
      <c r="U1189">
        <v>9867</v>
      </c>
      <c r="V1189">
        <v>7</v>
      </c>
      <c r="W1189" t="s">
        <v>42</v>
      </c>
      <c r="X1189" t="s">
        <v>43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3">
      <c r="A1190">
        <v>29</v>
      </c>
      <c r="B1190">
        <f t="shared" si="18"/>
        <v>0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1669</v>
      </c>
      <c r="L1190">
        <v>1</v>
      </c>
      <c r="M1190" t="s">
        <v>46</v>
      </c>
      <c r="N1190">
        <v>43</v>
      </c>
      <c r="O1190">
        <v>2</v>
      </c>
      <c r="P1190">
        <v>2</v>
      </c>
      <c r="Q1190" t="s">
        <v>40</v>
      </c>
      <c r="R1190">
        <v>2</v>
      </c>
      <c r="S1190" t="s">
        <v>52</v>
      </c>
      <c r="T1190">
        <v>4187</v>
      </c>
      <c r="U1190">
        <v>3356</v>
      </c>
      <c r="V1190">
        <v>1</v>
      </c>
      <c r="W1190" t="s">
        <v>42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3">
      <c r="A1191">
        <v>33</v>
      </c>
      <c r="B1191">
        <f t="shared" si="18"/>
        <v>0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1670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>
        <v>4</v>
      </c>
      <c r="S1191" t="s">
        <v>52</v>
      </c>
      <c r="T1191">
        <v>5505</v>
      </c>
      <c r="U1191">
        <v>3921</v>
      </c>
      <c r="V1191">
        <v>1</v>
      </c>
      <c r="W1191" t="s">
        <v>42</v>
      </c>
      <c r="X1191" t="s">
        <v>43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3">
      <c r="A1192">
        <v>32</v>
      </c>
      <c r="B1192">
        <f t="shared" si="18"/>
        <v>0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1671</v>
      </c>
      <c r="L1192">
        <v>4</v>
      </c>
      <c r="M1192" t="s">
        <v>46</v>
      </c>
      <c r="N1192">
        <v>45</v>
      </c>
      <c r="O1192">
        <v>3</v>
      </c>
      <c r="P1192">
        <v>2</v>
      </c>
      <c r="Q1192" t="s">
        <v>47</v>
      </c>
      <c r="R1192">
        <v>2</v>
      </c>
      <c r="S1192" t="s">
        <v>52</v>
      </c>
      <c r="T1192">
        <v>5470</v>
      </c>
      <c r="U1192">
        <v>25518</v>
      </c>
      <c r="V1192">
        <v>0</v>
      </c>
      <c r="W1192" t="s">
        <v>42</v>
      </c>
      <c r="X1192" t="s">
        <v>43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3">
      <c r="A1193">
        <v>31</v>
      </c>
      <c r="B1193">
        <f t="shared" si="18"/>
        <v>0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1673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>
        <v>4</v>
      </c>
      <c r="S1193" t="s">
        <v>48</v>
      </c>
      <c r="T1193">
        <v>5476</v>
      </c>
      <c r="U1193">
        <v>22589</v>
      </c>
      <c r="V1193">
        <v>1</v>
      </c>
      <c r="W1193" t="s">
        <v>42</v>
      </c>
      <c r="X1193" t="s">
        <v>43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3">
      <c r="A1194">
        <v>49</v>
      </c>
      <c r="B1194">
        <f t="shared" si="18"/>
        <v>0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1674</v>
      </c>
      <c r="L1194">
        <v>4</v>
      </c>
      <c r="M1194" t="s">
        <v>39</v>
      </c>
      <c r="N1194">
        <v>74</v>
      </c>
      <c r="O1194">
        <v>3</v>
      </c>
      <c r="P1194">
        <v>1</v>
      </c>
      <c r="Q1194" t="s">
        <v>50</v>
      </c>
      <c r="R1194">
        <v>1</v>
      </c>
      <c r="S1194" t="s">
        <v>52</v>
      </c>
      <c r="T1194">
        <v>2587</v>
      </c>
      <c r="U1194">
        <v>24941</v>
      </c>
      <c r="V1194">
        <v>4</v>
      </c>
      <c r="W1194" t="s">
        <v>42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3">
      <c r="A1195">
        <v>38</v>
      </c>
      <c r="B1195">
        <f t="shared" si="18"/>
        <v>0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1675</v>
      </c>
      <c r="L1195">
        <v>4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>
        <v>2</v>
      </c>
      <c r="S1195" t="s">
        <v>41</v>
      </c>
      <c r="T1195">
        <v>2440</v>
      </c>
      <c r="U1195">
        <v>23826</v>
      </c>
      <c r="V1195">
        <v>1</v>
      </c>
      <c r="W1195" t="s">
        <v>42</v>
      </c>
      <c r="X1195" t="s">
        <v>43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3">
      <c r="A1196">
        <v>47</v>
      </c>
      <c r="B1196">
        <f t="shared" si="18"/>
        <v>0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1676</v>
      </c>
      <c r="L1196">
        <v>2</v>
      </c>
      <c r="M1196" t="s">
        <v>39</v>
      </c>
      <c r="N1196">
        <v>47</v>
      </c>
      <c r="O1196">
        <v>4</v>
      </c>
      <c r="P1196">
        <v>4</v>
      </c>
      <c r="Q1196" t="s">
        <v>56</v>
      </c>
      <c r="R1196">
        <v>2</v>
      </c>
      <c r="S1196" t="s">
        <v>52</v>
      </c>
      <c r="T1196">
        <v>15972</v>
      </c>
      <c r="U1196">
        <v>21086</v>
      </c>
      <c r="V1196">
        <v>6</v>
      </c>
      <c r="W1196" t="s">
        <v>42</v>
      </c>
      <c r="X1196" t="s">
        <v>43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3">
      <c r="A1197">
        <v>49</v>
      </c>
      <c r="B1197">
        <f t="shared" si="18"/>
        <v>0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1677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41</v>
      </c>
      <c r="T1197">
        <v>15379</v>
      </c>
      <c r="U1197">
        <v>22384</v>
      </c>
      <c r="V1197">
        <v>4</v>
      </c>
      <c r="W1197" t="s">
        <v>42</v>
      </c>
      <c r="X1197" t="s">
        <v>43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3">
      <c r="A1198">
        <v>41</v>
      </c>
      <c r="B1198">
        <f t="shared" si="18"/>
        <v>0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1678</v>
      </c>
      <c r="L1198">
        <v>4</v>
      </c>
      <c r="M1198" t="s">
        <v>46</v>
      </c>
      <c r="N1198">
        <v>80</v>
      </c>
      <c r="O1198">
        <v>3</v>
      </c>
      <c r="P1198">
        <v>3</v>
      </c>
      <c r="Q1198" t="s">
        <v>40</v>
      </c>
      <c r="R1198">
        <v>3</v>
      </c>
      <c r="S1198" t="s">
        <v>41</v>
      </c>
      <c r="T1198">
        <v>7082</v>
      </c>
      <c r="U1198">
        <v>11591</v>
      </c>
      <c r="V1198">
        <v>3</v>
      </c>
      <c r="W1198" t="s">
        <v>42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3">
      <c r="A1199">
        <v>20</v>
      </c>
      <c r="B1199">
        <f t="shared" si="18"/>
        <v>0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1680</v>
      </c>
      <c r="L1199">
        <v>4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41</v>
      </c>
      <c r="T1199">
        <v>2728</v>
      </c>
      <c r="U1199">
        <v>21082</v>
      </c>
      <c r="V1199">
        <v>1</v>
      </c>
      <c r="W1199" t="s">
        <v>42</v>
      </c>
      <c r="X1199" t="s">
        <v>43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3">
      <c r="A1200">
        <v>33</v>
      </c>
      <c r="B1200">
        <f t="shared" si="18"/>
        <v>0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1681</v>
      </c>
      <c r="L1200">
        <v>3</v>
      </c>
      <c r="M1200" t="s">
        <v>39</v>
      </c>
      <c r="N1200">
        <v>36</v>
      </c>
      <c r="O1200">
        <v>3</v>
      </c>
      <c r="P1200">
        <v>2</v>
      </c>
      <c r="Q1200" t="s">
        <v>40</v>
      </c>
      <c r="R1200">
        <v>4</v>
      </c>
      <c r="S1200" t="s">
        <v>52</v>
      </c>
      <c r="T1200">
        <v>5368</v>
      </c>
      <c r="U1200">
        <v>16130</v>
      </c>
      <c r="V1200">
        <v>1</v>
      </c>
      <c r="W1200" t="s">
        <v>42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3">
      <c r="A1201">
        <v>36</v>
      </c>
      <c r="B1201">
        <f t="shared" si="18"/>
        <v>0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1682</v>
      </c>
      <c r="L1201">
        <v>1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48</v>
      </c>
      <c r="T1201">
        <v>5347</v>
      </c>
      <c r="U1201">
        <v>7419</v>
      </c>
      <c r="V1201">
        <v>6</v>
      </c>
      <c r="W1201" t="s">
        <v>42</v>
      </c>
      <c r="X1201" t="s">
        <v>43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3">
      <c r="A1202">
        <v>44</v>
      </c>
      <c r="B1202">
        <f t="shared" si="18"/>
        <v>0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1683</v>
      </c>
      <c r="L1202">
        <v>3</v>
      </c>
      <c r="M1202" t="s">
        <v>39</v>
      </c>
      <c r="N1202">
        <v>44</v>
      </c>
      <c r="O1202">
        <v>3</v>
      </c>
      <c r="P1202">
        <v>1</v>
      </c>
      <c r="Q1202" t="s">
        <v>61</v>
      </c>
      <c r="R1202">
        <v>4</v>
      </c>
      <c r="S1202" t="s">
        <v>52</v>
      </c>
      <c r="T1202">
        <v>3195</v>
      </c>
      <c r="U1202">
        <v>4167</v>
      </c>
      <c r="V1202">
        <v>4</v>
      </c>
      <c r="W1202" t="s">
        <v>42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3">
      <c r="A1203">
        <v>23</v>
      </c>
      <c r="B1203">
        <f t="shared" si="18"/>
        <v>1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1684</v>
      </c>
      <c r="L1203">
        <v>4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>
        <v>3</v>
      </c>
      <c r="S1203" t="s">
        <v>41</v>
      </c>
      <c r="T1203">
        <v>3989</v>
      </c>
      <c r="U1203">
        <v>20586</v>
      </c>
      <c r="V1203">
        <v>1</v>
      </c>
      <c r="W1203" t="s">
        <v>42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3">
      <c r="A1204">
        <v>38</v>
      </c>
      <c r="B1204">
        <f t="shared" si="18"/>
        <v>0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1687</v>
      </c>
      <c r="L1204">
        <v>4</v>
      </c>
      <c r="M1204" t="s">
        <v>39</v>
      </c>
      <c r="N1204">
        <v>87</v>
      </c>
      <c r="O1204">
        <v>3</v>
      </c>
      <c r="P1204">
        <v>1</v>
      </c>
      <c r="Q1204" t="s">
        <v>50</v>
      </c>
      <c r="R1204">
        <v>3</v>
      </c>
      <c r="S1204" t="s">
        <v>48</v>
      </c>
      <c r="T1204">
        <v>3306</v>
      </c>
      <c r="U1204">
        <v>26176</v>
      </c>
      <c r="V1204">
        <v>7</v>
      </c>
      <c r="W1204" t="s">
        <v>42</v>
      </c>
      <c r="X1204" t="s">
        <v>43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3">
      <c r="A1205">
        <v>53</v>
      </c>
      <c r="B1205">
        <f t="shared" si="18"/>
        <v>0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1689</v>
      </c>
      <c r="L1205">
        <v>2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48</v>
      </c>
      <c r="T1205">
        <v>7005</v>
      </c>
      <c r="U1205">
        <v>3458</v>
      </c>
      <c r="V1205">
        <v>3</v>
      </c>
      <c r="W1205" t="s">
        <v>42</v>
      </c>
      <c r="X1205" t="s">
        <v>43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3">
      <c r="A1206">
        <v>48</v>
      </c>
      <c r="B1206">
        <f t="shared" si="18"/>
        <v>1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1691</v>
      </c>
      <c r="L1206">
        <v>4</v>
      </c>
      <c r="M1206" t="s">
        <v>39</v>
      </c>
      <c r="N1206">
        <v>95</v>
      </c>
      <c r="O1206">
        <v>3</v>
      </c>
      <c r="P1206">
        <v>1</v>
      </c>
      <c r="Q1206" t="s">
        <v>57</v>
      </c>
      <c r="R1206">
        <v>3</v>
      </c>
      <c r="S1206" t="s">
        <v>48</v>
      </c>
      <c r="T1206">
        <v>2655</v>
      </c>
      <c r="U1206">
        <v>11740</v>
      </c>
      <c r="V1206">
        <v>2</v>
      </c>
      <c r="W1206" t="s">
        <v>42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3">
      <c r="A1207">
        <v>32</v>
      </c>
      <c r="B1207">
        <f t="shared" si="18"/>
        <v>1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1692</v>
      </c>
      <c r="L1207">
        <v>4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>
        <v>2</v>
      </c>
      <c r="S1207" t="s">
        <v>41</v>
      </c>
      <c r="T1207">
        <v>1393</v>
      </c>
      <c r="U1207">
        <v>24852</v>
      </c>
      <c r="V1207">
        <v>1</v>
      </c>
      <c r="W1207" t="s">
        <v>42</v>
      </c>
      <c r="X1207" t="s">
        <v>43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3">
      <c r="A1208">
        <v>26</v>
      </c>
      <c r="B1208">
        <f t="shared" si="18"/>
        <v>0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1693</v>
      </c>
      <c r="L1208">
        <v>4</v>
      </c>
      <c r="M1208" t="s">
        <v>46</v>
      </c>
      <c r="N1208">
        <v>76</v>
      </c>
      <c r="O1208">
        <v>3</v>
      </c>
      <c r="P1208">
        <v>1</v>
      </c>
      <c r="Q1208" t="s">
        <v>50</v>
      </c>
      <c r="R1208">
        <v>4</v>
      </c>
      <c r="S1208" t="s">
        <v>41</v>
      </c>
      <c r="T1208">
        <v>2570</v>
      </c>
      <c r="U1208">
        <v>11925</v>
      </c>
      <c r="V1208">
        <v>1</v>
      </c>
      <c r="W1208" t="s">
        <v>42</v>
      </c>
      <c r="X1208" t="s">
        <v>43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3">
      <c r="A1209">
        <v>55</v>
      </c>
      <c r="B1209">
        <f t="shared" si="18"/>
        <v>0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1694</v>
      </c>
      <c r="L1209">
        <v>1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>
        <v>2</v>
      </c>
      <c r="S1209" t="s">
        <v>52</v>
      </c>
      <c r="T1209">
        <v>3537</v>
      </c>
      <c r="U1209">
        <v>23737</v>
      </c>
      <c r="V1209">
        <v>5</v>
      </c>
      <c r="W1209" t="s">
        <v>42</v>
      </c>
      <c r="X1209" t="s">
        <v>43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3">
      <c r="A1210">
        <v>34</v>
      </c>
      <c r="B1210">
        <f t="shared" si="18"/>
        <v>0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1696</v>
      </c>
      <c r="L1210">
        <v>2</v>
      </c>
      <c r="M1210" t="s">
        <v>46</v>
      </c>
      <c r="N1210">
        <v>57</v>
      </c>
      <c r="O1210">
        <v>2</v>
      </c>
      <c r="P1210">
        <v>2</v>
      </c>
      <c r="Q1210" t="s">
        <v>50</v>
      </c>
      <c r="R1210">
        <v>4</v>
      </c>
      <c r="S1210" t="s">
        <v>48</v>
      </c>
      <c r="T1210">
        <v>3986</v>
      </c>
      <c r="U1210">
        <v>11912</v>
      </c>
      <c r="V1210">
        <v>1</v>
      </c>
      <c r="W1210" t="s">
        <v>42</v>
      </c>
      <c r="X1210" t="s">
        <v>43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3">
      <c r="A1211">
        <v>60</v>
      </c>
      <c r="B1211">
        <f t="shared" si="18"/>
        <v>0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1697</v>
      </c>
      <c r="L1211">
        <v>3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52</v>
      </c>
      <c r="T1211">
        <v>10883</v>
      </c>
      <c r="U1211">
        <v>20467</v>
      </c>
      <c r="V1211">
        <v>3</v>
      </c>
      <c r="W1211" t="s">
        <v>42</v>
      </c>
      <c r="X1211" t="s">
        <v>43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3">
      <c r="A1212">
        <v>33</v>
      </c>
      <c r="B1212">
        <f t="shared" si="18"/>
        <v>0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1698</v>
      </c>
      <c r="L1212">
        <v>2</v>
      </c>
      <c r="M1212" t="s">
        <v>46</v>
      </c>
      <c r="N1212">
        <v>79</v>
      </c>
      <c r="O1212">
        <v>4</v>
      </c>
      <c r="P1212">
        <v>1</v>
      </c>
      <c r="Q1212" t="s">
        <v>50</v>
      </c>
      <c r="R1212">
        <v>2</v>
      </c>
      <c r="S1212" t="s">
        <v>48</v>
      </c>
      <c r="T1212">
        <v>2028</v>
      </c>
      <c r="U1212">
        <v>13637</v>
      </c>
      <c r="V1212">
        <v>1</v>
      </c>
      <c r="W1212" t="s">
        <v>42</v>
      </c>
      <c r="X1212" t="s">
        <v>43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3">
      <c r="A1213">
        <v>37</v>
      </c>
      <c r="B1213">
        <f t="shared" si="18"/>
        <v>0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1700</v>
      </c>
      <c r="L1213">
        <v>3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>
        <v>4</v>
      </c>
      <c r="S1213" t="s">
        <v>52</v>
      </c>
      <c r="T1213">
        <v>9525</v>
      </c>
      <c r="U1213">
        <v>7677</v>
      </c>
      <c r="V1213">
        <v>1</v>
      </c>
      <c r="W1213" t="s">
        <v>42</v>
      </c>
      <c r="X1213" t="s">
        <v>43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3">
      <c r="A1214">
        <v>34</v>
      </c>
      <c r="B1214">
        <f t="shared" si="18"/>
        <v>0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1701</v>
      </c>
      <c r="L1214">
        <v>2</v>
      </c>
      <c r="M1214" t="s">
        <v>39</v>
      </c>
      <c r="N1214">
        <v>35</v>
      </c>
      <c r="O1214">
        <v>2</v>
      </c>
      <c r="P1214">
        <v>1</v>
      </c>
      <c r="Q1214" t="s">
        <v>47</v>
      </c>
      <c r="R1214">
        <v>4</v>
      </c>
      <c r="S1214" t="s">
        <v>48</v>
      </c>
      <c r="T1214">
        <v>2929</v>
      </c>
      <c r="U1214">
        <v>20338</v>
      </c>
      <c r="V1214">
        <v>1</v>
      </c>
      <c r="W1214" t="s">
        <v>42</v>
      </c>
      <c r="X1214" t="s">
        <v>43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3">
      <c r="A1215">
        <v>23</v>
      </c>
      <c r="B1215">
        <f t="shared" si="18"/>
        <v>1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1702</v>
      </c>
      <c r="L1215">
        <v>3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52</v>
      </c>
      <c r="T1215">
        <v>2275</v>
      </c>
      <c r="U1215">
        <v>25103</v>
      </c>
      <c r="V1215">
        <v>1</v>
      </c>
      <c r="W1215" t="s">
        <v>42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3">
      <c r="A1216">
        <v>44</v>
      </c>
      <c r="B1216">
        <f t="shared" si="18"/>
        <v>0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1703</v>
      </c>
      <c r="L1216">
        <v>3</v>
      </c>
      <c r="M1216" t="s">
        <v>39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48</v>
      </c>
      <c r="T1216">
        <v>7879</v>
      </c>
      <c r="U1216">
        <v>14810</v>
      </c>
      <c r="V1216">
        <v>1</v>
      </c>
      <c r="W1216" t="s">
        <v>42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3">
      <c r="A1217">
        <v>35</v>
      </c>
      <c r="B1217">
        <f t="shared" si="18"/>
        <v>0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1704</v>
      </c>
      <c r="L1217">
        <v>1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>
        <v>4</v>
      </c>
      <c r="S1217" t="s">
        <v>41</v>
      </c>
      <c r="T1217">
        <v>4930</v>
      </c>
      <c r="U1217">
        <v>13970</v>
      </c>
      <c r="V1217">
        <v>0</v>
      </c>
      <c r="W1217" t="s">
        <v>42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3">
      <c r="A1218">
        <v>43</v>
      </c>
      <c r="B1218">
        <f t="shared" si="18"/>
        <v>0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1706</v>
      </c>
      <c r="L1218">
        <v>4</v>
      </c>
      <c r="M1218" t="s">
        <v>46</v>
      </c>
      <c r="N1218">
        <v>73</v>
      </c>
      <c r="O1218">
        <v>3</v>
      </c>
      <c r="P1218">
        <v>2</v>
      </c>
      <c r="Q1218" t="s">
        <v>40</v>
      </c>
      <c r="R1218">
        <v>4</v>
      </c>
      <c r="S1218" t="s">
        <v>48</v>
      </c>
      <c r="T1218">
        <v>7847</v>
      </c>
      <c r="U1218">
        <v>6069</v>
      </c>
      <c r="V1218">
        <v>1</v>
      </c>
      <c r="W1218" t="s">
        <v>42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3">
      <c r="A1219">
        <v>24</v>
      </c>
      <c r="B1219">
        <f t="shared" ref="B1219:B1282" si="19">IF(C1219="Yes",1,0)</f>
        <v>0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1707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>
        <v>3</v>
      </c>
      <c r="S1219" t="s">
        <v>48</v>
      </c>
      <c r="T1219">
        <v>4401</v>
      </c>
      <c r="U1219">
        <v>17616</v>
      </c>
      <c r="V1219">
        <v>1</v>
      </c>
      <c r="W1219" t="s">
        <v>42</v>
      </c>
      <c r="X1219" t="s">
        <v>43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3">
      <c r="A1220">
        <v>41</v>
      </c>
      <c r="B1220">
        <f t="shared" si="19"/>
        <v>0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1708</v>
      </c>
      <c r="L1220">
        <v>4</v>
      </c>
      <c r="M1220" t="s">
        <v>46</v>
      </c>
      <c r="N1220">
        <v>35</v>
      </c>
      <c r="O1220">
        <v>3</v>
      </c>
      <c r="P1220">
        <v>3</v>
      </c>
      <c r="Q1220" t="s">
        <v>40</v>
      </c>
      <c r="R1220">
        <v>3</v>
      </c>
      <c r="S1220" t="s">
        <v>41</v>
      </c>
      <c r="T1220">
        <v>9241</v>
      </c>
      <c r="U1220">
        <v>15869</v>
      </c>
      <c r="V1220">
        <v>1</v>
      </c>
      <c r="W1220" t="s">
        <v>42</v>
      </c>
      <c r="X1220" t="s">
        <v>43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3">
      <c r="A1221">
        <v>29</v>
      </c>
      <c r="B1221">
        <f t="shared" si="19"/>
        <v>0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1709</v>
      </c>
      <c r="L1221">
        <v>4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>
        <v>3</v>
      </c>
      <c r="S1221" t="s">
        <v>48</v>
      </c>
      <c r="T1221">
        <v>2974</v>
      </c>
      <c r="U1221">
        <v>25412</v>
      </c>
      <c r="V1221">
        <v>9</v>
      </c>
      <c r="W1221" t="s">
        <v>42</v>
      </c>
      <c r="X1221" t="s">
        <v>43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3">
      <c r="A1222">
        <v>36</v>
      </c>
      <c r="B1222">
        <f t="shared" si="19"/>
        <v>0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1710</v>
      </c>
      <c r="L1222">
        <v>3</v>
      </c>
      <c r="M1222" t="s">
        <v>39</v>
      </c>
      <c r="N1222">
        <v>51</v>
      </c>
      <c r="O1222">
        <v>3</v>
      </c>
      <c r="P1222">
        <v>2</v>
      </c>
      <c r="Q1222" t="s">
        <v>57</v>
      </c>
      <c r="R1222">
        <v>4</v>
      </c>
      <c r="S1222" t="s">
        <v>41</v>
      </c>
      <c r="T1222">
        <v>4502</v>
      </c>
      <c r="U1222">
        <v>7439</v>
      </c>
      <c r="V1222">
        <v>3</v>
      </c>
      <c r="W1222" t="s">
        <v>42</v>
      </c>
      <c r="X1222" t="s">
        <v>43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3">
      <c r="A1223">
        <v>45</v>
      </c>
      <c r="B1223">
        <f t="shared" si="19"/>
        <v>0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1712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48</v>
      </c>
      <c r="T1223">
        <v>10748</v>
      </c>
      <c r="U1223">
        <v>3395</v>
      </c>
      <c r="V1223">
        <v>3</v>
      </c>
      <c r="W1223" t="s">
        <v>42</v>
      </c>
      <c r="X1223" t="s">
        <v>43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3">
      <c r="A1224">
        <v>24</v>
      </c>
      <c r="B1224">
        <f t="shared" si="19"/>
        <v>1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1714</v>
      </c>
      <c r="L1224">
        <v>4</v>
      </c>
      <c r="M1224" t="s">
        <v>46</v>
      </c>
      <c r="N1224">
        <v>58</v>
      </c>
      <c r="O1224">
        <v>1</v>
      </c>
      <c r="P1224">
        <v>1</v>
      </c>
      <c r="Q1224" t="s">
        <v>61</v>
      </c>
      <c r="R1224">
        <v>3</v>
      </c>
      <c r="S1224" t="s">
        <v>48</v>
      </c>
      <c r="T1224">
        <v>1555</v>
      </c>
      <c r="U1224">
        <v>11585</v>
      </c>
      <c r="V1224">
        <v>1</v>
      </c>
      <c r="W1224" t="s">
        <v>42</v>
      </c>
      <c r="X1224" t="s">
        <v>43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3">
      <c r="A1225">
        <v>47</v>
      </c>
      <c r="B1225">
        <f t="shared" si="19"/>
        <v>1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1716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>
        <v>3</v>
      </c>
      <c r="S1225" t="s">
        <v>48</v>
      </c>
      <c r="T1225">
        <v>12936</v>
      </c>
      <c r="U1225">
        <v>24164</v>
      </c>
      <c r="V1225">
        <v>7</v>
      </c>
      <c r="W1225" t="s">
        <v>42</v>
      </c>
      <c r="X1225" t="s">
        <v>43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3">
      <c r="A1226">
        <v>26</v>
      </c>
      <c r="B1226">
        <f t="shared" si="19"/>
        <v>0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1718</v>
      </c>
      <c r="L1226">
        <v>4</v>
      </c>
      <c r="M1226" t="s">
        <v>46</v>
      </c>
      <c r="N1226">
        <v>62</v>
      </c>
      <c r="O1226">
        <v>1</v>
      </c>
      <c r="P1226">
        <v>1</v>
      </c>
      <c r="Q1226" t="s">
        <v>50</v>
      </c>
      <c r="R1226">
        <v>3</v>
      </c>
      <c r="S1226" t="s">
        <v>48</v>
      </c>
      <c r="T1226">
        <v>2305</v>
      </c>
      <c r="U1226">
        <v>6217</v>
      </c>
      <c r="V1226">
        <v>1</v>
      </c>
      <c r="W1226" t="s">
        <v>42</v>
      </c>
      <c r="X1226" t="s">
        <v>43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3">
      <c r="A1227">
        <v>45</v>
      </c>
      <c r="B1227">
        <f t="shared" si="19"/>
        <v>0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1719</v>
      </c>
      <c r="L1227">
        <v>4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41</v>
      </c>
      <c r="T1227">
        <v>16704</v>
      </c>
      <c r="U1227">
        <v>17119</v>
      </c>
      <c r="V1227">
        <v>1</v>
      </c>
      <c r="W1227" t="s">
        <v>42</v>
      </c>
      <c r="X1227" t="s">
        <v>43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3">
      <c r="A1228">
        <v>32</v>
      </c>
      <c r="B1228">
        <f t="shared" si="19"/>
        <v>0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1720</v>
      </c>
      <c r="L1228">
        <v>1</v>
      </c>
      <c r="M1228" t="s">
        <v>46</v>
      </c>
      <c r="N1228">
        <v>56</v>
      </c>
      <c r="O1228">
        <v>3</v>
      </c>
      <c r="P1228">
        <v>1</v>
      </c>
      <c r="Q1228" t="s">
        <v>47</v>
      </c>
      <c r="R1228">
        <v>3</v>
      </c>
      <c r="S1228" t="s">
        <v>48</v>
      </c>
      <c r="T1228">
        <v>3433</v>
      </c>
      <c r="U1228">
        <v>17360</v>
      </c>
      <c r="V1228">
        <v>6</v>
      </c>
      <c r="W1228" t="s">
        <v>42</v>
      </c>
      <c r="X1228" t="s">
        <v>43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3">
      <c r="A1229">
        <v>31</v>
      </c>
      <c r="B1229">
        <f t="shared" si="19"/>
        <v>0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1721</v>
      </c>
      <c r="L1229">
        <v>2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>
        <v>3</v>
      </c>
      <c r="S1229" t="s">
        <v>48</v>
      </c>
      <c r="T1229">
        <v>3477</v>
      </c>
      <c r="U1229">
        <v>18103</v>
      </c>
      <c r="V1229">
        <v>1</v>
      </c>
      <c r="W1229" t="s">
        <v>42</v>
      </c>
      <c r="X1229" t="s">
        <v>43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3">
      <c r="A1230">
        <v>41</v>
      </c>
      <c r="B1230">
        <f t="shared" si="19"/>
        <v>0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1722</v>
      </c>
      <c r="L1230">
        <v>3</v>
      </c>
      <c r="M1230" t="s">
        <v>46</v>
      </c>
      <c r="N1230">
        <v>60</v>
      </c>
      <c r="O1230">
        <v>1</v>
      </c>
      <c r="P1230">
        <v>2</v>
      </c>
      <c r="Q1230" t="s">
        <v>61</v>
      </c>
      <c r="R1230">
        <v>2</v>
      </c>
      <c r="S1230" t="s">
        <v>48</v>
      </c>
      <c r="T1230">
        <v>6430</v>
      </c>
      <c r="U1230">
        <v>20794</v>
      </c>
      <c r="V1230">
        <v>6</v>
      </c>
      <c r="W1230" t="s">
        <v>42</v>
      </c>
      <c r="X1230" t="s">
        <v>43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3">
      <c r="A1231">
        <v>40</v>
      </c>
      <c r="B1231">
        <f t="shared" si="19"/>
        <v>0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1724</v>
      </c>
      <c r="L1231">
        <v>2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48</v>
      </c>
      <c r="T1231">
        <v>6516</v>
      </c>
      <c r="U1231">
        <v>5041</v>
      </c>
      <c r="V1231">
        <v>2</v>
      </c>
      <c r="W1231" t="s">
        <v>42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3">
      <c r="A1232">
        <v>24</v>
      </c>
      <c r="B1232">
        <f t="shared" si="19"/>
        <v>0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1725</v>
      </c>
      <c r="L1232">
        <v>2</v>
      </c>
      <c r="M1232" t="s">
        <v>46</v>
      </c>
      <c r="N1232">
        <v>91</v>
      </c>
      <c r="O1232">
        <v>3</v>
      </c>
      <c r="P1232">
        <v>1</v>
      </c>
      <c r="Q1232" t="s">
        <v>50</v>
      </c>
      <c r="R1232">
        <v>1</v>
      </c>
      <c r="S1232" t="s">
        <v>52</v>
      </c>
      <c r="T1232">
        <v>3907</v>
      </c>
      <c r="U1232">
        <v>3622</v>
      </c>
      <c r="V1232">
        <v>1</v>
      </c>
      <c r="W1232" t="s">
        <v>42</v>
      </c>
      <c r="X1232" t="s">
        <v>43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3">
      <c r="A1233">
        <v>46</v>
      </c>
      <c r="B1233">
        <f t="shared" si="19"/>
        <v>0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1727</v>
      </c>
      <c r="L1233">
        <v>3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41</v>
      </c>
      <c r="T1233">
        <v>5562</v>
      </c>
      <c r="U1233">
        <v>9697</v>
      </c>
      <c r="V1233">
        <v>6</v>
      </c>
      <c r="W1233" t="s">
        <v>42</v>
      </c>
      <c r="X1233" t="s">
        <v>43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3">
      <c r="A1234">
        <v>35</v>
      </c>
      <c r="B1234">
        <f t="shared" si="19"/>
        <v>0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1728</v>
      </c>
      <c r="L1234">
        <v>4</v>
      </c>
      <c r="M1234" t="s">
        <v>46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48</v>
      </c>
      <c r="T1234">
        <v>6883</v>
      </c>
      <c r="U1234">
        <v>5151</v>
      </c>
      <c r="V1234">
        <v>2</v>
      </c>
      <c r="W1234" t="s">
        <v>42</v>
      </c>
      <c r="X1234" t="s">
        <v>43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3">
      <c r="A1235">
        <v>30</v>
      </c>
      <c r="B1235">
        <f t="shared" si="19"/>
        <v>0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1729</v>
      </c>
      <c r="L1235">
        <v>2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>
        <v>4</v>
      </c>
      <c r="S1235" t="s">
        <v>48</v>
      </c>
      <c r="T1235">
        <v>2862</v>
      </c>
      <c r="U1235">
        <v>3811</v>
      </c>
      <c r="V1235">
        <v>1</v>
      </c>
      <c r="W1235" t="s">
        <v>42</v>
      </c>
      <c r="X1235" t="s">
        <v>43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3">
      <c r="A1236">
        <v>47</v>
      </c>
      <c r="B1236">
        <f t="shared" si="19"/>
        <v>0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1731</v>
      </c>
      <c r="L1236">
        <v>3</v>
      </c>
      <c r="M1236" t="s">
        <v>46</v>
      </c>
      <c r="N1236">
        <v>87</v>
      </c>
      <c r="O1236">
        <v>3</v>
      </c>
      <c r="P1236">
        <v>2</v>
      </c>
      <c r="Q1236" t="s">
        <v>40</v>
      </c>
      <c r="R1236">
        <v>2</v>
      </c>
      <c r="S1236" t="s">
        <v>48</v>
      </c>
      <c r="T1236">
        <v>4978</v>
      </c>
      <c r="U1236">
        <v>3536</v>
      </c>
      <c r="V1236">
        <v>7</v>
      </c>
      <c r="W1236" t="s">
        <v>42</v>
      </c>
      <c r="X1236" t="s">
        <v>43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3">
      <c r="A1237">
        <v>46</v>
      </c>
      <c r="B1237">
        <f t="shared" si="19"/>
        <v>0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1732</v>
      </c>
      <c r="L1237">
        <v>3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>
        <v>4</v>
      </c>
      <c r="S1237" t="s">
        <v>52</v>
      </c>
      <c r="T1237">
        <v>10368</v>
      </c>
      <c r="U1237">
        <v>5596</v>
      </c>
      <c r="V1237">
        <v>4</v>
      </c>
      <c r="W1237" t="s">
        <v>42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3">
      <c r="A1238">
        <v>36</v>
      </c>
      <c r="B1238">
        <f t="shared" si="19"/>
        <v>1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1733</v>
      </c>
      <c r="L1238">
        <v>2</v>
      </c>
      <c r="M1238" t="s">
        <v>46</v>
      </c>
      <c r="N1238">
        <v>96</v>
      </c>
      <c r="O1238">
        <v>2</v>
      </c>
      <c r="P1238">
        <v>2</v>
      </c>
      <c r="Q1238" t="s">
        <v>40</v>
      </c>
      <c r="R1238">
        <v>1</v>
      </c>
      <c r="S1238" t="s">
        <v>52</v>
      </c>
      <c r="T1238">
        <v>6134</v>
      </c>
      <c r="U1238">
        <v>8658</v>
      </c>
      <c r="V1238">
        <v>5</v>
      </c>
      <c r="W1238" t="s">
        <v>42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3">
      <c r="A1239">
        <v>32</v>
      </c>
      <c r="B1239">
        <f t="shared" si="19"/>
        <v>1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1734</v>
      </c>
      <c r="L1239">
        <v>1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>
        <v>2</v>
      </c>
      <c r="S1239" t="s">
        <v>41</v>
      </c>
      <c r="T1239">
        <v>6735</v>
      </c>
      <c r="U1239">
        <v>12147</v>
      </c>
      <c r="V1239">
        <v>6</v>
      </c>
      <c r="W1239" t="s">
        <v>42</v>
      </c>
      <c r="X1239" t="s">
        <v>43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3">
      <c r="A1240">
        <v>23</v>
      </c>
      <c r="B1240">
        <f t="shared" si="19"/>
        <v>0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1735</v>
      </c>
      <c r="L1240">
        <v>3</v>
      </c>
      <c r="M1240" t="s">
        <v>39</v>
      </c>
      <c r="N1240">
        <v>51</v>
      </c>
      <c r="O1240">
        <v>3</v>
      </c>
      <c r="P1240">
        <v>1</v>
      </c>
      <c r="Q1240" t="s">
        <v>50</v>
      </c>
      <c r="R1240">
        <v>2</v>
      </c>
      <c r="S1240" t="s">
        <v>41</v>
      </c>
      <c r="T1240">
        <v>3295</v>
      </c>
      <c r="U1240">
        <v>12862</v>
      </c>
      <c r="V1240">
        <v>1</v>
      </c>
      <c r="W1240" t="s">
        <v>42</v>
      </c>
      <c r="X1240" t="s">
        <v>43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3">
      <c r="A1241">
        <v>31</v>
      </c>
      <c r="B1241">
        <f t="shared" si="19"/>
        <v>0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1736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41</v>
      </c>
      <c r="T1241">
        <v>5238</v>
      </c>
      <c r="U1241">
        <v>6670</v>
      </c>
      <c r="V1241">
        <v>2</v>
      </c>
      <c r="W1241" t="s">
        <v>42</v>
      </c>
      <c r="X1241" t="s">
        <v>43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3">
      <c r="A1242">
        <v>39</v>
      </c>
      <c r="B1242">
        <f t="shared" si="19"/>
        <v>0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1737</v>
      </c>
      <c r="L1242">
        <v>4</v>
      </c>
      <c r="M1242" t="s">
        <v>46</v>
      </c>
      <c r="N1242">
        <v>77</v>
      </c>
      <c r="O1242">
        <v>3</v>
      </c>
      <c r="P1242">
        <v>2</v>
      </c>
      <c r="Q1242" t="s">
        <v>50</v>
      </c>
      <c r="R1242">
        <v>4</v>
      </c>
      <c r="S1242" t="s">
        <v>48</v>
      </c>
      <c r="T1242">
        <v>6472</v>
      </c>
      <c r="U1242">
        <v>8989</v>
      </c>
      <c r="V1242">
        <v>1</v>
      </c>
      <c r="W1242" t="s">
        <v>42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3">
      <c r="A1243">
        <v>32</v>
      </c>
      <c r="B1243">
        <f t="shared" si="19"/>
        <v>0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1739</v>
      </c>
      <c r="L1243">
        <v>4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>
        <v>3</v>
      </c>
      <c r="S1243" t="s">
        <v>48</v>
      </c>
      <c r="T1243">
        <v>9610</v>
      </c>
      <c r="U1243">
        <v>3840</v>
      </c>
      <c r="V1243">
        <v>3</v>
      </c>
      <c r="W1243" t="s">
        <v>42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3">
      <c r="A1244">
        <v>40</v>
      </c>
      <c r="B1244">
        <f t="shared" si="19"/>
        <v>0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1740</v>
      </c>
      <c r="L1244">
        <v>2</v>
      </c>
      <c r="M1244" t="s">
        <v>46</v>
      </c>
      <c r="N1244">
        <v>88</v>
      </c>
      <c r="O1244">
        <v>3</v>
      </c>
      <c r="P1244">
        <v>5</v>
      </c>
      <c r="Q1244" t="s">
        <v>56</v>
      </c>
      <c r="R1244">
        <v>2</v>
      </c>
      <c r="S1244" t="s">
        <v>41</v>
      </c>
      <c r="T1244">
        <v>19833</v>
      </c>
      <c r="U1244">
        <v>4349</v>
      </c>
      <c r="V1244">
        <v>1</v>
      </c>
      <c r="W1244" t="s">
        <v>42</v>
      </c>
      <c r="X1244" t="s">
        <v>43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3">
      <c r="A1245">
        <v>45</v>
      </c>
      <c r="B1245">
        <f t="shared" si="19"/>
        <v>0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1744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>
        <v>3</v>
      </c>
      <c r="S1245" t="s">
        <v>48</v>
      </c>
      <c r="T1245">
        <v>9756</v>
      </c>
      <c r="U1245">
        <v>6595</v>
      </c>
      <c r="V1245">
        <v>4</v>
      </c>
      <c r="W1245" t="s">
        <v>42</v>
      </c>
      <c r="X1245" t="s">
        <v>43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3">
      <c r="A1246">
        <v>30</v>
      </c>
      <c r="B1246">
        <f t="shared" si="19"/>
        <v>0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1745</v>
      </c>
      <c r="L1246">
        <v>4</v>
      </c>
      <c r="M1246" t="s">
        <v>39</v>
      </c>
      <c r="N1246">
        <v>78</v>
      </c>
      <c r="O1246">
        <v>2</v>
      </c>
      <c r="P1246">
        <v>1</v>
      </c>
      <c r="Q1246" t="s">
        <v>47</v>
      </c>
      <c r="R1246">
        <v>1</v>
      </c>
      <c r="S1246" t="s">
        <v>41</v>
      </c>
      <c r="T1246">
        <v>4968</v>
      </c>
      <c r="U1246">
        <v>26427</v>
      </c>
      <c r="V1246">
        <v>0</v>
      </c>
      <c r="W1246" t="s">
        <v>42</v>
      </c>
      <c r="X1246" t="s">
        <v>43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3">
      <c r="A1247">
        <v>24</v>
      </c>
      <c r="B1247">
        <f t="shared" si="19"/>
        <v>0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1746</v>
      </c>
      <c r="L1247">
        <v>1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>
        <v>4</v>
      </c>
      <c r="S1247" t="s">
        <v>48</v>
      </c>
      <c r="T1247">
        <v>2145</v>
      </c>
      <c r="U1247">
        <v>2097</v>
      </c>
      <c r="V1247">
        <v>0</v>
      </c>
      <c r="W1247" t="s">
        <v>42</v>
      </c>
      <c r="X1247" t="s">
        <v>43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3">
      <c r="A1248">
        <v>30</v>
      </c>
      <c r="B1248">
        <f t="shared" si="19"/>
        <v>1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1747</v>
      </c>
      <c r="L1248">
        <v>3</v>
      </c>
      <c r="M1248" t="s">
        <v>39</v>
      </c>
      <c r="N1248">
        <v>66</v>
      </c>
      <c r="O1248">
        <v>2</v>
      </c>
      <c r="P1248">
        <v>1</v>
      </c>
      <c r="Q1248" t="s">
        <v>61</v>
      </c>
      <c r="R1248">
        <v>4</v>
      </c>
      <c r="S1248" t="s">
        <v>52</v>
      </c>
      <c r="T1248">
        <v>2180</v>
      </c>
      <c r="U1248">
        <v>9732</v>
      </c>
      <c r="V1248">
        <v>6</v>
      </c>
      <c r="W1248" t="s">
        <v>42</v>
      </c>
      <c r="X1248" t="s">
        <v>43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3">
      <c r="A1249">
        <v>31</v>
      </c>
      <c r="B1249">
        <f t="shared" si="19"/>
        <v>0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1749</v>
      </c>
      <c r="L1249">
        <v>1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>
        <v>3</v>
      </c>
      <c r="S1249" t="s">
        <v>48</v>
      </c>
      <c r="T1249">
        <v>8346</v>
      </c>
      <c r="U1249">
        <v>20943</v>
      </c>
      <c r="V1249">
        <v>1</v>
      </c>
      <c r="W1249" t="s">
        <v>42</v>
      </c>
      <c r="X1249" t="s">
        <v>43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3">
      <c r="A1250">
        <v>27</v>
      </c>
      <c r="B1250">
        <f t="shared" si="19"/>
        <v>0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1751</v>
      </c>
      <c r="L1250">
        <v>3</v>
      </c>
      <c r="M1250" t="s">
        <v>39</v>
      </c>
      <c r="N1250">
        <v>67</v>
      </c>
      <c r="O1250">
        <v>3</v>
      </c>
      <c r="P1250">
        <v>1</v>
      </c>
      <c r="Q1250" t="s">
        <v>47</v>
      </c>
      <c r="R1250">
        <v>4</v>
      </c>
      <c r="S1250" t="s">
        <v>41</v>
      </c>
      <c r="T1250">
        <v>3445</v>
      </c>
      <c r="U1250">
        <v>6152</v>
      </c>
      <c r="V1250">
        <v>1</v>
      </c>
      <c r="W1250" t="s">
        <v>42</v>
      </c>
      <c r="X1250" t="s">
        <v>43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3">
      <c r="A1251">
        <v>29</v>
      </c>
      <c r="B1251">
        <f t="shared" si="19"/>
        <v>1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1752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41</v>
      </c>
      <c r="T1251">
        <v>2760</v>
      </c>
      <c r="U1251">
        <v>14630</v>
      </c>
      <c r="V1251">
        <v>1</v>
      </c>
      <c r="W1251" t="s">
        <v>42</v>
      </c>
      <c r="X1251" t="s">
        <v>43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3">
      <c r="A1252">
        <v>29</v>
      </c>
      <c r="B1252">
        <f t="shared" si="19"/>
        <v>0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1753</v>
      </c>
      <c r="L1252">
        <v>4</v>
      </c>
      <c r="M1252" t="s">
        <v>46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41</v>
      </c>
      <c r="T1252">
        <v>6294</v>
      </c>
      <c r="U1252">
        <v>23060</v>
      </c>
      <c r="V1252">
        <v>8</v>
      </c>
      <c r="W1252" t="s">
        <v>42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3">
      <c r="A1253">
        <v>30</v>
      </c>
      <c r="B1253">
        <f t="shared" si="19"/>
        <v>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1754</v>
      </c>
      <c r="L1253">
        <v>3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>
        <v>1</v>
      </c>
      <c r="S1253" t="s">
        <v>52</v>
      </c>
      <c r="T1253">
        <v>7140</v>
      </c>
      <c r="U1253">
        <v>3088</v>
      </c>
      <c r="V1253">
        <v>2</v>
      </c>
      <c r="W1253" t="s">
        <v>42</v>
      </c>
      <c r="X1253" t="s">
        <v>43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3">
      <c r="A1254">
        <v>34</v>
      </c>
      <c r="B1254">
        <f t="shared" si="19"/>
        <v>0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1755</v>
      </c>
      <c r="L1254">
        <v>4</v>
      </c>
      <c r="M1254" t="s">
        <v>46</v>
      </c>
      <c r="N1254">
        <v>97</v>
      </c>
      <c r="O1254">
        <v>4</v>
      </c>
      <c r="P1254">
        <v>1</v>
      </c>
      <c r="Q1254" t="s">
        <v>47</v>
      </c>
      <c r="R1254">
        <v>4</v>
      </c>
      <c r="S1254" t="s">
        <v>48</v>
      </c>
      <c r="T1254">
        <v>2932</v>
      </c>
      <c r="U1254">
        <v>5586</v>
      </c>
      <c r="V1254">
        <v>0</v>
      </c>
      <c r="W1254" t="s">
        <v>42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3">
      <c r="A1255">
        <v>33</v>
      </c>
      <c r="B1255">
        <f t="shared" si="19"/>
        <v>0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1756</v>
      </c>
      <c r="L1255">
        <v>4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>
        <v>2</v>
      </c>
      <c r="S1255" t="s">
        <v>41</v>
      </c>
      <c r="T1255">
        <v>5147</v>
      </c>
      <c r="U1255">
        <v>10697</v>
      </c>
      <c r="V1255">
        <v>8</v>
      </c>
      <c r="W1255" t="s">
        <v>42</v>
      </c>
      <c r="X1255" t="s">
        <v>43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3">
      <c r="A1256">
        <v>49</v>
      </c>
      <c r="B1256">
        <f t="shared" si="19"/>
        <v>0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1757</v>
      </c>
      <c r="L1256">
        <v>4</v>
      </c>
      <c r="M1256" t="s">
        <v>39</v>
      </c>
      <c r="N1256">
        <v>80</v>
      </c>
      <c r="O1256">
        <v>3</v>
      </c>
      <c r="P1256">
        <v>2</v>
      </c>
      <c r="Q1256" t="s">
        <v>40</v>
      </c>
      <c r="R1256">
        <v>4</v>
      </c>
      <c r="S1256" t="s">
        <v>41</v>
      </c>
      <c r="T1256">
        <v>4507</v>
      </c>
      <c r="U1256">
        <v>8191</v>
      </c>
      <c r="V1256">
        <v>3</v>
      </c>
      <c r="W1256" t="s">
        <v>42</v>
      </c>
      <c r="X1256" t="s">
        <v>43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3">
      <c r="A1257">
        <v>33</v>
      </c>
      <c r="B1257">
        <f t="shared" si="19"/>
        <v>1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1758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>
        <v>1</v>
      </c>
      <c r="S1257" t="s">
        <v>41</v>
      </c>
      <c r="T1257">
        <v>8564</v>
      </c>
      <c r="U1257">
        <v>10092</v>
      </c>
      <c r="V1257">
        <v>2</v>
      </c>
      <c r="W1257" t="s">
        <v>42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3">
      <c r="A1258">
        <v>38</v>
      </c>
      <c r="B1258">
        <f t="shared" si="19"/>
        <v>0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1760</v>
      </c>
      <c r="L1258">
        <v>3</v>
      </c>
      <c r="M1258" t="s">
        <v>39</v>
      </c>
      <c r="N1258">
        <v>75</v>
      </c>
      <c r="O1258">
        <v>2</v>
      </c>
      <c r="P1258">
        <v>1</v>
      </c>
      <c r="Q1258" t="s">
        <v>50</v>
      </c>
      <c r="R1258">
        <v>2</v>
      </c>
      <c r="S1258" t="s">
        <v>48</v>
      </c>
      <c r="T1258">
        <v>2468</v>
      </c>
      <c r="U1258">
        <v>15963</v>
      </c>
      <c r="V1258">
        <v>4</v>
      </c>
      <c r="W1258" t="s">
        <v>42</v>
      </c>
      <c r="X1258" t="s">
        <v>43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3">
      <c r="A1259">
        <v>31</v>
      </c>
      <c r="B1259">
        <f t="shared" si="19"/>
        <v>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1761</v>
      </c>
      <c r="L1259">
        <v>1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>
        <v>3</v>
      </c>
      <c r="S1259" t="s">
        <v>48</v>
      </c>
      <c r="T1259">
        <v>8161</v>
      </c>
      <c r="U1259">
        <v>19002</v>
      </c>
      <c r="V1259">
        <v>2</v>
      </c>
      <c r="W1259" t="s">
        <v>42</v>
      </c>
      <c r="X1259" t="s">
        <v>43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3">
      <c r="A1260">
        <v>29</v>
      </c>
      <c r="B1260">
        <f t="shared" si="19"/>
        <v>0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1762</v>
      </c>
      <c r="L1260">
        <v>4</v>
      </c>
      <c r="M1260" t="s">
        <v>39</v>
      </c>
      <c r="N1260">
        <v>91</v>
      </c>
      <c r="O1260">
        <v>2</v>
      </c>
      <c r="P1260">
        <v>1</v>
      </c>
      <c r="Q1260" t="s">
        <v>47</v>
      </c>
      <c r="R1260">
        <v>1</v>
      </c>
      <c r="S1260" t="s">
        <v>52</v>
      </c>
      <c r="T1260">
        <v>2109</v>
      </c>
      <c r="U1260">
        <v>10007</v>
      </c>
      <c r="V1260">
        <v>1</v>
      </c>
      <c r="W1260" t="s">
        <v>42</v>
      </c>
      <c r="X1260" t="s">
        <v>43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3">
      <c r="A1261">
        <v>30</v>
      </c>
      <c r="B1261">
        <f t="shared" si="19"/>
        <v>0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1763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48</v>
      </c>
      <c r="T1261">
        <v>5294</v>
      </c>
      <c r="U1261">
        <v>9128</v>
      </c>
      <c r="V1261">
        <v>3</v>
      </c>
      <c r="W1261" t="s">
        <v>42</v>
      </c>
      <c r="X1261" t="s">
        <v>43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3">
      <c r="A1262">
        <v>32</v>
      </c>
      <c r="B1262">
        <f t="shared" si="19"/>
        <v>0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1764</v>
      </c>
      <c r="L1262">
        <v>2</v>
      </c>
      <c r="M1262" t="s">
        <v>46</v>
      </c>
      <c r="N1262">
        <v>65</v>
      </c>
      <c r="O1262">
        <v>3</v>
      </c>
      <c r="P1262">
        <v>1</v>
      </c>
      <c r="Q1262" t="s">
        <v>47</v>
      </c>
      <c r="R1262">
        <v>2</v>
      </c>
      <c r="S1262" t="s">
        <v>41</v>
      </c>
      <c r="T1262">
        <v>2718</v>
      </c>
      <c r="U1262">
        <v>17674</v>
      </c>
      <c r="V1262">
        <v>2</v>
      </c>
      <c r="W1262" t="s">
        <v>42</v>
      </c>
      <c r="X1262" t="s">
        <v>43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3">
      <c r="A1263">
        <v>38</v>
      </c>
      <c r="B1263">
        <f t="shared" si="19"/>
        <v>0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1766</v>
      </c>
      <c r="L1263">
        <v>2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48</v>
      </c>
      <c r="T1263">
        <v>5811</v>
      </c>
      <c r="U1263">
        <v>24539</v>
      </c>
      <c r="V1263">
        <v>3</v>
      </c>
      <c r="W1263" t="s">
        <v>42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3">
      <c r="A1264">
        <v>43</v>
      </c>
      <c r="B1264">
        <f t="shared" si="19"/>
        <v>1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1767</v>
      </c>
      <c r="L1264">
        <v>3</v>
      </c>
      <c r="M1264" t="s">
        <v>46</v>
      </c>
      <c r="N1264">
        <v>38</v>
      </c>
      <c r="O1264">
        <v>2</v>
      </c>
      <c r="P1264">
        <v>1</v>
      </c>
      <c r="Q1264" t="s">
        <v>47</v>
      </c>
      <c r="R1264">
        <v>3</v>
      </c>
      <c r="S1264" t="s">
        <v>48</v>
      </c>
      <c r="T1264">
        <v>2437</v>
      </c>
      <c r="U1264">
        <v>15587</v>
      </c>
      <c r="V1264">
        <v>9</v>
      </c>
      <c r="W1264" t="s">
        <v>42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3">
      <c r="A1265">
        <v>42</v>
      </c>
      <c r="B1265">
        <f t="shared" si="19"/>
        <v>0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1768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>
        <v>2</v>
      </c>
      <c r="S1265" t="s">
        <v>52</v>
      </c>
      <c r="T1265">
        <v>2766</v>
      </c>
      <c r="U1265">
        <v>8952</v>
      </c>
      <c r="V1265">
        <v>8</v>
      </c>
      <c r="W1265" t="s">
        <v>42</v>
      </c>
      <c r="X1265" t="s">
        <v>43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3">
      <c r="A1266">
        <v>55</v>
      </c>
      <c r="B1266">
        <f t="shared" si="19"/>
        <v>0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1770</v>
      </c>
      <c r="L1266">
        <v>3</v>
      </c>
      <c r="M1266" t="s">
        <v>46</v>
      </c>
      <c r="N1266">
        <v>60</v>
      </c>
      <c r="O1266">
        <v>2</v>
      </c>
      <c r="P1266">
        <v>5</v>
      </c>
      <c r="Q1266" t="s">
        <v>58</v>
      </c>
      <c r="R1266">
        <v>1</v>
      </c>
      <c r="S1266" t="s">
        <v>48</v>
      </c>
      <c r="T1266">
        <v>19038</v>
      </c>
      <c r="U1266">
        <v>19805</v>
      </c>
      <c r="V1266">
        <v>8</v>
      </c>
      <c r="W1266" t="s">
        <v>42</v>
      </c>
      <c r="X1266" t="s">
        <v>43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3">
      <c r="A1267">
        <v>33</v>
      </c>
      <c r="B1267">
        <f t="shared" si="19"/>
        <v>0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1771</v>
      </c>
      <c r="L1267">
        <v>4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>
        <v>2</v>
      </c>
      <c r="S1267" t="s">
        <v>52</v>
      </c>
      <c r="T1267">
        <v>3055</v>
      </c>
      <c r="U1267">
        <v>6194</v>
      </c>
      <c r="V1267">
        <v>5</v>
      </c>
      <c r="W1267" t="s">
        <v>42</v>
      </c>
      <c r="X1267" t="s">
        <v>43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3">
      <c r="A1268">
        <v>41</v>
      </c>
      <c r="B1268">
        <f t="shared" si="19"/>
        <v>0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1772</v>
      </c>
      <c r="L1268">
        <v>3</v>
      </c>
      <c r="M1268" t="s">
        <v>46</v>
      </c>
      <c r="N1268">
        <v>94</v>
      </c>
      <c r="O1268">
        <v>3</v>
      </c>
      <c r="P1268">
        <v>1</v>
      </c>
      <c r="Q1268" t="s">
        <v>50</v>
      </c>
      <c r="R1268">
        <v>1</v>
      </c>
      <c r="S1268" t="s">
        <v>52</v>
      </c>
      <c r="T1268">
        <v>2289</v>
      </c>
      <c r="U1268">
        <v>20520</v>
      </c>
      <c r="V1268">
        <v>1</v>
      </c>
      <c r="W1268" t="s">
        <v>42</v>
      </c>
      <c r="X1268" t="s">
        <v>43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3">
      <c r="A1269">
        <v>34</v>
      </c>
      <c r="B1269">
        <f t="shared" si="19"/>
        <v>0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1774</v>
      </c>
      <c r="L1269">
        <v>4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>
        <v>3</v>
      </c>
      <c r="S1269" t="s">
        <v>52</v>
      </c>
      <c r="T1269">
        <v>4001</v>
      </c>
      <c r="U1269">
        <v>12313</v>
      </c>
      <c r="V1269">
        <v>1</v>
      </c>
      <c r="W1269" t="s">
        <v>42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3">
      <c r="A1270">
        <v>53</v>
      </c>
      <c r="B1270">
        <f t="shared" si="19"/>
        <v>0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1775</v>
      </c>
      <c r="L1270">
        <v>1</v>
      </c>
      <c r="M1270" t="s">
        <v>39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48</v>
      </c>
      <c r="T1270">
        <v>12965</v>
      </c>
      <c r="U1270">
        <v>22308</v>
      </c>
      <c r="V1270">
        <v>4</v>
      </c>
      <c r="W1270" t="s">
        <v>42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3">
      <c r="A1271">
        <v>43</v>
      </c>
      <c r="B1271">
        <f t="shared" si="19"/>
        <v>0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1778</v>
      </c>
      <c r="L1271">
        <v>2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>
        <v>4</v>
      </c>
      <c r="S1271" t="s">
        <v>41</v>
      </c>
      <c r="T1271">
        <v>3539</v>
      </c>
      <c r="U1271">
        <v>5033</v>
      </c>
      <c r="V1271">
        <v>0</v>
      </c>
      <c r="W1271" t="s">
        <v>42</v>
      </c>
      <c r="X1271" t="s">
        <v>43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3">
      <c r="A1272">
        <v>34</v>
      </c>
      <c r="B1272">
        <f t="shared" si="19"/>
        <v>0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1779</v>
      </c>
      <c r="L1272">
        <v>4</v>
      </c>
      <c r="M1272" t="s">
        <v>39</v>
      </c>
      <c r="N1272">
        <v>32</v>
      </c>
      <c r="O1272">
        <v>1</v>
      </c>
      <c r="P1272">
        <v>2</v>
      </c>
      <c r="Q1272" t="s">
        <v>40</v>
      </c>
      <c r="R1272">
        <v>4</v>
      </c>
      <c r="S1272" t="s">
        <v>41</v>
      </c>
      <c r="T1272">
        <v>6029</v>
      </c>
      <c r="U1272">
        <v>25353</v>
      </c>
      <c r="V1272">
        <v>5</v>
      </c>
      <c r="W1272" t="s">
        <v>42</v>
      </c>
      <c r="X1272" t="s">
        <v>43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3">
      <c r="A1273">
        <v>21</v>
      </c>
      <c r="B1273">
        <f t="shared" si="19"/>
        <v>1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1780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41</v>
      </c>
      <c r="T1273">
        <v>2679</v>
      </c>
      <c r="U1273">
        <v>4567</v>
      </c>
      <c r="V1273">
        <v>1</v>
      </c>
      <c r="W1273" t="s">
        <v>42</v>
      </c>
      <c r="X1273" t="s">
        <v>43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3">
      <c r="A1274">
        <v>38</v>
      </c>
      <c r="B1274">
        <f t="shared" si="19"/>
        <v>0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1782</v>
      </c>
      <c r="L1274">
        <v>4</v>
      </c>
      <c r="M1274" t="s">
        <v>39</v>
      </c>
      <c r="N1274">
        <v>40</v>
      </c>
      <c r="O1274">
        <v>2</v>
      </c>
      <c r="P1274">
        <v>1</v>
      </c>
      <c r="Q1274" t="s">
        <v>50</v>
      </c>
      <c r="R1274">
        <v>3</v>
      </c>
      <c r="S1274" t="s">
        <v>48</v>
      </c>
      <c r="T1274">
        <v>3702</v>
      </c>
      <c r="U1274">
        <v>16376</v>
      </c>
      <c r="V1274">
        <v>1</v>
      </c>
      <c r="W1274" t="s">
        <v>42</v>
      </c>
      <c r="X1274" t="s">
        <v>43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3">
      <c r="A1275">
        <v>22</v>
      </c>
      <c r="B1275">
        <f t="shared" si="19"/>
        <v>1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1783</v>
      </c>
      <c r="L1275">
        <v>3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2398</v>
      </c>
      <c r="U1275">
        <v>15999</v>
      </c>
      <c r="V1275">
        <v>1</v>
      </c>
      <c r="W1275" t="s">
        <v>42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3">
      <c r="A1276">
        <v>31</v>
      </c>
      <c r="B1276">
        <f t="shared" si="19"/>
        <v>0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1784</v>
      </c>
      <c r="L1276">
        <v>1</v>
      </c>
      <c r="M1276" t="s">
        <v>39</v>
      </c>
      <c r="N1276">
        <v>91</v>
      </c>
      <c r="O1276">
        <v>2</v>
      </c>
      <c r="P1276">
        <v>2</v>
      </c>
      <c r="Q1276" t="s">
        <v>40</v>
      </c>
      <c r="R1276">
        <v>4</v>
      </c>
      <c r="S1276" t="s">
        <v>48</v>
      </c>
      <c r="T1276">
        <v>5468</v>
      </c>
      <c r="U1276">
        <v>13402</v>
      </c>
      <c r="V1276">
        <v>1</v>
      </c>
      <c r="W1276" t="s">
        <v>42</v>
      </c>
      <c r="X1276" t="s">
        <v>43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3">
      <c r="A1277">
        <v>51</v>
      </c>
      <c r="B1277">
        <f t="shared" si="19"/>
        <v>0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1786</v>
      </c>
      <c r="L1277">
        <v>1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48</v>
      </c>
      <c r="T1277">
        <v>13116</v>
      </c>
      <c r="U1277">
        <v>22984</v>
      </c>
      <c r="V1277">
        <v>2</v>
      </c>
      <c r="W1277" t="s">
        <v>42</v>
      </c>
      <c r="X1277" t="s">
        <v>43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3">
      <c r="A1278">
        <v>37</v>
      </c>
      <c r="B1278">
        <f t="shared" si="19"/>
        <v>0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1787</v>
      </c>
      <c r="L1278">
        <v>2</v>
      </c>
      <c r="M1278" t="s">
        <v>46</v>
      </c>
      <c r="N1278">
        <v>46</v>
      </c>
      <c r="O1278">
        <v>2</v>
      </c>
      <c r="P1278">
        <v>2</v>
      </c>
      <c r="Q1278" t="s">
        <v>40</v>
      </c>
      <c r="R1278">
        <v>2</v>
      </c>
      <c r="S1278" t="s">
        <v>48</v>
      </c>
      <c r="T1278">
        <v>4189</v>
      </c>
      <c r="U1278">
        <v>8800</v>
      </c>
      <c r="V1278">
        <v>1</v>
      </c>
      <c r="W1278" t="s">
        <v>42</v>
      </c>
      <c r="X1278" t="s">
        <v>43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3">
      <c r="A1279">
        <v>46</v>
      </c>
      <c r="B1279">
        <f t="shared" si="19"/>
        <v>0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1789</v>
      </c>
      <c r="L1279">
        <v>3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52</v>
      </c>
      <c r="T1279">
        <v>19328</v>
      </c>
      <c r="U1279">
        <v>14218</v>
      </c>
      <c r="V1279">
        <v>7</v>
      </c>
      <c r="W1279" t="s">
        <v>42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3">
      <c r="A1280">
        <v>36</v>
      </c>
      <c r="B1280">
        <f t="shared" si="19"/>
        <v>0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1790</v>
      </c>
      <c r="L1280">
        <v>4</v>
      </c>
      <c r="M1280" t="s">
        <v>46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48</v>
      </c>
      <c r="T1280">
        <v>8321</v>
      </c>
      <c r="U1280">
        <v>25949</v>
      </c>
      <c r="V1280">
        <v>7</v>
      </c>
      <c r="W1280" t="s">
        <v>42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3">
      <c r="A1281">
        <v>44</v>
      </c>
      <c r="B1281">
        <f t="shared" si="19"/>
        <v>1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1792</v>
      </c>
      <c r="L1281">
        <v>3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>
        <v>2</v>
      </c>
      <c r="S1281" t="s">
        <v>52</v>
      </c>
      <c r="T1281">
        <v>2342</v>
      </c>
      <c r="U1281">
        <v>11092</v>
      </c>
      <c r="V1281">
        <v>1</v>
      </c>
      <c r="W1281" t="s">
        <v>42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3">
      <c r="A1282">
        <v>37</v>
      </c>
      <c r="B1282">
        <f t="shared" si="19"/>
        <v>0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1794</v>
      </c>
      <c r="L1282">
        <v>3</v>
      </c>
      <c r="M1282" t="s">
        <v>46</v>
      </c>
      <c r="N1282">
        <v>89</v>
      </c>
      <c r="O1282">
        <v>3</v>
      </c>
      <c r="P1282">
        <v>2</v>
      </c>
      <c r="Q1282" t="s">
        <v>61</v>
      </c>
      <c r="R1282">
        <v>2</v>
      </c>
      <c r="S1282" t="s">
        <v>52</v>
      </c>
      <c r="T1282">
        <v>4071</v>
      </c>
      <c r="U1282">
        <v>12832</v>
      </c>
      <c r="V1282">
        <v>2</v>
      </c>
      <c r="W1282" t="s">
        <v>42</v>
      </c>
      <c r="X1282" t="s">
        <v>43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3">
      <c r="A1283">
        <v>35</v>
      </c>
      <c r="B1283">
        <f t="shared" ref="B1283:B1346" si="20">IF(C1283="Yes",1,0)</f>
        <v>1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1797</v>
      </c>
      <c r="L1283">
        <v>3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>
        <v>4</v>
      </c>
      <c r="S1283" t="s">
        <v>41</v>
      </c>
      <c r="T1283">
        <v>5813</v>
      </c>
      <c r="U1283">
        <v>13492</v>
      </c>
      <c r="V1283">
        <v>1</v>
      </c>
      <c r="W1283" t="s">
        <v>42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3">
      <c r="A1284">
        <v>33</v>
      </c>
      <c r="B1284">
        <f t="shared" si="20"/>
        <v>0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1798</v>
      </c>
      <c r="L1284">
        <v>4</v>
      </c>
      <c r="M1284" t="s">
        <v>46</v>
      </c>
      <c r="N1284">
        <v>90</v>
      </c>
      <c r="O1284">
        <v>4</v>
      </c>
      <c r="P1284">
        <v>1</v>
      </c>
      <c r="Q1284" t="s">
        <v>47</v>
      </c>
      <c r="R1284">
        <v>1</v>
      </c>
      <c r="S1284" t="s">
        <v>48</v>
      </c>
      <c r="T1284">
        <v>3143</v>
      </c>
      <c r="U1284">
        <v>6076</v>
      </c>
      <c r="V1284">
        <v>6</v>
      </c>
      <c r="W1284" t="s">
        <v>42</v>
      </c>
      <c r="X1284" t="s">
        <v>43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3">
      <c r="A1285">
        <v>28</v>
      </c>
      <c r="B1285">
        <f t="shared" si="20"/>
        <v>0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1799</v>
      </c>
      <c r="L1285">
        <v>3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>
        <v>4</v>
      </c>
      <c r="S1285" t="s">
        <v>48</v>
      </c>
      <c r="T1285">
        <v>2044</v>
      </c>
      <c r="U1285">
        <v>5531</v>
      </c>
      <c r="V1285">
        <v>1</v>
      </c>
      <c r="W1285" t="s">
        <v>42</v>
      </c>
      <c r="X1285" t="s">
        <v>43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3">
      <c r="A1286">
        <v>39</v>
      </c>
      <c r="B1286">
        <f t="shared" si="20"/>
        <v>0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1800</v>
      </c>
      <c r="L1286">
        <v>3</v>
      </c>
      <c r="M1286" t="s">
        <v>46</v>
      </c>
      <c r="N1286">
        <v>65</v>
      </c>
      <c r="O1286">
        <v>3</v>
      </c>
      <c r="P1286">
        <v>3</v>
      </c>
      <c r="Q1286" t="s">
        <v>58</v>
      </c>
      <c r="R1286">
        <v>3</v>
      </c>
      <c r="S1286" t="s">
        <v>41</v>
      </c>
      <c r="T1286">
        <v>13464</v>
      </c>
      <c r="U1286">
        <v>7914</v>
      </c>
      <c r="V1286">
        <v>7</v>
      </c>
      <c r="W1286" t="s">
        <v>42</v>
      </c>
      <c r="X1286" t="s">
        <v>43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3">
      <c r="A1287">
        <v>46</v>
      </c>
      <c r="B1287">
        <f t="shared" si="20"/>
        <v>0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1801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>
        <v>2</v>
      </c>
      <c r="S1287" t="s">
        <v>41</v>
      </c>
      <c r="T1287">
        <v>7991</v>
      </c>
      <c r="U1287">
        <v>25166</v>
      </c>
      <c r="V1287">
        <v>8</v>
      </c>
      <c r="W1287" t="s">
        <v>42</v>
      </c>
      <c r="X1287" t="s">
        <v>43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3">
      <c r="A1288">
        <v>40</v>
      </c>
      <c r="B1288">
        <f t="shared" si="20"/>
        <v>0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1802</v>
      </c>
      <c r="L1288">
        <v>3</v>
      </c>
      <c r="M1288" t="s">
        <v>39</v>
      </c>
      <c r="N1288">
        <v>99</v>
      </c>
      <c r="O1288">
        <v>3</v>
      </c>
      <c r="P1288">
        <v>1</v>
      </c>
      <c r="Q1288" t="s">
        <v>50</v>
      </c>
      <c r="R1288">
        <v>1</v>
      </c>
      <c r="S1288" t="s">
        <v>48</v>
      </c>
      <c r="T1288">
        <v>3377</v>
      </c>
      <c r="U1288">
        <v>25605</v>
      </c>
      <c r="V1288">
        <v>4</v>
      </c>
      <c r="W1288" t="s">
        <v>42</v>
      </c>
      <c r="X1288" t="s">
        <v>43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3">
      <c r="A1289">
        <v>42</v>
      </c>
      <c r="B1289">
        <f t="shared" si="20"/>
        <v>0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1803</v>
      </c>
      <c r="L1289">
        <v>2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48</v>
      </c>
      <c r="T1289">
        <v>5538</v>
      </c>
      <c r="U1289">
        <v>5696</v>
      </c>
      <c r="V1289">
        <v>5</v>
      </c>
      <c r="W1289" t="s">
        <v>42</v>
      </c>
      <c r="X1289" t="s">
        <v>43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3">
      <c r="A1290">
        <v>35</v>
      </c>
      <c r="B1290">
        <f t="shared" si="20"/>
        <v>0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1804</v>
      </c>
      <c r="L1290">
        <v>2</v>
      </c>
      <c r="M1290" t="s">
        <v>46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52</v>
      </c>
      <c r="T1290">
        <v>5762</v>
      </c>
      <c r="U1290">
        <v>24442</v>
      </c>
      <c r="V1290">
        <v>2</v>
      </c>
      <c r="W1290" t="s">
        <v>42</v>
      </c>
      <c r="X1290" t="s">
        <v>43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3">
      <c r="A1291">
        <v>38</v>
      </c>
      <c r="B1291">
        <f t="shared" si="20"/>
        <v>0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1805</v>
      </c>
      <c r="L1291">
        <v>1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>
        <v>2</v>
      </c>
      <c r="S1291" t="s">
        <v>52</v>
      </c>
      <c r="T1291">
        <v>2592</v>
      </c>
      <c r="U1291">
        <v>7129</v>
      </c>
      <c r="V1291">
        <v>5</v>
      </c>
      <c r="W1291" t="s">
        <v>42</v>
      </c>
      <c r="X1291" t="s">
        <v>43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3">
      <c r="A1292">
        <v>34</v>
      </c>
      <c r="B1292">
        <f t="shared" si="20"/>
        <v>1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1807</v>
      </c>
      <c r="L1292">
        <v>4</v>
      </c>
      <c r="M1292" t="s">
        <v>46</v>
      </c>
      <c r="N1292">
        <v>93</v>
      </c>
      <c r="O1292">
        <v>3</v>
      </c>
      <c r="P1292">
        <v>2</v>
      </c>
      <c r="Q1292" t="s">
        <v>50</v>
      </c>
      <c r="R1292">
        <v>1</v>
      </c>
      <c r="S1292" t="s">
        <v>48</v>
      </c>
      <c r="T1292">
        <v>5346</v>
      </c>
      <c r="U1292">
        <v>6208</v>
      </c>
      <c r="V1292">
        <v>4</v>
      </c>
      <c r="W1292" t="s">
        <v>42</v>
      </c>
      <c r="X1292" t="s">
        <v>43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3">
      <c r="A1293">
        <v>37</v>
      </c>
      <c r="B1293">
        <f t="shared" si="20"/>
        <v>1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1809</v>
      </c>
      <c r="L1293">
        <v>4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41</v>
      </c>
      <c r="T1293">
        <v>4213</v>
      </c>
      <c r="U1293">
        <v>4992</v>
      </c>
      <c r="V1293">
        <v>1</v>
      </c>
      <c r="W1293" t="s">
        <v>42</v>
      </c>
      <c r="X1293" t="s">
        <v>43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3">
      <c r="A1294">
        <v>39</v>
      </c>
      <c r="B1294">
        <f t="shared" si="20"/>
        <v>0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1812</v>
      </c>
      <c r="L1294">
        <v>3</v>
      </c>
      <c r="M1294" t="s">
        <v>46</v>
      </c>
      <c r="N1294">
        <v>83</v>
      </c>
      <c r="O1294">
        <v>3</v>
      </c>
      <c r="P1294">
        <v>2</v>
      </c>
      <c r="Q1294" t="s">
        <v>40</v>
      </c>
      <c r="R1294">
        <v>4</v>
      </c>
      <c r="S1294" t="s">
        <v>52</v>
      </c>
      <c r="T1294">
        <v>4127</v>
      </c>
      <c r="U1294">
        <v>19188</v>
      </c>
      <c r="V1294">
        <v>2</v>
      </c>
      <c r="W1294" t="s">
        <v>42</v>
      </c>
      <c r="X1294" t="s">
        <v>43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3">
      <c r="A1295">
        <v>43</v>
      </c>
      <c r="B1295">
        <f t="shared" si="20"/>
        <v>0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1813</v>
      </c>
      <c r="L1295">
        <v>1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>
        <v>3</v>
      </c>
      <c r="S1295" t="s">
        <v>41</v>
      </c>
      <c r="T1295">
        <v>2438</v>
      </c>
      <c r="U1295">
        <v>24978</v>
      </c>
      <c r="V1295">
        <v>4</v>
      </c>
      <c r="W1295" t="s">
        <v>42</v>
      </c>
      <c r="X1295" t="s">
        <v>43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3">
      <c r="A1296">
        <v>41</v>
      </c>
      <c r="B1296">
        <f t="shared" si="20"/>
        <v>0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1814</v>
      </c>
      <c r="L1296">
        <v>2</v>
      </c>
      <c r="M1296" t="s">
        <v>46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41</v>
      </c>
      <c r="T1296">
        <v>6870</v>
      </c>
      <c r="U1296">
        <v>15530</v>
      </c>
      <c r="V1296">
        <v>3</v>
      </c>
      <c r="W1296" t="s">
        <v>42</v>
      </c>
      <c r="X1296" t="s">
        <v>43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3">
      <c r="A1297">
        <v>41</v>
      </c>
      <c r="B1297">
        <f t="shared" si="20"/>
        <v>0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1815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>
        <v>3</v>
      </c>
      <c r="S1297" t="s">
        <v>52</v>
      </c>
      <c r="T1297">
        <v>10447</v>
      </c>
      <c r="U1297">
        <v>26458</v>
      </c>
      <c r="V1297">
        <v>0</v>
      </c>
      <c r="W1297" t="s">
        <v>42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3">
      <c r="A1298">
        <v>30</v>
      </c>
      <c r="B1298">
        <f t="shared" si="20"/>
        <v>0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1816</v>
      </c>
      <c r="L1298">
        <v>1</v>
      </c>
      <c r="M1298" t="s">
        <v>39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41</v>
      </c>
      <c r="T1298">
        <v>9667</v>
      </c>
      <c r="U1298">
        <v>2739</v>
      </c>
      <c r="V1298">
        <v>9</v>
      </c>
      <c r="W1298" t="s">
        <v>42</v>
      </c>
      <c r="X1298" t="s">
        <v>43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3">
      <c r="A1299">
        <v>26</v>
      </c>
      <c r="B1299">
        <f t="shared" si="20"/>
        <v>1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1818</v>
      </c>
      <c r="L1299">
        <v>4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>
        <v>2</v>
      </c>
      <c r="S1299" t="s">
        <v>48</v>
      </c>
      <c r="T1299">
        <v>2148</v>
      </c>
      <c r="U1299">
        <v>6889</v>
      </c>
      <c r="V1299">
        <v>0</v>
      </c>
      <c r="W1299" t="s">
        <v>42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3">
      <c r="A1300">
        <v>46</v>
      </c>
      <c r="B1300">
        <f t="shared" si="20"/>
        <v>1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1821</v>
      </c>
      <c r="L1300">
        <v>4</v>
      </c>
      <c r="M1300" t="s">
        <v>39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48</v>
      </c>
      <c r="T1300">
        <v>8926</v>
      </c>
      <c r="U1300">
        <v>10842</v>
      </c>
      <c r="V1300">
        <v>4</v>
      </c>
      <c r="W1300" t="s">
        <v>42</v>
      </c>
      <c r="X1300" t="s">
        <v>43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3">
      <c r="A1301">
        <v>40</v>
      </c>
      <c r="B1301">
        <f t="shared" si="20"/>
        <v>0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1822</v>
      </c>
      <c r="L1301">
        <v>3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52</v>
      </c>
      <c r="T1301">
        <v>6513</v>
      </c>
      <c r="U1301">
        <v>9060</v>
      </c>
      <c r="V1301">
        <v>4</v>
      </c>
      <c r="W1301" t="s">
        <v>42</v>
      </c>
      <c r="X1301" t="s">
        <v>43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3">
      <c r="A1302">
        <v>34</v>
      </c>
      <c r="B1302">
        <f t="shared" si="20"/>
        <v>0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1823</v>
      </c>
      <c r="L1302">
        <v>2</v>
      </c>
      <c r="M1302" t="s">
        <v>46</v>
      </c>
      <c r="N1302">
        <v>92</v>
      </c>
      <c r="O1302">
        <v>4</v>
      </c>
      <c r="P1302">
        <v>2</v>
      </c>
      <c r="Q1302" t="s">
        <v>40</v>
      </c>
      <c r="R1302">
        <v>3</v>
      </c>
      <c r="S1302" t="s">
        <v>48</v>
      </c>
      <c r="T1302">
        <v>6799</v>
      </c>
      <c r="U1302">
        <v>22128</v>
      </c>
      <c r="V1302">
        <v>1</v>
      </c>
      <c r="W1302" t="s">
        <v>42</v>
      </c>
      <c r="X1302" t="s">
        <v>43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3">
      <c r="A1303">
        <v>58</v>
      </c>
      <c r="B1303">
        <f t="shared" si="20"/>
        <v>0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1824</v>
      </c>
      <c r="L1303">
        <v>2</v>
      </c>
      <c r="M1303" t="s">
        <v>46</v>
      </c>
      <c r="N1303">
        <v>52</v>
      </c>
      <c r="O1303">
        <v>3</v>
      </c>
      <c r="P1303">
        <v>4</v>
      </c>
      <c r="Q1303" t="s">
        <v>56</v>
      </c>
      <c r="R1303">
        <v>2</v>
      </c>
      <c r="S1303" t="s">
        <v>52</v>
      </c>
      <c r="T1303">
        <v>16291</v>
      </c>
      <c r="U1303">
        <v>22577</v>
      </c>
      <c r="V1303">
        <v>4</v>
      </c>
      <c r="W1303" t="s">
        <v>42</v>
      </c>
      <c r="X1303" t="s">
        <v>43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3">
      <c r="A1304">
        <v>35</v>
      </c>
      <c r="B1304">
        <f t="shared" si="20"/>
        <v>0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1826</v>
      </c>
      <c r="L1304">
        <v>2</v>
      </c>
      <c r="M1304" t="s">
        <v>46</v>
      </c>
      <c r="N1304">
        <v>91</v>
      </c>
      <c r="O1304">
        <v>1</v>
      </c>
      <c r="P1304">
        <v>1</v>
      </c>
      <c r="Q1304" t="s">
        <v>50</v>
      </c>
      <c r="R1304">
        <v>3</v>
      </c>
      <c r="S1304" t="s">
        <v>48</v>
      </c>
      <c r="T1304">
        <v>2705</v>
      </c>
      <c r="U1304">
        <v>9696</v>
      </c>
      <c r="V1304">
        <v>0</v>
      </c>
      <c r="W1304" t="s">
        <v>42</v>
      </c>
      <c r="X1304" t="s">
        <v>43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3">
      <c r="A1305">
        <v>47</v>
      </c>
      <c r="B1305">
        <f t="shared" si="20"/>
        <v>0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1827</v>
      </c>
      <c r="L1305">
        <v>3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52</v>
      </c>
      <c r="T1305">
        <v>10333</v>
      </c>
      <c r="U1305">
        <v>19271</v>
      </c>
      <c r="V1305">
        <v>8</v>
      </c>
      <c r="W1305" t="s">
        <v>42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3">
      <c r="A1306">
        <v>40</v>
      </c>
      <c r="B1306">
        <f t="shared" si="20"/>
        <v>0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1829</v>
      </c>
      <c r="L1306">
        <v>2</v>
      </c>
      <c r="M1306" t="s">
        <v>39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52</v>
      </c>
      <c r="T1306">
        <v>4448</v>
      </c>
      <c r="U1306">
        <v>10748</v>
      </c>
      <c r="V1306">
        <v>2</v>
      </c>
      <c r="W1306" t="s">
        <v>42</v>
      </c>
      <c r="X1306" t="s">
        <v>43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3">
      <c r="A1307">
        <v>54</v>
      </c>
      <c r="B1307">
        <f t="shared" si="20"/>
        <v>0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1830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>
        <v>4</v>
      </c>
      <c r="S1307" t="s">
        <v>48</v>
      </c>
      <c r="T1307">
        <v>6854</v>
      </c>
      <c r="U1307">
        <v>15696</v>
      </c>
      <c r="V1307">
        <v>4</v>
      </c>
      <c r="W1307" t="s">
        <v>42</v>
      </c>
      <c r="X1307" t="s">
        <v>43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3">
      <c r="A1308">
        <v>31</v>
      </c>
      <c r="B1308">
        <f t="shared" si="20"/>
        <v>0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1833</v>
      </c>
      <c r="L1308">
        <v>1</v>
      </c>
      <c r="M1308" t="s">
        <v>39</v>
      </c>
      <c r="N1308">
        <v>68</v>
      </c>
      <c r="O1308">
        <v>3</v>
      </c>
      <c r="P1308">
        <v>3</v>
      </c>
      <c r="Q1308" t="s">
        <v>40</v>
      </c>
      <c r="R1308">
        <v>1</v>
      </c>
      <c r="S1308" t="s">
        <v>48</v>
      </c>
      <c r="T1308">
        <v>9637</v>
      </c>
      <c r="U1308">
        <v>8277</v>
      </c>
      <c r="V1308">
        <v>2</v>
      </c>
      <c r="W1308" t="s">
        <v>42</v>
      </c>
      <c r="X1308" t="s">
        <v>43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3">
      <c r="A1309">
        <v>28</v>
      </c>
      <c r="B1309">
        <f t="shared" si="20"/>
        <v>0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1834</v>
      </c>
      <c r="L1309">
        <v>3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>
        <v>1</v>
      </c>
      <c r="S1309" t="s">
        <v>48</v>
      </c>
      <c r="T1309">
        <v>3591</v>
      </c>
      <c r="U1309">
        <v>12719</v>
      </c>
      <c r="V1309">
        <v>1</v>
      </c>
      <c r="W1309" t="s">
        <v>42</v>
      </c>
      <c r="X1309" t="s">
        <v>43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3">
      <c r="A1310">
        <v>38</v>
      </c>
      <c r="B1310">
        <f t="shared" si="20"/>
        <v>0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1835</v>
      </c>
      <c r="L1310">
        <v>2</v>
      </c>
      <c r="M1310" t="s">
        <v>39</v>
      </c>
      <c r="N1310">
        <v>77</v>
      </c>
      <c r="O1310">
        <v>1</v>
      </c>
      <c r="P1310">
        <v>2</v>
      </c>
      <c r="Q1310" t="s">
        <v>57</v>
      </c>
      <c r="R1310">
        <v>4</v>
      </c>
      <c r="S1310" t="s">
        <v>48</v>
      </c>
      <c r="T1310">
        <v>5405</v>
      </c>
      <c r="U1310">
        <v>4244</v>
      </c>
      <c r="V1310">
        <v>2</v>
      </c>
      <c r="W1310" t="s">
        <v>42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3">
      <c r="A1311">
        <v>26</v>
      </c>
      <c r="B1311">
        <f t="shared" si="20"/>
        <v>0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1836</v>
      </c>
      <c r="L1311">
        <v>3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>
        <v>4</v>
      </c>
      <c r="S1311" t="s">
        <v>41</v>
      </c>
      <c r="T1311">
        <v>4684</v>
      </c>
      <c r="U1311">
        <v>9125</v>
      </c>
      <c r="V1311">
        <v>1</v>
      </c>
      <c r="W1311" t="s">
        <v>42</v>
      </c>
      <c r="X1311" t="s">
        <v>43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3">
      <c r="A1312">
        <v>58</v>
      </c>
      <c r="B1312">
        <f t="shared" si="20"/>
        <v>0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1837</v>
      </c>
      <c r="L1312">
        <v>1</v>
      </c>
      <c r="M1312" t="s">
        <v>46</v>
      </c>
      <c r="N1312">
        <v>87</v>
      </c>
      <c r="O1312">
        <v>3</v>
      </c>
      <c r="P1312">
        <v>4</v>
      </c>
      <c r="Q1312" t="s">
        <v>58</v>
      </c>
      <c r="R1312">
        <v>3</v>
      </c>
      <c r="S1312" t="s">
        <v>48</v>
      </c>
      <c r="T1312">
        <v>15787</v>
      </c>
      <c r="U1312">
        <v>21624</v>
      </c>
      <c r="V1312">
        <v>2</v>
      </c>
      <c r="W1312" t="s">
        <v>42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3">
      <c r="A1313">
        <v>18</v>
      </c>
      <c r="B1313">
        <f t="shared" si="20"/>
        <v>0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1839</v>
      </c>
      <c r="L1313">
        <v>2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>
        <v>3</v>
      </c>
      <c r="S1313" t="s">
        <v>41</v>
      </c>
      <c r="T1313">
        <v>1514</v>
      </c>
      <c r="U1313">
        <v>8018</v>
      </c>
      <c r="V1313">
        <v>1</v>
      </c>
      <c r="W1313" t="s">
        <v>42</v>
      </c>
      <c r="X1313" t="s">
        <v>43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3">
      <c r="A1314">
        <v>31</v>
      </c>
      <c r="B1314">
        <f t="shared" si="20"/>
        <v>1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1842</v>
      </c>
      <c r="L1314">
        <v>4</v>
      </c>
      <c r="M1314" t="s">
        <v>46</v>
      </c>
      <c r="N1314">
        <v>89</v>
      </c>
      <c r="O1314">
        <v>4</v>
      </c>
      <c r="P1314">
        <v>1</v>
      </c>
      <c r="Q1314" t="s">
        <v>61</v>
      </c>
      <c r="R1314">
        <v>1</v>
      </c>
      <c r="S1314" t="s">
        <v>48</v>
      </c>
      <c r="T1314">
        <v>2956</v>
      </c>
      <c r="U1314">
        <v>21495</v>
      </c>
      <c r="V1314">
        <v>0</v>
      </c>
      <c r="W1314" t="s">
        <v>42</v>
      </c>
      <c r="X1314" t="s">
        <v>43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3">
      <c r="A1315">
        <v>29</v>
      </c>
      <c r="B1315">
        <f t="shared" si="20"/>
        <v>1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1844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>
        <v>1</v>
      </c>
      <c r="S1315" t="s">
        <v>52</v>
      </c>
      <c r="T1315">
        <v>2335</v>
      </c>
      <c r="U1315">
        <v>3157</v>
      </c>
      <c r="V1315">
        <v>4</v>
      </c>
      <c r="W1315" t="s">
        <v>42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3">
      <c r="A1316">
        <v>45</v>
      </c>
      <c r="B1316">
        <f t="shared" si="20"/>
        <v>0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1845</v>
      </c>
      <c r="L1316">
        <v>3</v>
      </c>
      <c r="M1316" t="s">
        <v>39</v>
      </c>
      <c r="N1316">
        <v>67</v>
      </c>
      <c r="O1316">
        <v>3</v>
      </c>
      <c r="P1316">
        <v>2</v>
      </c>
      <c r="Q1316" t="s">
        <v>40</v>
      </c>
      <c r="R1316">
        <v>3</v>
      </c>
      <c r="S1316" t="s">
        <v>48</v>
      </c>
      <c r="T1316">
        <v>5154</v>
      </c>
      <c r="U1316">
        <v>19665</v>
      </c>
      <c r="V1316">
        <v>4</v>
      </c>
      <c r="W1316" t="s">
        <v>42</v>
      </c>
      <c r="X1316" t="s">
        <v>43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3">
      <c r="A1317">
        <v>36</v>
      </c>
      <c r="B1317">
        <f t="shared" si="20"/>
        <v>0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1847</v>
      </c>
      <c r="L1317">
        <v>4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>
        <v>2</v>
      </c>
      <c r="S1317" t="s">
        <v>48</v>
      </c>
      <c r="T1317">
        <v>6962</v>
      </c>
      <c r="U1317">
        <v>19573</v>
      </c>
      <c r="V1317">
        <v>4</v>
      </c>
      <c r="W1317" t="s">
        <v>42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3">
      <c r="A1318">
        <v>43</v>
      </c>
      <c r="B1318">
        <f t="shared" si="20"/>
        <v>0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1849</v>
      </c>
      <c r="L1318">
        <v>1</v>
      </c>
      <c r="M1318" t="s">
        <v>46</v>
      </c>
      <c r="N1318">
        <v>92</v>
      </c>
      <c r="O1318">
        <v>3</v>
      </c>
      <c r="P1318">
        <v>2</v>
      </c>
      <c r="Q1318" t="s">
        <v>40</v>
      </c>
      <c r="R1318">
        <v>4</v>
      </c>
      <c r="S1318" t="s">
        <v>48</v>
      </c>
      <c r="T1318">
        <v>5675</v>
      </c>
      <c r="U1318">
        <v>19246</v>
      </c>
      <c r="V1318">
        <v>1</v>
      </c>
      <c r="W1318" t="s">
        <v>42</v>
      </c>
      <c r="X1318" t="s">
        <v>43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3">
      <c r="A1319">
        <v>27</v>
      </c>
      <c r="B1319">
        <f t="shared" si="20"/>
        <v>0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1850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>
        <v>4</v>
      </c>
      <c r="S1319" t="s">
        <v>41</v>
      </c>
      <c r="T1319">
        <v>2379</v>
      </c>
      <c r="U1319">
        <v>19826</v>
      </c>
      <c r="V1319">
        <v>0</v>
      </c>
      <c r="W1319" t="s">
        <v>42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3">
      <c r="A1320">
        <v>29</v>
      </c>
      <c r="B1320">
        <f t="shared" si="20"/>
        <v>0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1852</v>
      </c>
      <c r="L1320">
        <v>4</v>
      </c>
      <c r="M1320" t="s">
        <v>46</v>
      </c>
      <c r="N1320">
        <v>40</v>
      </c>
      <c r="O1320">
        <v>3</v>
      </c>
      <c r="P1320">
        <v>1</v>
      </c>
      <c r="Q1320" t="s">
        <v>50</v>
      </c>
      <c r="R1320">
        <v>4</v>
      </c>
      <c r="S1320" t="s">
        <v>48</v>
      </c>
      <c r="T1320">
        <v>3812</v>
      </c>
      <c r="U1320">
        <v>7003</v>
      </c>
      <c r="V1320">
        <v>1</v>
      </c>
      <c r="W1320" t="s">
        <v>42</v>
      </c>
      <c r="X1320" t="s">
        <v>43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3">
      <c r="A1321">
        <v>32</v>
      </c>
      <c r="B1321">
        <f t="shared" si="20"/>
        <v>0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1853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>
        <v>4</v>
      </c>
      <c r="S1321" t="s">
        <v>41</v>
      </c>
      <c r="T1321">
        <v>4648</v>
      </c>
      <c r="U1321">
        <v>26075</v>
      </c>
      <c r="V1321">
        <v>8</v>
      </c>
      <c r="W1321" t="s">
        <v>42</v>
      </c>
      <c r="X1321" t="s">
        <v>43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3">
      <c r="A1322">
        <v>42</v>
      </c>
      <c r="B1322">
        <f t="shared" si="20"/>
        <v>0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1854</v>
      </c>
      <c r="L1322">
        <v>3</v>
      </c>
      <c r="M1322" t="s">
        <v>46</v>
      </c>
      <c r="N1322">
        <v>38</v>
      </c>
      <c r="O1322">
        <v>3</v>
      </c>
      <c r="P1322">
        <v>1</v>
      </c>
      <c r="Q1322" t="s">
        <v>47</v>
      </c>
      <c r="R1322">
        <v>3</v>
      </c>
      <c r="S1322" t="s">
        <v>48</v>
      </c>
      <c r="T1322">
        <v>2936</v>
      </c>
      <c r="U1322">
        <v>6161</v>
      </c>
      <c r="V1322">
        <v>3</v>
      </c>
      <c r="W1322" t="s">
        <v>42</v>
      </c>
      <c r="X1322" t="s">
        <v>43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3">
      <c r="A1323">
        <v>47</v>
      </c>
      <c r="B1323">
        <f t="shared" si="20"/>
        <v>0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1856</v>
      </c>
      <c r="L1323">
        <v>2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>
        <v>3</v>
      </c>
      <c r="S1323" t="s">
        <v>41</v>
      </c>
      <c r="T1323">
        <v>2105</v>
      </c>
      <c r="U1323">
        <v>5411</v>
      </c>
      <c r="V1323">
        <v>4</v>
      </c>
      <c r="W1323" t="s">
        <v>42</v>
      </c>
      <c r="X1323" t="s">
        <v>43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3">
      <c r="A1324">
        <v>46</v>
      </c>
      <c r="B1324">
        <f t="shared" si="20"/>
        <v>0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1857</v>
      </c>
      <c r="L1324">
        <v>4</v>
      </c>
      <c r="M1324" t="s">
        <v>46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52</v>
      </c>
      <c r="T1324">
        <v>8578</v>
      </c>
      <c r="U1324">
        <v>19989</v>
      </c>
      <c r="V1324">
        <v>3</v>
      </c>
      <c r="W1324" t="s">
        <v>42</v>
      </c>
      <c r="X1324" t="s">
        <v>43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3">
      <c r="A1325">
        <v>28</v>
      </c>
      <c r="B1325">
        <f t="shared" si="20"/>
        <v>0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1858</v>
      </c>
      <c r="L1325">
        <v>3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>
        <v>4</v>
      </c>
      <c r="S1325" t="s">
        <v>52</v>
      </c>
      <c r="T1325">
        <v>2706</v>
      </c>
      <c r="U1325">
        <v>10494</v>
      </c>
      <c r="V1325">
        <v>1</v>
      </c>
      <c r="W1325" t="s">
        <v>42</v>
      </c>
      <c r="X1325" t="s">
        <v>43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3">
      <c r="A1326">
        <v>29</v>
      </c>
      <c r="B1326">
        <f t="shared" si="20"/>
        <v>0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1859</v>
      </c>
      <c r="L1326">
        <v>4</v>
      </c>
      <c r="M1326" t="s">
        <v>46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52</v>
      </c>
      <c r="T1326">
        <v>6384</v>
      </c>
      <c r="U1326">
        <v>21143</v>
      </c>
      <c r="V1326">
        <v>8</v>
      </c>
      <c r="W1326" t="s">
        <v>42</v>
      </c>
      <c r="X1326" t="s">
        <v>43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3">
      <c r="A1327">
        <v>42</v>
      </c>
      <c r="B1327">
        <f t="shared" si="20"/>
        <v>0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1860</v>
      </c>
      <c r="L1327">
        <v>4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>
        <v>3</v>
      </c>
      <c r="S1327" t="s">
        <v>41</v>
      </c>
      <c r="T1327">
        <v>3968</v>
      </c>
      <c r="U1327">
        <v>13624</v>
      </c>
      <c r="V1327">
        <v>4</v>
      </c>
      <c r="W1327" t="s">
        <v>42</v>
      </c>
      <c r="X1327" t="s">
        <v>43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3">
      <c r="A1328">
        <v>32</v>
      </c>
      <c r="B1328">
        <f t="shared" si="20"/>
        <v>1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1862</v>
      </c>
      <c r="L1328">
        <v>3</v>
      </c>
      <c r="M1328" t="s">
        <v>46</v>
      </c>
      <c r="N1328">
        <v>82</v>
      </c>
      <c r="O1328">
        <v>2</v>
      </c>
      <c r="P1328">
        <v>2</v>
      </c>
      <c r="Q1328" t="s">
        <v>40</v>
      </c>
      <c r="R1328">
        <v>2</v>
      </c>
      <c r="S1328" t="s">
        <v>41</v>
      </c>
      <c r="T1328">
        <v>9907</v>
      </c>
      <c r="U1328">
        <v>26186</v>
      </c>
      <c r="V1328">
        <v>7</v>
      </c>
      <c r="W1328" t="s">
        <v>42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3">
      <c r="A1329">
        <v>46</v>
      </c>
      <c r="B1329">
        <f t="shared" si="20"/>
        <v>0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1863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>
        <v>1</v>
      </c>
      <c r="S1329" t="s">
        <v>52</v>
      </c>
      <c r="T1329">
        <v>13225</v>
      </c>
      <c r="U1329">
        <v>7739</v>
      </c>
      <c r="V1329">
        <v>2</v>
      </c>
      <c r="W1329" t="s">
        <v>42</v>
      </c>
      <c r="X1329" t="s">
        <v>43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3">
      <c r="A1330">
        <v>27</v>
      </c>
      <c r="B1330">
        <f t="shared" si="20"/>
        <v>0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1864</v>
      </c>
      <c r="L1330">
        <v>2</v>
      </c>
      <c r="M1330" t="s">
        <v>39</v>
      </c>
      <c r="N1330">
        <v>36</v>
      </c>
      <c r="O1330">
        <v>2</v>
      </c>
      <c r="P1330">
        <v>2</v>
      </c>
      <c r="Q1330" t="s">
        <v>57</v>
      </c>
      <c r="R1330">
        <v>3</v>
      </c>
      <c r="S1330" t="s">
        <v>48</v>
      </c>
      <c r="T1330">
        <v>3540</v>
      </c>
      <c r="U1330">
        <v>7018</v>
      </c>
      <c r="V1330">
        <v>1</v>
      </c>
      <c r="W1330" t="s">
        <v>42</v>
      </c>
      <c r="X1330" t="s">
        <v>43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3">
      <c r="A1331">
        <v>29</v>
      </c>
      <c r="B1331">
        <f t="shared" si="20"/>
        <v>0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1865</v>
      </c>
      <c r="L1331">
        <v>4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>
        <v>2</v>
      </c>
      <c r="S1331" t="s">
        <v>48</v>
      </c>
      <c r="T1331">
        <v>2804</v>
      </c>
      <c r="U1331">
        <v>15434</v>
      </c>
      <c r="V1331">
        <v>1</v>
      </c>
      <c r="W1331" t="s">
        <v>42</v>
      </c>
      <c r="X1331" t="s">
        <v>43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3">
      <c r="A1332">
        <v>43</v>
      </c>
      <c r="B1332">
        <f t="shared" si="20"/>
        <v>0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1866</v>
      </c>
      <c r="L1332">
        <v>1</v>
      </c>
      <c r="M1332" t="s">
        <v>39</v>
      </c>
      <c r="N1332">
        <v>81</v>
      </c>
      <c r="O1332">
        <v>2</v>
      </c>
      <c r="P1332">
        <v>5</v>
      </c>
      <c r="Q1332" t="s">
        <v>56</v>
      </c>
      <c r="R1332">
        <v>3</v>
      </c>
      <c r="S1332" t="s">
        <v>48</v>
      </c>
      <c r="T1332">
        <v>19392</v>
      </c>
      <c r="U1332">
        <v>22539</v>
      </c>
      <c r="V1332">
        <v>7</v>
      </c>
      <c r="W1332" t="s">
        <v>42</v>
      </c>
      <c r="X1332" t="s">
        <v>43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3">
      <c r="A1333">
        <v>48</v>
      </c>
      <c r="B1333">
        <f t="shared" si="20"/>
        <v>0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1867</v>
      </c>
      <c r="L1333">
        <v>4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48</v>
      </c>
      <c r="T1333">
        <v>19665</v>
      </c>
      <c r="U1333">
        <v>13583</v>
      </c>
      <c r="V1333">
        <v>4</v>
      </c>
      <c r="W1333" t="s">
        <v>42</v>
      </c>
      <c r="X1333" t="s">
        <v>43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3">
      <c r="A1334">
        <v>29</v>
      </c>
      <c r="B1334">
        <f t="shared" si="20"/>
        <v>1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1868</v>
      </c>
      <c r="L1334">
        <v>4</v>
      </c>
      <c r="M1334" t="s">
        <v>46</v>
      </c>
      <c r="N1334">
        <v>73</v>
      </c>
      <c r="O1334">
        <v>2</v>
      </c>
      <c r="P1334">
        <v>1</v>
      </c>
      <c r="Q1334" t="s">
        <v>47</v>
      </c>
      <c r="R1334">
        <v>4</v>
      </c>
      <c r="S1334" t="s">
        <v>41</v>
      </c>
      <c r="T1334">
        <v>2439</v>
      </c>
      <c r="U1334">
        <v>14753</v>
      </c>
      <c r="V1334">
        <v>1</v>
      </c>
      <c r="W1334" t="s">
        <v>42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3">
      <c r="A1335">
        <v>46</v>
      </c>
      <c r="B1335">
        <f t="shared" si="20"/>
        <v>1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1869</v>
      </c>
      <c r="L1335">
        <v>3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>
        <v>2</v>
      </c>
      <c r="S1335" t="s">
        <v>48</v>
      </c>
      <c r="T1335">
        <v>7314</v>
      </c>
      <c r="U1335">
        <v>14011</v>
      </c>
      <c r="V1335">
        <v>5</v>
      </c>
      <c r="W1335" t="s">
        <v>42</v>
      </c>
      <c r="X1335" t="s">
        <v>43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3">
      <c r="A1336">
        <v>27</v>
      </c>
      <c r="B1336">
        <f t="shared" si="20"/>
        <v>0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1870</v>
      </c>
      <c r="L1336">
        <v>4</v>
      </c>
      <c r="M1336" t="s">
        <v>39</v>
      </c>
      <c r="N1336">
        <v>77</v>
      </c>
      <c r="O1336">
        <v>2</v>
      </c>
      <c r="P1336">
        <v>1</v>
      </c>
      <c r="Q1336" t="s">
        <v>47</v>
      </c>
      <c r="R1336">
        <v>1</v>
      </c>
      <c r="S1336" t="s">
        <v>48</v>
      </c>
      <c r="T1336">
        <v>4774</v>
      </c>
      <c r="U1336">
        <v>23844</v>
      </c>
      <c r="V1336">
        <v>0</v>
      </c>
      <c r="W1336" t="s">
        <v>42</v>
      </c>
      <c r="X1336" t="s">
        <v>43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3">
      <c r="A1337">
        <v>39</v>
      </c>
      <c r="B1337">
        <f t="shared" si="20"/>
        <v>0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1871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>
        <v>4</v>
      </c>
      <c r="S1337" t="s">
        <v>52</v>
      </c>
      <c r="T1337">
        <v>3902</v>
      </c>
      <c r="U1337">
        <v>5141</v>
      </c>
      <c r="V1337">
        <v>8</v>
      </c>
      <c r="W1337" t="s">
        <v>42</v>
      </c>
      <c r="X1337" t="s">
        <v>43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3">
      <c r="A1338">
        <v>55</v>
      </c>
      <c r="B1338">
        <f t="shared" si="20"/>
        <v>0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1873</v>
      </c>
      <c r="L1338">
        <v>2</v>
      </c>
      <c r="M1338" t="s">
        <v>46</v>
      </c>
      <c r="N1338">
        <v>98</v>
      </c>
      <c r="O1338">
        <v>2</v>
      </c>
      <c r="P1338">
        <v>1</v>
      </c>
      <c r="Q1338" t="s">
        <v>47</v>
      </c>
      <c r="R1338">
        <v>4</v>
      </c>
      <c r="S1338" t="s">
        <v>48</v>
      </c>
      <c r="T1338">
        <v>2662</v>
      </c>
      <c r="U1338">
        <v>7975</v>
      </c>
      <c r="V1338">
        <v>8</v>
      </c>
      <c r="W1338" t="s">
        <v>42</v>
      </c>
      <c r="X1338" t="s">
        <v>43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3">
      <c r="A1339">
        <v>28</v>
      </c>
      <c r="B1339">
        <f t="shared" si="20"/>
        <v>0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1875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48</v>
      </c>
      <c r="T1339">
        <v>2856</v>
      </c>
      <c r="U1339">
        <v>3692</v>
      </c>
      <c r="V1339">
        <v>1</v>
      </c>
      <c r="W1339" t="s">
        <v>42</v>
      </c>
      <c r="X1339" t="s">
        <v>43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3">
      <c r="A1340">
        <v>30</v>
      </c>
      <c r="B1340">
        <f t="shared" si="20"/>
        <v>1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1876</v>
      </c>
      <c r="L1340">
        <v>2</v>
      </c>
      <c r="M1340" t="s">
        <v>46</v>
      </c>
      <c r="N1340">
        <v>89</v>
      </c>
      <c r="O1340">
        <v>3</v>
      </c>
      <c r="P1340">
        <v>1</v>
      </c>
      <c r="Q1340" t="s">
        <v>57</v>
      </c>
      <c r="R1340">
        <v>4</v>
      </c>
      <c r="S1340" t="s">
        <v>41</v>
      </c>
      <c r="T1340">
        <v>1081</v>
      </c>
      <c r="U1340">
        <v>16019</v>
      </c>
      <c r="V1340">
        <v>1</v>
      </c>
      <c r="W1340" t="s">
        <v>42</v>
      </c>
      <c r="X1340" t="s">
        <v>43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3">
      <c r="A1341">
        <v>22</v>
      </c>
      <c r="B1341">
        <f t="shared" si="20"/>
        <v>1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1878</v>
      </c>
      <c r="L1341">
        <v>4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>
        <v>2</v>
      </c>
      <c r="S1341" t="s">
        <v>41</v>
      </c>
      <c r="T1341">
        <v>2472</v>
      </c>
      <c r="U1341">
        <v>26092</v>
      </c>
      <c r="V1341">
        <v>1</v>
      </c>
      <c r="W1341" t="s">
        <v>42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3">
      <c r="A1342">
        <v>36</v>
      </c>
      <c r="B1342">
        <f t="shared" si="20"/>
        <v>0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1880</v>
      </c>
      <c r="L1342">
        <v>2</v>
      </c>
      <c r="M1342" t="s">
        <v>39</v>
      </c>
      <c r="N1342">
        <v>63</v>
      </c>
      <c r="O1342">
        <v>2</v>
      </c>
      <c r="P1342">
        <v>2</v>
      </c>
      <c r="Q1342" t="s">
        <v>40</v>
      </c>
      <c r="R1342">
        <v>3</v>
      </c>
      <c r="S1342" t="s">
        <v>48</v>
      </c>
      <c r="T1342">
        <v>5673</v>
      </c>
      <c r="U1342">
        <v>6060</v>
      </c>
      <c r="V1342">
        <v>1</v>
      </c>
      <c r="W1342" t="s">
        <v>42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3">
      <c r="A1343">
        <v>31</v>
      </c>
      <c r="B1343">
        <f t="shared" si="20"/>
        <v>0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1881</v>
      </c>
      <c r="L1343">
        <v>2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>
        <v>3</v>
      </c>
      <c r="S1343" t="s">
        <v>52</v>
      </c>
      <c r="T1343">
        <v>4197</v>
      </c>
      <c r="U1343">
        <v>18624</v>
      </c>
      <c r="V1343">
        <v>1</v>
      </c>
      <c r="W1343" t="s">
        <v>42</v>
      </c>
      <c r="X1343" t="s">
        <v>43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3">
      <c r="A1344">
        <v>34</v>
      </c>
      <c r="B1344">
        <f t="shared" si="20"/>
        <v>0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1882</v>
      </c>
      <c r="L1344">
        <v>3</v>
      </c>
      <c r="M1344" t="s">
        <v>46</v>
      </c>
      <c r="N1344">
        <v>64</v>
      </c>
      <c r="O1344">
        <v>3</v>
      </c>
      <c r="P1344">
        <v>3</v>
      </c>
      <c r="Q1344" t="s">
        <v>40</v>
      </c>
      <c r="R1344">
        <v>4</v>
      </c>
      <c r="S1344" t="s">
        <v>48</v>
      </c>
      <c r="T1344">
        <v>9713</v>
      </c>
      <c r="U1344">
        <v>24444</v>
      </c>
      <c r="V1344">
        <v>2</v>
      </c>
      <c r="W1344" t="s">
        <v>42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3">
      <c r="A1345">
        <v>29</v>
      </c>
      <c r="B1345">
        <f t="shared" si="20"/>
        <v>0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1883</v>
      </c>
      <c r="L1345">
        <v>4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>
        <v>1</v>
      </c>
      <c r="S1345" t="s">
        <v>41</v>
      </c>
      <c r="T1345">
        <v>2062</v>
      </c>
      <c r="U1345">
        <v>19384</v>
      </c>
      <c r="V1345">
        <v>3</v>
      </c>
      <c r="W1345" t="s">
        <v>42</v>
      </c>
      <c r="X1345" t="s">
        <v>43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3">
      <c r="A1346">
        <v>37</v>
      </c>
      <c r="B1346">
        <f t="shared" si="20"/>
        <v>0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1885</v>
      </c>
      <c r="L1346">
        <v>4</v>
      </c>
      <c r="M1346" t="s">
        <v>46</v>
      </c>
      <c r="N1346">
        <v>78</v>
      </c>
      <c r="O1346">
        <v>3</v>
      </c>
      <c r="P1346">
        <v>2</v>
      </c>
      <c r="Q1346" t="s">
        <v>47</v>
      </c>
      <c r="R1346">
        <v>1</v>
      </c>
      <c r="S1346" t="s">
        <v>48</v>
      </c>
      <c r="T1346">
        <v>4284</v>
      </c>
      <c r="U1346">
        <v>13588</v>
      </c>
      <c r="V1346">
        <v>5</v>
      </c>
      <c r="W1346" t="s">
        <v>42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3">
      <c r="A1347">
        <v>35</v>
      </c>
      <c r="B1347">
        <f t="shared" ref="B1347:B1410" si="21">IF(C1347="Yes",1,0)</f>
        <v>0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1886</v>
      </c>
      <c r="L1347">
        <v>4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48</v>
      </c>
      <c r="T1347">
        <v>4788</v>
      </c>
      <c r="U1347">
        <v>25388</v>
      </c>
      <c r="V1347">
        <v>0</v>
      </c>
      <c r="W1347" t="s">
        <v>42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3">
      <c r="A1348">
        <v>45</v>
      </c>
      <c r="B1348">
        <f t="shared" si="21"/>
        <v>0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1888</v>
      </c>
      <c r="L1348">
        <v>2</v>
      </c>
      <c r="M1348" t="s">
        <v>39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48</v>
      </c>
      <c r="T1348">
        <v>5906</v>
      </c>
      <c r="U1348">
        <v>23888</v>
      </c>
      <c r="V1348">
        <v>0</v>
      </c>
      <c r="W1348" t="s">
        <v>42</v>
      </c>
      <c r="X1348" t="s">
        <v>43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3">
      <c r="A1349">
        <v>36</v>
      </c>
      <c r="B1349">
        <f t="shared" si="21"/>
        <v>0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1890</v>
      </c>
      <c r="L1349">
        <v>2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>
        <v>4</v>
      </c>
      <c r="S1349" t="s">
        <v>41</v>
      </c>
      <c r="T1349">
        <v>3886</v>
      </c>
      <c r="U1349">
        <v>4223</v>
      </c>
      <c r="V1349">
        <v>1</v>
      </c>
      <c r="W1349" t="s">
        <v>42</v>
      </c>
      <c r="X1349" t="s">
        <v>43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3">
      <c r="A1350">
        <v>40</v>
      </c>
      <c r="B1350">
        <f t="shared" si="21"/>
        <v>0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1892</v>
      </c>
      <c r="L1350">
        <v>1</v>
      </c>
      <c r="M1350" t="s">
        <v>46</v>
      </c>
      <c r="N1350">
        <v>98</v>
      </c>
      <c r="O1350">
        <v>3</v>
      </c>
      <c r="P1350">
        <v>4</v>
      </c>
      <c r="Q1350" t="s">
        <v>56</v>
      </c>
      <c r="R1350">
        <v>1</v>
      </c>
      <c r="S1350" t="s">
        <v>52</v>
      </c>
      <c r="T1350">
        <v>16823</v>
      </c>
      <c r="U1350">
        <v>18991</v>
      </c>
      <c r="V1350">
        <v>2</v>
      </c>
      <c r="W1350" t="s">
        <v>42</v>
      </c>
      <c r="X1350" t="s">
        <v>43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3">
      <c r="A1351">
        <v>26</v>
      </c>
      <c r="B1351">
        <f t="shared" si="21"/>
        <v>0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1893</v>
      </c>
      <c r="L1351">
        <v>2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>
        <v>3</v>
      </c>
      <c r="S1351" t="s">
        <v>48</v>
      </c>
      <c r="T1351">
        <v>2933</v>
      </c>
      <c r="U1351">
        <v>14908</v>
      </c>
      <c r="V1351">
        <v>1</v>
      </c>
      <c r="W1351" t="s">
        <v>42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3">
      <c r="A1352">
        <v>27</v>
      </c>
      <c r="B1352">
        <f t="shared" si="21"/>
        <v>0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1898</v>
      </c>
      <c r="L1352">
        <v>1</v>
      </c>
      <c r="M1352" t="s">
        <v>39</v>
      </c>
      <c r="N1352">
        <v>89</v>
      </c>
      <c r="O1352">
        <v>4</v>
      </c>
      <c r="P1352">
        <v>2</v>
      </c>
      <c r="Q1352" t="s">
        <v>40</v>
      </c>
      <c r="R1352">
        <v>3</v>
      </c>
      <c r="S1352" t="s">
        <v>41</v>
      </c>
      <c r="T1352">
        <v>6500</v>
      </c>
      <c r="U1352">
        <v>26997</v>
      </c>
      <c r="V1352">
        <v>0</v>
      </c>
      <c r="W1352" t="s">
        <v>42</v>
      </c>
      <c r="X1352" t="s">
        <v>43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3">
      <c r="A1353">
        <v>48</v>
      </c>
      <c r="B1353">
        <f t="shared" si="21"/>
        <v>0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1900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52</v>
      </c>
      <c r="T1353">
        <v>17174</v>
      </c>
      <c r="U1353">
        <v>2437</v>
      </c>
      <c r="V1353">
        <v>3</v>
      </c>
      <c r="W1353" t="s">
        <v>42</v>
      </c>
      <c r="X1353" t="s">
        <v>43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3">
      <c r="A1354">
        <v>44</v>
      </c>
      <c r="B1354">
        <f t="shared" si="21"/>
        <v>0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1903</v>
      </c>
      <c r="L1354">
        <v>2</v>
      </c>
      <c r="M1354" t="s">
        <v>46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48</v>
      </c>
      <c r="T1354">
        <v>5033</v>
      </c>
      <c r="U1354">
        <v>9364</v>
      </c>
      <c r="V1354">
        <v>2</v>
      </c>
      <c r="W1354" t="s">
        <v>42</v>
      </c>
      <c r="X1354" t="s">
        <v>43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3">
      <c r="A1355">
        <v>34</v>
      </c>
      <c r="B1355">
        <f t="shared" si="21"/>
        <v>1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1905</v>
      </c>
      <c r="L1355">
        <v>4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>
        <v>1</v>
      </c>
      <c r="S1355" t="s">
        <v>48</v>
      </c>
      <c r="T1355">
        <v>2307</v>
      </c>
      <c r="U1355">
        <v>14460</v>
      </c>
      <c r="V1355">
        <v>1</v>
      </c>
      <c r="W1355" t="s">
        <v>42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3">
      <c r="A1356">
        <v>56</v>
      </c>
      <c r="B1356">
        <f t="shared" si="21"/>
        <v>1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1907</v>
      </c>
      <c r="L1356">
        <v>1</v>
      </c>
      <c r="M1356" t="s">
        <v>46</v>
      </c>
      <c r="N1356">
        <v>97</v>
      </c>
      <c r="O1356">
        <v>3</v>
      </c>
      <c r="P1356">
        <v>1</v>
      </c>
      <c r="Q1356" t="s">
        <v>50</v>
      </c>
      <c r="R1356">
        <v>4</v>
      </c>
      <c r="S1356" t="s">
        <v>41</v>
      </c>
      <c r="T1356">
        <v>2587</v>
      </c>
      <c r="U1356">
        <v>10261</v>
      </c>
      <c r="V1356">
        <v>1</v>
      </c>
      <c r="W1356" t="s">
        <v>42</v>
      </c>
      <c r="X1356" t="s">
        <v>43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3">
      <c r="A1357">
        <v>36</v>
      </c>
      <c r="B1357">
        <f t="shared" si="21"/>
        <v>0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1908</v>
      </c>
      <c r="L1357">
        <v>3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>
        <v>2</v>
      </c>
      <c r="S1357" t="s">
        <v>48</v>
      </c>
      <c r="T1357">
        <v>5507</v>
      </c>
      <c r="U1357">
        <v>16822</v>
      </c>
      <c r="V1357">
        <v>2</v>
      </c>
      <c r="W1357" t="s">
        <v>42</v>
      </c>
      <c r="X1357" t="s">
        <v>43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3">
      <c r="A1358">
        <v>41</v>
      </c>
      <c r="B1358">
        <f t="shared" si="21"/>
        <v>0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1909</v>
      </c>
      <c r="L1358">
        <v>3</v>
      </c>
      <c r="M1358" t="s">
        <v>39</v>
      </c>
      <c r="N1358">
        <v>54</v>
      </c>
      <c r="O1358">
        <v>3</v>
      </c>
      <c r="P1358">
        <v>2</v>
      </c>
      <c r="Q1358" t="s">
        <v>40</v>
      </c>
      <c r="R1358">
        <v>2</v>
      </c>
      <c r="S1358" t="s">
        <v>48</v>
      </c>
      <c r="T1358">
        <v>4393</v>
      </c>
      <c r="U1358">
        <v>26841</v>
      </c>
      <c r="V1358">
        <v>5</v>
      </c>
      <c r="W1358" t="s">
        <v>42</v>
      </c>
      <c r="X1358" t="s">
        <v>43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3">
      <c r="A1359">
        <v>42</v>
      </c>
      <c r="B1359">
        <f t="shared" si="21"/>
        <v>0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1911</v>
      </c>
      <c r="L1359">
        <v>3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48</v>
      </c>
      <c r="T1359">
        <v>13348</v>
      </c>
      <c r="U1359">
        <v>14842</v>
      </c>
      <c r="V1359">
        <v>9</v>
      </c>
      <c r="W1359" t="s">
        <v>42</v>
      </c>
      <c r="X1359" t="s">
        <v>43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3">
      <c r="A1360">
        <v>31</v>
      </c>
      <c r="B1360">
        <f t="shared" si="21"/>
        <v>0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1912</v>
      </c>
      <c r="L1360">
        <v>3</v>
      </c>
      <c r="M1360" t="s">
        <v>39</v>
      </c>
      <c r="N1360">
        <v>86</v>
      </c>
      <c r="O1360">
        <v>3</v>
      </c>
      <c r="P1360">
        <v>2</v>
      </c>
      <c r="Q1360" t="s">
        <v>40</v>
      </c>
      <c r="R1360">
        <v>4</v>
      </c>
      <c r="S1360" t="s">
        <v>52</v>
      </c>
      <c r="T1360">
        <v>6583</v>
      </c>
      <c r="U1360">
        <v>20115</v>
      </c>
      <c r="V1360">
        <v>2</v>
      </c>
      <c r="W1360" t="s">
        <v>42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3">
      <c r="A1361">
        <v>34</v>
      </c>
      <c r="B1361">
        <f t="shared" si="21"/>
        <v>0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1915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>
        <v>4</v>
      </c>
      <c r="S1361" t="s">
        <v>48</v>
      </c>
      <c r="T1361">
        <v>8103</v>
      </c>
      <c r="U1361">
        <v>16495</v>
      </c>
      <c r="V1361">
        <v>3</v>
      </c>
      <c r="W1361" t="s">
        <v>42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3">
      <c r="A1362">
        <v>31</v>
      </c>
      <c r="B1362">
        <f t="shared" si="21"/>
        <v>0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1916</v>
      </c>
      <c r="L1362">
        <v>1</v>
      </c>
      <c r="M1362" t="s">
        <v>39</v>
      </c>
      <c r="N1362">
        <v>62</v>
      </c>
      <c r="O1362">
        <v>4</v>
      </c>
      <c r="P1362">
        <v>1</v>
      </c>
      <c r="Q1362" t="s">
        <v>50</v>
      </c>
      <c r="R1362">
        <v>3</v>
      </c>
      <c r="S1362" t="s">
        <v>52</v>
      </c>
      <c r="T1362">
        <v>3978</v>
      </c>
      <c r="U1362">
        <v>16031</v>
      </c>
      <c r="V1362">
        <v>8</v>
      </c>
      <c r="W1362" t="s">
        <v>42</v>
      </c>
      <c r="X1362" t="s">
        <v>43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3">
      <c r="A1363">
        <v>26</v>
      </c>
      <c r="B1363">
        <f t="shared" si="21"/>
        <v>0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1918</v>
      </c>
      <c r="L1363">
        <v>3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>
        <v>4</v>
      </c>
      <c r="S1363" t="s">
        <v>48</v>
      </c>
      <c r="T1363">
        <v>2544</v>
      </c>
      <c r="U1363">
        <v>7102</v>
      </c>
      <c r="V1363">
        <v>0</v>
      </c>
      <c r="W1363" t="s">
        <v>42</v>
      </c>
      <c r="X1363" t="s">
        <v>43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3">
      <c r="A1364">
        <v>45</v>
      </c>
      <c r="B1364">
        <f t="shared" si="21"/>
        <v>0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1922</v>
      </c>
      <c r="L1364">
        <v>2</v>
      </c>
      <c r="M1364" t="s">
        <v>46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41</v>
      </c>
      <c r="T1364">
        <v>5399</v>
      </c>
      <c r="U1364">
        <v>14511</v>
      </c>
      <c r="V1364">
        <v>4</v>
      </c>
      <c r="W1364" t="s">
        <v>42</v>
      </c>
      <c r="X1364" t="s">
        <v>43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3">
      <c r="A1365">
        <v>33</v>
      </c>
      <c r="B1365">
        <f t="shared" si="21"/>
        <v>0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1924</v>
      </c>
      <c r="L1365">
        <v>2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>
        <v>3</v>
      </c>
      <c r="S1365" t="s">
        <v>41</v>
      </c>
      <c r="T1365">
        <v>5487</v>
      </c>
      <c r="U1365">
        <v>10410</v>
      </c>
      <c r="V1365">
        <v>1</v>
      </c>
      <c r="W1365" t="s">
        <v>42</v>
      </c>
      <c r="X1365" t="s">
        <v>43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3">
      <c r="A1366">
        <v>28</v>
      </c>
      <c r="B1366">
        <f t="shared" si="21"/>
        <v>0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1927</v>
      </c>
      <c r="L1366">
        <v>3</v>
      </c>
      <c r="M1366" t="s">
        <v>46</v>
      </c>
      <c r="N1366">
        <v>42</v>
      </c>
      <c r="O1366">
        <v>2</v>
      </c>
      <c r="P1366">
        <v>2</v>
      </c>
      <c r="Q1366" t="s">
        <v>40</v>
      </c>
      <c r="R1366">
        <v>4</v>
      </c>
      <c r="S1366" t="s">
        <v>48</v>
      </c>
      <c r="T1366">
        <v>6834</v>
      </c>
      <c r="U1366">
        <v>19255</v>
      </c>
      <c r="V1366">
        <v>1</v>
      </c>
      <c r="W1366" t="s">
        <v>42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3">
      <c r="A1367">
        <v>29</v>
      </c>
      <c r="B1367">
        <f t="shared" si="21"/>
        <v>1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1928</v>
      </c>
      <c r="L1367">
        <v>3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41</v>
      </c>
      <c r="T1367">
        <v>1091</v>
      </c>
      <c r="U1367">
        <v>10642</v>
      </c>
      <c r="V1367">
        <v>1</v>
      </c>
      <c r="W1367" t="s">
        <v>42</v>
      </c>
      <c r="X1367" t="s">
        <v>43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3">
      <c r="A1368">
        <v>39</v>
      </c>
      <c r="B1368">
        <f t="shared" si="21"/>
        <v>0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1929</v>
      </c>
      <c r="L1368">
        <v>1</v>
      </c>
      <c r="M1368" t="s">
        <v>39</v>
      </c>
      <c r="N1368">
        <v>32</v>
      </c>
      <c r="O1368">
        <v>1</v>
      </c>
      <c r="P1368">
        <v>2</v>
      </c>
      <c r="Q1368" t="s">
        <v>40</v>
      </c>
      <c r="R1368">
        <v>3</v>
      </c>
      <c r="S1368" t="s">
        <v>48</v>
      </c>
      <c r="T1368">
        <v>5736</v>
      </c>
      <c r="U1368">
        <v>3987</v>
      </c>
      <c r="V1368">
        <v>6</v>
      </c>
      <c r="W1368" t="s">
        <v>42</v>
      </c>
      <c r="X1368" t="s">
        <v>43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3">
      <c r="A1369">
        <v>27</v>
      </c>
      <c r="B1369">
        <f t="shared" si="21"/>
        <v>0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1931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>
        <v>2</v>
      </c>
      <c r="S1369" t="s">
        <v>48</v>
      </c>
      <c r="T1369">
        <v>2226</v>
      </c>
      <c r="U1369">
        <v>6073</v>
      </c>
      <c r="V1369">
        <v>1</v>
      </c>
      <c r="W1369" t="s">
        <v>42</v>
      </c>
      <c r="X1369" t="s">
        <v>43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3">
      <c r="A1370">
        <v>34</v>
      </c>
      <c r="B1370">
        <f t="shared" si="21"/>
        <v>0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1932</v>
      </c>
      <c r="L1370">
        <v>3</v>
      </c>
      <c r="M1370" t="s">
        <v>46</v>
      </c>
      <c r="N1370">
        <v>86</v>
      </c>
      <c r="O1370">
        <v>2</v>
      </c>
      <c r="P1370">
        <v>2</v>
      </c>
      <c r="Q1370" t="s">
        <v>47</v>
      </c>
      <c r="R1370">
        <v>4</v>
      </c>
      <c r="S1370" t="s">
        <v>48</v>
      </c>
      <c r="T1370">
        <v>5747</v>
      </c>
      <c r="U1370">
        <v>26496</v>
      </c>
      <c r="V1370">
        <v>1</v>
      </c>
      <c r="W1370" t="s">
        <v>42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3">
      <c r="A1371">
        <v>28</v>
      </c>
      <c r="B1371">
        <f t="shared" si="21"/>
        <v>1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1933</v>
      </c>
      <c r="L1371">
        <v>4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>
        <v>3</v>
      </c>
      <c r="S1371" t="s">
        <v>41</v>
      </c>
      <c r="T1371">
        <v>9854</v>
      </c>
      <c r="U1371">
        <v>23352</v>
      </c>
      <c r="V1371">
        <v>3</v>
      </c>
      <c r="W1371" t="s">
        <v>42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3">
      <c r="A1372">
        <v>47</v>
      </c>
      <c r="B1372">
        <f t="shared" si="21"/>
        <v>0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1934</v>
      </c>
      <c r="L1372">
        <v>3</v>
      </c>
      <c r="M1372" t="s">
        <v>46</v>
      </c>
      <c r="N1372">
        <v>64</v>
      </c>
      <c r="O1372">
        <v>3</v>
      </c>
      <c r="P1372">
        <v>2</v>
      </c>
      <c r="Q1372" t="s">
        <v>47</v>
      </c>
      <c r="R1372">
        <v>2</v>
      </c>
      <c r="S1372" t="s">
        <v>48</v>
      </c>
      <c r="T1372">
        <v>5467</v>
      </c>
      <c r="U1372">
        <v>2125</v>
      </c>
      <c r="V1372">
        <v>8</v>
      </c>
      <c r="W1372" t="s">
        <v>42</v>
      </c>
      <c r="X1372" t="s">
        <v>43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3">
      <c r="A1373">
        <v>56</v>
      </c>
      <c r="B1373">
        <f t="shared" si="21"/>
        <v>0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1935</v>
      </c>
      <c r="L1373">
        <v>4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>
        <v>1</v>
      </c>
      <c r="S1373" t="s">
        <v>48</v>
      </c>
      <c r="T1373">
        <v>5380</v>
      </c>
      <c r="U1373">
        <v>20328</v>
      </c>
      <c r="V1373">
        <v>4</v>
      </c>
      <c r="W1373" t="s">
        <v>42</v>
      </c>
      <c r="X1373" t="s">
        <v>43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3">
      <c r="A1374">
        <v>39</v>
      </c>
      <c r="B1374">
        <f t="shared" si="21"/>
        <v>0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1936</v>
      </c>
      <c r="L1374">
        <v>1</v>
      </c>
      <c r="M1374" t="s">
        <v>46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48</v>
      </c>
      <c r="T1374">
        <v>5151</v>
      </c>
      <c r="U1374">
        <v>12315</v>
      </c>
      <c r="V1374">
        <v>1</v>
      </c>
      <c r="W1374" t="s">
        <v>42</v>
      </c>
      <c r="X1374" t="s">
        <v>43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3">
      <c r="A1375">
        <v>38</v>
      </c>
      <c r="B1375">
        <f t="shared" si="21"/>
        <v>0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1937</v>
      </c>
      <c r="L1375">
        <v>4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>
        <v>2</v>
      </c>
      <c r="S1375" t="s">
        <v>52</v>
      </c>
      <c r="T1375">
        <v>2133</v>
      </c>
      <c r="U1375">
        <v>18115</v>
      </c>
      <c r="V1375">
        <v>1</v>
      </c>
      <c r="W1375" t="s">
        <v>42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3">
      <c r="A1376">
        <v>58</v>
      </c>
      <c r="B1376">
        <f t="shared" si="21"/>
        <v>0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1938</v>
      </c>
      <c r="L1376">
        <v>4</v>
      </c>
      <c r="M1376" t="s">
        <v>39</v>
      </c>
      <c r="N1376">
        <v>72</v>
      </c>
      <c r="O1376">
        <v>3</v>
      </c>
      <c r="P1376">
        <v>4</v>
      </c>
      <c r="Q1376" t="s">
        <v>56</v>
      </c>
      <c r="R1376">
        <v>4</v>
      </c>
      <c r="S1376" t="s">
        <v>48</v>
      </c>
      <c r="T1376">
        <v>17875</v>
      </c>
      <c r="U1376">
        <v>11761</v>
      </c>
      <c r="V1376">
        <v>4</v>
      </c>
      <c r="W1376" t="s">
        <v>42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3">
      <c r="A1377">
        <v>32</v>
      </c>
      <c r="B1377">
        <f t="shared" si="21"/>
        <v>1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1939</v>
      </c>
      <c r="L1377">
        <v>1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>
        <v>3</v>
      </c>
      <c r="S1377" t="s">
        <v>41</v>
      </c>
      <c r="T1377">
        <v>2432</v>
      </c>
      <c r="U1377">
        <v>15318</v>
      </c>
      <c r="V1377">
        <v>3</v>
      </c>
      <c r="W1377" t="s">
        <v>42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3">
      <c r="A1378">
        <v>38</v>
      </c>
      <c r="B1378">
        <f t="shared" si="21"/>
        <v>0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1940</v>
      </c>
      <c r="L1378">
        <v>2</v>
      </c>
      <c r="M1378" t="s">
        <v>46</v>
      </c>
      <c r="N1378">
        <v>71</v>
      </c>
      <c r="O1378">
        <v>3</v>
      </c>
      <c r="P1378">
        <v>1</v>
      </c>
      <c r="Q1378" t="s">
        <v>47</v>
      </c>
      <c r="R1378">
        <v>4</v>
      </c>
      <c r="S1378" t="s">
        <v>52</v>
      </c>
      <c r="T1378">
        <v>4771</v>
      </c>
      <c r="U1378">
        <v>14293</v>
      </c>
      <c r="V1378">
        <v>2</v>
      </c>
      <c r="W1378" t="s">
        <v>42</v>
      </c>
      <c r="X1378" t="s">
        <v>43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3">
      <c r="A1379">
        <v>49</v>
      </c>
      <c r="B1379">
        <f t="shared" si="21"/>
        <v>0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1941</v>
      </c>
      <c r="L1379">
        <v>2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48</v>
      </c>
      <c r="T1379">
        <v>19161</v>
      </c>
      <c r="U1379">
        <v>13738</v>
      </c>
      <c r="V1379">
        <v>3</v>
      </c>
      <c r="W1379" t="s">
        <v>42</v>
      </c>
      <c r="X1379" t="s">
        <v>43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3">
      <c r="A1380">
        <v>42</v>
      </c>
      <c r="B1380">
        <f t="shared" si="21"/>
        <v>0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1943</v>
      </c>
      <c r="L1380">
        <v>2</v>
      </c>
      <c r="M1380" t="s">
        <v>46</v>
      </c>
      <c r="N1380">
        <v>77</v>
      </c>
      <c r="O1380">
        <v>3</v>
      </c>
      <c r="P1380">
        <v>2</v>
      </c>
      <c r="Q1380" t="s">
        <v>40</v>
      </c>
      <c r="R1380">
        <v>4</v>
      </c>
      <c r="S1380" t="s">
        <v>52</v>
      </c>
      <c r="T1380">
        <v>5087</v>
      </c>
      <c r="U1380">
        <v>2900</v>
      </c>
      <c r="V1380">
        <v>3</v>
      </c>
      <c r="W1380" t="s">
        <v>42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3">
      <c r="A1381">
        <v>27</v>
      </c>
      <c r="B1381">
        <f t="shared" si="21"/>
        <v>1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1944</v>
      </c>
      <c r="L1381">
        <v>1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>
        <v>2</v>
      </c>
      <c r="S1381" t="s">
        <v>48</v>
      </c>
      <c r="T1381">
        <v>2863</v>
      </c>
      <c r="U1381">
        <v>19555</v>
      </c>
      <c r="V1381">
        <v>1</v>
      </c>
      <c r="W1381" t="s">
        <v>42</v>
      </c>
      <c r="X1381" t="s">
        <v>43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3">
      <c r="A1382">
        <v>35</v>
      </c>
      <c r="B1382">
        <f t="shared" si="21"/>
        <v>0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1945</v>
      </c>
      <c r="L1382">
        <v>2</v>
      </c>
      <c r="M1382" t="s">
        <v>46</v>
      </c>
      <c r="N1382">
        <v>71</v>
      </c>
      <c r="O1382">
        <v>3</v>
      </c>
      <c r="P1382">
        <v>2</v>
      </c>
      <c r="Q1382" t="s">
        <v>40</v>
      </c>
      <c r="R1382">
        <v>1</v>
      </c>
      <c r="S1382" t="s">
        <v>48</v>
      </c>
      <c r="T1382">
        <v>5561</v>
      </c>
      <c r="U1382">
        <v>15975</v>
      </c>
      <c r="V1382">
        <v>0</v>
      </c>
      <c r="W1382" t="s">
        <v>42</v>
      </c>
      <c r="X1382" t="s">
        <v>43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3">
      <c r="A1383">
        <v>28</v>
      </c>
      <c r="B1383">
        <f t="shared" si="21"/>
        <v>0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1947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>
        <v>3</v>
      </c>
      <c r="S1383" t="s">
        <v>41</v>
      </c>
      <c r="T1383">
        <v>2144</v>
      </c>
      <c r="U1383">
        <v>2122</v>
      </c>
      <c r="V1383">
        <v>1</v>
      </c>
      <c r="W1383" t="s">
        <v>42</v>
      </c>
      <c r="X1383" t="s">
        <v>43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3">
      <c r="A1384">
        <v>31</v>
      </c>
      <c r="B1384">
        <f t="shared" si="21"/>
        <v>0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1948</v>
      </c>
      <c r="L1384">
        <v>3</v>
      </c>
      <c r="M1384" t="s">
        <v>46</v>
      </c>
      <c r="N1384">
        <v>48</v>
      </c>
      <c r="O1384">
        <v>3</v>
      </c>
      <c r="P1384">
        <v>1</v>
      </c>
      <c r="Q1384" t="s">
        <v>47</v>
      </c>
      <c r="R1384">
        <v>1</v>
      </c>
      <c r="S1384" t="s">
        <v>52</v>
      </c>
      <c r="T1384">
        <v>3065</v>
      </c>
      <c r="U1384">
        <v>3995</v>
      </c>
      <c r="V1384">
        <v>1</v>
      </c>
      <c r="W1384" t="s">
        <v>42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3">
      <c r="A1385">
        <v>36</v>
      </c>
      <c r="B1385">
        <f t="shared" si="21"/>
        <v>0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1949</v>
      </c>
      <c r="L1385">
        <v>1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>
        <v>2</v>
      </c>
      <c r="S1385" t="s">
        <v>48</v>
      </c>
      <c r="T1385">
        <v>2810</v>
      </c>
      <c r="U1385">
        <v>9238</v>
      </c>
      <c r="V1385">
        <v>1</v>
      </c>
      <c r="W1385" t="s">
        <v>42</v>
      </c>
      <c r="X1385" t="s">
        <v>43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3">
      <c r="A1386">
        <v>34</v>
      </c>
      <c r="B1386">
        <f t="shared" si="21"/>
        <v>0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1950</v>
      </c>
      <c r="L1386">
        <v>1</v>
      </c>
      <c r="M1386" t="s">
        <v>46</v>
      </c>
      <c r="N1386">
        <v>32</v>
      </c>
      <c r="O1386">
        <v>3</v>
      </c>
      <c r="P1386">
        <v>3</v>
      </c>
      <c r="Q1386" t="s">
        <v>40</v>
      </c>
      <c r="R1386">
        <v>4</v>
      </c>
      <c r="S1386" t="s">
        <v>41</v>
      </c>
      <c r="T1386">
        <v>9888</v>
      </c>
      <c r="U1386">
        <v>6770</v>
      </c>
      <c r="V1386">
        <v>1</v>
      </c>
      <c r="W1386" t="s">
        <v>42</v>
      </c>
      <c r="X1386" t="s">
        <v>43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3">
      <c r="A1387">
        <v>34</v>
      </c>
      <c r="B1387">
        <f t="shared" si="21"/>
        <v>0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1951</v>
      </c>
      <c r="L1387">
        <v>4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>
        <v>3</v>
      </c>
      <c r="S1387" t="s">
        <v>52</v>
      </c>
      <c r="T1387">
        <v>8628</v>
      </c>
      <c r="U1387">
        <v>22914</v>
      </c>
      <c r="V1387">
        <v>1</v>
      </c>
      <c r="W1387" t="s">
        <v>42</v>
      </c>
      <c r="X1387" t="s">
        <v>43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3">
      <c r="A1388">
        <v>26</v>
      </c>
      <c r="B1388">
        <f t="shared" si="21"/>
        <v>0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1952</v>
      </c>
      <c r="L1388">
        <v>3</v>
      </c>
      <c r="M1388" t="s">
        <v>46</v>
      </c>
      <c r="N1388">
        <v>95</v>
      </c>
      <c r="O1388">
        <v>3</v>
      </c>
      <c r="P1388">
        <v>1</v>
      </c>
      <c r="Q1388" t="s">
        <v>50</v>
      </c>
      <c r="R1388">
        <v>1</v>
      </c>
      <c r="S1388" t="s">
        <v>41</v>
      </c>
      <c r="T1388">
        <v>2867</v>
      </c>
      <c r="U1388">
        <v>20006</v>
      </c>
      <c r="V1388">
        <v>0</v>
      </c>
      <c r="W1388" t="s">
        <v>42</v>
      </c>
      <c r="X1388" t="s">
        <v>43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3">
      <c r="A1389">
        <v>29</v>
      </c>
      <c r="B1389">
        <f t="shared" si="21"/>
        <v>0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1954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48</v>
      </c>
      <c r="T1389">
        <v>5373</v>
      </c>
      <c r="U1389">
        <v>6225</v>
      </c>
      <c r="V1389">
        <v>0</v>
      </c>
      <c r="W1389" t="s">
        <v>42</v>
      </c>
      <c r="X1389" t="s">
        <v>43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3">
      <c r="A1390">
        <v>32</v>
      </c>
      <c r="B1390">
        <f t="shared" si="21"/>
        <v>0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1955</v>
      </c>
      <c r="L1390">
        <v>3</v>
      </c>
      <c r="M1390" t="s">
        <v>39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52</v>
      </c>
      <c r="T1390">
        <v>6667</v>
      </c>
      <c r="U1390">
        <v>16542</v>
      </c>
      <c r="V1390">
        <v>5</v>
      </c>
      <c r="W1390" t="s">
        <v>42</v>
      </c>
      <c r="X1390" t="s">
        <v>43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3">
      <c r="A1391">
        <v>31</v>
      </c>
      <c r="B1391">
        <f t="shared" si="21"/>
        <v>0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1956</v>
      </c>
      <c r="L1391">
        <v>4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>
        <v>1</v>
      </c>
      <c r="S1391" t="s">
        <v>48</v>
      </c>
      <c r="T1391">
        <v>5003</v>
      </c>
      <c r="U1391">
        <v>5771</v>
      </c>
      <c r="V1391">
        <v>1</v>
      </c>
      <c r="W1391" t="s">
        <v>42</v>
      </c>
      <c r="X1391" t="s">
        <v>43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3">
      <c r="A1392">
        <v>28</v>
      </c>
      <c r="B1392">
        <f t="shared" si="21"/>
        <v>1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1960</v>
      </c>
      <c r="L1392">
        <v>3</v>
      </c>
      <c r="M1392" t="s">
        <v>46</v>
      </c>
      <c r="N1392">
        <v>32</v>
      </c>
      <c r="O1392">
        <v>2</v>
      </c>
      <c r="P1392">
        <v>1</v>
      </c>
      <c r="Q1392" t="s">
        <v>50</v>
      </c>
      <c r="R1392">
        <v>4</v>
      </c>
      <c r="S1392" t="s">
        <v>52</v>
      </c>
      <c r="T1392">
        <v>2367</v>
      </c>
      <c r="U1392">
        <v>18779</v>
      </c>
      <c r="V1392">
        <v>5</v>
      </c>
      <c r="W1392" t="s">
        <v>42</v>
      </c>
      <c r="X1392" t="s">
        <v>43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3">
      <c r="A1393">
        <v>38</v>
      </c>
      <c r="B1393">
        <f t="shared" si="21"/>
        <v>0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1961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41</v>
      </c>
      <c r="T1393">
        <v>2858</v>
      </c>
      <c r="U1393">
        <v>11473</v>
      </c>
      <c r="V1393">
        <v>4</v>
      </c>
      <c r="W1393" t="s">
        <v>42</v>
      </c>
      <c r="X1393" t="s">
        <v>43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3">
      <c r="A1394">
        <v>35</v>
      </c>
      <c r="B1394">
        <f t="shared" si="21"/>
        <v>0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1962</v>
      </c>
      <c r="L1394">
        <v>3</v>
      </c>
      <c r="M1394" t="s">
        <v>39</v>
      </c>
      <c r="N1394">
        <v>55</v>
      </c>
      <c r="O1394">
        <v>3</v>
      </c>
      <c r="P1394">
        <v>2</v>
      </c>
      <c r="Q1394" t="s">
        <v>40</v>
      </c>
      <c r="R1394">
        <v>4</v>
      </c>
      <c r="S1394" t="s">
        <v>48</v>
      </c>
      <c r="T1394">
        <v>5204</v>
      </c>
      <c r="U1394">
        <v>13586</v>
      </c>
      <c r="V1394">
        <v>1</v>
      </c>
      <c r="W1394" t="s">
        <v>42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3">
      <c r="A1395">
        <v>27</v>
      </c>
      <c r="B1395">
        <f t="shared" si="21"/>
        <v>0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1965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>
        <v>4</v>
      </c>
      <c r="S1395" t="s">
        <v>41</v>
      </c>
      <c r="T1395">
        <v>4105</v>
      </c>
      <c r="U1395">
        <v>5099</v>
      </c>
      <c r="V1395">
        <v>1</v>
      </c>
      <c r="W1395" t="s">
        <v>42</v>
      </c>
      <c r="X1395" t="s">
        <v>43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3">
      <c r="A1396">
        <v>32</v>
      </c>
      <c r="B1396">
        <f t="shared" si="21"/>
        <v>0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1966</v>
      </c>
      <c r="L1396">
        <v>4</v>
      </c>
      <c r="M1396" t="s">
        <v>46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41</v>
      </c>
      <c r="T1396">
        <v>9679</v>
      </c>
      <c r="U1396">
        <v>10138</v>
      </c>
      <c r="V1396">
        <v>8</v>
      </c>
      <c r="W1396" t="s">
        <v>42</v>
      </c>
      <c r="X1396" t="s">
        <v>43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3">
      <c r="A1397">
        <v>31</v>
      </c>
      <c r="B1397">
        <f t="shared" si="21"/>
        <v>1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1967</v>
      </c>
      <c r="L1397">
        <v>1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>
        <v>4</v>
      </c>
      <c r="S1397" t="s">
        <v>48</v>
      </c>
      <c r="T1397">
        <v>5617</v>
      </c>
      <c r="U1397">
        <v>21075</v>
      </c>
      <c r="V1397">
        <v>1</v>
      </c>
      <c r="W1397" t="s">
        <v>42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3">
      <c r="A1398">
        <v>53</v>
      </c>
      <c r="B1398">
        <f t="shared" si="21"/>
        <v>1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1968</v>
      </c>
      <c r="L1398">
        <v>1</v>
      </c>
      <c r="M1398" t="s">
        <v>46</v>
      </c>
      <c r="N1398">
        <v>66</v>
      </c>
      <c r="O1398">
        <v>3</v>
      </c>
      <c r="P1398">
        <v>3</v>
      </c>
      <c r="Q1398" t="s">
        <v>40</v>
      </c>
      <c r="R1398">
        <v>1</v>
      </c>
      <c r="S1398" t="s">
        <v>41</v>
      </c>
      <c r="T1398">
        <v>10448</v>
      </c>
      <c r="U1398">
        <v>5843</v>
      </c>
      <c r="V1398">
        <v>6</v>
      </c>
      <c r="W1398" t="s">
        <v>42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3">
      <c r="A1399">
        <v>54</v>
      </c>
      <c r="B1399">
        <f t="shared" si="21"/>
        <v>0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1969</v>
      </c>
      <c r="L1399">
        <v>1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>
        <v>3</v>
      </c>
      <c r="S1399" t="s">
        <v>48</v>
      </c>
      <c r="T1399">
        <v>2897</v>
      </c>
      <c r="U1399">
        <v>22474</v>
      </c>
      <c r="V1399">
        <v>3</v>
      </c>
      <c r="W1399" t="s">
        <v>42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3">
      <c r="A1400">
        <v>33</v>
      </c>
      <c r="B1400">
        <f t="shared" si="21"/>
        <v>0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1970</v>
      </c>
      <c r="L1400">
        <v>4</v>
      </c>
      <c r="M1400" t="s">
        <v>46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52</v>
      </c>
      <c r="T1400">
        <v>5968</v>
      </c>
      <c r="U1400">
        <v>18079</v>
      </c>
      <c r="V1400">
        <v>1</v>
      </c>
      <c r="W1400" t="s">
        <v>42</v>
      </c>
      <c r="X1400" t="s">
        <v>43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3">
      <c r="A1401">
        <v>43</v>
      </c>
      <c r="B1401">
        <f t="shared" si="21"/>
        <v>0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1971</v>
      </c>
      <c r="L1401">
        <v>1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48</v>
      </c>
      <c r="T1401">
        <v>7510</v>
      </c>
      <c r="U1401">
        <v>16873</v>
      </c>
      <c r="V1401">
        <v>1</v>
      </c>
      <c r="W1401" t="s">
        <v>42</v>
      </c>
      <c r="X1401" t="s">
        <v>43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3">
      <c r="A1402">
        <v>38</v>
      </c>
      <c r="B1402">
        <f t="shared" si="21"/>
        <v>0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1972</v>
      </c>
      <c r="L1402">
        <v>4</v>
      </c>
      <c r="M1402" t="s">
        <v>46</v>
      </c>
      <c r="N1402">
        <v>88</v>
      </c>
      <c r="O1402">
        <v>3</v>
      </c>
      <c r="P1402">
        <v>1</v>
      </c>
      <c r="Q1402" t="s">
        <v>61</v>
      </c>
      <c r="R1402">
        <v>2</v>
      </c>
      <c r="S1402" t="s">
        <v>48</v>
      </c>
      <c r="T1402">
        <v>2991</v>
      </c>
      <c r="U1402">
        <v>5224</v>
      </c>
      <c r="V1402">
        <v>0</v>
      </c>
      <c r="W1402" t="s">
        <v>42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3">
      <c r="A1403">
        <v>55</v>
      </c>
      <c r="B1403">
        <f t="shared" si="21"/>
        <v>0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1973</v>
      </c>
      <c r="L1403">
        <v>3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48</v>
      </c>
      <c r="T1403">
        <v>19636</v>
      </c>
      <c r="U1403">
        <v>25811</v>
      </c>
      <c r="V1403">
        <v>4</v>
      </c>
      <c r="W1403" t="s">
        <v>42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3">
      <c r="A1404">
        <v>31</v>
      </c>
      <c r="B1404">
        <f t="shared" si="21"/>
        <v>0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1974</v>
      </c>
      <c r="L1404">
        <v>4</v>
      </c>
      <c r="M1404" t="s">
        <v>39</v>
      </c>
      <c r="N1404">
        <v>59</v>
      </c>
      <c r="O1404">
        <v>1</v>
      </c>
      <c r="P1404">
        <v>1</v>
      </c>
      <c r="Q1404" t="s">
        <v>50</v>
      </c>
      <c r="R1404">
        <v>4</v>
      </c>
      <c r="S1404" t="s">
        <v>52</v>
      </c>
      <c r="T1404">
        <v>1129</v>
      </c>
      <c r="U1404">
        <v>17536</v>
      </c>
      <c r="V1404">
        <v>1</v>
      </c>
      <c r="W1404" t="s">
        <v>42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3">
      <c r="A1405">
        <v>39</v>
      </c>
      <c r="B1405">
        <f t="shared" si="21"/>
        <v>0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1975</v>
      </c>
      <c r="L1405">
        <v>2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>
        <v>1</v>
      </c>
      <c r="S1405" t="s">
        <v>41</v>
      </c>
      <c r="T1405">
        <v>13341</v>
      </c>
      <c r="U1405">
        <v>25098</v>
      </c>
      <c r="V1405">
        <v>0</v>
      </c>
      <c r="W1405" t="s">
        <v>42</v>
      </c>
      <c r="X1405" t="s">
        <v>43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3">
      <c r="A1406">
        <v>42</v>
      </c>
      <c r="B1406">
        <f t="shared" si="21"/>
        <v>0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1976</v>
      </c>
      <c r="L1406">
        <v>4</v>
      </c>
      <c r="M1406" t="s">
        <v>46</v>
      </c>
      <c r="N1406">
        <v>37</v>
      </c>
      <c r="O1406">
        <v>2</v>
      </c>
      <c r="P1406">
        <v>2</v>
      </c>
      <c r="Q1406" t="s">
        <v>47</v>
      </c>
      <c r="R1406">
        <v>3</v>
      </c>
      <c r="S1406" t="s">
        <v>41</v>
      </c>
      <c r="T1406">
        <v>4332</v>
      </c>
      <c r="U1406">
        <v>14811</v>
      </c>
      <c r="V1406">
        <v>1</v>
      </c>
      <c r="W1406" t="s">
        <v>42</v>
      </c>
      <c r="X1406" t="s">
        <v>43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3">
      <c r="A1407">
        <v>31</v>
      </c>
      <c r="B1407">
        <f t="shared" si="21"/>
        <v>0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1979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48</v>
      </c>
      <c r="T1407">
        <v>11031</v>
      </c>
      <c r="U1407">
        <v>26862</v>
      </c>
      <c r="V1407">
        <v>4</v>
      </c>
      <c r="W1407" t="s">
        <v>42</v>
      </c>
      <c r="X1407" t="s">
        <v>43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3">
      <c r="A1408">
        <v>54</v>
      </c>
      <c r="B1408">
        <f t="shared" si="21"/>
        <v>0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1980</v>
      </c>
      <c r="L1408">
        <v>3</v>
      </c>
      <c r="M1408" t="s">
        <v>39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41</v>
      </c>
      <c r="T1408">
        <v>4440</v>
      </c>
      <c r="U1408">
        <v>25198</v>
      </c>
      <c r="V1408">
        <v>6</v>
      </c>
      <c r="W1408" t="s">
        <v>42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3">
      <c r="A1409">
        <v>24</v>
      </c>
      <c r="B1409">
        <f t="shared" si="21"/>
        <v>0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1981</v>
      </c>
      <c r="L1409">
        <v>2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41</v>
      </c>
      <c r="T1409">
        <v>4617</v>
      </c>
      <c r="U1409">
        <v>14120</v>
      </c>
      <c r="V1409">
        <v>1</v>
      </c>
      <c r="W1409" t="s">
        <v>42</v>
      </c>
      <c r="X1409" t="s">
        <v>43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3">
      <c r="A1410">
        <v>23</v>
      </c>
      <c r="B1410">
        <f t="shared" si="21"/>
        <v>0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1982</v>
      </c>
      <c r="L1410">
        <v>4</v>
      </c>
      <c r="M1410" t="s">
        <v>46</v>
      </c>
      <c r="N1410">
        <v>78</v>
      </c>
      <c r="O1410">
        <v>3</v>
      </c>
      <c r="P1410">
        <v>1</v>
      </c>
      <c r="Q1410" t="s">
        <v>50</v>
      </c>
      <c r="R1410">
        <v>4</v>
      </c>
      <c r="S1410" t="s">
        <v>41</v>
      </c>
      <c r="T1410">
        <v>2647</v>
      </c>
      <c r="U1410">
        <v>13672</v>
      </c>
      <c r="V1410">
        <v>1</v>
      </c>
      <c r="W1410" t="s">
        <v>42</v>
      </c>
      <c r="X1410" t="s">
        <v>43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3">
      <c r="A1411">
        <v>40</v>
      </c>
      <c r="B1411">
        <f t="shared" ref="B1411:B1471" si="22">IF(C1411="Yes",1,0)</f>
        <v>0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1985</v>
      </c>
      <c r="L1411">
        <v>4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>
        <v>3</v>
      </c>
      <c r="S1411" t="s">
        <v>48</v>
      </c>
      <c r="T1411">
        <v>6323</v>
      </c>
      <c r="U1411">
        <v>26849</v>
      </c>
      <c r="V1411">
        <v>1</v>
      </c>
      <c r="W1411" t="s">
        <v>42</v>
      </c>
      <c r="X1411" t="s">
        <v>43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3">
      <c r="A1412">
        <v>40</v>
      </c>
      <c r="B1412">
        <f t="shared" si="22"/>
        <v>0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1986</v>
      </c>
      <c r="L1412">
        <v>2</v>
      </c>
      <c r="M1412" t="s">
        <v>39</v>
      </c>
      <c r="N1412">
        <v>92</v>
      </c>
      <c r="O1412">
        <v>3</v>
      </c>
      <c r="P1412">
        <v>2</v>
      </c>
      <c r="Q1412" t="s">
        <v>40</v>
      </c>
      <c r="R1412">
        <v>2</v>
      </c>
      <c r="S1412" t="s">
        <v>48</v>
      </c>
      <c r="T1412">
        <v>5677</v>
      </c>
      <c r="U1412">
        <v>4258</v>
      </c>
      <c r="V1412">
        <v>3</v>
      </c>
      <c r="W1412" t="s">
        <v>42</v>
      </c>
      <c r="X1412" t="s">
        <v>43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3">
      <c r="A1413">
        <v>25</v>
      </c>
      <c r="B1413">
        <f t="shared" si="22"/>
        <v>0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1987</v>
      </c>
      <c r="L1413">
        <v>3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>
        <v>2</v>
      </c>
      <c r="S1413" t="s">
        <v>48</v>
      </c>
      <c r="T1413">
        <v>2187</v>
      </c>
      <c r="U1413">
        <v>19655</v>
      </c>
      <c r="V1413">
        <v>4</v>
      </c>
      <c r="W1413" t="s">
        <v>42</v>
      </c>
      <c r="X1413" t="s">
        <v>43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3">
      <c r="A1414">
        <v>30</v>
      </c>
      <c r="B1414">
        <f t="shared" si="22"/>
        <v>0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1989</v>
      </c>
      <c r="L1414">
        <v>4</v>
      </c>
      <c r="M1414" t="s">
        <v>46</v>
      </c>
      <c r="N1414">
        <v>76</v>
      </c>
      <c r="O1414">
        <v>3</v>
      </c>
      <c r="P1414">
        <v>1</v>
      </c>
      <c r="Q1414" t="s">
        <v>50</v>
      </c>
      <c r="R1414">
        <v>2</v>
      </c>
      <c r="S1414" t="s">
        <v>48</v>
      </c>
      <c r="T1414">
        <v>3748</v>
      </c>
      <c r="U1414">
        <v>4077</v>
      </c>
      <c r="V1414">
        <v>1</v>
      </c>
      <c r="W1414" t="s">
        <v>42</v>
      </c>
      <c r="X1414" t="s">
        <v>43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3">
      <c r="A1415">
        <v>25</v>
      </c>
      <c r="B1415">
        <f t="shared" si="22"/>
        <v>0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1992</v>
      </c>
      <c r="L1415">
        <v>4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>
        <v>3</v>
      </c>
      <c r="S1415" t="s">
        <v>52</v>
      </c>
      <c r="T1415">
        <v>3977</v>
      </c>
      <c r="U1415">
        <v>7298</v>
      </c>
      <c r="V1415">
        <v>6</v>
      </c>
      <c r="W1415" t="s">
        <v>42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3">
      <c r="A1416">
        <v>47</v>
      </c>
      <c r="B1416">
        <f t="shared" si="22"/>
        <v>0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1993</v>
      </c>
      <c r="L1416">
        <v>1</v>
      </c>
      <c r="M1416" t="s">
        <v>46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41</v>
      </c>
      <c r="T1416">
        <v>8633</v>
      </c>
      <c r="U1416">
        <v>13084</v>
      </c>
      <c r="V1416">
        <v>2</v>
      </c>
      <c r="W1416" t="s">
        <v>42</v>
      </c>
      <c r="X1416" t="s">
        <v>43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3">
      <c r="A1417">
        <v>33</v>
      </c>
      <c r="B1417">
        <f t="shared" si="22"/>
        <v>0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1994</v>
      </c>
      <c r="L1417">
        <v>2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>
        <v>3</v>
      </c>
      <c r="S1417" t="s">
        <v>52</v>
      </c>
      <c r="T1417">
        <v>2008</v>
      </c>
      <c r="U1417">
        <v>20439</v>
      </c>
      <c r="V1417">
        <v>1</v>
      </c>
      <c r="W1417" t="s">
        <v>42</v>
      </c>
      <c r="X1417" t="s">
        <v>43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3">
      <c r="A1418">
        <v>38</v>
      </c>
      <c r="B1418">
        <f t="shared" si="22"/>
        <v>0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1995</v>
      </c>
      <c r="L1418">
        <v>4</v>
      </c>
      <c r="M1418" t="s">
        <v>46</v>
      </c>
      <c r="N1418">
        <v>86</v>
      </c>
      <c r="O1418">
        <v>3</v>
      </c>
      <c r="P1418">
        <v>2</v>
      </c>
      <c r="Q1418" t="s">
        <v>40</v>
      </c>
      <c r="R1418">
        <v>2</v>
      </c>
      <c r="S1418" t="s">
        <v>48</v>
      </c>
      <c r="T1418">
        <v>4440</v>
      </c>
      <c r="U1418">
        <v>7636</v>
      </c>
      <c r="V1418">
        <v>0</v>
      </c>
      <c r="W1418" t="s">
        <v>42</v>
      </c>
      <c r="X1418" t="s">
        <v>43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3">
      <c r="A1419">
        <v>31</v>
      </c>
      <c r="B1419">
        <f t="shared" si="22"/>
        <v>0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1996</v>
      </c>
      <c r="L1419">
        <v>1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48</v>
      </c>
      <c r="T1419">
        <v>3067</v>
      </c>
      <c r="U1419">
        <v>6393</v>
      </c>
      <c r="V1419">
        <v>0</v>
      </c>
      <c r="W1419" t="s">
        <v>42</v>
      </c>
      <c r="X1419" t="s">
        <v>43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3">
      <c r="A1420">
        <v>38</v>
      </c>
      <c r="B1420">
        <f t="shared" si="22"/>
        <v>0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1997</v>
      </c>
      <c r="L1420">
        <v>1</v>
      </c>
      <c r="M1420" t="s">
        <v>46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48</v>
      </c>
      <c r="T1420">
        <v>5321</v>
      </c>
      <c r="U1420">
        <v>14284</v>
      </c>
      <c r="V1420">
        <v>2</v>
      </c>
      <c r="W1420" t="s">
        <v>42</v>
      </c>
      <c r="X1420" t="s">
        <v>43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3">
      <c r="A1421">
        <v>42</v>
      </c>
      <c r="B1421">
        <f t="shared" si="22"/>
        <v>0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1998</v>
      </c>
      <c r="L1421">
        <v>4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>
        <v>1</v>
      </c>
      <c r="S1421" t="s">
        <v>52</v>
      </c>
      <c r="T1421">
        <v>5410</v>
      </c>
      <c r="U1421">
        <v>11189</v>
      </c>
      <c r="V1421">
        <v>6</v>
      </c>
      <c r="W1421" t="s">
        <v>42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3">
      <c r="A1422">
        <v>41</v>
      </c>
      <c r="B1422">
        <f t="shared" si="22"/>
        <v>0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1999</v>
      </c>
      <c r="L1422">
        <v>4</v>
      </c>
      <c r="M1422" t="s">
        <v>46</v>
      </c>
      <c r="N1422">
        <v>76</v>
      </c>
      <c r="O1422">
        <v>3</v>
      </c>
      <c r="P1422">
        <v>1</v>
      </c>
      <c r="Q1422" t="s">
        <v>47</v>
      </c>
      <c r="R1422">
        <v>4</v>
      </c>
      <c r="S1422" t="s">
        <v>48</v>
      </c>
      <c r="T1422">
        <v>2782</v>
      </c>
      <c r="U1422">
        <v>21412</v>
      </c>
      <c r="V1422">
        <v>3</v>
      </c>
      <c r="W1422" t="s">
        <v>42</v>
      </c>
      <c r="X1422" t="s">
        <v>43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3">
      <c r="A1423">
        <v>47</v>
      </c>
      <c r="B1423">
        <f t="shared" si="22"/>
        <v>0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2000</v>
      </c>
      <c r="L1423">
        <v>3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48</v>
      </c>
      <c r="T1423">
        <v>11957</v>
      </c>
      <c r="U1423">
        <v>17231</v>
      </c>
      <c r="V1423">
        <v>0</v>
      </c>
      <c r="W1423" t="s">
        <v>42</v>
      </c>
      <c r="X1423" t="s">
        <v>43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3">
      <c r="A1424">
        <v>35</v>
      </c>
      <c r="B1424">
        <f t="shared" si="22"/>
        <v>0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2003</v>
      </c>
      <c r="L1424">
        <v>4</v>
      </c>
      <c r="M1424" t="s">
        <v>46</v>
      </c>
      <c r="N1424">
        <v>43</v>
      </c>
      <c r="O1424">
        <v>3</v>
      </c>
      <c r="P1424">
        <v>1</v>
      </c>
      <c r="Q1424" t="s">
        <v>50</v>
      </c>
      <c r="R1424">
        <v>3</v>
      </c>
      <c r="S1424" t="s">
        <v>48</v>
      </c>
      <c r="T1424">
        <v>2660</v>
      </c>
      <c r="U1424">
        <v>20232</v>
      </c>
      <c r="V1424">
        <v>7</v>
      </c>
      <c r="W1424" t="s">
        <v>42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3">
      <c r="A1425">
        <v>22</v>
      </c>
      <c r="B1425">
        <f t="shared" si="22"/>
        <v>0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2007</v>
      </c>
      <c r="L1425">
        <v>4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>
        <v>3</v>
      </c>
      <c r="S1425" t="s">
        <v>41</v>
      </c>
      <c r="T1425">
        <v>3375</v>
      </c>
      <c r="U1425">
        <v>17624</v>
      </c>
      <c r="V1425">
        <v>0</v>
      </c>
      <c r="W1425" t="s">
        <v>42</v>
      </c>
      <c r="X1425" t="s">
        <v>43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3">
      <c r="A1426">
        <v>35</v>
      </c>
      <c r="B1426">
        <f t="shared" si="22"/>
        <v>0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2008</v>
      </c>
      <c r="L1426">
        <v>2</v>
      </c>
      <c r="M1426" t="s">
        <v>46</v>
      </c>
      <c r="N1426">
        <v>48</v>
      </c>
      <c r="O1426">
        <v>3</v>
      </c>
      <c r="P1426">
        <v>2</v>
      </c>
      <c r="Q1426" t="s">
        <v>47</v>
      </c>
      <c r="R1426">
        <v>3</v>
      </c>
      <c r="S1426" t="s">
        <v>41</v>
      </c>
      <c r="T1426">
        <v>5098</v>
      </c>
      <c r="U1426">
        <v>18698</v>
      </c>
      <c r="V1426">
        <v>1</v>
      </c>
      <c r="W1426" t="s">
        <v>42</v>
      </c>
      <c r="X1426" t="s">
        <v>43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3">
      <c r="A1427">
        <v>33</v>
      </c>
      <c r="B1427">
        <f t="shared" si="22"/>
        <v>0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2009</v>
      </c>
      <c r="L1427">
        <v>2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48</v>
      </c>
      <c r="T1427">
        <v>4878</v>
      </c>
      <c r="U1427">
        <v>21653</v>
      </c>
      <c r="V1427">
        <v>0</v>
      </c>
      <c r="W1427" t="s">
        <v>42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3">
      <c r="A1428">
        <v>32</v>
      </c>
      <c r="B1428">
        <f t="shared" si="22"/>
        <v>0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2010</v>
      </c>
      <c r="L1428">
        <v>3</v>
      </c>
      <c r="M1428" t="s">
        <v>39</v>
      </c>
      <c r="N1428">
        <v>49</v>
      </c>
      <c r="O1428">
        <v>2</v>
      </c>
      <c r="P1428">
        <v>1</v>
      </c>
      <c r="Q1428" t="s">
        <v>50</v>
      </c>
      <c r="R1428">
        <v>2</v>
      </c>
      <c r="S1428" t="s">
        <v>41</v>
      </c>
      <c r="T1428">
        <v>2837</v>
      </c>
      <c r="U1428">
        <v>15919</v>
      </c>
      <c r="V1428">
        <v>1</v>
      </c>
      <c r="W1428" t="s">
        <v>42</v>
      </c>
      <c r="X1428" t="s">
        <v>43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3">
      <c r="A1429">
        <v>40</v>
      </c>
      <c r="B1429">
        <f t="shared" si="22"/>
        <v>0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2012</v>
      </c>
      <c r="L1429">
        <v>1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>
        <v>4</v>
      </c>
      <c r="S1429" t="s">
        <v>48</v>
      </c>
      <c r="T1429">
        <v>2406</v>
      </c>
      <c r="U1429">
        <v>4060</v>
      </c>
      <c r="V1429">
        <v>8</v>
      </c>
      <c r="W1429" t="s">
        <v>42</v>
      </c>
      <c r="X1429" t="s">
        <v>43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3">
      <c r="A1430">
        <v>32</v>
      </c>
      <c r="B1430">
        <f t="shared" si="22"/>
        <v>0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2013</v>
      </c>
      <c r="L1430">
        <v>2</v>
      </c>
      <c r="M1430" t="s">
        <v>46</v>
      </c>
      <c r="N1430">
        <v>68</v>
      </c>
      <c r="O1430">
        <v>2</v>
      </c>
      <c r="P1430">
        <v>1</v>
      </c>
      <c r="Q1430" t="s">
        <v>57</v>
      </c>
      <c r="R1430">
        <v>2</v>
      </c>
      <c r="S1430" t="s">
        <v>48</v>
      </c>
      <c r="T1430">
        <v>2269</v>
      </c>
      <c r="U1430">
        <v>18024</v>
      </c>
      <c r="V1430">
        <v>0</v>
      </c>
      <c r="W1430" t="s">
        <v>42</v>
      </c>
      <c r="X1430" t="s">
        <v>43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3">
      <c r="A1431">
        <v>39</v>
      </c>
      <c r="B1431">
        <f t="shared" si="22"/>
        <v>0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2014</v>
      </c>
      <c r="L1431">
        <v>1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>
        <v>4</v>
      </c>
      <c r="S1431" t="s">
        <v>41</v>
      </c>
      <c r="T1431">
        <v>4108</v>
      </c>
      <c r="U1431">
        <v>5340</v>
      </c>
      <c r="V1431">
        <v>7</v>
      </c>
      <c r="W1431" t="s">
        <v>42</v>
      </c>
      <c r="X1431" t="s">
        <v>43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3">
      <c r="A1432">
        <v>38</v>
      </c>
      <c r="B1432">
        <f t="shared" si="22"/>
        <v>0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2015</v>
      </c>
      <c r="L1432">
        <v>2</v>
      </c>
      <c r="M1432" t="s">
        <v>39</v>
      </c>
      <c r="N1432">
        <v>99</v>
      </c>
      <c r="O1432">
        <v>1</v>
      </c>
      <c r="P1432">
        <v>3</v>
      </c>
      <c r="Q1432" t="s">
        <v>58</v>
      </c>
      <c r="R1432">
        <v>3</v>
      </c>
      <c r="S1432" t="s">
        <v>48</v>
      </c>
      <c r="T1432">
        <v>13206</v>
      </c>
      <c r="U1432">
        <v>3376</v>
      </c>
      <c r="V1432">
        <v>3</v>
      </c>
      <c r="W1432" t="s">
        <v>42</v>
      </c>
      <c r="X1432" t="s">
        <v>43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3">
      <c r="A1433">
        <v>32</v>
      </c>
      <c r="B1433">
        <f t="shared" si="22"/>
        <v>0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2016</v>
      </c>
      <c r="L1433">
        <v>3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>
        <v>4</v>
      </c>
      <c r="S1433" t="s">
        <v>48</v>
      </c>
      <c r="T1433">
        <v>10422</v>
      </c>
      <c r="U1433">
        <v>24032</v>
      </c>
      <c r="V1433">
        <v>1</v>
      </c>
      <c r="W1433" t="s">
        <v>42</v>
      </c>
      <c r="X1433" t="s">
        <v>43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3">
      <c r="A1434">
        <v>37</v>
      </c>
      <c r="B1434">
        <f t="shared" si="22"/>
        <v>0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2017</v>
      </c>
      <c r="L1434">
        <v>3</v>
      </c>
      <c r="M1434" t="s">
        <v>39</v>
      </c>
      <c r="N1434">
        <v>42</v>
      </c>
      <c r="O1434">
        <v>4</v>
      </c>
      <c r="P1434">
        <v>3</v>
      </c>
      <c r="Q1434" t="s">
        <v>58</v>
      </c>
      <c r="R1434">
        <v>4</v>
      </c>
      <c r="S1434" t="s">
        <v>48</v>
      </c>
      <c r="T1434">
        <v>13744</v>
      </c>
      <c r="U1434">
        <v>15471</v>
      </c>
      <c r="V1434">
        <v>1</v>
      </c>
      <c r="W1434" t="s">
        <v>42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3">
      <c r="A1435">
        <v>25</v>
      </c>
      <c r="B1435">
        <f t="shared" si="22"/>
        <v>0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2018</v>
      </c>
      <c r="L1435">
        <v>1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>
        <v>3</v>
      </c>
      <c r="S1435" t="s">
        <v>52</v>
      </c>
      <c r="T1435">
        <v>4907</v>
      </c>
      <c r="U1435">
        <v>13684</v>
      </c>
      <c r="V1435">
        <v>0</v>
      </c>
      <c r="W1435" t="s">
        <v>42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3">
      <c r="A1436">
        <v>52</v>
      </c>
      <c r="B1436">
        <f t="shared" si="22"/>
        <v>0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2019</v>
      </c>
      <c r="L1436">
        <v>1</v>
      </c>
      <c r="M1436" t="s">
        <v>46</v>
      </c>
      <c r="N1436">
        <v>40</v>
      </c>
      <c r="O1436">
        <v>3</v>
      </c>
      <c r="P1436">
        <v>1</v>
      </c>
      <c r="Q1436" t="s">
        <v>57</v>
      </c>
      <c r="R1436">
        <v>4</v>
      </c>
      <c r="S1436" t="s">
        <v>52</v>
      </c>
      <c r="T1436">
        <v>3482</v>
      </c>
      <c r="U1436">
        <v>19788</v>
      </c>
      <c r="V1436">
        <v>2</v>
      </c>
      <c r="W1436" t="s">
        <v>42</v>
      </c>
      <c r="X1436" t="s">
        <v>43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3">
      <c r="A1437">
        <v>44</v>
      </c>
      <c r="B1437">
        <f t="shared" si="22"/>
        <v>0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2020</v>
      </c>
      <c r="L1437">
        <v>2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>
        <v>4</v>
      </c>
      <c r="S1437" t="s">
        <v>41</v>
      </c>
      <c r="T1437">
        <v>2436</v>
      </c>
      <c r="U1437">
        <v>13422</v>
      </c>
      <c r="V1437">
        <v>6</v>
      </c>
      <c r="W1437" t="s">
        <v>42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3">
      <c r="A1438">
        <v>21</v>
      </c>
      <c r="B1438">
        <f t="shared" si="22"/>
        <v>0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2021</v>
      </c>
      <c r="L1438">
        <v>3</v>
      </c>
      <c r="M1438" t="s">
        <v>46</v>
      </c>
      <c r="N1438">
        <v>58</v>
      </c>
      <c r="O1438">
        <v>3</v>
      </c>
      <c r="P1438">
        <v>1</v>
      </c>
      <c r="Q1438" t="s">
        <v>57</v>
      </c>
      <c r="R1438">
        <v>1</v>
      </c>
      <c r="S1438" t="s">
        <v>41</v>
      </c>
      <c r="T1438">
        <v>2380</v>
      </c>
      <c r="U1438">
        <v>25479</v>
      </c>
      <c r="V1438">
        <v>1</v>
      </c>
      <c r="W1438" t="s">
        <v>42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3">
      <c r="A1439">
        <v>39</v>
      </c>
      <c r="B1439">
        <f t="shared" si="22"/>
        <v>0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2022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41</v>
      </c>
      <c r="T1439">
        <v>19431</v>
      </c>
      <c r="U1439">
        <v>15302</v>
      </c>
      <c r="V1439">
        <v>2</v>
      </c>
      <c r="W1439" t="s">
        <v>42</v>
      </c>
      <c r="X1439" t="s">
        <v>43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3">
      <c r="A1440">
        <v>23</v>
      </c>
      <c r="B1440">
        <f t="shared" si="22"/>
        <v>1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2023</v>
      </c>
      <c r="L1440">
        <v>4</v>
      </c>
      <c r="M1440" t="s">
        <v>46</v>
      </c>
      <c r="N1440">
        <v>33</v>
      </c>
      <c r="O1440">
        <v>3</v>
      </c>
      <c r="P1440">
        <v>1</v>
      </c>
      <c r="Q1440" t="s">
        <v>57</v>
      </c>
      <c r="R1440">
        <v>1</v>
      </c>
      <c r="S1440" t="s">
        <v>48</v>
      </c>
      <c r="T1440">
        <v>1790</v>
      </c>
      <c r="U1440">
        <v>26956</v>
      </c>
      <c r="V1440">
        <v>1</v>
      </c>
      <c r="W1440" t="s">
        <v>42</v>
      </c>
      <c r="X1440" t="s">
        <v>43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3">
      <c r="A1441">
        <v>36</v>
      </c>
      <c r="B1441">
        <f t="shared" si="22"/>
        <v>0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2024</v>
      </c>
      <c r="L1441">
        <v>1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>
        <v>4</v>
      </c>
      <c r="S1441" t="s">
        <v>48</v>
      </c>
      <c r="T1441">
        <v>7644</v>
      </c>
      <c r="U1441">
        <v>12695</v>
      </c>
      <c r="V1441">
        <v>0</v>
      </c>
      <c r="W1441" t="s">
        <v>42</v>
      </c>
      <c r="X1441" t="s">
        <v>43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3">
      <c r="A1442">
        <v>36</v>
      </c>
      <c r="B1442">
        <f t="shared" si="22"/>
        <v>0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2025</v>
      </c>
      <c r="L1442">
        <v>4</v>
      </c>
      <c r="M1442" t="s">
        <v>39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52</v>
      </c>
      <c r="T1442">
        <v>5131</v>
      </c>
      <c r="U1442">
        <v>9192</v>
      </c>
      <c r="V1442">
        <v>7</v>
      </c>
      <c r="W1442" t="s">
        <v>42</v>
      </c>
      <c r="X1442" t="s">
        <v>43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3">
      <c r="A1443">
        <v>56</v>
      </c>
      <c r="B1443">
        <f t="shared" si="22"/>
        <v>0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2026</v>
      </c>
      <c r="L1443">
        <v>3</v>
      </c>
      <c r="M1443" t="s">
        <v>46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52</v>
      </c>
      <c r="T1443">
        <v>6306</v>
      </c>
      <c r="U1443">
        <v>26236</v>
      </c>
      <c r="V1443">
        <v>1</v>
      </c>
      <c r="W1443" t="s">
        <v>42</v>
      </c>
      <c r="X1443" t="s">
        <v>43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3">
      <c r="A1444">
        <v>29</v>
      </c>
      <c r="B1444">
        <f t="shared" si="22"/>
        <v>1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2027</v>
      </c>
      <c r="L1444">
        <v>1</v>
      </c>
      <c r="M1444" t="s">
        <v>46</v>
      </c>
      <c r="N1444">
        <v>36</v>
      </c>
      <c r="O1444">
        <v>3</v>
      </c>
      <c r="P1444">
        <v>1</v>
      </c>
      <c r="Q1444" t="s">
        <v>47</v>
      </c>
      <c r="R1444">
        <v>4</v>
      </c>
      <c r="S1444" t="s">
        <v>48</v>
      </c>
      <c r="T1444">
        <v>4787</v>
      </c>
      <c r="U1444">
        <v>26124</v>
      </c>
      <c r="V1444">
        <v>9</v>
      </c>
      <c r="W1444" t="s">
        <v>42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3">
      <c r="A1445">
        <v>42</v>
      </c>
      <c r="B1445">
        <f t="shared" si="22"/>
        <v>0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2031</v>
      </c>
      <c r="L1445">
        <v>1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48</v>
      </c>
      <c r="T1445">
        <v>18880</v>
      </c>
      <c r="U1445">
        <v>17312</v>
      </c>
      <c r="V1445">
        <v>5</v>
      </c>
      <c r="W1445" t="s">
        <v>42</v>
      </c>
      <c r="X1445" t="s">
        <v>43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3">
      <c r="A1446">
        <v>56</v>
      </c>
      <c r="B1446">
        <f t="shared" si="22"/>
        <v>1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2032</v>
      </c>
      <c r="L1446">
        <v>4</v>
      </c>
      <c r="M1446" t="s">
        <v>46</v>
      </c>
      <c r="N1446">
        <v>72</v>
      </c>
      <c r="O1446">
        <v>3</v>
      </c>
      <c r="P1446">
        <v>1</v>
      </c>
      <c r="Q1446" t="s">
        <v>50</v>
      </c>
      <c r="R1446">
        <v>3</v>
      </c>
      <c r="S1446" t="s">
        <v>48</v>
      </c>
      <c r="T1446">
        <v>2339</v>
      </c>
      <c r="U1446">
        <v>3666</v>
      </c>
      <c r="V1446">
        <v>8</v>
      </c>
      <c r="W1446" t="s">
        <v>42</v>
      </c>
      <c r="X1446" t="s">
        <v>43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3">
      <c r="A1447">
        <v>41</v>
      </c>
      <c r="B1447">
        <f t="shared" si="22"/>
        <v>0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2034</v>
      </c>
      <c r="L1447">
        <v>1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48</v>
      </c>
      <c r="T1447">
        <v>13570</v>
      </c>
      <c r="U1447">
        <v>5640</v>
      </c>
      <c r="V1447">
        <v>0</v>
      </c>
      <c r="W1447" t="s">
        <v>42</v>
      </c>
      <c r="X1447" t="s">
        <v>43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3">
      <c r="A1448">
        <v>34</v>
      </c>
      <c r="B1448">
        <f t="shared" si="22"/>
        <v>0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2035</v>
      </c>
      <c r="L1448">
        <v>4</v>
      </c>
      <c r="M1448" t="s">
        <v>39</v>
      </c>
      <c r="N1448">
        <v>95</v>
      </c>
      <c r="O1448">
        <v>2</v>
      </c>
      <c r="P1448">
        <v>2</v>
      </c>
      <c r="Q1448" t="s">
        <v>40</v>
      </c>
      <c r="R1448">
        <v>3</v>
      </c>
      <c r="S1448" t="s">
        <v>48</v>
      </c>
      <c r="T1448">
        <v>6712</v>
      </c>
      <c r="U1448">
        <v>8978</v>
      </c>
      <c r="V1448">
        <v>1</v>
      </c>
      <c r="W1448" t="s">
        <v>42</v>
      </c>
      <c r="X1448" t="s">
        <v>43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3">
      <c r="A1449">
        <v>36</v>
      </c>
      <c r="B1449">
        <f t="shared" si="22"/>
        <v>0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2036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>
        <v>4</v>
      </c>
      <c r="S1449" t="s">
        <v>52</v>
      </c>
      <c r="T1449">
        <v>5406</v>
      </c>
      <c r="U1449">
        <v>10436</v>
      </c>
      <c r="V1449">
        <v>1</v>
      </c>
      <c r="W1449" t="s">
        <v>42</v>
      </c>
      <c r="X1449" t="s">
        <v>43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3">
      <c r="A1450">
        <v>41</v>
      </c>
      <c r="B1450">
        <f t="shared" si="22"/>
        <v>0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2037</v>
      </c>
      <c r="L1450">
        <v>3</v>
      </c>
      <c r="M1450" t="s">
        <v>46</v>
      </c>
      <c r="N1450">
        <v>57</v>
      </c>
      <c r="O1450">
        <v>2</v>
      </c>
      <c r="P1450">
        <v>2</v>
      </c>
      <c r="Q1450" t="s">
        <v>40</v>
      </c>
      <c r="R1450">
        <v>2</v>
      </c>
      <c r="S1450" t="s">
        <v>52</v>
      </c>
      <c r="T1450">
        <v>8938</v>
      </c>
      <c r="U1450">
        <v>12227</v>
      </c>
      <c r="V1450">
        <v>2</v>
      </c>
      <c r="W1450" t="s">
        <v>42</v>
      </c>
      <c r="X1450" t="s">
        <v>43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3">
      <c r="A1451">
        <v>32</v>
      </c>
      <c r="B1451">
        <f t="shared" si="22"/>
        <v>0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2038</v>
      </c>
      <c r="L1451">
        <v>4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>
        <v>1</v>
      </c>
      <c r="S1451" t="s">
        <v>41</v>
      </c>
      <c r="T1451">
        <v>2439</v>
      </c>
      <c r="U1451">
        <v>11288</v>
      </c>
      <c r="V1451">
        <v>1</v>
      </c>
      <c r="W1451" t="s">
        <v>42</v>
      </c>
      <c r="X1451" t="s">
        <v>43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3">
      <c r="A1452">
        <v>35</v>
      </c>
      <c r="B1452">
        <f t="shared" si="22"/>
        <v>0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2040</v>
      </c>
      <c r="L1452">
        <v>3</v>
      </c>
      <c r="M1452" t="s">
        <v>39</v>
      </c>
      <c r="N1452">
        <v>31</v>
      </c>
      <c r="O1452">
        <v>3</v>
      </c>
      <c r="P1452">
        <v>3</v>
      </c>
      <c r="Q1452" t="s">
        <v>61</v>
      </c>
      <c r="R1452">
        <v>4</v>
      </c>
      <c r="S1452" t="s">
        <v>41</v>
      </c>
      <c r="T1452">
        <v>8837</v>
      </c>
      <c r="U1452">
        <v>16642</v>
      </c>
      <c r="V1452">
        <v>1</v>
      </c>
      <c r="W1452" t="s">
        <v>42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3">
      <c r="A1453">
        <v>38</v>
      </c>
      <c r="B1453">
        <f t="shared" si="22"/>
        <v>0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2041</v>
      </c>
      <c r="L1453">
        <v>1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>
        <v>4</v>
      </c>
      <c r="S1453" t="s">
        <v>48</v>
      </c>
      <c r="T1453">
        <v>5343</v>
      </c>
      <c r="U1453">
        <v>5982</v>
      </c>
      <c r="V1453">
        <v>1</v>
      </c>
      <c r="W1453" t="s">
        <v>42</v>
      </c>
      <c r="X1453" t="s">
        <v>43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3">
      <c r="A1454">
        <v>50</v>
      </c>
      <c r="B1454">
        <f t="shared" si="22"/>
        <v>1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2044</v>
      </c>
      <c r="L1454">
        <v>2</v>
      </c>
      <c r="M1454" t="s">
        <v>46</v>
      </c>
      <c r="N1454">
        <v>94</v>
      </c>
      <c r="O1454">
        <v>3</v>
      </c>
      <c r="P1454">
        <v>2</v>
      </c>
      <c r="Q1454" t="s">
        <v>40</v>
      </c>
      <c r="R1454">
        <v>3</v>
      </c>
      <c r="S1454" t="s">
        <v>52</v>
      </c>
      <c r="T1454">
        <v>6728</v>
      </c>
      <c r="U1454">
        <v>14255</v>
      </c>
      <c r="V1454">
        <v>7</v>
      </c>
      <c r="W1454" t="s">
        <v>42</v>
      </c>
      <c r="X1454" t="s">
        <v>43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3">
      <c r="A1455">
        <v>36</v>
      </c>
      <c r="B1455">
        <f t="shared" si="22"/>
        <v>0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2045</v>
      </c>
      <c r="L1455">
        <v>2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>
        <v>4</v>
      </c>
      <c r="S1455" t="s">
        <v>48</v>
      </c>
      <c r="T1455">
        <v>6652</v>
      </c>
      <c r="U1455">
        <v>14369</v>
      </c>
      <c r="V1455">
        <v>4</v>
      </c>
      <c r="W1455" t="s">
        <v>42</v>
      </c>
      <c r="X1455" t="s">
        <v>43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3">
      <c r="A1456">
        <v>45</v>
      </c>
      <c r="B1456">
        <f t="shared" si="22"/>
        <v>0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2046</v>
      </c>
      <c r="L1456">
        <v>4</v>
      </c>
      <c r="M1456" t="s">
        <v>39</v>
      </c>
      <c r="N1456">
        <v>50</v>
      </c>
      <c r="O1456">
        <v>3</v>
      </c>
      <c r="P1456">
        <v>2</v>
      </c>
      <c r="Q1456" t="s">
        <v>40</v>
      </c>
      <c r="R1456">
        <v>3</v>
      </c>
      <c r="S1456" t="s">
        <v>41</v>
      </c>
      <c r="T1456">
        <v>4850</v>
      </c>
      <c r="U1456">
        <v>23333</v>
      </c>
      <c r="V1456">
        <v>8</v>
      </c>
      <c r="W1456" t="s">
        <v>42</v>
      </c>
      <c r="X1456" t="s">
        <v>43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3">
      <c r="A1457">
        <v>40</v>
      </c>
      <c r="B1457">
        <f t="shared" si="22"/>
        <v>0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2048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>
        <v>3</v>
      </c>
      <c r="S1457" t="s">
        <v>41</v>
      </c>
      <c r="T1457">
        <v>2809</v>
      </c>
      <c r="U1457">
        <v>2725</v>
      </c>
      <c r="V1457">
        <v>2</v>
      </c>
      <c r="W1457" t="s">
        <v>42</v>
      </c>
      <c r="X1457" t="s">
        <v>43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3">
      <c r="A1458">
        <v>35</v>
      </c>
      <c r="B1458">
        <f t="shared" si="22"/>
        <v>0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2049</v>
      </c>
      <c r="L1458">
        <v>3</v>
      </c>
      <c r="M1458" t="s">
        <v>46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48</v>
      </c>
      <c r="T1458">
        <v>5689</v>
      </c>
      <c r="U1458">
        <v>24594</v>
      </c>
      <c r="V1458">
        <v>1</v>
      </c>
      <c r="W1458" t="s">
        <v>42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3">
      <c r="A1459">
        <v>40</v>
      </c>
      <c r="B1459">
        <f t="shared" si="22"/>
        <v>0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2051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>
        <v>3</v>
      </c>
      <c r="S1459" t="s">
        <v>48</v>
      </c>
      <c r="T1459">
        <v>2001</v>
      </c>
      <c r="U1459">
        <v>12549</v>
      </c>
      <c r="V1459">
        <v>2</v>
      </c>
      <c r="W1459" t="s">
        <v>42</v>
      </c>
      <c r="X1459" t="s">
        <v>43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3">
      <c r="A1460">
        <v>35</v>
      </c>
      <c r="B1460">
        <f t="shared" si="22"/>
        <v>0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2052</v>
      </c>
      <c r="L1460">
        <v>3</v>
      </c>
      <c r="M1460" t="s">
        <v>39</v>
      </c>
      <c r="N1460">
        <v>62</v>
      </c>
      <c r="O1460">
        <v>1</v>
      </c>
      <c r="P1460">
        <v>1</v>
      </c>
      <c r="Q1460" t="s">
        <v>47</v>
      </c>
      <c r="R1460">
        <v>4</v>
      </c>
      <c r="S1460" t="s">
        <v>48</v>
      </c>
      <c r="T1460">
        <v>2977</v>
      </c>
      <c r="U1460">
        <v>8952</v>
      </c>
      <c r="V1460">
        <v>1</v>
      </c>
      <c r="W1460" t="s">
        <v>42</v>
      </c>
      <c r="X1460" t="s">
        <v>43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3">
      <c r="A1461">
        <v>29</v>
      </c>
      <c r="B1461">
        <f t="shared" si="22"/>
        <v>0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2053</v>
      </c>
      <c r="L1461">
        <v>4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>
        <v>2</v>
      </c>
      <c r="S1461" t="s">
        <v>48</v>
      </c>
      <c r="T1461">
        <v>4025</v>
      </c>
      <c r="U1461">
        <v>23679</v>
      </c>
      <c r="V1461">
        <v>4</v>
      </c>
      <c r="W1461" t="s">
        <v>42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3">
      <c r="A1462">
        <v>29</v>
      </c>
      <c r="B1462">
        <f t="shared" si="22"/>
        <v>0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2054</v>
      </c>
      <c r="L1462">
        <v>4</v>
      </c>
      <c r="M1462" t="s">
        <v>39</v>
      </c>
      <c r="N1462">
        <v>73</v>
      </c>
      <c r="O1462">
        <v>2</v>
      </c>
      <c r="P1462">
        <v>1</v>
      </c>
      <c r="Q1462" t="s">
        <v>47</v>
      </c>
      <c r="R1462">
        <v>1</v>
      </c>
      <c r="S1462" t="s">
        <v>41</v>
      </c>
      <c r="T1462">
        <v>3785</v>
      </c>
      <c r="U1462">
        <v>8489</v>
      </c>
      <c r="V1462">
        <v>1</v>
      </c>
      <c r="W1462" t="s">
        <v>42</v>
      </c>
      <c r="X1462" t="s">
        <v>43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3">
      <c r="A1463">
        <v>50</v>
      </c>
      <c r="B1463">
        <f t="shared" si="22"/>
        <v>1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2055</v>
      </c>
      <c r="L1463">
        <v>4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>
        <v>1</v>
      </c>
      <c r="S1463" t="s">
        <v>52</v>
      </c>
      <c r="T1463">
        <v>10854</v>
      </c>
      <c r="U1463">
        <v>16586</v>
      </c>
      <c r="V1463">
        <v>4</v>
      </c>
      <c r="W1463" t="s">
        <v>42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3">
      <c r="A1464">
        <v>39</v>
      </c>
      <c r="B1464">
        <f t="shared" si="22"/>
        <v>0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2056</v>
      </c>
      <c r="L1464">
        <v>2</v>
      </c>
      <c r="M1464" t="s">
        <v>39</v>
      </c>
      <c r="N1464">
        <v>60</v>
      </c>
      <c r="O1464">
        <v>2</v>
      </c>
      <c r="P1464">
        <v>4</v>
      </c>
      <c r="Q1464" t="s">
        <v>40</v>
      </c>
      <c r="R1464">
        <v>4</v>
      </c>
      <c r="S1464" t="s">
        <v>48</v>
      </c>
      <c r="T1464">
        <v>12031</v>
      </c>
      <c r="U1464">
        <v>8828</v>
      </c>
      <c r="V1464">
        <v>0</v>
      </c>
      <c r="W1464" t="s">
        <v>42</v>
      </c>
      <c r="X1464" t="s">
        <v>43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3">
      <c r="A1465">
        <v>31</v>
      </c>
      <c r="B1465">
        <f t="shared" si="22"/>
        <v>0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2057</v>
      </c>
      <c r="L1465">
        <v>2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41</v>
      </c>
      <c r="T1465">
        <v>9936</v>
      </c>
      <c r="U1465">
        <v>3787</v>
      </c>
      <c r="V1465">
        <v>0</v>
      </c>
      <c r="W1465" t="s">
        <v>42</v>
      </c>
      <c r="X1465" t="s">
        <v>43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3">
      <c r="A1466">
        <v>26</v>
      </c>
      <c r="B1466">
        <f t="shared" si="22"/>
        <v>0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2060</v>
      </c>
      <c r="L1466">
        <v>4</v>
      </c>
      <c r="M1466" t="s">
        <v>39</v>
      </c>
      <c r="N1466">
        <v>30</v>
      </c>
      <c r="O1466">
        <v>2</v>
      </c>
      <c r="P1466">
        <v>1</v>
      </c>
      <c r="Q1466" t="s">
        <v>57</v>
      </c>
      <c r="R1466">
        <v>3</v>
      </c>
      <c r="S1466" t="s">
        <v>41</v>
      </c>
      <c r="T1466">
        <v>2966</v>
      </c>
      <c r="U1466">
        <v>21378</v>
      </c>
      <c r="V1466">
        <v>0</v>
      </c>
      <c r="W1466" t="s">
        <v>42</v>
      </c>
      <c r="X1466" t="s">
        <v>43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3">
      <c r="A1467">
        <v>36</v>
      </c>
      <c r="B1467">
        <f t="shared" si="22"/>
        <v>0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2061</v>
      </c>
      <c r="L1467">
        <v>3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>
        <v>4</v>
      </c>
      <c r="S1467" t="s">
        <v>48</v>
      </c>
      <c r="T1467">
        <v>2571</v>
      </c>
      <c r="U1467">
        <v>12290</v>
      </c>
      <c r="V1467">
        <v>4</v>
      </c>
      <c r="W1467" t="s">
        <v>42</v>
      </c>
      <c r="X1467" t="s">
        <v>43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3">
      <c r="A1468">
        <v>39</v>
      </c>
      <c r="B1468">
        <f t="shared" si="22"/>
        <v>0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2062</v>
      </c>
      <c r="L1468">
        <v>4</v>
      </c>
      <c r="M1468" t="s">
        <v>46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48</v>
      </c>
      <c r="T1468">
        <v>9991</v>
      </c>
      <c r="U1468">
        <v>21457</v>
      </c>
      <c r="V1468">
        <v>4</v>
      </c>
      <c r="W1468" t="s">
        <v>42</v>
      </c>
      <c r="X1468" t="s">
        <v>43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3">
      <c r="A1469">
        <v>27</v>
      </c>
      <c r="B1469">
        <f t="shared" si="22"/>
        <v>0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2064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48</v>
      </c>
      <c r="T1469">
        <v>6142</v>
      </c>
      <c r="U1469">
        <v>5174</v>
      </c>
      <c r="V1469">
        <v>1</v>
      </c>
      <c r="W1469" t="s">
        <v>42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3">
      <c r="A1470">
        <v>49</v>
      </c>
      <c r="B1470">
        <f t="shared" si="22"/>
        <v>0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2065</v>
      </c>
      <c r="L1470">
        <v>4</v>
      </c>
      <c r="M1470" t="s">
        <v>46</v>
      </c>
      <c r="N1470">
        <v>63</v>
      </c>
      <c r="O1470">
        <v>2</v>
      </c>
      <c r="P1470">
        <v>2</v>
      </c>
      <c r="Q1470" t="s">
        <v>40</v>
      </c>
      <c r="R1470">
        <v>2</v>
      </c>
      <c r="S1470" t="s">
        <v>48</v>
      </c>
      <c r="T1470">
        <v>5390</v>
      </c>
      <c r="U1470">
        <v>13243</v>
      </c>
      <c r="V1470">
        <v>2</v>
      </c>
      <c r="W1470" t="s">
        <v>42</v>
      </c>
      <c r="X1470" t="s">
        <v>43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3">
      <c r="A1471">
        <v>34</v>
      </c>
      <c r="B1471">
        <f t="shared" si="22"/>
        <v>0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2068</v>
      </c>
      <c r="L1471">
        <v>2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>
        <v>3</v>
      </c>
      <c r="S1471" t="s">
        <v>48</v>
      </c>
      <c r="T1471">
        <v>4404</v>
      </c>
      <c r="U1471">
        <v>10228</v>
      </c>
      <c r="V1471">
        <v>2</v>
      </c>
      <c r="W1471" t="s">
        <v>42</v>
      </c>
      <c r="X1471" t="s">
        <v>43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295D-3294-4B6F-8E55-E0DB4874CF20}">
  <dimension ref="A1:AQ1471"/>
  <sheetViews>
    <sheetView zoomScale="99" zoomScaleNormal="99" workbookViewId="0">
      <selection activeCell="AJ1" sqref="AJ1"/>
    </sheetView>
  </sheetViews>
  <sheetFormatPr defaultRowHeight="14.4" x14ac:dyDescent="0.3"/>
  <cols>
    <col min="3" max="3" width="12.88671875" bestFit="1" customWidth="1"/>
    <col min="5" max="5" width="10.77734375" bestFit="1" customWidth="1"/>
    <col min="6" max="6" width="17.33203125" bestFit="1" customWidth="1"/>
    <col min="7" max="7" width="9.109375" bestFit="1" customWidth="1"/>
    <col min="8" max="8" width="12.88671875" bestFit="1" customWidth="1"/>
    <col min="9" max="9" width="14" bestFit="1" customWidth="1"/>
    <col min="10" max="10" width="15.6640625" bestFit="1" customWidth="1"/>
    <col min="11" max="11" width="21.109375" bestFit="1" customWidth="1"/>
    <col min="13" max="13" width="10.109375" bestFit="1" customWidth="1"/>
    <col min="14" max="14" width="14" bestFit="1" customWidth="1"/>
    <col min="15" max="15" width="8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3" max="23" width="15.77734375" bestFit="1" customWidth="1"/>
    <col min="24" max="24" width="16.77734375" bestFit="1" customWidth="1"/>
    <col min="25" max="25" width="20.77734375" bestFit="1" customWidth="1"/>
    <col min="26" max="26" width="13.109375" bestFit="1" customWidth="1"/>
    <col min="27" max="27" width="15.33203125" bestFit="1" customWidth="1"/>
    <col min="28" max="28" width="16.5546875" bestFit="1" customWidth="1"/>
    <col min="29" max="29" width="19.44140625" bestFit="1" customWidth="1"/>
    <col min="30" max="31" width="15" bestFit="1" customWidth="1"/>
    <col min="32" max="32" width="16.88671875" bestFit="1" customWidth="1"/>
    <col min="33" max="33" width="22" bestFit="1" customWidth="1"/>
    <col min="34" max="34" width="20.21875" bestFit="1" customWidth="1"/>
    <col min="36" max="36" width="22" bestFit="1" customWidth="1"/>
    <col min="37" max="37" width="12.6640625" bestFit="1" customWidth="1"/>
    <col min="38" max="38" width="12" bestFit="1" customWidth="1"/>
    <col min="39" max="42" width="12.6640625" bestFit="1" customWidth="1"/>
    <col min="43" max="43" width="12" bestFit="1" customWidth="1"/>
  </cols>
  <sheetData>
    <row r="1" spans="1:4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J1" t="s">
        <v>62</v>
      </c>
    </row>
    <row r="2" spans="1:43" x14ac:dyDescent="0.3">
      <c r="A2">
        <f>IF(Sheet1!C2="No",0,1)</f>
        <v>1</v>
      </c>
      <c r="B2">
        <v>41</v>
      </c>
      <c r="C2">
        <f>IF(Sheet1!D2="Non-Travel",0,IF(Sheet1!D2="Travel_Frequently",1,2))</f>
        <v>2</v>
      </c>
      <c r="D2">
        <v>1102</v>
      </c>
      <c r="E2">
        <f>IF(Sheet1!F2="Human Resources",0,IF(Sheet1!F2="Research &amp; Development",1,2))</f>
        <v>2</v>
      </c>
      <c r="F2">
        <v>1</v>
      </c>
      <c r="G2">
        <v>2</v>
      </c>
      <c r="H2" cm="1">
        <f t="array" ref="H2">_xlfn.IFS(Sheet1!I2="Human Resources",0,Sheet1!I2="Life Sciences",1,Sheet1!I2="Marketing",2,Sheet1!I2="Medical",3,Sheet1!I2="Technical Degree",4,Sheet1!I2="Other",5)</f>
        <v>1</v>
      </c>
      <c r="I2">
        <v>1</v>
      </c>
      <c r="J2">
        <v>1</v>
      </c>
      <c r="K2">
        <v>2</v>
      </c>
      <c r="L2">
        <f>IF(Sheet1!M2="Male",0,1)</f>
        <v>1</v>
      </c>
      <c r="M2">
        <v>94</v>
      </c>
      <c r="N2">
        <v>3</v>
      </c>
      <c r="O2">
        <v>2</v>
      </c>
      <c r="P2" cm="1">
        <f t="array" ref="P2">_xlfn.IFS(Sheet1!Q2="Healthcare Representative",0,Sheet1!Q2="Human Resources",1,Sheet1!Q2="Laboratory Technician",2,Sheet1!Q2="Manager",3,Sheet1!Q2="Manufacturing Director",4,Sheet1!Q2="Research Director",5,Sheet1!Q2="Research Scientist",6,Sheet1!Q2="Sales Executive",7,Sheet1!Q2="Sales Representative",8)</f>
        <v>7</v>
      </c>
      <c r="Q2">
        <v>4</v>
      </c>
      <c r="R2">
        <f>IF(Sheet1!S2="Single",0,IF(Sheet1!S2="Married",1,2))</f>
        <v>0</v>
      </c>
      <c r="S2">
        <v>5993</v>
      </c>
      <c r="T2">
        <v>19479</v>
      </c>
      <c r="U2">
        <v>8</v>
      </c>
      <c r="V2">
        <f>IF(Sheet1!X2="No",0,1)</f>
        <v>1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</row>
    <row r="3" spans="1:43" ht="15" thickBot="1" x14ac:dyDescent="0.35">
      <c r="A3">
        <f>IF(Sheet1!C3="No",0,1)</f>
        <v>0</v>
      </c>
      <c r="B3">
        <v>49</v>
      </c>
      <c r="C3">
        <f>IF(Sheet1!D3="Non-Travel",0,IF(Sheet1!D3="Travel_Frequently",1,2))</f>
        <v>1</v>
      </c>
      <c r="D3">
        <v>279</v>
      </c>
      <c r="E3">
        <f>IF(Sheet1!F3="Human Resources",0,IF(Sheet1!F3="Research &amp; Development",1,2))</f>
        <v>1</v>
      </c>
      <c r="F3">
        <v>8</v>
      </c>
      <c r="G3">
        <v>1</v>
      </c>
      <c r="H3" cm="1">
        <f t="array" ref="H3">_xlfn.IFS(Sheet1!I3="Human Resources",0,Sheet1!I3="Life Sciences",1,Sheet1!I3="Marketing",2,Sheet1!I3="Medical",3,Sheet1!I3="Technical Degree",4,Sheet1!I3="Other",5)</f>
        <v>1</v>
      </c>
      <c r="I3">
        <v>1</v>
      </c>
      <c r="J3">
        <v>2</v>
      </c>
      <c r="K3">
        <v>3</v>
      </c>
      <c r="L3">
        <f>IF(Sheet1!M3="Male",0,1)</f>
        <v>0</v>
      </c>
      <c r="M3">
        <v>61</v>
      </c>
      <c r="N3">
        <v>2</v>
      </c>
      <c r="O3">
        <v>2</v>
      </c>
      <c r="P3" cm="1">
        <f t="array" ref="P3">_xlfn.IFS(Sheet1!Q3="Healthcare Representative",0,Sheet1!Q3="Human Resources",1,Sheet1!Q3="Laboratory Technician",2,Sheet1!Q3="Manager",3,Sheet1!Q3="Manufacturing Director",4,Sheet1!Q3="Research Director",5,Sheet1!Q3="Research Scientist",6,Sheet1!Q3="Sales Executive",7,Sheet1!Q3="Sales Representative",8)</f>
        <v>6</v>
      </c>
      <c r="Q3">
        <v>2</v>
      </c>
      <c r="R3">
        <f>IF(Sheet1!S3="Single",0,IF(Sheet1!S3="Married",1,2))</f>
        <v>1</v>
      </c>
      <c r="S3">
        <v>5130</v>
      </c>
      <c r="T3">
        <v>24907</v>
      </c>
      <c r="U3">
        <v>1</v>
      </c>
      <c r="V3">
        <f>IF(Sheet1!X3="No",0,1)</f>
        <v>0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J3" s="1" t="s">
        <v>63</v>
      </c>
      <c r="AK3" s="1"/>
      <c r="AM3" s="1"/>
      <c r="AN3" s="1"/>
    </row>
    <row r="4" spans="1:43" ht="15" thickTop="1" x14ac:dyDescent="0.3">
      <c r="A4">
        <f>IF(Sheet1!C4="No",0,1)</f>
        <v>1</v>
      </c>
      <c r="B4">
        <v>37</v>
      </c>
      <c r="C4">
        <f>IF(Sheet1!D4="Non-Travel",0,IF(Sheet1!D4="Travel_Frequently",1,2))</f>
        <v>2</v>
      </c>
      <c r="D4">
        <v>1373</v>
      </c>
      <c r="E4">
        <f>IF(Sheet1!F4="Human Resources",0,IF(Sheet1!F4="Research &amp; Development",1,2))</f>
        <v>1</v>
      </c>
      <c r="F4">
        <v>2</v>
      </c>
      <c r="G4">
        <v>2</v>
      </c>
      <c r="H4" cm="1">
        <f t="array" ref="H4">_xlfn.IFS(Sheet1!I4="Human Resources",0,Sheet1!I4="Life Sciences",1,Sheet1!I4="Marketing",2,Sheet1!I4="Medical",3,Sheet1!I4="Technical Degree",4,Sheet1!I4="Other",5)</f>
        <v>5</v>
      </c>
      <c r="I4">
        <v>1</v>
      </c>
      <c r="J4">
        <v>4</v>
      </c>
      <c r="K4">
        <v>4</v>
      </c>
      <c r="L4">
        <f>IF(Sheet1!M4="Male",0,1)</f>
        <v>0</v>
      </c>
      <c r="M4">
        <v>92</v>
      </c>
      <c r="N4">
        <v>2</v>
      </c>
      <c r="O4">
        <v>1</v>
      </c>
      <c r="P4" cm="1">
        <f t="array" ref="P4">_xlfn.IFS(Sheet1!Q4="Healthcare Representative",0,Sheet1!Q4="Human Resources",1,Sheet1!Q4="Laboratory Technician",2,Sheet1!Q4="Manager",3,Sheet1!Q4="Manufacturing Director",4,Sheet1!Q4="Research Director",5,Sheet1!Q4="Research Scientist",6,Sheet1!Q4="Sales Executive",7,Sheet1!Q4="Sales Representative",8)</f>
        <v>2</v>
      </c>
      <c r="Q4">
        <v>3</v>
      </c>
      <c r="R4">
        <f>IF(Sheet1!S4="Single",0,IF(Sheet1!S4="Married",1,2))</f>
        <v>0</v>
      </c>
      <c r="S4">
        <v>2090</v>
      </c>
      <c r="T4">
        <v>2396</v>
      </c>
      <c r="U4">
        <v>6</v>
      </c>
      <c r="V4">
        <f>IF(Sheet1!X4="No",0,1)</f>
        <v>1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J4" t="s">
        <v>64</v>
      </c>
      <c r="AK4">
        <f>SQRT(AK5)</f>
        <v>0.46316607732286119</v>
      </c>
      <c r="AM4" t="s">
        <v>69</v>
      </c>
      <c r="AN4">
        <f>AK8*LN(AL13/AK8)+2*(AK12+1)</f>
        <v>-3228.0833661001202</v>
      </c>
    </row>
    <row r="5" spans="1:43" x14ac:dyDescent="0.3">
      <c r="A5">
        <f>IF(Sheet1!C5="No",0,1)</f>
        <v>0</v>
      </c>
      <c r="B5">
        <v>33</v>
      </c>
      <c r="C5">
        <f>IF(Sheet1!D5="Non-Travel",0,IF(Sheet1!D5="Travel_Frequently",1,2))</f>
        <v>1</v>
      </c>
      <c r="D5">
        <v>1392</v>
      </c>
      <c r="E5">
        <f>IF(Sheet1!F5="Human Resources",0,IF(Sheet1!F5="Research &amp; Development",1,2))</f>
        <v>1</v>
      </c>
      <c r="F5">
        <v>3</v>
      </c>
      <c r="G5">
        <v>4</v>
      </c>
      <c r="H5" cm="1">
        <f t="array" ref="H5">_xlfn.IFS(Sheet1!I5="Human Resources",0,Sheet1!I5="Life Sciences",1,Sheet1!I5="Marketing",2,Sheet1!I5="Medical",3,Sheet1!I5="Technical Degree",4,Sheet1!I5="Other",5)</f>
        <v>1</v>
      </c>
      <c r="I5">
        <v>1</v>
      </c>
      <c r="J5">
        <v>5</v>
      </c>
      <c r="K5">
        <v>4</v>
      </c>
      <c r="L5">
        <f>IF(Sheet1!M5="Male",0,1)</f>
        <v>1</v>
      </c>
      <c r="M5">
        <v>56</v>
      </c>
      <c r="N5">
        <v>3</v>
      </c>
      <c r="O5">
        <v>1</v>
      </c>
      <c r="P5" cm="1">
        <f t="array" ref="P5">_xlfn.IFS(Sheet1!Q5="Healthcare Representative",0,Sheet1!Q5="Human Resources",1,Sheet1!Q5="Laboratory Technician",2,Sheet1!Q5="Manager",3,Sheet1!Q5="Manufacturing Director",4,Sheet1!Q5="Research Director",5,Sheet1!Q5="Research Scientist",6,Sheet1!Q5="Sales Executive",7,Sheet1!Q5="Sales Representative",8)</f>
        <v>6</v>
      </c>
      <c r="Q5">
        <v>3</v>
      </c>
      <c r="R5">
        <f>IF(Sheet1!S5="Single",0,IF(Sheet1!S5="Married",1,2))</f>
        <v>1</v>
      </c>
      <c r="S5">
        <v>2909</v>
      </c>
      <c r="T5">
        <v>23159</v>
      </c>
      <c r="U5">
        <v>1</v>
      </c>
      <c r="V5">
        <f>IF(Sheet1!X5="No",0,1)</f>
        <v>1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J5" t="s">
        <v>65</v>
      </c>
      <c r="AK5">
        <f>AL12/AL14</f>
        <v>0.21452281518264663</v>
      </c>
      <c r="AM5" t="s">
        <v>70</v>
      </c>
      <c r="AN5">
        <f>AN4+2*(AK12+2)*(AK12+3)/(AK8-AK12-3)</f>
        <v>-3226.3260439243882</v>
      </c>
    </row>
    <row r="6" spans="1:43" x14ac:dyDescent="0.3">
      <c r="A6">
        <f>IF(Sheet1!C6="No",0,1)</f>
        <v>0</v>
      </c>
      <c r="B6">
        <v>27</v>
      </c>
      <c r="C6">
        <f>IF(Sheet1!D6="Non-Travel",0,IF(Sheet1!D6="Travel_Frequently",1,2))</f>
        <v>2</v>
      </c>
      <c r="D6">
        <v>591</v>
      </c>
      <c r="E6">
        <f>IF(Sheet1!F6="Human Resources",0,IF(Sheet1!F6="Research &amp; Development",1,2))</f>
        <v>1</v>
      </c>
      <c r="F6">
        <v>2</v>
      </c>
      <c r="G6">
        <v>1</v>
      </c>
      <c r="H6" cm="1">
        <f t="array" ref="H6">_xlfn.IFS(Sheet1!I6="Human Resources",0,Sheet1!I6="Life Sciences",1,Sheet1!I6="Marketing",2,Sheet1!I6="Medical",3,Sheet1!I6="Technical Degree",4,Sheet1!I6="Other",5)</f>
        <v>3</v>
      </c>
      <c r="I6">
        <v>1</v>
      </c>
      <c r="J6">
        <v>7</v>
      </c>
      <c r="K6">
        <v>1</v>
      </c>
      <c r="L6">
        <f>IF(Sheet1!M6="Male",0,1)</f>
        <v>0</v>
      </c>
      <c r="M6">
        <v>40</v>
      </c>
      <c r="N6">
        <v>3</v>
      </c>
      <c r="O6">
        <v>1</v>
      </c>
      <c r="P6" cm="1">
        <f t="array" ref="P6">_xlfn.IFS(Sheet1!Q6="Healthcare Representative",0,Sheet1!Q6="Human Resources",1,Sheet1!Q6="Laboratory Technician",2,Sheet1!Q6="Manager",3,Sheet1!Q6="Manufacturing Director",4,Sheet1!Q6="Research Director",5,Sheet1!Q6="Research Scientist",6,Sheet1!Q6="Sales Executive",7,Sheet1!Q6="Sales Representative",8)</f>
        <v>2</v>
      </c>
      <c r="Q6">
        <v>2</v>
      </c>
      <c r="R6">
        <f>IF(Sheet1!S6="Single",0,IF(Sheet1!S6="Married",1,2))</f>
        <v>1</v>
      </c>
      <c r="S6">
        <v>3468</v>
      </c>
      <c r="T6">
        <v>16632</v>
      </c>
      <c r="U6">
        <v>9</v>
      </c>
      <c r="V6">
        <f>IF(Sheet1!X6="No",0,1)</f>
        <v>0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J6" t="s">
        <v>66</v>
      </c>
      <c r="AK6">
        <f>1-(1-AK5)*(AK8-1)/(AK8-AK12-1)</f>
        <v>0.19647215564297205</v>
      </c>
      <c r="AM6" s="2" t="s">
        <v>71</v>
      </c>
      <c r="AN6" s="2">
        <f>AK8*LN(AL13/AK8)+(AK12+1)*LN(AK8)</f>
        <v>-3048.1207649878456</v>
      </c>
    </row>
    <row r="7" spans="1:43" x14ac:dyDescent="0.3">
      <c r="A7">
        <f>IF(Sheet1!C7="No",0,1)</f>
        <v>0</v>
      </c>
      <c r="B7">
        <v>32</v>
      </c>
      <c r="C7">
        <f>IF(Sheet1!D7="Non-Travel",0,IF(Sheet1!D7="Travel_Frequently",1,2))</f>
        <v>1</v>
      </c>
      <c r="D7">
        <v>1005</v>
      </c>
      <c r="E7">
        <f>IF(Sheet1!F7="Human Resources",0,IF(Sheet1!F7="Research &amp; Development",1,2))</f>
        <v>1</v>
      </c>
      <c r="F7">
        <v>2</v>
      </c>
      <c r="G7">
        <v>2</v>
      </c>
      <c r="H7" cm="1">
        <f t="array" ref="H7">_xlfn.IFS(Sheet1!I7="Human Resources",0,Sheet1!I7="Life Sciences",1,Sheet1!I7="Marketing",2,Sheet1!I7="Medical",3,Sheet1!I7="Technical Degree",4,Sheet1!I7="Other",5)</f>
        <v>1</v>
      </c>
      <c r="I7">
        <v>1</v>
      </c>
      <c r="J7">
        <v>8</v>
      </c>
      <c r="K7">
        <v>4</v>
      </c>
      <c r="L7">
        <f>IF(Sheet1!M7="Male",0,1)</f>
        <v>0</v>
      </c>
      <c r="M7">
        <v>79</v>
      </c>
      <c r="N7">
        <v>3</v>
      </c>
      <c r="O7">
        <v>1</v>
      </c>
      <c r="P7" cm="1">
        <f t="array" ref="P7">_xlfn.IFS(Sheet1!Q7="Healthcare Representative",0,Sheet1!Q7="Human Resources",1,Sheet1!Q7="Laboratory Technician",2,Sheet1!Q7="Manager",3,Sheet1!Q7="Manufacturing Director",4,Sheet1!Q7="Research Director",5,Sheet1!Q7="Research Scientist",6,Sheet1!Q7="Sales Executive",7,Sheet1!Q7="Sales Representative",8)</f>
        <v>2</v>
      </c>
      <c r="Q7">
        <v>4</v>
      </c>
      <c r="R7">
        <f>IF(Sheet1!S7="Single",0,IF(Sheet1!S7="Married",1,2))</f>
        <v>0</v>
      </c>
      <c r="S7">
        <v>3068</v>
      </c>
      <c r="T7">
        <v>11864</v>
      </c>
      <c r="U7">
        <v>0</v>
      </c>
      <c r="V7">
        <f>IF(Sheet1!X7="No",0,1)</f>
        <v>0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J7" t="s">
        <v>67</v>
      </c>
      <c r="AK7">
        <f>SQRT(AM13)</f>
        <v>0.32975137218378164</v>
      </c>
    </row>
    <row r="8" spans="1:43" x14ac:dyDescent="0.3">
      <c r="A8">
        <f>IF(Sheet1!C8="No",0,1)</f>
        <v>0</v>
      </c>
      <c r="B8">
        <v>59</v>
      </c>
      <c r="C8">
        <f>IF(Sheet1!D8="Non-Travel",0,IF(Sheet1!D8="Travel_Frequently",1,2))</f>
        <v>2</v>
      </c>
      <c r="D8">
        <v>1324</v>
      </c>
      <c r="E8">
        <f>IF(Sheet1!F8="Human Resources",0,IF(Sheet1!F8="Research &amp; Development",1,2))</f>
        <v>1</v>
      </c>
      <c r="F8">
        <v>3</v>
      </c>
      <c r="G8">
        <v>3</v>
      </c>
      <c r="H8" cm="1">
        <f t="array" ref="H8">_xlfn.IFS(Sheet1!I8="Human Resources",0,Sheet1!I8="Life Sciences",1,Sheet1!I8="Marketing",2,Sheet1!I8="Medical",3,Sheet1!I8="Technical Degree",4,Sheet1!I8="Other",5)</f>
        <v>3</v>
      </c>
      <c r="I8">
        <v>1</v>
      </c>
      <c r="J8">
        <v>10</v>
      </c>
      <c r="K8">
        <v>3</v>
      </c>
      <c r="L8">
        <f>IF(Sheet1!M8="Male",0,1)</f>
        <v>1</v>
      </c>
      <c r="M8">
        <v>81</v>
      </c>
      <c r="N8">
        <v>4</v>
      </c>
      <c r="O8">
        <v>1</v>
      </c>
      <c r="P8" cm="1">
        <f t="array" ref="P8">_xlfn.IFS(Sheet1!Q8="Healthcare Representative",0,Sheet1!Q8="Human Resources",1,Sheet1!Q8="Laboratory Technician",2,Sheet1!Q8="Manager",3,Sheet1!Q8="Manufacturing Director",4,Sheet1!Q8="Research Director",5,Sheet1!Q8="Research Scientist",6,Sheet1!Q8="Sales Executive",7,Sheet1!Q8="Sales Representative",8)</f>
        <v>2</v>
      </c>
      <c r="Q8">
        <v>1</v>
      </c>
      <c r="R8">
        <f>IF(Sheet1!S8="Single",0,IF(Sheet1!S8="Married",1,2))</f>
        <v>1</v>
      </c>
      <c r="S8">
        <v>2670</v>
      </c>
      <c r="T8">
        <v>9964</v>
      </c>
      <c r="U8">
        <v>4</v>
      </c>
      <c r="V8">
        <f>IF(Sheet1!X8="No",0,1)</f>
        <v>1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J8" s="2" t="s">
        <v>68</v>
      </c>
      <c r="AK8" s="2">
        <f>COUNT(A2:A1471)</f>
        <v>1470</v>
      </c>
    </row>
    <row r="9" spans="1:43" x14ac:dyDescent="0.3">
      <c r="A9">
        <f>IF(Sheet1!C9="No",0,1)</f>
        <v>0</v>
      </c>
      <c r="B9">
        <v>30</v>
      </c>
      <c r="C9">
        <f>IF(Sheet1!D9="Non-Travel",0,IF(Sheet1!D9="Travel_Frequently",1,2))</f>
        <v>2</v>
      </c>
      <c r="D9">
        <v>1358</v>
      </c>
      <c r="E9">
        <f>IF(Sheet1!F9="Human Resources",0,IF(Sheet1!F9="Research &amp; Development",1,2))</f>
        <v>1</v>
      </c>
      <c r="F9">
        <v>24</v>
      </c>
      <c r="G9">
        <v>1</v>
      </c>
      <c r="H9" cm="1">
        <f t="array" ref="H9">_xlfn.IFS(Sheet1!I9="Human Resources",0,Sheet1!I9="Life Sciences",1,Sheet1!I9="Marketing",2,Sheet1!I9="Medical",3,Sheet1!I9="Technical Degree",4,Sheet1!I9="Other",5)</f>
        <v>1</v>
      </c>
      <c r="I9">
        <v>1</v>
      </c>
      <c r="J9">
        <v>11</v>
      </c>
      <c r="K9">
        <v>4</v>
      </c>
      <c r="L9">
        <f>IF(Sheet1!M9="Male",0,1)</f>
        <v>0</v>
      </c>
      <c r="M9">
        <v>67</v>
      </c>
      <c r="N9">
        <v>3</v>
      </c>
      <c r="O9">
        <v>1</v>
      </c>
      <c r="P9" cm="1">
        <f t="array" ref="P9">_xlfn.IFS(Sheet1!Q9="Healthcare Representative",0,Sheet1!Q9="Human Resources",1,Sheet1!Q9="Laboratory Technician",2,Sheet1!Q9="Manager",3,Sheet1!Q9="Manufacturing Director",4,Sheet1!Q9="Research Director",5,Sheet1!Q9="Research Scientist",6,Sheet1!Q9="Sales Executive",7,Sheet1!Q9="Sales Representative",8)</f>
        <v>2</v>
      </c>
      <c r="Q9">
        <v>3</v>
      </c>
      <c r="R9">
        <f>IF(Sheet1!S9="Single",0,IF(Sheet1!S9="Married",1,2))</f>
        <v>2</v>
      </c>
      <c r="S9">
        <v>2693</v>
      </c>
      <c r="T9">
        <v>13335</v>
      </c>
      <c r="U9">
        <v>1</v>
      </c>
      <c r="V9">
        <f>IF(Sheet1!X9="No",0,1)</f>
        <v>0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</row>
    <row r="10" spans="1:43" ht="15" thickBot="1" x14ac:dyDescent="0.35">
      <c r="A10">
        <f>IF(Sheet1!C10="No",0,1)</f>
        <v>0</v>
      </c>
      <c r="B10">
        <v>38</v>
      </c>
      <c r="C10">
        <f>IF(Sheet1!D10="Non-Travel",0,IF(Sheet1!D10="Travel_Frequently",1,2))</f>
        <v>1</v>
      </c>
      <c r="D10">
        <v>216</v>
      </c>
      <c r="E10">
        <f>IF(Sheet1!F10="Human Resources",0,IF(Sheet1!F10="Research &amp; Development",1,2))</f>
        <v>1</v>
      </c>
      <c r="F10">
        <v>23</v>
      </c>
      <c r="G10">
        <v>3</v>
      </c>
      <c r="H10" cm="1">
        <f t="array" ref="H10">_xlfn.IFS(Sheet1!I10="Human Resources",0,Sheet1!I10="Life Sciences",1,Sheet1!I10="Marketing",2,Sheet1!I10="Medical",3,Sheet1!I10="Technical Degree",4,Sheet1!I10="Other",5)</f>
        <v>1</v>
      </c>
      <c r="I10">
        <v>1</v>
      </c>
      <c r="J10">
        <v>12</v>
      </c>
      <c r="K10">
        <v>4</v>
      </c>
      <c r="L10">
        <f>IF(Sheet1!M10="Male",0,1)</f>
        <v>0</v>
      </c>
      <c r="M10">
        <v>44</v>
      </c>
      <c r="N10">
        <v>2</v>
      </c>
      <c r="O10">
        <v>3</v>
      </c>
      <c r="P10" cm="1">
        <f t="array" ref="P10">_xlfn.IFS(Sheet1!Q10="Healthcare Representative",0,Sheet1!Q10="Human Resources",1,Sheet1!Q10="Laboratory Technician",2,Sheet1!Q10="Manager",3,Sheet1!Q10="Manufacturing Director",4,Sheet1!Q10="Research Director",5,Sheet1!Q10="Research Scientist",6,Sheet1!Q10="Sales Executive",7,Sheet1!Q10="Sales Representative",8)</f>
        <v>4</v>
      </c>
      <c r="Q10">
        <v>3</v>
      </c>
      <c r="R10">
        <f>IF(Sheet1!S10="Single",0,IF(Sheet1!S10="Married",1,2))</f>
        <v>0</v>
      </c>
      <c r="S10">
        <v>9526</v>
      </c>
      <c r="T10">
        <v>8787</v>
      </c>
      <c r="U10">
        <v>0</v>
      </c>
      <c r="V10">
        <f>IF(Sheet1!X10="No",0,1)</f>
        <v>0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J10" t="s">
        <v>72</v>
      </c>
      <c r="AN10" s="3" t="s">
        <v>73</v>
      </c>
      <c r="AO10" s="3">
        <v>0.05</v>
      </c>
    </row>
    <row r="11" spans="1:43" ht="15" thickTop="1" x14ac:dyDescent="0.3">
      <c r="A11">
        <f>IF(Sheet1!C11="No",0,1)</f>
        <v>0</v>
      </c>
      <c r="B11">
        <v>36</v>
      </c>
      <c r="C11">
        <f>IF(Sheet1!D11="Non-Travel",0,IF(Sheet1!D11="Travel_Frequently",1,2))</f>
        <v>2</v>
      </c>
      <c r="D11">
        <v>1299</v>
      </c>
      <c r="E11">
        <f>IF(Sheet1!F11="Human Resources",0,IF(Sheet1!F11="Research &amp; Development",1,2))</f>
        <v>1</v>
      </c>
      <c r="F11">
        <v>27</v>
      </c>
      <c r="G11">
        <v>3</v>
      </c>
      <c r="H11" cm="1">
        <f t="array" ref="H11">_xlfn.IFS(Sheet1!I11="Human Resources",0,Sheet1!I11="Life Sciences",1,Sheet1!I11="Marketing",2,Sheet1!I11="Medical",3,Sheet1!I11="Technical Degree",4,Sheet1!I11="Other",5)</f>
        <v>3</v>
      </c>
      <c r="I11">
        <v>1</v>
      </c>
      <c r="J11">
        <v>13</v>
      </c>
      <c r="K11">
        <v>3</v>
      </c>
      <c r="L11">
        <f>IF(Sheet1!M11="Male",0,1)</f>
        <v>0</v>
      </c>
      <c r="M11">
        <v>94</v>
      </c>
      <c r="N11">
        <v>3</v>
      </c>
      <c r="O11">
        <v>2</v>
      </c>
      <c r="P11" cm="1">
        <f t="array" ref="P11">_xlfn.IFS(Sheet1!Q11="Healthcare Representative",0,Sheet1!Q11="Human Resources",1,Sheet1!Q11="Laboratory Technician",2,Sheet1!Q11="Manager",3,Sheet1!Q11="Manufacturing Director",4,Sheet1!Q11="Research Director",5,Sheet1!Q11="Research Scientist",6,Sheet1!Q11="Sales Executive",7,Sheet1!Q11="Sales Representative",8)</f>
        <v>0</v>
      </c>
      <c r="Q11">
        <v>3</v>
      </c>
      <c r="R11">
        <f>IF(Sheet1!S11="Single",0,IF(Sheet1!S11="Married",1,2))</f>
        <v>1</v>
      </c>
      <c r="S11">
        <v>5237</v>
      </c>
      <c r="T11">
        <v>16577</v>
      </c>
      <c r="U11">
        <v>6</v>
      </c>
      <c r="V11">
        <f>IF(Sheet1!X11="No",0,1)</f>
        <v>0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J11" s="4"/>
      <c r="AK11" s="4" t="s">
        <v>74</v>
      </c>
      <c r="AL11" s="4" t="s">
        <v>75</v>
      </c>
      <c r="AM11" s="4" t="s">
        <v>76</v>
      </c>
      <c r="AN11" s="4" t="s">
        <v>77</v>
      </c>
      <c r="AO11" s="4" t="s">
        <v>78</v>
      </c>
      <c r="AP11" s="4" t="s">
        <v>79</v>
      </c>
    </row>
    <row r="12" spans="1:43" x14ac:dyDescent="0.3">
      <c r="A12">
        <f>IF(Sheet1!C12="No",0,1)</f>
        <v>0</v>
      </c>
      <c r="B12">
        <v>35</v>
      </c>
      <c r="C12">
        <f>IF(Sheet1!D12="Non-Travel",0,IF(Sheet1!D12="Travel_Frequently",1,2))</f>
        <v>2</v>
      </c>
      <c r="D12">
        <v>809</v>
      </c>
      <c r="E12">
        <f>IF(Sheet1!F12="Human Resources",0,IF(Sheet1!F12="Research &amp; Development",1,2))</f>
        <v>1</v>
      </c>
      <c r="F12">
        <v>16</v>
      </c>
      <c r="G12">
        <v>3</v>
      </c>
      <c r="H12" cm="1">
        <f t="array" ref="H12">_xlfn.IFS(Sheet1!I12="Human Resources",0,Sheet1!I12="Life Sciences",1,Sheet1!I12="Marketing",2,Sheet1!I12="Medical",3,Sheet1!I12="Technical Degree",4,Sheet1!I12="Other",5)</f>
        <v>3</v>
      </c>
      <c r="I12">
        <v>1</v>
      </c>
      <c r="J12">
        <v>14</v>
      </c>
      <c r="K12">
        <v>1</v>
      </c>
      <c r="L12">
        <f>IF(Sheet1!M12="Male",0,1)</f>
        <v>0</v>
      </c>
      <c r="M12">
        <v>84</v>
      </c>
      <c r="N12">
        <v>4</v>
      </c>
      <c r="O12">
        <v>1</v>
      </c>
      <c r="P12" cm="1">
        <f t="array" ref="P12">_xlfn.IFS(Sheet1!Q12="Healthcare Representative",0,Sheet1!Q12="Human Resources",1,Sheet1!Q12="Laboratory Technician",2,Sheet1!Q12="Manager",3,Sheet1!Q12="Manufacturing Director",4,Sheet1!Q12="Research Director",5,Sheet1!Q12="Research Scientist",6,Sheet1!Q12="Sales Executive",7,Sheet1!Q12="Sales Representative",8)</f>
        <v>2</v>
      </c>
      <c r="Q12">
        <v>2</v>
      </c>
      <c r="R12">
        <f>IF(Sheet1!S12="Single",0,IF(Sheet1!S12="Married",1,2))</f>
        <v>1</v>
      </c>
      <c r="S12">
        <v>2426</v>
      </c>
      <c r="T12">
        <v>16479</v>
      </c>
      <c r="U12">
        <v>0</v>
      </c>
      <c r="V12">
        <f>IF(Sheet1!X12="No",0,1)</f>
        <v>0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J12" t="s">
        <v>80</v>
      </c>
      <c r="AK12">
        <f>COUNT(B2:AH2)</f>
        <v>33</v>
      </c>
      <c r="AL12">
        <f>DEVSQ(MMULT([1]!DEsign(B2:AH1471),AK17:AK50))</f>
        <v>42.644946649992335</v>
      </c>
      <c r="AM12">
        <f>AL12/AK12</f>
        <v>1.2922711106058282</v>
      </c>
      <c r="AN12">
        <f>AM12/AM13</f>
        <v>11.884486254429369</v>
      </c>
      <c r="AO12">
        <f>_xlfn.F.DIST.RT(AN12,AK12,AK13)</f>
        <v>1.0251525238538224E-54</v>
      </c>
      <c r="AP12" s="3" t="str">
        <f>IF(AO12&lt;AO10,"yes","no")</f>
        <v>yes</v>
      </c>
    </row>
    <row r="13" spans="1:43" x14ac:dyDescent="0.3">
      <c r="A13">
        <f>IF(Sheet1!C13="No",0,1)</f>
        <v>0</v>
      </c>
      <c r="B13">
        <v>29</v>
      </c>
      <c r="C13">
        <f>IF(Sheet1!D13="Non-Travel",0,IF(Sheet1!D13="Travel_Frequently",1,2))</f>
        <v>2</v>
      </c>
      <c r="D13">
        <v>153</v>
      </c>
      <c r="E13">
        <f>IF(Sheet1!F13="Human Resources",0,IF(Sheet1!F13="Research &amp; Development",1,2))</f>
        <v>1</v>
      </c>
      <c r="F13">
        <v>15</v>
      </c>
      <c r="G13">
        <v>2</v>
      </c>
      <c r="H13" cm="1">
        <f t="array" ref="H13">_xlfn.IFS(Sheet1!I13="Human Resources",0,Sheet1!I13="Life Sciences",1,Sheet1!I13="Marketing",2,Sheet1!I13="Medical",3,Sheet1!I13="Technical Degree",4,Sheet1!I13="Other",5)</f>
        <v>1</v>
      </c>
      <c r="I13">
        <v>1</v>
      </c>
      <c r="J13">
        <v>15</v>
      </c>
      <c r="K13">
        <v>4</v>
      </c>
      <c r="L13">
        <f>IF(Sheet1!M13="Male",0,1)</f>
        <v>1</v>
      </c>
      <c r="M13">
        <v>49</v>
      </c>
      <c r="N13">
        <v>2</v>
      </c>
      <c r="O13">
        <v>2</v>
      </c>
      <c r="P13" cm="1">
        <f t="array" ref="P13">_xlfn.IFS(Sheet1!Q13="Healthcare Representative",0,Sheet1!Q13="Human Resources",1,Sheet1!Q13="Laboratory Technician",2,Sheet1!Q13="Manager",3,Sheet1!Q13="Manufacturing Director",4,Sheet1!Q13="Research Director",5,Sheet1!Q13="Research Scientist",6,Sheet1!Q13="Sales Executive",7,Sheet1!Q13="Sales Representative",8)</f>
        <v>2</v>
      </c>
      <c r="Q13">
        <v>3</v>
      </c>
      <c r="R13">
        <f>IF(Sheet1!S13="Single",0,IF(Sheet1!S13="Married",1,2))</f>
        <v>0</v>
      </c>
      <c r="S13">
        <v>4193</v>
      </c>
      <c r="T13">
        <v>12682</v>
      </c>
      <c r="U13">
        <v>0</v>
      </c>
      <c r="V13">
        <f>IF(Sheet1!X13="No",0,1)</f>
        <v>1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J13" t="s">
        <v>81</v>
      </c>
      <c r="AK13">
        <f>AK14-AK12</f>
        <v>1436</v>
      </c>
      <c r="AL13">
        <f>AL14-AL12</f>
        <v>156.14484926837676</v>
      </c>
      <c r="AM13">
        <f>AL13/AK13</f>
        <v>0.10873596745708689</v>
      </c>
    </row>
    <row r="14" spans="1:43" x14ac:dyDescent="0.3">
      <c r="A14">
        <f>IF(Sheet1!C14="No",0,1)</f>
        <v>0</v>
      </c>
      <c r="B14">
        <v>31</v>
      </c>
      <c r="C14">
        <f>IF(Sheet1!D14="Non-Travel",0,IF(Sheet1!D14="Travel_Frequently",1,2))</f>
        <v>2</v>
      </c>
      <c r="D14">
        <v>670</v>
      </c>
      <c r="E14">
        <f>IF(Sheet1!F14="Human Resources",0,IF(Sheet1!F14="Research &amp; Development",1,2))</f>
        <v>1</v>
      </c>
      <c r="F14">
        <v>26</v>
      </c>
      <c r="G14">
        <v>1</v>
      </c>
      <c r="H14" cm="1">
        <f t="array" ref="H14">_xlfn.IFS(Sheet1!I14="Human Resources",0,Sheet1!I14="Life Sciences",1,Sheet1!I14="Marketing",2,Sheet1!I14="Medical",3,Sheet1!I14="Technical Degree",4,Sheet1!I14="Other",5)</f>
        <v>1</v>
      </c>
      <c r="I14">
        <v>1</v>
      </c>
      <c r="J14">
        <v>16</v>
      </c>
      <c r="K14">
        <v>1</v>
      </c>
      <c r="L14">
        <f>IF(Sheet1!M14="Male",0,1)</f>
        <v>0</v>
      </c>
      <c r="M14">
        <v>31</v>
      </c>
      <c r="N14">
        <v>3</v>
      </c>
      <c r="O14">
        <v>1</v>
      </c>
      <c r="P14" cm="1">
        <f t="array" ref="P14">_xlfn.IFS(Sheet1!Q14="Healthcare Representative",0,Sheet1!Q14="Human Resources",1,Sheet1!Q14="Laboratory Technician",2,Sheet1!Q14="Manager",3,Sheet1!Q14="Manufacturing Director",4,Sheet1!Q14="Research Director",5,Sheet1!Q14="Research Scientist",6,Sheet1!Q14="Sales Executive",7,Sheet1!Q14="Sales Representative",8)</f>
        <v>6</v>
      </c>
      <c r="Q14">
        <v>3</v>
      </c>
      <c r="R14">
        <f>IF(Sheet1!S14="Single",0,IF(Sheet1!S14="Married",1,2))</f>
        <v>2</v>
      </c>
      <c r="S14">
        <v>2911</v>
      </c>
      <c r="T14">
        <v>15170</v>
      </c>
      <c r="U14">
        <v>1</v>
      </c>
      <c r="V14">
        <f>IF(Sheet1!X14="No",0,1)</f>
        <v>0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J14" s="2" t="s">
        <v>82</v>
      </c>
      <c r="AK14" s="2">
        <f>AK8-1</f>
        <v>1469</v>
      </c>
      <c r="AL14" s="2">
        <f>DEVSQ(A2:A1471)</f>
        <v>198.78979591836909</v>
      </c>
      <c r="AM14" s="2"/>
      <c r="AN14" s="2"/>
      <c r="AO14" s="2"/>
      <c r="AP14" s="2"/>
    </row>
    <row r="15" spans="1:43" ht="15" thickBot="1" x14ac:dyDescent="0.35">
      <c r="A15">
        <f>IF(Sheet1!C15="No",0,1)</f>
        <v>0</v>
      </c>
      <c r="B15">
        <v>34</v>
      </c>
      <c r="C15">
        <f>IF(Sheet1!D15="Non-Travel",0,IF(Sheet1!D15="Travel_Frequently",1,2))</f>
        <v>2</v>
      </c>
      <c r="D15">
        <v>1346</v>
      </c>
      <c r="E15">
        <f>IF(Sheet1!F15="Human Resources",0,IF(Sheet1!F15="Research &amp; Development",1,2))</f>
        <v>1</v>
      </c>
      <c r="F15">
        <v>19</v>
      </c>
      <c r="G15">
        <v>2</v>
      </c>
      <c r="H15" cm="1">
        <f t="array" ref="H15">_xlfn.IFS(Sheet1!I15="Human Resources",0,Sheet1!I15="Life Sciences",1,Sheet1!I15="Marketing",2,Sheet1!I15="Medical",3,Sheet1!I15="Technical Degree",4,Sheet1!I15="Other",5)</f>
        <v>3</v>
      </c>
      <c r="I15">
        <v>1</v>
      </c>
      <c r="J15">
        <v>18</v>
      </c>
      <c r="K15">
        <v>2</v>
      </c>
      <c r="L15">
        <f>IF(Sheet1!M15="Male",0,1)</f>
        <v>0</v>
      </c>
      <c r="M15">
        <v>93</v>
      </c>
      <c r="N15">
        <v>3</v>
      </c>
      <c r="O15">
        <v>1</v>
      </c>
      <c r="P15" cm="1">
        <f t="array" ref="P15">_xlfn.IFS(Sheet1!Q15="Healthcare Representative",0,Sheet1!Q15="Human Resources",1,Sheet1!Q15="Laboratory Technician",2,Sheet1!Q15="Manager",3,Sheet1!Q15="Manufacturing Director",4,Sheet1!Q15="Research Director",5,Sheet1!Q15="Research Scientist",6,Sheet1!Q15="Sales Executive",7,Sheet1!Q15="Sales Representative",8)</f>
        <v>2</v>
      </c>
      <c r="Q15">
        <v>4</v>
      </c>
      <c r="R15">
        <f>IF(Sheet1!S15="Single",0,IF(Sheet1!S15="Married",1,2))</f>
        <v>2</v>
      </c>
      <c r="S15">
        <v>2661</v>
      </c>
      <c r="T15">
        <v>8758</v>
      </c>
      <c r="U15">
        <v>0</v>
      </c>
      <c r="V15">
        <f>IF(Sheet1!X15="No",0,1)</f>
        <v>0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</row>
    <row r="16" spans="1:43" ht="15" thickTop="1" x14ac:dyDescent="0.3">
      <c r="A16">
        <f>IF(Sheet1!C16="No",0,1)</f>
        <v>1</v>
      </c>
      <c r="B16">
        <v>28</v>
      </c>
      <c r="C16">
        <f>IF(Sheet1!D16="Non-Travel",0,IF(Sheet1!D16="Travel_Frequently",1,2))</f>
        <v>2</v>
      </c>
      <c r="D16">
        <v>103</v>
      </c>
      <c r="E16">
        <f>IF(Sheet1!F16="Human Resources",0,IF(Sheet1!F16="Research &amp; Development",1,2))</f>
        <v>1</v>
      </c>
      <c r="F16">
        <v>24</v>
      </c>
      <c r="G16">
        <v>3</v>
      </c>
      <c r="H16" cm="1">
        <f t="array" ref="H16">_xlfn.IFS(Sheet1!I16="Human Resources",0,Sheet1!I16="Life Sciences",1,Sheet1!I16="Marketing",2,Sheet1!I16="Medical",3,Sheet1!I16="Technical Degree",4,Sheet1!I16="Other",5)</f>
        <v>1</v>
      </c>
      <c r="I16">
        <v>1</v>
      </c>
      <c r="J16">
        <v>19</v>
      </c>
      <c r="K16">
        <v>3</v>
      </c>
      <c r="L16">
        <f>IF(Sheet1!M16="Male",0,1)</f>
        <v>0</v>
      </c>
      <c r="M16">
        <v>50</v>
      </c>
      <c r="N16">
        <v>2</v>
      </c>
      <c r="O16">
        <v>1</v>
      </c>
      <c r="P16" cm="1">
        <f t="array" ref="P16">_xlfn.IFS(Sheet1!Q16="Healthcare Representative",0,Sheet1!Q16="Human Resources",1,Sheet1!Q16="Laboratory Technician",2,Sheet1!Q16="Manager",3,Sheet1!Q16="Manufacturing Director",4,Sheet1!Q16="Research Director",5,Sheet1!Q16="Research Scientist",6,Sheet1!Q16="Sales Executive",7,Sheet1!Q16="Sales Representative",8)</f>
        <v>2</v>
      </c>
      <c r="Q16">
        <v>3</v>
      </c>
      <c r="R16">
        <f>IF(Sheet1!S16="Single",0,IF(Sheet1!S16="Married",1,2))</f>
        <v>0</v>
      </c>
      <c r="S16">
        <v>2028</v>
      </c>
      <c r="T16">
        <v>12947</v>
      </c>
      <c r="U16">
        <v>5</v>
      </c>
      <c r="V16">
        <f>IF(Sheet1!X16="No",0,1)</f>
        <v>1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J16" s="4"/>
      <c r="AK16" s="4" t="s">
        <v>83</v>
      </c>
      <c r="AL16" s="4" t="s">
        <v>84</v>
      </c>
      <c r="AM16" s="4" t="s">
        <v>85</v>
      </c>
      <c r="AN16" s="4" t="s">
        <v>78</v>
      </c>
      <c r="AO16" s="4" t="s">
        <v>86</v>
      </c>
      <c r="AP16" s="4" t="s">
        <v>87</v>
      </c>
      <c r="AQ16" s="4" t="s">
        <v>88</v>
      </c>
    </row>
    <row r="17" spans="1:43" x14ac:dyDescent="0.3">
      <c r="A17">
        <f>IF(Sheet1!C17="No",0,1)</f>
        <v>0</v>
      </c>
      <c r="B17">
        <v>29</v>
      </c>
      <c r="C17">
        <f>IF(Sheet1!D17="Non-Travel",0,IF(Sheet1!D17="Travel_Frequently",1,2))</f>
        <v>2</v>
      </c>
      <c r="D17">
        <v>1389</v>
      </c>
      <c r="E17">
        <f>IF(Sheet1!F17="Human Resources",0,IF(Sheet1!F17="Research &amp; Development",1,2))</f>
        <v>1</v>
      </c>
      <c r="F17">
        <v>21</v>
      </c>
      <c r="G17">
        <v>4</v>
      </c>
      <c r="H17" cm="1">
        <f t="array" ref="H17">_xlfn.IFS(Sheet1!I17="Human Resources",0,Sheet1!I17="Life Sciences",1,Sheet1!I17="Marketing",2,Sheet1!I17="Medical",3,Sheet1!I17="Technical Degree",4,Sheet1!I17="Other",5)</f>
        <v>1</v>
      </c>
      <c r="I17">
        <v>1</v>
      </c>
      <c r="J17">
        <v>20</v>
      </c>
      <c r="K17">
        <v>2</v>
      </c>
      <c r="L17">
        <f>IF(Sheet1!M17="Male",0,1)</f>
        <v>1</v>
      </c>
      <c r="M17">
        <v>51</v>
      </c>
      <c r="N17">
        <v>4</v>
      </c>
      <c r="O17">
        <v>3</v>
      </c>
      <c r="P17" cm="1">
        <f t="array" ref="P17">_xlfn.IFS(Sheet1!Q17="Healthcare Representative",0,Sheet1!Q17="Human Resources",1,Sheet1!Q17="Laboratory Technician",2,Sheet1!Q17="Manager",3,Sheet1!Q17="Manufacturing Director",4,Sheet1!Q17="Research Director",5,Sheet1!Q17="Research Scientist",6,Sheet1!Q17="Sales Executive",7,Sheet1!Q17="Sales Representative",8)</f>
        <v>4</v>
      </c>
      <c r="Q17">
        <v>1</v>
      </c>
      <c r="R17">
        <f>IF(Sheet1!S17="Single",0,IF(Sheet1!S17="Married",1,2))</f>
        <v>2</v>
      </c>
      <c r="S17">
        <v>9980</v>
      </c>
      <c r="T17">
        <v>10195</v>
      </c>
      <c r="U17">
        <v>1</v>
      </c>
      <c r="V17">
        <f>IF(Sheet1!X17="No",0,1)</f>
        <v>0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J17" t="s">
        <v>89</v>
      </c>
      <c r="AK17">
        <f t="array" ref="AK17:AL50">[1]!RegCoeff(B2:AH1471,A2:A1471)</f>
        <v>0.87896341158764379</v>
      </c>
      <c r="AL17">
        <v>0.12831421651191313</v>
      </c>
      <c r="AM17">
        <f>AK17/AL17</f>
        <v>6.8500859490190456</v>
      </c>
      <c r="AN17">
        <f>_xlfn.T.DIST.2T(ABS(AM17),$AK$13)</f>
        <v>1.0912996845969697E-11</v>
      </c>
      <c r="AO17">
        <f>AK17-_xlfn.T.INV.2T(AO$10,$AK$13)*AL17</f>
        <v>0.62726001776174889</v>
      </c>
      <c r="AP17">
        <f>AK17+_xlfn.T.INV.2T(AO$10,$AK$13)*AL17</f>
        <v>1.1306668054135387</v>
      </c>
    </row>
    <row r="18" spans="1:43" x14ac:dyDescent="0.3">
      <c r="A18">
        <f>IF(Sheet1!C18="No",0,1)</f>
        <v>0</v>
      </c>
      <c r="B18">
        <v>32</v>
      </c>
      <c r="C18">
        <f>IF(Sheet1!D18="Non-Travel",0,IF(Sheet1!D18="Travel_Frequently",1,2))</f>
        <v>2</v>
      </c>
      <c r="D18">
        <v>334</v>
      </c>
      <c r="E18">
        <f>IF(Sheet1!F18="Human Resources",0,IF(Sheet1!F18="Research &amp; Development",1,2))</f>
        <v>1</v>
      </c>
      <c r="F18">
        <v>5</v>
      </c>
      <c r="G18">
        <v>2</v>
      </c>
      <c r="H18" cm="1">
        <f t="array" ref="H18">_xlfn.IFS(Sheet1!I18="Human Resources",0,Sheet1!I18="Life Sciences",1,Sheet1!I18="Marketing",2,Sheet1!I18="Medical",3,Sheet1!I18="Technical Degree",4,Sheet1!I18="Other",5)</f>
        <v>1</v>
      </c>
      <c r="I18">
        <v>1</v>
      </c>
      <c r="J18">
        <v>21</v>
      </c>
      <c r="K18">
        <v>1</v>
      </c>
      <c r="L18">
        <f>IF(Sheet1!M18="Male",0,1)</f>
        <v>0</v>
      </c>
      <c r="M18">
        <v>80</v>
      </c>
      <c r="N18">
        <v>4</v>
      </c>
      <c r="O18">
        <v>1</v>
      </c>
      <c r="P18" cm="1">
        <f t="array" ref="P18">_xlfn.IFS(Sheet1!Q18="Healthcare Representative",0,Sheet1!Q18="Human Resources",1,Sheet1!Q18="Laboratory Technician",2,Sheet1!Q18="Manager",3,Sheet1!Q18="Manufacturing Director",4,Sheet1!Q18="Research Director",5,Sheet1!Q18="Research Scientist",6,Sheet1!Q18="Sales Executive",7,Sheet1!Q18="Sales Representative",8)</f>
        <v>6</v>
      </c>
      <c r="Q18">
        <v>2</v>
      </c>
      <c r="R18">
        <f>IF(Sheet1!S18="Single",0,IF(Sheet1!S18="Married",1,2))</f>
        <v>2</v>
      </c>
      <c r="S18">
        <v>3298</v>
      </c>
      <c r="T18">
        <v>15053</v>
      </c>
      <c r="U18">
        <v>0</v>
      </c>
      <c r="V18">
        <f>IF(Sheet1!X18="No",0,1)</f>
        <v>1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J18" t="str">
        <f t="array" ref="AJ18:AJ50">TRANSPOSE(B1:AH1)</f>
        <v>Age</v>
      </c>
      <c r="AK18">
        <v>-3.934258622045759E-3</v>
      </c>
      <c r="AL18">
        <v>1.3450180636884561E-3</v>
      </c>
      <c r="AM18">
        <f t="shared" ref="AM18:AM50" si="0">AK18/AL18</f>
        <v>-2.9250600629532091</v>
      </c>
      <c r="AN18">
        <f t="shared" ref="AN18:AN50" si="1">_xlfn.T.DIST.2T(ABS(AM18),$AK$13)</f>
        <v>3.4979686710772686E-3</v>
      </c>
      <c r="AO18">
        <f t="shared" ref="AO18:AO50" si="2">AK18-_xlfn.T.INV.2T(AO$10,$AK$13)*AL18</f>
        <v>-6.5726693967091123E-3</v>
      </c>
      <c r="AP18">
        <f t="shared" ref="AP18:AP50" si="3">AK18+_xlfn.T.INV.2T(AO$10,$AK$13)*AL18</f>
        <v>-1.2958478473824057E-3</v>
      </c>
      <c r="AQ18">
        <f>[1]!VIF(B2:AH1471,1)</f>
        <v>2.0554826720344748</v>
      </c>
    </row>
    <row r="19" spans="1:43" x14ac:dyDescent="0.3">
      <c r="A19">
        <f>IF(Sheet1!C19="No",0,1)</f>
        <v>0</v>
      </c>
      <c r="B19">
        <v>22</v>
      </c>
      <c r="C19">
        <f>IF(Sheet1!D19="Non-Travel",0,IF(Sheet1!D19="Travel_Frequently",1,2))</f>
        <v>0</v>
      </c>
      <c r="D19">
        <v>1123</v>
      </c>
      <c r="E19">
        <f>IF(Sheet1!F19="Human Resources",0,IF(Sheet1!F19="Research &amp; Development",1,2))</f>
        <v>1</v>
      </c>
      <c r="F19">
        <v>16</v>
      </c>
      <c r="G19">
        <v>2</v>
      </c>
      <c r="H19" cm="1">
        <f t="array" ref="H19">_xlfn.IFS(Sheet1!I19="Human Resources",0,Sheet1!I19="Life Sciences",1,Sheet1!I19="Marketing",2,Sheet1!I19="Medical",3,Sheet1!I19="Technical Degree",4,Sheet1!I19="Other",5)</f>
        <v>3</v>
      </c>
      <c r="I19">
        <v>1</v>
      </c>
      <c r="J19">
        <v>22</v>
      </c>
      <c r="K19">
        <v>4</v>
      </c>
      <c r="L19">
        <f>IF(Sheet1!M19="Male",0,1)</f>
        <v>0</v>
      </c>
      <c r="M19">
        <v>96</v>
      </c>
      <c r="N19">
        <v>4</v>
      </c>
      <c r="O19">
        <v>1</v>
      </c>
      <c r="P19" cm="1">
        <f t="array" ref="P19">_xlfn.IFS(Sheet1!Q19="Healthcare Representative",0,Sheet1!Q19="Human Resources",1,Sheet1!Q19="Laboratory Technician",2,Sheet1!Q19="Manager",3,Sheet1!Q19="Manufacturing Director",4,Sheet1!Q19="Research Director",5,Sheet1!Q19="Research Scientist",6,Sheet1!Q19="Sales Executive",7,Sheet1!Q19="Sales Representative",8)</f>
        <v>2</v>
      </c>
      <c r="Q19">
        <v>4</v>
      </c>
      <c r="R19">
        <f>IF(Sheet1!S19="Single",0,IF(Sheet1!S19="Married",1,2))</f>
        <v>2</v>
      </c>
      <c r="S19">
        <v>2935</v>
      </c>
      <c r="T19">
        <v>7324</v>
      </c>
      <c r="U19">
        <v>1</v>
      </c>
      <c r="V19">
        <f>IF(Sheet1!X19="No",0,1)</f>
        <v>1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J19" s="5" t="str">
        <v>BusinessTravel</v>
      </c>
      <c r="AK19" s="5">
        <v>7.5040467624415086E-7</v>
      </c>
      <c r="AL19" s="5">
        <v>1.2987572561362831E-2</v>
      </c>
      <c r="AM19" s="5">
        <f t="shared" si="0"/>
        <v>5.7778670548225088E-5</v>
      </c>
      <c r="AN19" s="5">
        <f t="shared" si="1"/>
        <v>0.99995390731604172</v>
      </c>
      <c r="AO19" s="5">
        <f t="shared" si="2"/>
        <v>-2.5475897313089212E-2</v>
      </c>
      <c r="AP19" s="5">
        <f t="shared" si="3"/>
        <v>2.5477398122441701E-2</v>
      </c>
      <c r="AQ19" s="5">
        <f>[1]!VIF(B2:AH1471,2)</f>
        <v>1.0169468560132697</v>
      </c>
    </row>
    <row r="20" spans="1:43" x14ac:dyDescent="0.3">
      <c r="A20">
        <f>IF(Sheet1!C20="No",0,1)</f>
        <v>0</v>
      </c>
      <c r="B20">
        <v>53</v>
      </c>
      <c r="C20">
        <f>IF(Sheet1!D20="Non-Travel",0,IF(Sheet1!D20="Travel_Frequently",1,2))</f>
        <v>2</v>
      </c>
      <c r="D20">
        <v>1219</v>
      </c>
      <c r="E20">
        <f>IF(Sheet1!F20="Human Resources",0,IF(Sheet1!F20="Research &amp; Development",1,2))</f>
        <v>2</v>
      </c>
      <c r="F20">
        <v>2</v>
      </c>
      <c r="G20">
        <v>4</v>
      </c>
      <c r="H20" cm="1">
        <f t="array" ref="H20">_xlfn.IFS(Sheet1!I20="Human Resources",0,Sheet1!I20="Life Sciences",1,Sheet1!I20="Marketing",2,Sheet1!I20="Medical",3,Sheet1!I20="Technical Degree",4,Sheet1!I20="Other",5)</f>
        <v>1</v>
      </c>
      <c r="I20">
        <v>1</v>
      </c>
      <c r="J20">
        <v>23</v>
      </c>
      <c r="K20">
        <v>1</v>
      </c>
      <c r="L20">
        <f>IF(Sheet1!M20="Male",0,1)</f>
        <v>1</v>
      </c>
      <c r="M20">
        <v>78</v>
      </c>
      <c r="N20">
        <v>2</v>
      </c>
      <c r="O20">
        <v>4</v>
      </c>
      <c r="P20" cm="1">
        <f t="array" ref="P20">_xlfn.IFS(Sheet1!Q20="Healthcare Representative",0,Sheet1!Q20="Human Resources",1,Sheet1!Q20="Laboratory Technician",2,Sheet1!Q20="Manager",3,Sheet1!Q20="Manufacturing Director",4,Sheet1!Q20="Research Director",5,Sheet1!Q20="Research Scientist",6,Sheet1!Q20="Sales Executive",7,Sheet1!Q20="Sales Representative",8)</f>
        <v>3</v>
      </c>
      <c r="Q20">
        <v>4</v>
      </c>
      <c r="R20">
        <f>IF(Sheet1!S20="Single",0,IF(Sheet1!S20="Married",1,2))</f>
        <v>1</v>
      </c>
      <c r="S20">
        <v>15427</v>
      </c>
      <c r="T20">
        <v>22021</v>
      </c>
      <c r="U20">
        <v>2</v>
      </c>
      <c r="V20">
        <f>IF(Sheet1!X20="No",0,1)</f>
        <v>0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J20" s="5" t="str">
        <v>DailyRate</v>
      </c>
      <c r="AK20" s="5">
        <v>-3.2338280250087196E-5</v>
      </c>
      <c r="AL20" s="5">
        <v>2.151277876663123E-5</v>
      </c>
      <c r="AM20" s="5">
        <f t="shared" si="0"/>
        <v>-1.5032126068366189</v>
      </c>
      <c r="AN20" s="5">
        <f t="shared" si="1"/>
        <v>0.13300410508195276</v>
      </c>
      <c r="AO20" s="5">
        <f t="shared" si="2"/>
        <v>-7.4538120403294197E-5</v>
      </c>
      <c r="AP20" s="5">
        <f t="shared" si="3"/>
        <v>9.8615599031198048E-6</v>
      </c>
      <c r="AQ20" s="5">
        <f>[1]!VIF(B2:AH1471,3)</f>
        <v>1.0258991252514553</v>
      </c>
    </row>
    <row r="21" spans="1:43" x14ac:dyDescent="0.3">
      <c r="A21">
        <f>IF(Sheet1!C21="No",0,1)</f>
        <v>0</v>
      </c>
      <c r="B21">
        <v>38</v>
      </c>
      <c r="C21">
        <f>IF(Sheet1!D21="Non-Travel",0,IF(Sheet1!D21="Travel_Frequently",1,2))</f>
        <v>2</v>
      </c>
      <c r="D21">
        <v>371</v>
      </c>
      <c r="E21">
        <f>IF(Sheet1!F21="Human Resources",0,IF(Sheet1!F21="Research &amp; Development",1,2))</f>
        <v>1</v>
      </c>
      <c r="F21">
        <v>2</v>
      </c>
      <c r="G21">
        <v>3</v>
      </c>
      <c r="H21" cm="1">
        <f t="array" ref="H21">_xlfn.IFS(Sheet1!I21="Human Resources",0,Sheet1!I21="Life Sciences",1,Sheet1!I21="Marketing",2,Sheet1!I21="Medical",3,Sheet1!I21="Technical Degree",4,Sheet1!I21="Other",5)</f>
        <v>1</v>
      </c>
      <c r="I21">
        <v>1</v>
      </c>
      <c r="J21">
        <v>24</v>
      </c>
      <c r="K21">
        <v>4</v>
      </c>
      <c r="L21">
        <f>IF(Sheet1!M21="Male",0,1)</f>
        <v>0</v>
      </c>
      <c r="M21">
        <v>45</v>
      </c>
      <c r="N21">
        <v>3</v>
      </c>
      <c r="O21">
        <v>1</v>
      </c>
      <c r="P21" cm="1">
        <f t="array" ref="P21">_xlfn.IFS(Sheet1!Q21="Healthcare Representative",0,Sheet1!Q21="Human Resources",1,Sheet1!Q21="Laboratory Technician",2,Sheet1!Q21="Manager",3,Sheet1!Q21="Manufacturing Director",4,Sheet1!Q21="Research Director",5,Sheet1!Q21="Research Scientist",6,Sheet1!Q21="Sales Executive",7,Sheet1!Q21="Sales Representative",8)</f>
        <v>6</v>
      </c>
      <c r="Q21">
        <v>4</v>
      </c>
      <c r="R21">
        <f>IF(Sheet1!S21="Single",0,IF(Sheet1!S21="Married",1,2))</f>
        <v>0</v>
      </c>
      <c r="S21">
        <v>3944</v>
      </c>
      <c r="T21">
        <v>4306</v>
      </c>
      <c r="U21">
        <v>5</v>
      </c>
      <c r="V21">
        <f>IF(Sheet1!X21="No",0,1)</f>
        <v>1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J21" t="str">
        <v>Department</v>
      </c>
      <c r="AK21">
        <v>5.6540064164970039E-2</v>
      </c>
      <c r="AL21">
        <v>2.2631885114660116E-2</v>
      </c>
      <c r="AM21">
        <f t="shared" si="0"/>
        <v>2.4982481078584757</v>
      </c>
      <c r="AN21">
        <f t="shared" si="1"/>
        <v>1.2591961492998592E-2</v>
      </c>
      <c r="AO21">
        <f t="shared" si="2"/>
        <v>1.2144965578923514E-2</v>
      </c>
      <c r="AP21">
        <f t="shared" si="3"/>
        <v>0.10093516275101656</v>
      </c>
      <c r="AQ21">
        <f>[1]!VIF(B2:AH1471,4)</f>
        <v>1.9425514635850447</v>
      </c>
    </row>
    <row r="22" spans="1:43" x14ac:dyDescent="0.3">
      <c r="A22">
        <f>IF(Sheet1!C22="No",0,1)</f>
        <v>0</v>
      </c>
      <c r="B22">
        <v>24</v>
      </c>
      <c r="C22">
        <f>IF(Sheet1!D22="Non-Travel",0,IF(Sheet1!D22="Travel_Frequently",1,2))</f>
        <v>0</v>
      </c>
      <c r="D22">
        <v>673</v>
      </c>
      <c r="E22">
        <f>IF(Sheet1!F22="Human Resources",0,IF(Sheet1!F22="Research &amp; Development",1,2))</f>
        <v>1</v>
      </c>
      <c r="F22">
        <v>11</v>
      </c>
      <c r="G22">
        <v>2</v>
      </c>
      <c r="H22" cm="1">
        <f t="array" ref="H22">_xlfn.IFS(Sheet1!I22="Human Resources",0,Sheet1!I22="Life Sciences",1,Sheet1!I22="Marketing",2,Sheet1!I22="Medical",3,Sheet1!I22="Technical Degree",4,Sheet1!I22="Other",5)</f>
        <v>5</v>
      </c>
      <c r="I22">
        <v>1</v>
      </c>
      <c r="J22">
        <v>26</v>
      </c>
      <c r="K22">
        <v>1</v>
      </c>
      <c r="L22">
        <f>IF(Sheet1!M22="Male",0,1)</f>
        <v>1</v>
      </c>
      <c r="M22">
        <v>96</v>
      </c>
      <c r="N22">
        <v>4</v>
      </c>
      <c r="O22">
        <v>2</v>
      </c>
      <c r="P22" cm="1">
        <f t="array" ref="P22">_xlfn.IFS(Sheet1!Q22="Healthcare Representative",0,Sheet1!Q22="Human Resources",1,Sheet1!Q22="Laboratory Technician",2,Sheet1!Q22="Manager",3,Sheet1!Q22="Manufacturing Director",4,Sheet1!Q22="Research Director",5,Sheet1!Q22="Research Scientist",6,Sheet1!Q22="Sales Executive",7,Sheet1!Q22="Sales Representative",8)</f>
        <v>4</v>
      </c>
      <c r="Q22">
        <v>3</v>
      </c>
      <c r="R22">
        <f>IF(Sheet1!S22="Single",0,IF(Sheet1!S22="Married",1,2))</f>
        <v>2</v>
      </c>
      <c r="S22">
        <v>4011</v>
      </c>
      <c r="T22">
        <v>8232</v>
      </c>
      <c r="U22">
        <v>0</v>
      </c>
      <c r="V22">
        <f>IF(Sheet1!X22="No",0,1)</f>
        <v>0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J22" t="str">
        <v>DistanceFromHome</v>
      </c>
      <c r="AK22">
        <v>3.5083159208823193E-3</v>
      </c>
      <c r="AL22">
        <v>1.0667090156982566E-3</v>
      </c>
      <c r="AM22">
        <f t="shared" si="0"/>
        <v>3.2889155985860046</v>
      </c>
      <c r="AN22">
        <f t="shared" si="1"/>
        <v>1.030092771046689E-3</v>
      </c>
      <c r="AO22">
        <f t="shared" si="2"/>
        <v>1.415841004425942E-3</v>
      </c>
      <c r="AP22">
        <f t="shared" si="3"/>
        <v>5.6007908373386962E-3</v>
      </c>
      <c r="AQ22">
        <f>[1]!VIF(B2:AH1471,5)</f>
        <v>1.0181288022451347</v>
      </c>
    </row>
    <row r="23" spans="1:43" x14ac:dyDescent="0.3">
      <c r="A23">
        <f>IF(Sheet1!C23="No",0,1)</f>
        <v>1</v>
      </c>
      <c r="B23">
        <v>36</v>
      </c>
      <c r="C23">
        <f>IF(Sheet1!D23="Non-Travel",0,IF(Sheet1!D23="Travel_Frequently",1,2))</f>
        <v>2</v>
      </c>
      <c r="D23">
        <v>1218</v>
      </c>
      <c r="E23">
        <f>IF(Sheet1!F23="Human Resources",0,IF(Sheet1!F23="Research &amp; Development",1,2))</f>
        <v>2</v>
      </c>
      <c r="F23">
        <v>9</v>
      </c>
      <c r="G23">
        <v>4</v>
      </c>
      <c r="H23" cm="1">
        <f t="array" ref="H23">_xlfn.IFS(Sheet1!I23="Human Resources",0,Sheet1!I23="Life Sciences",1,Sheet1!I23="Marketing",2,Sheet1!I23="Medical",3,Sheet1!I23="Technical Degree",4,Sheet1!I23="Other",5)</f>
        <v>1</v>
      </c>
      <c r="I23">
        <v>1</v>
      </c>
      <c r="J23">
        <v>27</v>
      </c>
      <c r="K23">
        <v>3</v>
      </c>
      <c r="L23">
        <f>IF(Sheet1!M23="Male",0,1)</f>
        <v>0</v>
      </c>
      <c r="M23">
        <v>82</v>
      </c>
      <c r="N23">
        <v>2</v>
      </c>
      <c r="O23">
        <v>1</v>
      </c>
      <c r="P23" cm="1">
        <f t="array" ref="P23">_xlfn.IFS(Sheet1!Q23="Healthcare Representative",0,Sheet1!Q23="Human Resources",1,Sheet1!Q23="Laboratory Technician",2,Sheet1!Q23="Manager",3,Sheet1!Q23="Manufacturing Director",4,Sheet1!Q23="Research Director",5,Sheet1!Q23="Research Scientist",6,Sheet1!Q23="Sales Executive",7,Sheet1!Q23="Sales Representative",8)</f>
        <v>8</v>
      </c>
      <c r="Q23">
        <v>1</v>
      </c>
      <c r="R23">
        <f>IF(Sheet1!S23="Single",0,IF(Sheet1!S23="Married",1,2))</f>
        <v>0</v>
      </c>
      <c r="S23">
        <v>3407</v>
      </c>
      <c r="T23">
        <v>6986</v>
      </c>
      <c r="U23">
        <v>7</v>
      </c>
      <c r="V23">
        <f>IF(Sheet1!X23="No",0,1)</f>
        <v>0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J23" s="5" t="str">
        <v>Education</v>
      </c>
      <c r="AK23" s="5">
        <v>-2.309685649123859E-4</v>
      </c>
      <c r="AL23" s="5">
        <v>8.6341258157010738E-3</v>
      </c>
      <c r="AM23" s="5">
        <f t="shared" si="0"/>
        <v>-2.6750660094895979E-2</v>
      </c>
      <c r="AN23" s="5">
        <f t="shared" si="1"/>
        <v>0.97866232352999782</v>
      </c>
      <c r="AO23" s="5">
        <f t="shared" si="2"/>
        <v>-1.7167819598328173E-2</v>
      </c>
      <c r="AP23" s="5">
        <f t="shared" si="3"/>
        <v>1.6705882468503401E-2</v>
      </c>
      <c r="AQ23" s="5">
        <f>[1]!VIF(B2:AH1471,6)</f>
        <v>1.0645879094940525</v>
      </c>
    </row>
    <row r="24" spans="1:43" x14ac:dyDescent="0.3">
      <c r="A24">
        <f>IF(Sheet1!C24="No",0,1)</f>
        <v>0</v>
      </c>
      <c r="B24">
        <v>34</v>
      </c>
      <c r="C24">
        <f>IF(Sheet1!D24="Non-Travel",0,IF(Sheet1!D24="Travel_Frequently",1,2))</f>
        <v>2</v>
      </c>
      <c r="D24">
        <v>419</v>
      </c>
      <c r="E24">
        <f>IF(Sheet1!F24="Human Resources",0,IF(Sheet1!F24="Research &amp; Development",1,2))</f>
        <v>1</v>
      </c>
      <c r="F24">
        <v>7</v>
      </c>
      <c r="G24">
        <v>4</v>
      </c>
      <c r="H24" cm="1">
        <f t="array" ref="H24">_xlfn.IFS(Sheet1!I24="Human Resources",0,Sheet1!I24="Life Sciences",1,Sheet1!I24="Marketing",2,Sheet1!I24="Medical",3,Sheet1!I24="Technical Degree",4,Sheet1!I24="Other",5)</f>
        <v>1</v>
      </c>
      <c r="I24">
        <v>1</v>
      </c>
      <c r="J24">
        <v>28</v>
      </c>
      <c r="K24">
        <v>1</v>
      </c>
      <c r="L24">
        <f>IF(Sheet1!M24="Male",0,1)</f>
        <v>1</v>
      </c>
      <c r="M24">
        <v>53</v>
      </c>
      <c r="N24">
        <v>3</v>
      </c>
      <c r="O24">
        <v>3</v>
      </c>
      <c r="P24" cm="1">
        <f t="array" ref="P24">_xlfn.IFS(Sheet1!Q24="Healthcare Representative",0,Sheet1!Q24="Human Resources",1,Sheet1!Q24="Laboratory Technician",2,Sheet1!Q24="Manager",3,Sheet1!Q24="Manufacturing Director",4,Sheet1!Q24="Research Director",5,Sheet1!Q24="Research Scientist",6,Sheet1!Q24="Sales Executive",7,Sheet1!Q24="Sales Representative",8)</f>
        <v>5</v>
      </c>
      <c r="Q24">
        <v>2</v>
      </c>
      <c r="R24">
        <f>IF(Sheet1!S24="Single",0,IF(Sheet1!S24="Married",1,2))</f>
        <v>0</v>
      </c>
      <c r="S24">
        <v>11994</v>
      </c>
      <c r="T24">
        <v>21293</v>
      </c>
      <c r="U24">
        <v>0</v>
      </c>
      <c r="V24">
        <f>IF(Sheet1!X24="No",0,1)</f>
        <v>0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J24" s="5" t="str">
        <v>EducationField</v>
      </c>
      <c r="AK24" s="5">
        <v>4.88362173090466E-4</v>
      </c>
      <c r="AL24" s="5">
        <v>6.7940041208438507E-3</v>
      </c>
      <c r="AM24" s="5">
        <f t="shared" si="0"/>
        <v>7.1881347789027966E-2</v>
      </c>
      <c r="AN24" s="5">
        <f t="shared" si="1"/>
        <v>0.94270634363154981</v>
      </c>
      <c r="AO24" s="5">
        <f t="shared" si="2"/>
        <v>-1.2838874210921145E-2</v>
      </c>
      <c r="AP24" s="5">
        <f t="shared" si="3"/>
        <v>1.3815598557102078E-2</v>
      </c>
      <c r="AQ24" s="5">
        <f>[1]!VIF(B2:AH1471,7)</f>
        <v>1.0168357189327564</v>
      </c>
    </row>
    <row r="25" spans="1:43" x14ac:dyDescent="0.3">
      <c r="A25">
        <f>IF(Sheet1!C25="No",0,1)</f>
        <v>0</v>
      </c>
      <c r="B25">
        <v>21</v>
      </c>
      <c r="C25">
        <f>IF(Sheet1!D25="Non-Travel",0,IF(Sheet1!D25="Travel_Frequently",1,2))</f>
        <v>2</v>
      </c>
      <c r="D25">
        <v>391</v>
      </c>
      <c r="E25">
        <f>IF(Sheet1!F25="Human Resources",0,IF(Sheet1!F25="Research &amp; Development",1,2))</f>
        <v>1</v>
      </c>
      <c r="F25">
        <v>15</v>
      </c>
      <c r="G25">
        <v>2</v>
      </c>
      <c r="H25" cm="1">
        <f t="array" ref="H25">_xlfn.IFS(Sheet1!I25="Human Resources",0,Sheet1!I25="Life Sciences",1,Sheet1!I25="Marketing",2,Sheet1!I25="Medical",3,Sheet1!I25="Technical Degree",4,Sheet1!I25="Other",5)</f>
        <v>1</v>
      </c>
      <c r="I25">
        <v>1</v>
      </c>
      <c r="J25">
        <v>30</v>
      </c>
      <c r="K25">
        <v>3</v>
      </c>
      <c r="L25">
        <f>IF(Sheet1!M25="Male",0,1)</f>
        <v>0</v>
      </c>
      <c r="M25">
        <v>96</v>
      </c>
      <c r="N25">
        <v>3</v>
      </c>
      <c r="O25">
        <v>1</v>
      </c>
      <c r="P25" cm="1">
        <f t="array" ref="P25">_xlfn.IFS(Sheet1!Q25="Healthcare Representative",0,Sheet1!Q25="Human Resources",1,Sheet1!Q25="Laboratory Technician",2,Sheet1!Q25="Manager",3,Sheet1!Q25="Manufacturing Director",4,Sheet1!Q25="Research Director",5,Sheet1!Q25="Research Scientist",6,Sheet1!Q25="Sales Executive",7,Sheet1!Q25="Sales Representative",8)</f>
        <v>6</v>
      </c>
      <c r="Q25">
        <v>4</v>
      </c>
      <c r="R25">
        <f>IF(Sheet1!S25="Single",0,IF(Sheet1!S25="Married",1,2))</f>
        <v>0</v>
      </c>
      <c r="S25">
        <v>1232</v>
      </c>
      <c r="T25">
        <v>19281</v>
      </c>
      <c r="U25">
        <v>1</v>
      </c>
      <c r="V25">
        <f>IF(Sheet1!X25="No",0,1)</f>
        <v>0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J25" s="5" t="str">
        <v>EmployeeCount</v>
      </c>
      <c r="AK25" s="5">
        <v>0</v>
      </c>
      <c r="AL25" s="5">
        <v>0</v>
      </c>
      <c r="AM25" s="5" t="e">
        <f t="shared" si="0"/>
        <v>#DIV/0!</v>
      </c>
      <c r="AN25" s="5" t="e">
        <f t="shared" si="1"/>
        <v>#DIV/0!</v>
      </c>
      <c r="AO25" s="5">
        <f t="shared" si="2"/>
        <v>0</v>
      </c>
      <c r="AP25" s="5">
        <f t="shared" si="3"/>
        <v>0</v>
      </c>
      <c r="AQ25" s="5" t="e">
        <f>[1]!VIF(B2:AH1471,8)</f>
        <v>#VALUE!</v>
      </c>
    </row>
    <row r="26" spans="1:43" x14ac:dyDescent="0.3">
      <c r="A26">
        <f>IF(Sheet1!C26="No",0,1)</f>
        <v>1</v>
      </c>
      <c r="B26">
        <v>34</v>
      </c>
      <c r="C26">
        <f>IF(Sheet1!D26="Non-Travel",0,IF(Sheet1!D26="Travel_Frequently",1,2))</f>
        <v>2</v>
      </c>
      <c r="D26">
        <v>699</v>
      </c>
      <c r="E26">
        <f>IF(Sheet1!F26="Human Resources",0,IF(Sheet1!F26="Research &amp; Development",1,2))</f>
        <v>1</v>
      </c>
      <c r="F26">
        <v>6</v>
      </c>
      <c r="G26">
        <v>1</v>
      </c>
      <c r="H26" cm="1">
        <f t="array" ref="H26">_xlfn.IFS(Sheet1!I26="Human Resources",0,Sheet1!I26="Life Sciences",1,Sheet1!I26="Marketing",2,Sheet1!I26="Medical",3,Sheet1!I26="Technical Degree",4,Sheet1!I26="Other",5)</f>
        <v>3</v>
      </c>
      <c r="I26">
        <v>1</v>
      </c>
      <c r="J26">
        <v>31</v>
      </c>
      <c r="K26">
        <v>2</v>
      </c>
      <c r="L26">
        <f>IF(Sheet1!M26="Male",0,1)</f>
        <v>0</v>
      </c>
      <c r="M26">
        <v>83</v>
      </c>
      <c r="N26">
        <v>3</v>
      </c>
      <c r="O26">
        <v>1</v>
      </c>
      <c r="P26" cm="1">
        <f t="array" ref="P26">_xlfn.IFS(Sheet1!Q26="Healthcare Representative",0,Sheet1!Q26="Human Resources",1,Sheet1!Q26="Laboratory Technician",2,Sheet1!Q26="Manager",3,Sheet1!Q26="Manufacturing Director",4,Sheet1!Q26="Research Director",5,Sheet1!Q26="Research Scientist",6,Sheet1!Q26="Sales Executive",7,Sheet1!Q26="Sales Representative",8)</f>
        <v>6</v>
      </c>
      <c r="Q26">
        <v>1</v>
      </c>
      <c r="R26">
        <f>IF(Sheet1!S26="Single",0,IF(Sheet1!S26="Married",1,2))</f>
        <v>0</v>
      </c>
      <c r="S26">
        <v>2960</v>
      </c>
      <c r="T26">
        <v>17102</v>
      </c>
      <c r="U26">
        <v>2</v>
      </c>
      <c r="V26">
        <f>IF(Sheet1!X26="No",0,1)</f>
        <v>0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J26" s="5" t="str">
        <v>EmployeeNumber</v>
      </c>
      <c r="AK26" s="5">
        <v>-8.9962112092020833E-6</v>
      </c>
      <c r="AL26" s="5">
        <v>1.4396500629620551E-5</v>
      </c>
      <c r="AM26" s="5">
        <f t="shared" si="0"/>
        <v>-0.62488874488655488</v>
      </c>
      <c r="AN26" s="5">
        <f t="shared" si="1"/>
        <v>0.53214335689511227</v>
      </c>
      <c r="AO26" s="5">
        <f t="shared" si="2"/>
        <v>-3.7236636675663878E-5</v>
      </c>
      <c r="AP26" s="5">
        <f t="shared" si="3"/>
        <v>1.9244214257259715E-5</v>
      </c>
      <c r="AQ26" s="5">
        <f>[1]!VIF(B2:AH1471,9)</f>
        <v>1.0226969126027525</v>
      </c>
    </row>
    <row r="27" spans="1:43" x14ac:dyDescent="0.3">
      <c r="A27">
        <f>IF(Sheet1!C27="No",0,1)</f>
        <v>0</v>
      </c>
      <c r="B27">
        <v>53</v>
      </c>
      <c r="C27">
        <f>IF(Sheet1!D27="Non-Travel",0,IF(Sheet1!D27="Travel_Frequently",1,2))</f>
        <v>2</v>
      </c>
      <c r="D27">
        <v>1282</v>
      </c>
      <c r="E27">
        <f>IF(Sheet1!F27="Human Resources",0,IF(Sheet1!F27="Research &amp; Development",1,2))</f>
        <v>1</v>
      </c>
      <c r="F27">
        <v>5</v>
      </c>
      <c r="G27">
        <v>3</v>
      </c>
      <c r="H27" cm="1">
        <f t="array" ref="H27">_xlfn.IFS(Sheet1!I27="Human Resources",0,Sheet1!I27="Life Sciences",1,Sheet1!I27="Marketing",2,Sheet1!I27="Medical",3,Sheet1!I27="Technical Degree",4,Sheet1!I27="Other",5)</f>
        <v>5</v>
      </c>
      <c r="I27">
        <v>1</v>
      </c>
      <c r="J27">
        <v>32</v>
      </c>
      <c r="K27">
        <v>3</v>
      </c>
      <c r="L27">
        <f>IF(Sheet1!M27="Male",0,1)</f>
        <v>1</v>
      </c>
      <c r="M27">
        <v>58</v>
      </c>
      <c r="N27">
        <v>3</v>
      </c>
      <c r="O27">
        <v>5</v>
      </c>
      <c r="P27" cm="1">
        <f t="array" ref="P27">_xlfn.IFS(Sheet1!Q27="Healthcare Representative",0,Sheet1!Q27="Human Resources",1,Sheet1!Q27="Laboratory Technician",2,Sheet1!Q27="Manager",3,Sheet1!Q27="Manufacturing Director",4,Sheet1!Q27="Research Director",5,Sheet1!Q27="Research Scientist",6,Sheet1!Q27="Sales Executive",7,Sheet1!Q27="Sales Representative",8)</f>
        <v>3</v>
      </c>
      <c r="Q27">
        <v>3</v>
      </c>
      <c r="R27">
        <f>IF(Sheet1!S27="Single",0,IF(Sheet1!S27="Married",1,2))</f>
        <v>2</v>
      </c>
      <c r="S27">
        <v>19094</v>
      </c>
      <c r="T27">
        <v>10735</v>
      </c>
      <c r="U27">
        <v>4</v>
      </c>
      <c r="V27">
        <f>IF(Sheet1!X27="No",0,1)</f>
        <v>0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J27" t="str">
        <v>EnvironmentSatisfaction</v>
      </c>
      <c r="AK27">
        <v>-4.0559445939957889E-2</v>
      </c>
      <c r="AL27">
        <v>7.9135656163213004E-3</v>
      </c>
      <c r="AM27">
        <f t="shared" si="0"/>
        <v>-5.1253060764803955</v>
      </c>
      <c r="AN27">
        <f t="shared" si="1"/>
        <v>3.3748997728477704E-7</v>
      </c>
      <c r="AO27">
        <f t="shared" si="2"/>
        <v>-5.6082833581942583E-2</v>
      </c>
      <c r="AP27">
        <f t="shared" si="3"/>
        <v>-2.5036058297973195E-2</v>
      </c>
      <c r="AQ27">
        <f>[1]!VIF(B2:AH1471,10)</f>
        <v>1.0187204917043564</v>
      </c>
    </row>
    <row r="28" spans="1:43" x14ac:dyDescent="0.3">
      <c r="A28">
        <f>IF(Sheet1!C28="No",0,1)</f>
        <v>1</v>
      </c>
      <c r="B28">
        <v>32</v>
      </c>
      <c r="C28">
        <f>IF(Sheet1!D28="Non-Travel",0,IF(Sheet1!D28="Travel_Frequently",1,2))</f>
        <v>1</v>
      </c>
      <c r="D28">
        <v>1125</v>
      </c>
      <c r="E28">
        <f>IF(Sheet1!F28="Human Resources",0,IF(Sheet1!F28="Research &amp; Development",1,2))</f>
        <v>1</v>
      </c>
      <c r="F28">
        <v>16</v>
      </c>
      <c r="G28">
        <v>1</v>
      </c>
      <c r="H28" cm="1">
        <f t="array" ref="H28">_xlfn.IFS(Sheet1!I28="Human Resources",0,Sheet1!I28="Life Sciences",1,Sheet1!I28="Marketing",2,Sheet1!I28="Medical",3,Sheet1!I28="Technical Degree",4,Sheet1!I28="Other",5)</f>
        <v>1</v>
      </c>
      <c r="I28">
        <v>1</v>
      </c>
      <c r="J28">
        <v>33</v>
      </c>
      <c r="K28">
        <v>2</v>
      </c>
      <c r="L28">
        <f>IF(Sheet1!M28="Male",0,1)</f>
        <v>1</v>
      </c>
      <c r="M28">
        <v>72</v>
      </c>
      <c r="N28">
        <v>1</v>
      </c>
      <c r="O28">
        <v>1</v>
      </c>
      <c r="P28" cm="1">
        <f t="array" ref="P28">_xlfn.IFS(Sheet1!Q28="Healthcare Representative",0,Sheet1!Q28="Human Resources",1,Sheet1!Q28="Laboratory Technician",2,Sheet1!Q28="Manager",3,Sheet1!Q28="Manufacturing Director",4,Sheet1!Q28="Research Director",5,Sheet1!Q28="Research Scientist",6,Sheet1!Q28="Sales Executive",7,Sheet1!Q28="Sales Representative",8)</f>
        <v>6</v>
      </c>
      <c r="Q28">
        <v>1</v>
      </c>
      <c r="R28">
        <f>IF(Sheet1!S28="Single",0,IF(Sheet1!S28="Married",1,2))</f>
        <v>0</v>
      </c>
      <c r="S28">
        <v>3919</v>
      </c>
      <c r="T28">
        <v>4681</v>
      </c>
      <c r="U28">
        <v>1</v>
      </c>
      <c r="V28">
        <f>IF(Sheet1!X28="No",0,1)</f>
        <v>1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J28" t="str">
        <v>Gender</v>
      </c>
      <c r="AK28">
        <v>-3.5740437373648591E-2</v>
      </c>
      <c r="AL28">
        <v>1.7662564760102268E-2</v>
      </c>
      <c r="AM28">
        <f t="shared" si="0"/>
        <v>-2.0235134511371866</v>
      </c>
      <c r="AN28">
        <f t="shared" si="1"/>
        <v>4.3205152482908911E-2</v>
      </c>
      <c r="AO28">
        <f t="shared" si="2"/>
        <v>-7.0387630916498439E-2</v>
      </c>
      <c r="AP28">
        <f t="shared" si="3"/>
        <v>-1.0932438307987499E-3</v>
      </c>
      <c r="AQ28">
        <f>[1]!VIF(B2:AH1471,11)</f>
        <v>1.0200448927832844</v>
      </c>
    </row>
    <row r="29" spans="1:43" x14ac:dyDescent="0.3">
      <c r="A29">
        <f>IF(Sheet1!C29="No",0,1)</f>
        <v>0</v>
      </c>
      <c r="B29">
        <v>42</v>
      </c>
      <c r="C29">
        <f>IF(Sheet1!D29="Non-Travel",0,IF(Sheet1!D29="Travel_Frequently",1,2))</f>
        <v>2</v>
      </c>
      <c r="D29">
        <v>691</v>
      </c>
      <c r="E29">
        <f>IF(Sheet1!F29="Human Resources",0,IF(Sheet1!F29="Research &amp; Development",1,2))</f>
        <v>2</v>
      </c>
      <c r="F29">
        <v>8</v>
      </c>
      <c r="G29">
        <v>4</v>
      </c>
      <c r="H29" cm="1">
        <f t="array" ref="H29">_xlfn.IFS(Sheet1!I29="Human Resources",0,Sheet1!I29="Life Sciences",1,Sheet1!I29="Marketing",2,Sheet1!I29="Medical",3,Sheet1!I29="Technical Degree",4,Sheet1!I29="Other",5)</f>
        <v>2</v>
      </c>
      <c r="I29">
        <v>1</v>
      </c>
      <c r="J29">
        <v>35</v>
      </c>
      <c r="K29">
        <v>3</v>
      </c>
      <c r="L29">
        <f>IF(Sheet1!M29="Male",0,1)</f>
        <v>0</v>
      </c>
      <c r="M29">
        <v>48</v>
      </c>
      <c r="N29">
        <v>3</v>
      </c>
      <c r="O29">
        <v>2</v>
      </c>
      <c r="P29" cm="1">
        <f t="array" ref="P29">_xlfn.IFS(Sheet1!Q29="Healthcare Representative",0,Sheet1!Q29="Human Resources",1,Sheet1!Q29="Laboratory Technician",2,Sheet1!Q29="Manager",3,Sheet1!Q29="Manufacturing Director",4,Sheet1!Q29="Research Director",5,Sheet1!Q29="Research Scientist",6,Sheet1!Q29="Sales Executive",7,Sheet1!Q29="Sales Representative",8)</f>
        <v>7</v>
      </c>
      <c r="Q29">
        <v>2</v>
      </c>
      <c r="R29">
        <f>IF(Sheet1!S29="Single",0,IF(Sheet1!S29="Married",1,2))</f>
        <v>1</v>
      </c>
      <c r="S29">
        <v>6825</v>
      </c>
      <c r="T29">
        <v>21173</v>
      </c>
      <c r="U29">
        <v>0</v>
      </c>
      <c r="V29">
        <f>IF(Sheet1!X29="No",0,1)</f>
        <v>0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J29" s="5" t="str">
        <v>HourlyRate</v>
      </c>
      <c r="AK29" s="5">
        <v>-2.5536600549714937E-4</v>
      </c>
      <c r="AL29" s="5">
        <v>4.263057032170726E-4</v>
      </c>
      <c r="AM29" s="5">
        <f t="shared" si="0"/>
        <v>-0.59902085186769916</v>
      </c>
      <c r="AN29" s="5">
        <f t="shared" si="1"/>
        <v>0.54925346437590394</v>
      </c>
      <c r="AO29" s="5">
        <f t="shared" si="2"/>
        <v>-1.0916146708748438E-3</v>
      </c>
      <c r="AP29" s="5">
        <f t="shared" si="3"/>
        <v>5.8088265988054497E-4</v>
      </c>
      <c r="AQ29" s="5">
        <f>[1]!VIF(B2:AH1471,12)</f>
        <v>1.0225806192731166</v>
      </c>
    </row>
    <row r="30" spans="1:43" x14ac:dyDescent="0.3">
      <c r="A30">
        <f>IF(Sheet1!C30="No",0,1)</f>
        <v>0</v>
      </c>
      <c r="B30">
        <v>44</v>
      </c>
      <c r="C30">
        <f>IF(Sheet1!D30="Non-Travel",0,IF(Sheet1!D30="Travel_Frequently",1,2))</f>
        <v>2</v>
      </c>
      <c r="D30">
        <v>477</v>
      </c>
      <c r="E30">
        <f>IF(Sheet1!F30="Human Resources",0,IF(Sheet1!F30="Research &amp; Development",1,2))</f>
        <v>1</v>
      </c>
      <c r="F30">
        <v>7</v>
      </c>
      <c r="G30">
        <v>4</v>
      </c>
      <c r="H30" cm="1">
        <f t="array" ref="H30">_xlfn.IFS(Sheet1!I30="Human Resources",0,Sheet1!I30="Life Sciences",1,Sheet1!I30="Marketing",2,Sheet1!I30="Medical",3,Sheet1!I30="Technical Degree",4,Sheet1!I30="Other",5)</f>
        <v>3</v>
      </c>
      <c r="I30">
        <v>1</v>
      </c>
      <c r="J30">
        <v>36</v>
      </c>
      <c r="K30">
        <v>1</v>
      </c>
      <c r="L30">
        <f>IF(Sheet1!M30="Male",0,1)</f>
        <v>1</v>
      </c>
      <c r="M30">
        <v>42</v>
      </c>
      <c r="N30">
        <v>2</v>
      </c>
      <c r="O30">
        <v>3</v>
      </c>
      <c r="P30" cm="1">
        <f t="array" ref="P30">_xlfn.IFS(Sheet1!Q30="Healthcare Representative",0,Sheet1!Q30="Human Resources",1,Sheet1!Q30="Laboratory Technician",2,Sheet1!Q30="Manager",3,Sheet1!Q30="Manufacturing Director",4,Sheet1!Q30="Research Director",5,Sheet1!Q30="Research Scientist",6,Sheet1!Q30="Sales Executive",7,Sheet1!Q30="Sales Representative",8)</f>
        <v>0</v>
      </c>
      <c r="Q30">
        <v>4</v>
      </c>
      <c r="R30">
        <f>IF(Sheet1!S30="Single",0,IF(Sheet1!S30="Married",1,2))</f>
        <v>1</v>
      </c>
      <c r="S30">
        <v>10248</v>
      </c>
      <c r="T30">
        <v>2094</v>
      </c>
      <c r="U30">
        <v>3</v>
      </c>
      <c r="V30">
        <f>IF(Sheet1!X30="No",0,1)</f>
        <v>0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J30" t="str">
        <v>JobInvolvement</v>
      </c>
      <c r="AK30">
        <v>-5.9743871700253061E-2</v>
      </c>
      <c r="AL30">
        <v>1.2169243085923912E-2</v>
      </c>
      <c r="AM30">
        <f t="shared" si="0"/>
        <v>-4.9094155880046824</v>
      </c>
      <c r="AN30">
        <f t="shared" si="1"/>
        <v>1.0178769249776738E-6</v>
      </c>
      <c r="AO30">
        <f t="shared" si="2"/>
        <v>-8.3615270118018961E-2</v>
      </c>
      <c r="AP30">
        <f t="shared" si="3"/>
        <v>-3.5872473282487161E-2</v>
      </c>
      <c r="AQ30">
        <f>[1]!VIF(B2:AH1471,13)</f>
        <v>1.0208373502293959</v>
      </c>
    </row>
    <row r="31" spans="1:43" x14ac:dyDescent="0.3">
      <c r="A31">
        <f>IF(Sheet1!C31="No",0,1)</f>
        <v>0</v>
      </c>
      <c r="B31">
        <v>46</v>
      </c>
      <c r="C31">
        <f>IF(Sheet1!D31="Non-Travel",0,IF(Sheet1!D31="Travel_Frequently",1,2))</f>
        <v>2</v>
      </c>
      <c r="D31">
        <v>705</v>
      </c>
      <c r="E31">
        <f>IF(Sheet1!F31="Human Resources",0,IF(Sheet1!F31="Research &amp; Development",1,2))</f>
        <v>2</v>
      </c>
      <c r="F31">
        <v>2</v>
      </c>
      <c r="G31">
        <v>4</v>
      </c>
      <c r="H31" cm="1">
        <f t="array" ref="H31">_xlfn.IFS(Sheet1!I31="Human Resources",0,Sheet1!I31="Life Sciences",1,Sheet1!I31="Marketing",2,Sheet1!I31="Medical",3,Sheet1!I31="Technical Degree",4,Sheet1!I31="Other",5)</f>
        <v>2</v>
      </c>
      <c r="I31">
        <v>1</v>
      </c>
      <c r="J31">
        <v>38</v>
      </c>
      <c r="K31">
        <v>2</v>
      </c>
      <c r="L31">
        <f>IF(Sheet1!M31="Male",0,1)</f>
        <v>1</v>
      </c>
      <c r="M31">
        <v>83</v>
      </c>
      <c r="N31">
        <v>3</v>
      </c>
      <c r="O31">
        <v>5</v>
      </c>
      <c r="P31" cm="1">
        <f t="array" ref="P31">_xlfn.IFS(Sheet1!Q31="Healthcare Representative",0,Sheet1!Q31="Human Resources",1,Sheet1!Q31="Laboratory Technician",2,Sheet1!Q31="Manager",3,Sheet1!Q31="Manufacturing Director",4,Sheet1!Q31="Research Director",5,Sheet1!Q31="Research Scientist",6,Sheet1!Q31="Sales Executive",7,Sheet1!Q31="Sales Representative",8)</f>
        <v>3</v>
      </c>
      <c r="Q31">
        <v>1</v>
      </c>
      <c r="R31">
        <f>IF(Sheet1!S31="Single",0,IF(Sheet1!S31="Married",1,2))</f>
        <v>0</v>
      </c>
      <c r="S31">
        <v>18947</v>
      </c>
      <c r="T31">
        <v>22822</v>
      </c>
      <c r="U31">
        <v>3</v>
      </c>
      <c r="V31">
        <f>IF(Sheet1!X31="No",0,1)</f>
        <v>0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J31" s="5" t="str">
        <v>JobLevel</v>
      </c>
      <c r="AK31" s="5">
        <v>-3.4363603050944012E-2</v>
      </c>
      <c r="AL31" s="5">
        <v>2.6619753597210034E-2</v>
      </c>
      <c r="AM31" s="5">
        <f t="shared" si="0"/>
        <v>-1.2909061282425092</v>
      </c>
      <c r="AN31" s="5">
        <f t="shared" si="1"/>
        <v>0.1969440129065633</v>
      </c>
      <c r="AO31" s="5">
        <f t="shared" si="2"/>
        <v>-8.6581373656313854E-2</v>
      </c>
      <c r="AP31" s="5">
        <f t="shared" si="3"/>
        <v>1.7854167554425822E-2</v>
      </c>
      <c r="AQ31" s="5">
        <f>[1]!VIF(B2:AH1471,14)</f>
        <v>11.821187779668536</v>
      </c>
    </row>
    <row r="32" spans="1:43" x14ac:dyDescent="0.3">
      <c r="A32">
        <f>IF(Sheet1!C32="No",0,1)</f>
        <v>0</v>
      </c>
      <c r="B32">
        <v>33</v>
      </c>
      <c r="C32">
        <f>IF(Sheet1!D32="Non-Travel",0,IF(Sheet1!D32="Travel_Frequently",1,2))</f>
        <v>2</v>
      </c>
      <c r="D32">
        <v>924</v>
      </c>
      <c r="E32">
        <f>IF(Sheet1!F32="Human Resources",0,IF(Sheet1!F32="Research &amp; Development",1,2))</f>
        <v>1</v>
      </c>
      <c r="F32">
        <v>2</v>
      </c>
      <c r="G32">
        <v>3</v>
      </c>
      <c r="H32" cm="1">
        <f t="array" ref="H32">_xlfn.IFS(Sheet1!I32="Human Resources",0,Sheet1!I32="Life Sciences",1,Sheet1!I32="Marketing",2,Sheet1!I32="Medical",3,Sheet1!I32="Technical Degree",4,Sheet1!I32="Other",5)</f>
        <v>3</v>
      </c>
      <c r="I32">
        <v>1</v>
      </c>
      <c r="J32">
        <v>39</v>
      </c>
      <c r="K32">
        <v>3</v>
      </c>
      <c r="L32">
        <f>IF(Sheet1!M32="Male",0,1)</f>
        <v>0</v>
      </c>
      <c r="M32">
        <v>78</v>
      </c>
      <c r="N32">
        <v>3</v>
      </c>
      <c r="O32">
        <v>1</v>
      </c>
      <c r="P32" cm="1">
        <f t="array" ref="P32">_xlfn.IFS(Sheet1!Q32="Healthcare Representative",0,Sheet1!Q32="Human Resources",1,Sheet1!Q32="Laboratory Technician",2,Sheet1!Q32="Manager",3,Sheet1!Q32="Manufacturing Director",4,Sheet1!Q32="Research Director",5,Sheet1!Q32="Research Scientist",6,Sheet1!Q32="Sales Executive",7,Sheet1!Q32="Sales Representative",8)</f>
        <v>2</v>
      </c>
      <c r="Q32">
        <v>4</v>
      </c>
      <c r="R32">
        <f>IF(Sheet1!S32="Single",0,IF(Sheet1!S32="Married",1,2))</f>
        <v>0</v>
      </c>
      <c r="S32">
        <v>2496</v>
      </c>
      <c r="T32">
        <v>6670</v>
      </c>
      <c r="U32">
        <v>4</v>
      </c>
      <c r="V32">
        <f>IF(Sheet1!X32="No",0,1)</f>
        <v>0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J32" s="5" t="str">
        <v>JobRole</v>
      </c>
      <c r="AK32" s="5">
        <v>-2.9563899288646452E-3</v>
      </c>
      <c r="AL32" s="5">
        <v>4.7920262677528368E-3</v>
      </c>
      <c r="AM32" s="5">
        <f t="shared" si="0"/>
        <v>-0.61693942471876484</v>
      </c>
      <c r="AN32" s="5">
        <f t="shared" si="1"/>
        <v>0.53737248131117932</v>
      </c>
      <c r="AO32" s="5">
        <f t="shared" si="2"/>
        <v>-1.2356511814690448E-2</v>
      </c>
      <c r="AP32" s="5">
        <f t="shared" si="3"/>
        <v>6.4437319569611573E-3</v>
      </c>
      <c r="AQ32" s="5">
        <f>[1]!VIF(B2:AH1471,15)</f>
        <v>1.8947695718308486</v>
      </c>
    </row>
    <row r="33" spans="1:43" x14ac:dyDescent="0.3">
      <c r="A33">
        <f>IF(Sheet1!C33="No",0,1)</f>
        <v>0</v>
      </c>
      <c r="B33">
        <v>44</v>
      </c>
      <c r="C33">
        <f>IF(Sheet1!D33="Non-Travel",0,IF(Sheet1!D33="Travel_Frequently",1,2))</f>
        <v>2</v>
      </c>
      <c r="D33">
        <v>1459</v>
      </c>
      <c r="E33">
        <f>IF(Sheet1!F33="Human Resources",0,IF(Sheet1!F33="Research &amp; Development",1,2))</f>
        <v>1</v>
      </c>
      <c r="F33">
        <v>10</v>
      </c>
      <c r="G33">
        <v>4</v>
      </c>
      <c r="H33" cm="1">
        <f t="array" ref="H33">_xlfn.IFS(Sheet1!I33="Human Resources",0,Sheet1!I33="Life Sciences",1,Sheet1!I33="Marketing",2,Sheet1!I33="Medical",3,Sheet1!I33="Technical Degree",4,Sheet1!I33="Other",5)</f>
        <v>5</v>
      </c>
      <c r="I33">
        <v>1</v>
      </c>
      <c r="J33">
        <v>40</v>
      </c>
      <c r="K33">
        <v>4</v>
      </c>
      <c r="L33">
        <f>IF(Sheet1!M33="Male",0,1)</f>
        <v>0</v>
      </c>
      <c r="M33">
        <v>41</v>
      </c>
      <c r="N33">
        <v>3</v>
      </c>
      <c r="O33">
        <v>2</v>
      </c>
      <c r="P33" cm="1">
        <f t="array" ref="P33">_xlfn.IFS(Sheet1!Q33="Healthcare Representative",0,Sheet1!Q33="Human Resources",1,Sheet1!Q33="Laboratory Technician",2,Sheet1!Q33="Manager",3,Sheet1!Q33="Manufacturing Director",4,Sheet1!Q33="Research Director",5,Sheet1!Q33="Research Scientist",6,Sheet1!Q33="Sales Executive",7,Sheet1!Q33="Sales Representative",8)</f>
        <v>0</v>
      </c>
      <c r="Q33">
        <v>4</v>
      </c>
      <c r="R33">
        <f>IF(Sheet1!S33="Single",0,IF(Sheet1!S33="Married",1,2))</f>
        <v>1</v>
      </c>
      <c r="S33">
        <v>6465</v>
      </c>
      <c r="T33">
        <v>19121</v>
      </c>
      <c r="U33">
        <v>2</v>
      </c>
      <c r="V33">
        <f>IF(Sheet1!X33="No",0,1)</f>
        <v>1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J33" t="str">
        <v>JobSatisfaction</v>
      </c>
      <c r="AK33">
        <v>-3.8754396400710621E-2</v>
      </c>
      <c r="AL33">
        <v>7.8587988174216809E-3</v>
      </c>
      <c r="AM33">
        <f t="shared" si="0"/>
        <v>-4.9313384018430932</v>
      </c>
      <c r="AN33">
        <f t="shared" si="1"/>
        <v>9.1170937959452811E-7</v>
      </c>
      <c r="AO33">
        <f t="shared" si="2"/>
        <v>-5.4170352539571615E-2</v>
      </c>
      <c r="AP33">
        <f t="shared" si="3"/>
        <v>-2.3338440261849627E-2</v>
      </c>
      <c r="AQ33">
        <f>[1]!VIF(B2:AH1471,16)</f>
        <v>1.0226974063036749</v>
      </c>
    </row>
    <row r="34" spans="1:43" x14ac:dyDescent="0.3">
      <c r="A34">
        <f>IF(Sheet1!C34="No",0,1)</f>
        <v>0</v>
      </c>
      <c r="B34">
        <v>30</v>
      </c>
      <c r="C34">
        <f>IF(Sheet1!D34="Non-Travel",0,IF(Sheet1!D34="Travel_Frequently",1,2))</f>
        <v>2</v>
      </c>
      <c r="D34">
        <v>125</v>
      </c>
      <c r="E34">
        <f>IF(Sheet1!F34="Human Resources",0,IF(Sheet1!F34="Research &amp; Development",1,2))</f>
        <v>1</v>
      </c>
      <c r="F34">
        <v>9</v>
      </c>
      <c r="G34">
        <v>2</v>
      </c>
      <c r="H34" cm="1">
        <f t="array" ref="H34">_xlfn.IFS(Sheet1!I34="Human Resources",0,Sheet1!I34="Life Sciences",1,Sheet1!I34="Marketing",2,Sheet1!I34="Medical",3,Sheet1!I34="Technical Degree",4,Sheet1!I34="Other",5)</f>
        <v>3</v>
      </c>
      <c r="I34">
        <v>1</v>
      </c>
      <c r="J34">
        <v>41</v>
      </c>
      <c r="K34">
        <v>4</v>
      </c>
      <c r="L34">
        <f>IF(Sheet1!M34="Male",0,1)</f>
        <v>0</v>
      </c>
      <c r="M34">
        <v>83</v>
      </c>
      <c r="N34">
        <v>2</v>
      </c>
      <c r="O34">
        <v>1</v>
      </c>
      <c r="P34" cm="1">
        <f t="array" ref="P34">_xlfn.IFS(Sheet1!Q34="Healthcare Representative",0,Sheet1!Q34="Human Resources",1,Sheet1!Q34="Laboratory Technician",2,Sheet1!Q34="Manager",3,Sheet1!Q34="Manufacturing Director",4,Sheet1!Q34="Research Director",5,Sheet1!Q34="Research Scientist",6,Sheet1!Q34="Sales Executive",7,Sheet1!Q34="Sales Representative",8)</f>
        <v>2</v>
      </c>
      <c r="Q34">
        <v>3</v>
      </c>
      <c r="R34">
        <f>IF(Sheet1!S34="Single",0,IF(Sheet1!S34="Married",1,2))</f>
        <v>0</v>
      </c>
      <c r="S34">
        <v>2206</v>
      </c>
      <c r="T34">
        <v>16117</v>
      </c>
      <c r="U34">
        <v>1</v>
      </c>
      <c r="V34">
        <f>IF(Sheet1!X34="No",0,1)</f>
        <v>0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J34" t="str">
        <v>MaritalStatus</v>
      </c>
      <c r="AK34">
        <v>-5.4568128504183459E-2</v>
      </c>
      <c r="AL34">
        <v>1.5940299214364833E-2</v>
      </c>
      <c r="AM34">
        <f t="shared" si="0"/>
        <v>-3.4232813180199653</v>
      </c>
      <c r="AN34">
        <f t="shared" si="1"/>
        <v>6.361045182645146E-4</v>
      </c>
      <c r="AO34">
        <f t="shared" si="2"/>
        <v>-8.58368960649733E-2</v>
      </c>
      <c r="AP34">
        <f t="shared" si="3"/>
        <v>-2.3299360943393618E-2</v>
      </c>
      <c r="AQ34">
        <f>[1]!VIF(B2:AH1471,17)</f>
        <v>1.8441120302313281</v>
      </c>
    </row>
    <row r="35" spans="1:43" x14ac:dyDescent="0.3">
      <c r="A35">
        <f>IF(Sheet1!C35="No",0,1)</f>
        <v>1</v>
      </c>
      <c r="B35">
        <v>39</v>
      </c>
      <c r="C35">
        <f>IF(Sheet1!D35="Non-Travel",0,IF(Sheet1!D35="Travel_Frequently",1,2))</f>
        <v>2</v>
      </c>
      <c r="D35">
        <v>895</v>
      </c>
      <c r="E35">
        <f>IF(Sheet1!F35="Human Resources",0,IF(Sheet1!F35="Research &amp; Development",1,2))</f>
        <v>2</v>
      </c>
      <c r="F35">
        <v>5</v>
      </c>
      <c r="G35">
        <v>3</v>
      </c>
      <c r="H35" cm="1">
        <f t="array" ref="H35">_xlfn.IFS(Sheet1!I35="Human Resources",0,Sheet1!I35="Life Sciences",1,Sheet1!I35="Marketing",2,Sheet1!I35="Medical",3,Sheet1!I35="Technical Degree",4,Sheet1!I35="Other",5)</f>
        <v>4</v>
      </c>
      <c r="I35">
        <v>1</v>
      </c>
      <c r="J35">
        <v>42</v>
      </c>
      <c r="K35">
        <v>4</v>
      </c>
      <c r="L35">
        <f>IF(Sheet1!M35="Male",0,1)</f>
        <v>0</v>
      </c>
      <c r="M35">
        <v>56</v>
      </c>
      <c r="N35">
        <v>3</v>
      </c>
      <c r="O35">
        <v>2</v>
      </c>
      <c r="P35" cm="1">
        <f t="array" ref="P35">_xlfn.IFS(Sheet1!Q35="Healthcare Representative",0,Sheet1!Q35="Human Resources",1,Sheet1!Q35="Laboratory Technician",2,Sheet1!Q35="Manager",3,Sheet1!Q35="Manufacturing Director",4,Sheet1!Q35="Research Director",5,Sheet1!Q35="Research Scientist",6,Sheet1!Q35="Sales Executive",7,Sheet1!Q35="Sales Representative",8)</f>
        <v>8</v>
      </c>
      <c r="Q35">
        <v>4</v>
      </c>
      <c r="R35">
        <f>IF(Sheet1!S35="Single",0,IF(Sheet1!S35="Married",1,2))</f>
        <v>1</v>
      </c>
      <c r="S35">
        <v>2086</v>
      </c>
      <c r="T35">
        <v>3335</v>
      </c>
      <c r="U35">
        <v>3</v>
      </c>
      <c r="V35">
        <f>IF(Sheet1!X35="No",0,1)</f>
        <v>0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J35" s="5" t="str">
        <v>MonthlyIncome</v>
      </c>
      <c r="AK35" s="5">
        <v>5.6916337594621067E-7</v>
      </c>
      <c r="AL35" s="5">
        <v>6.0525610400857744E-6</v>
      </c>
      <c r="AM35" s="5">
        <f t="shared" si="0"/>
        <v>9.4036784127689649E-2</v>
      </c>
      <c r="AN35" s="5">
        <f t="shared" si="1"/>
        <v>0.92509305531591801</v>
      </c>
      <c r="AO35" s="5">
        <f t="shared" si="2"/>
        <v>-1.1303645394129044E-5</v>
      </c>
      <c r="AP35" s="5">
        <f t="shared" si="3"/>
        <v>1.2441972146021466E-5</v>
      </c>
      <c r="AQ35" s="5">
        <f>[1]!VIF(B2:AH1471,18)</f>
        <v>11.054733103206114</v>
      </c>
    </row>
    <row r="36" spans="1:43" x14ac:dyDescent="0.3">
      <c r="A36">
        <f>IF(Sheet1!C36="No",0,1)</f>
        <v>1</v>
      </c>
      <c r="B36">
        <v>24</v>
      </c>
      <c r="C36">
        <f>IF(Sheet1!D36="Non-Travel",0,IF(Sheet1!D36="Travel_Frequently",1,2))</f>
        <v>2</v>
      </c>
      <c r="D36">
        <v>813</v>
      </c>
      <c r="E36">
        <f>IF(Sheet1!F36="Human Resources",0,IF(Sheet1!F36="Research &amp; Development",1,2))</f>
        <v>1</v>
      </c>
      <c r="F36">
        <v>1</v>
      </c>
      <c r="G36">
        <v>3</v>
      </c>
      <c r="H36" cm="1">
        <f t="array" ref="H36">_xlfn.IFS(Sheet1!I36="Human Resources",0,Sheet1!I36="Life Sciences",1,Sheet1!I36="Marketing",2,Sheet1!I36="Medical",3,Sheet1!I36="Technical Degree",4,Sheet1!I36="Other",5)</f>
        <v>3</v>
      </c>
      <c r="I36">
        <v>1</v>
      </c>
      <c r="J36">
        <v>45</v>
      </c>
      <c r="K36">
        <v>2</v>
      </c>
      <c r="L36">
        <f>IF(Sheet1!M36="Male",0,1)</f>
        <v>0</v>
      </c>
      <c r="M36">
        <v>61</v>
      </c>
      <c r="N36">
        <v>3</v>
      </c>
      <c r="O36">
        <v>1</v>
      </c>
      <c r="P36" cm="1">
        <f t="array" ref="P36">_xlfn.IFS(Sheet1!Q36="Healthcare Representative",0,Sheet1!Q36="Human Resources",1,Sheet1!Q36="Laboratory Technician",2,Sheet1!Q36="Manager",3,Sheet1!Q36="Manufacturing Director",4,Sheet1!Q36="Research Director",5,Sheet1!Q36="Research Scientist",6,Sheet1!Q36="Sales Executive",7,Sheet1!Q36="Sales Representative",8)</f>
        <v>6</v>
      </c>
      <c r="Q36">
        <v>4</v>
      </c>
      <c r="R36">
        <f>IF(Sheet1!S36="Single",0,IF(Sheet1!S36="Married",1,2))</f>
        <v>1</v>
      </c>
      <c r="S36">
        <v>2293</v>
      </c>
      <c r="T36">
        <v>3020</v>
      </c>
      <c r="U36">
        <v>2</v>
      </c>
      <c r="V36">
        <f>IF(Sheet1!X36="No",0,1)</f>
        <v>1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J36" s="5" t="str">
        <v>MonthlyRate</v>
      </c>
      <c r="AK36" s="5">
        <v>4.3098561365605565E-7</v>
      </c>
      <c r="AL36" s="5">
        <v>1.2138361267784744E-6</v>
      </c>
      <c r="AM36" s="5">
        <f t="shared" si="0"/>
        <v>0.35506078963055177</v>
      </c>
      <c r="AN36" s="5">
        <f t="shared" si="1"/>
        <v>0.72259619119429208</v>
      </c>
      <c r="AO36" s="5">
        <f t="shared" si="2"/>
        <v>-1.950096397083222E-6</v>
      </c>
      <c r="AP36" s="5">
        <f t="shared" si="3"/>
        <v>2.8120676243953336E-6</v>
      </c>
      <c r="AQ36" s="5">
        <f>[1]!VIF(B2:AH1471,19)</f>
        <v>1.0162836699851561</v>
      </c>
    </row>
    <row r="37" spans="1:43" x14ac:dyDescent="0.3">
      <c r="A37">
        <f>IF(Sheet1!C37="No",0,1)</f>
        <v>0</v>
      </c>
      <c r="B37">
        <v>43</v>
      </c>
      <c r="C37">
        <f>IF(Sheet1!D37="Non-Travel",0,IF(Sheet1!D37="Travel_Frequently",1,2))</f>
        <v>2</v>
      </c>
      <c r="D37">
        <v>1273</v>
      </c>
      <c r="E37">
        <f>IF(Sheet1!F37="Human Resources",0,IF(Sheet1!F37="Research &amp; Development",1,2))</f>
        <v>1</v>
      </c>
      <c r="F37">
        <v>2</v>
      </c>
      <c r="G37">
        <v>2</v>
      </c>
      <c r="H37" cm="1">
        <f t="array" ref="H37">_xlfn.IFS(Sheet1!I37="Human Resources",0,Sheet1!I37="Life Sciences",1,Sheet1!I37="Marketing",2,Sheet1!I37="Medical",3,Sheet1!I37="Technical Degree",4,Sheet1!I37="Other",5)</f>
        <v>3</v>
      </c>
      <c r="I37">
        <v>1</v>
      </c>
      <c r="J37">
        <v>46</v>
      </c>
      <c r="K37">
        <v>4</v>
      </c>
      <c r="L37">
        <f>IF(Sheet1!M37="Male",0,1)</f>
        <v>1</v>
      </c>
      <c r="M37">
        <v>72</v>
      </c>
      <c r="N37">
        <v>4</v>
      </c>
      <c r="O37">
        <v>1</v>
      </c>
      <c r="P37" cm="1">
        <f t="array" ref="P37">_xlfn.IFS(Sheet1!Q37="Healthcare Representative",0,Sheet1!Q37="Human Resources",1,Sheet1!Q37="Laboratory Technician",2,Sheet1!Q37="Manager",3,Sheet1!Q37="Manufacturing Director",4,Sheet1!Q37="Research Director",5,Sheet1!Q37="Research Scientist",6,Sheet1!Q37="Sales Executive",7,Sheet1!Q37="Sales Representative",8)</f>
        <v>6</v>
      </c>
      <c r="Q37">
        <v>3</v>
      </c>
      <c r="R37">
        <f>IF(Sheet1!S37="Single",0,IF(Sheet1!S37="Married",1,2))</f>
        <v>2</v>
      </c>
      <c r="S37">
        <v>2645</v>
      </c>
      <c r="T37">
        <v>21923</v>
      </c>
      <c r="U37">
        <v>1</v>
      </c>
      <c r="V37">
        <f>IF(Sheet1!X37="No",0,1)</f>
        <v>0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J37" t="str">
        <v>NumCompaniesWorked</v>
      </c>
      <c r="AK37">
        <v>1.638200739198601E-2</v>
      </c>
      <c r="AL37">
        <v>3.8541251479477486E-3</v>
      </c>
      <c r="AM37">
        <f t="shared" si="0"/>
        <v>4.2505125711107565</v>
      </c>
      <c r="AN37">
        <f t="shared" si="1"/>
        <v>2.2703420998983345E-5</v>
      </c>
      <c r="AO37">
        <f t="shared" si="2"/>
        <v>8.821688618749296E-3</v>
      </c>
      <c r="AP37">
        <f t="shared" si="3"/>
        <v>2.3942326165222724E-2</v>
      </c>
      <c r="AQ37">
        <f>[1]!VIF(B2:AH1471,20)</f>
        <v>1.2619571117948092</v>
      </c>
    </row>
    <row r="38" spans="1:43" x14ac:dyDescent="0.3">
      <c r="A38">
        <f>IF(Sheet1!C38="No",0,1)</f>
        <v>1</v>
      </c>
      <c r="B38">
        <v>50</v>
      </c>
      <c r="C38">
        <f>IF(Sheet1!D38="Non-Travel",0,IF(Sheet1!D38="Travel_Frequently",1,2))</f>
        <v>2</v>
      </c>
      <c r="D38">
        <v>869</v>
      </c>
      <c r="E38">
        <f>IF(Sheet1!F38="Human Resources",0,IF(Sheet1!F38="Research &amp; Development",1,2))</f>
        <v>2</v>
      </c>
      <c r="F38">
        <v>3</v>
      </c>
      <c r="G38">
        <v>2</v>
      </c>
      <c r="H38" cm="1">
        <f t="array" ref="H38">_xlfn.IFS(Sheet1!I38="Human Resources",0,Sheet1!I38="Life Sciences",1,Sheet1!I38="Marketing",2,Sheet1!I38="Medical",3,Sheet1!I38="Technical Degree",4,Sheet1!I38="Other",5)</f>
        <v>2</v>
      </c>
      <c r="I38">
        <v>1</v>
      </c>
      <c r="J38">
        <v>47</v>
      </c>
      <c r="K38">
        <v>1</v>
      </c>
      <c r="L38">
        <f>IF(Sheet1!M38="Male",0,1)</f>
        <v>0</v>
      </c>
      <c r="M38">
        <v>86</v>
      </c>
      <c r="N38">
        <v>2</v>
      </c>
      <c r="O38">
        <v>1</v>
      </c>
      <c r="P38" cm="1">
        <f t="array" ref="P38">_xlfn.IFS(Sheet1!Q38="Healthcare Representative",0,Sheet1!Q38="Human Resources",1,Sheet1!Q38="Laboratory Technician",2,Sheet1!Q38="Manager",3,Sheet1!Q38="Manufacturing Director",4,Sheet1!Q38="Research Director",5,Sheet1!Q38="Research Scientist",6,Sheet1!Q38="Sales Executive",7,Sheet1!Q38="Sales Representative",8)</f>
        <v>8</v>
      </c>
      <c r="Q38">
        <v>3</v>
      </c>
      <c r="R38">
        <f>IF(Sheet1!S38="Single",0,IF(Sheet1!S38="Married",1,2))</f>
        <v>1</v>
      </c>
      <c r="S38">
        <v>2683</v>
      </c>
      <c r="T38">
        <v>3810</v>
      </c>
      <c r="U38">
        <v>1</v>
      </c>
      <c r="V38">
        <f>IF(Sheet1!X38="No",0,1)</f>
        <v>1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J38" t="str">
        <v>OverTime</v>
      </c>
      <c r="AK38">
        <v>0.21046860315436886</v>
      </c>
      <c r="AL38">
        <v>1.9293676867402333E-2</v>
      </c>
      <c r="AM38">
        <f t="shared" si="0"/>
        <v>10.908682912066723</v>
      </c>
      <c r="AN38">
        <f t="shared" si="1"/>
        <v>1.1282415299951789E-26</v>
      </c>
      <c r="AO38">
        <f t="shared" si="2"/>
        <v>0.17262179179613987</v>
      </c>
      <c r="AP38">
        <f t="shared" si="3"/>
        <v>0.24831541451259784</v>
      </c>
      <c r="AQ38">
        <f>[1]!VIF(B2:AH1471,21)</f>
        <v>1.0290341386246451</v>
      </c>
    </row>
    <row r="39" spans="1:43" x14ac:dyDescent="0.3">
      <c r="A39">
        <f>IF(Sheet1!C39="No",0,1)</f>
        <v>0</v>
      </c>
      <c r="B39">
        <v>35</v>
      </c>
      <c r="C39">
        <f>IF(Sheet1!D39="Non-Travel",0,IF(Sheet1!D39="Travel_Frequently",1,2))</f>
        <v>2</v>
      </c>
      <c r="D39">
        <v>890</v>
      </c>
      <c r="E39">
        <f>IF(Sheet1!F39="Human Resources",0,IF(Sheet1!F39="Research &amp; Development",1,2))</f>
        <v>2</v>
      </c>
      <c r="F39">
        <v>2</v>
      </c>
      <c r="G39">
        <v>3</v>
      </c>
      <c r="H39" cm="1">
        <f t="array" ref="H39">_xlfn.IFS(Sheet1!I39="Human Resources",0,Sheet1!I39="Life Sciences",1,Sheet1!I39="Marketing",2,Sheet1!I39="Medical",3,Sheet1!I39="Technical Degree",4,Sheet1!I39="Other",5)</f>
        <v>2</v>
      </c>
      <c r="I39">
        <v>1</v>
      </c>
      <c r="J39">
        <v>49</v>
      </c>
      <c r="K39">
        <v>4</v>
      </c>
      <c r="L39">
        <f>IF(Sheet1!M39="Male",0,1)</f>
        <v>1</v>
      </c>
      <c r="M39">
        <v>97</v>
      </c>
      <c r="N39">
        <v>3</v>
      </c>
      <c r="O39">
        <v>1</v>
      </c>
      <c r="P39" cm="1">
        <f t="array" ref="P39">_xlfn.IFS(Sheet1!Q39="Healthcare Representative",0,Sheet1!Q39="Human Resources",1,Sheet1!Q39="Laboratory Technician",2,Sheet1!Q39="Manager",3,Sheet1!Q39="Manufacturing Director",4,Sheet1!Q39="Research Director",5,Sheet1!Q39="Research Scientist",6,Sheet1!Q39="Sales Executive",7,Sheet1!Q39="Sales Representative",8)</f>
        <v>8</v>
      </c>
      <c r="Q39">
        <v>4</v>
      </c>
      <c r="R39">
        <f>IF(Sheet1!S39="Single",0,IF(Sheet1!S39="Married",1,2))</f>
        <v>1</v>
      </c>
      <c r="S39">
        <v>2014</v>
      </c>
      <c r="T39">
        <v>9687</v>
      </c>
      <c r="U39">
        <v>1</v>
      </c>
      <c r="V39">
        <f>IF(Sheet1!X39="No",0,1)</f>
        <v>0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J39" s="5" t="str">
        <v>PercentSalaryHike</v>
      </c>
      <c r="AK39" s="5">
        <v>-4.3216905126033439E-3</v>
      </c>
      <c r="AL39" s="5">
        <v>3.718237510156994E-3</v>
      </c>
      <c r="AM39" s="5">
        <f t="shared" si="0"/>
        <v>-1.1622954426116987</v>
      </c>
      <c r="AN39" s="5">
        <f t="shared" si="1"/>
        <v>0.24530860729972967</v>
      </c>
      <c r="AO39" s="5">
        <f t="shared" si="2"/>
        <v>-1.1615449737407316E-2</v>
      </c>
      <c r="AP39" s="5">
        <f t="shared" si="3"/>
        <v>2.9720687122006279E-3</v>
      </c>
      <c r="AQ39" s="5">
        <f>[1]!VIF(B2:AH1471,22)</f>
        <v>2.5213121451531615</v>
      </c>
    </row>
    <row r="40" spans="1:43" x14ac:dyDescent="0.3">
      <c r="A40">
        <f>IF(Sheet1!C40="No",0,1)</f>
        <v>0</v>
      </c>
      <c r="B40">
        <v>36</v>
      </c>
      <c r="C40">
        <f>IF(Sheet1!D40="Non-Travel",0,IF(Sheet1!D40="Travel_Frequently",1,2))</f>
        <v>2</v>
      </c>
      <c r="D40">
        <v>852</v>
      </c>
      <c r="E40">
        <f>IF(Sheet1!F40="Human Resources",0,IF(Sheet1!F40="Research &amp; Development",1,2))</f>
        <v>1</v>
      </c>
      <c r="F40">
        <v>5</v>
      </c>
      <c r="G40">
        <v>4</v>
      </c>
      <c r="H40" cm="1">
        <f t="array" ref="H40">_xlfn.IFS(Sheet1!I40="Human Resources",0,Sheet1!I40="Life Sciences",1,Sheet1!I40="Marketing",2,Sheet1!I40="Medical",3,Sheet1!I40="Technical Degree",4,Sheet1!I40="Other",5)</f>
        <v>1</v>
      </c>
      <c r="I40">
        <v>1</v>
      </c>
      <c r="J40">
        <v>51</v>
      </c>
      <c r="K40">
        <v>2</v>
      </c>
      <c r="L40">
        <f>IF(Sheet1!M40="Male",0,1)</f>
        <v>1</v>
      </c>
      <c r="M40">
        <v>82</v>
      </c>
      <c r="N40">
        <v>2</v>
      </c>
      <c r="O40">
        <v>1</v>
      </c>
      <c r="P40" cm="1">
        <f t="array" ref="P40">_xlfn.IFS(Sheet1!Q40="Healthcare Representative",0,Sheet1!Q40="Human Resources",1,Sheet1!Q40="Laboratory Technician",2,Sheet1!Q40="Manager",3,Sheet1!Q40="Manufacturing Director",4,Sheet1!Q40="Research Director",5,Sheet1!Q40="Research Scientist",6,Sheet1!Q40="Sales Executive",7,Sheet1!Q40="Sales Representative",8)</f>
        <v>6</v>
      </c>
      <c r="Q40">
        <v>1</v>
      </c>
      <c r="R40">
        <f>IF(Sheet1!S40="Single",0,IF(Sheet1!S40="Married",1,2))</f>
        <v>1</v>
      </c>
      <c r="S40">
        <v>3419</v>
      </c>
      <c r="T40">
        <v>13072</v>
      </c>
      <c r="U40">
        <v>9</v>
      </c>
      <c r="V40">
        <f>IF(Sheet1!X40="No",0,1)</f>
        <v>1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J40" s="5" t="str">
        <v>PerformanceRating</v>
      </c>
      <c r="AK40" s="5">
        <v>2.9859736528048852E-2</v>
      </c>
      <c r="AL40" s="5">
        <v>3.7704849771786113E-2</v>
      </c>
      <c r="AM40" s="5">
        <f t="shared" si="0"/>
        <v>0.79193357641733342</v>
      </c>
      <c r="AN40" s="5">
        <f t="shared" si="1"/>
        <v>0.42853020408563736</v>
      </c>
      <c r="AO40" s="5">
        <f t="shared" si="2"/>
        <v>-4.4102751099913684E-2</v>
      </c>
      <c r="AP40" s="5">
        <f t="shared" si="3"/>
        <v>0.10382222415601139</v>
      </c>
      <c r="AQ40" s="5">
        <f>[1]!VIF(B2:AH1471,23)</f>
        <v>2.5199335525507269</v>
      </c>
    </row>
    <row r="41" spans="1:43" x14ac:dyDescent="0.3">
      <c r="A41">
        <f>IF(Sheet1!C41="No",0,1)</f>
        <v>0</v>
      </c>
      <c r="B41">
        <v>33</v>
      </c>
      <c r="C41">
        <f>IF(Sheet1!D41="Non-Travel",0,IF(Sheet1!D41="Travel_Frequently",1,2))</f>
        <v>1</v>
      </c>
      <c r="D41">
        <v>1141</v>
      </c>
      <c r="E41">
        <f>IF(Sheet1!F41="Human Resources",0,IF(Sheet1!F41="Research &amp; Development",1,2))</f>
        <v>2</v>
      </c>
      <c r="F41">
        <v>1</v>
      </c>
      <c r="G41">
        <v>3</v>
      </c>
      <c r="H41" cm="1">
        <f t="array" ref="H41">_xlfn.IFS(Sheet1!I41="Human Resources",0,Sheet1!I41="Life Sciences",1,Sheet1!I41="Marketing",2,Sheet1!I41="Medical",3,Sheet1!I41="Technical Degree",4,Sheet1!I41="Other",5)</f>
        <v>1</v>
      </c>
      <c r="I41">
        <v>1</v>
      </c>
      <c r="J41">
        <v>52</v>
      </c>
      <c r="K41">
        <v>3</v>
      </c>
      <c r="L41">
        <f>IF(Sheet1!M41="Male",0,1)</f>
        <v>1</v>
      </c>
      <c r="M41">
        <v>42</v>
      </c>
      <c r="N41">
        <v>4</v>
      </c>
      <c r="O41">
        <v>2</v>
      </c>
      <c r="P41" cm="1">
        <f t="array" ref="P41">_xlfn.IFS(Sheet1!Q41="Healthcare Representative",0,Sheet1!Q41="Human Resources",1,Sheet1!Q41="Laboratory Technician",2,Sheet1!Q41="Manager",3,Sheet1!Q41="Manufacturing Director",4,Sheet1!Q41="Research Director",5,Sheet1!Q41="Research Scientist",6,Sheet1!Q41="Sales Executive",7,Sheet1!Q41="Sales Representative",8)</f>
        <v>7</v>
      </c>
      <c r="Q41">
        <v>1</v>
      </c>
      <c r="R41">
        <f>IF(Sheet1!S41="Single",0,IF(Sheet1!S41="Married",1,2))</f>
        <v>1</v>
      </c>
      <c r="S41">
        <v>5376</v>
      </c>
      <c r="T41">
        <v>3193</v>
      </c>
      <c r="U41">
        <v>2</v>
      </c>
      <c r="V41">
        <f>IF(Sheet1!X41="No",0,1)</f>
        <v>0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J41" t="str">
        <v>RelationshipSatisfaction</v>
      </c>
      <c r="AK41">
        <v>-2.1962387875285712E-2</v>
      </c>
      <c r="AL41">
        <v>8.0273785857029947E-3</v>
      </c>
      <c r="AM41">
        <f t="shared" si="0"/>
        <v>-2.7359352297649688</v>
      </c>
      <c r="AN41">
        <f t="shared" si="1"/>
        <v>6.2969398280137076E-3</v>
      </c>
      <c r="AO41">
        <f t="shared" si="2"/>
        <v>-3.7709033013076529E-2</v>
      </c>
      <c r="AP41">
        <f t="shared" si="3"/>
        <v>-6.2157427374948913E-3</v>
      </c>
      <c r="AQ41">
        <f>[1]!VIF(B2:AH1471,24)</f>
        <v>1.0255850342153625</v>
      </c>
    </row>
    <row r="42" spans="1:43" x14ac:dyDescent="0.3">
      <c r="A42">
        <f>IF(Sheet1!C42="No",0,1)</f>
        <v>0</v>
      </c>
      <c r="B42">
        <v>35</v>
      </c>
      <c r="C42">
        <f>IF(Sheet1!D42="Non-Travel",0,IF(Sheet1!D42="Travel_Frequently",1,2))</f>
        <v>2</v>
      </c>
      <c r="D42">
        <v>464</v>
      </c>
      <c r="E42">
        <f>IF(Sheet1!F42="Human Resources",0,IF(Sheet1!F42="Research &amp; Development",1,2))</f>
        <v>1</v>
      </c>
      <c r="F42">
        <v>4</v>
      </c>
      <c r="G42">
        <v>2</v>
      </c>
      <c r="H42" cm="1">
        <f t="array" ref="H42">_xlfn.IFS(Sheet1!I42="Human Resources",0,Sheet1!I42="Life Sciences",1,Sheet1!I42="Marketing",2,Sheet1!I42="Medical",3,Sheet1!I42="Technical Degree",4,Sheet1!I42="Other",5)</f>
        <v>5</v>
      </c>
      <c r="I42">
        <v>1</v>
      </c>
      <c r="J42">
        <v>53</v>
      </c>
      <c r="K42">
        <v>3</v>
      </c>
      <c r="L42">
        <f>IF(Sheet1!M42="Male",0,1)</f>
        <v>0</v>
      </c>
      <c r="M42">
        <v>75</v>
      </c>
      <c r="N42">
        <v>3</v>
      </c>
      <c r="O42">
        <v>1</v>
      </c>
      <c r="P42" cm="1">
        <f t="array" ref="P42">_xlfn.IFS(Sheet1!Q42="Healthcare Representative",0,Sheet1!Q42="Human Resources",1,Sheet1!Q42="Laboratory Technician",2,Sheet1!Q42="Manager",3,Sheet1!Q42="Manufacturing Director",4,Sheet1!Q42="Research Director",5,Sheet1!Q42="Research Scientist",6,Sheet1!Q42="Sales Executive",7,Sheet1!Q42="Sales Representative",8)</f>
        <v>2</v>
      </c>
      <c r="Q42">
        <v>4</v>
      </c>
      <c r="R42">
        <f>IF(Sheet1!S42="Single",0,IF(Sheet1!S42="Married",1,2))</f>
        <v>2</v>
      </c>
      <c r="S42">
        <v>1951</v>
      </c>
      <c r="T42">
        <v>10910</v>
      </c>
      <c r="U42">
        <v>1</v>
      </c>
      <c r="V42">
        <f>IF(Sheet1!X42="No",0,1)</f>
        <v>0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J42" s="5" t="str">
        <v>StandardHours</v>
      </c>
      <c r="AK42" s="5">
        <v>0</v>
      </c>
      <c r="AL42" s="5">
        <v>0</v>
      </c>
      <c r="AM42" s="5" t="e">
        <f t="shared" si="0"/>
        <v>#DIV/0!</v>
      </c>
      <c r="AN42" s="5" t="e">
        <f t="shared" si="1"/>
        <v>#DIV/0!</v>
      </c>
      <c r="AO42" s="5">
        <f t="shared" si="2"/>
        <v>0</v>
      </c>
      <c r="AP42" s="5">
        <f t="shared" si="3"/>
        <v>0</v>
      </c>
      <c r="AQ42" s="5" t="e">
        <f>[1]!VIF(B2:AH1471,25)</f>
        <v>#VALUE!</v>
      </c>
    </row>
    <row r="43" spans="1:43" x14ac:dyDescent="0.3">
      <c r="A43">
        <f>IF(Sheet1!C43="No",0,1)</f>
        <v>0</v>
      </c>
      <c r="B43">
        <v>27</v>
      </c>
      <c r="C43">
        <f>IF(Sheet1!D43="Non-Travel",0,IF(Sheet1!D43="Travel_Frequently",1,2))</f>
        <v>2</v>
      </c>
      <c r="D43">
        <v>1240</v>
      </c>
      <c r="E43">
        <f>IF(Sheet1!F43="Human Resources",0,IF(Sheet1!F43="Research &amp; Development",1,2))</f>
        <v>1</v>
      </c>
      <c r="F43">
        <v>2</v>
      </c>
      <c r="G43">
        <v>4</v>
      </c>
      <c r="H43" cm="1">
        <f t="array" ref="H43">_xlfn.IFS(Sheet1!I43="Human Resources",0,Sheet1!I43="Life Sciences",1,Sheet1!I43="Marketing",2,Sheet1!I43="Medical",3,Sheet1!I43="Technical Degree",4,Sheet1!I43="Other",5)</f>
        <v>1</v>
      </c>
      <c r="I43">
        <v>1</v>
      </c>
      <c r="J43">
        <v>54</v>
      </c>
      <c r="K43">
        <v>4</v>
      </c>
      <c r="L43">
        <f>IF(Sheet1!M43="Male",0,1)</f>
        <v>1</v>
      </c>
      <c r="M43">
        <v>33</v>
      </c>
      <c r="N43">
        <v>3</v>
      </c>
      <c r="O43">
        <v>1</v>
      </c>
      <c r="P43" cm="1">
        <f t="array" ref="P43">_xlfn.IFS(Sheet1!Q43="Healthcare Representative",0,Sheet1!Q43="Human Resources",1,Sheet1!Q43="Laboratory Technician",2,Sheet1!Q43="Manager",3,Sheet1!Q43="Manufacturing Director",4,Sheet1!Q43="Research Director",5,Sheet1!Q43="Research Scientist",6,Sheet1!Q43="Sales Executive",7,Sheet1!Q43="Sales Representative",8)</f>
        <v>2</v>
      </c>
      <c r="Q43">
        <v>1</v>
      </c>
      <c r="R43">
        <f>IF(Sheet1!S43="Single",0,IF(Sheet1!S43="Married",1,2))</f>
        <v>2</v>
      </c>
      <c r="S43">
        <v>2341</v>
      </c>
      <c r="T43">
        <v>19715</v>
      </c>
      <c r="U43">
        <v>1</v>
      </c>
      <c r="V43">
        <f>IF(Sheet1!X43="No",0,1)</f>
        <v>0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J43" s="5" t="str">
        <v>StockOptionLevel</v>
      </c>
      <c r="AK43" s="5">
        <v>-2.4161341393853723E-2</v>
      </c>
      <c r="AL43" s="5">
        <v>1.3602961566103773E-2</v>
      </c>
      <c r="AM43" s="5">
        <f t="shared" si="0"/>
        <v>-1.7761824347177166</v>
      </c>
      <c r="AN43" s="5">
        <f t="shared" si="1"/>
        <v>7.5914552922816944E-2</v>
      </c>
      <c r="AO43" s="5">
        <f t="shared" si="2"/>
        <v>-5.084514686254582E-2</v>
      </c>
      <c r="AP43" s="5">
        <f t="shared" si="3"/>
        <v>2.5224640748383736E-3</v>
      </c>
      <c r="AQ43" s="5">
        <f>[1]!VIF(B2:AH1471,26)</f>
        <v>1.8290655053204643</v>
      </c>
    </row>
    <row r="44" spans="1:43" x14ac:dyDescent="0.3">
      <c r="A44">
        <f>IF(Sheet1!C44="No",0,1)</f>
        <v>1</v>
      </c>
      <c r="B44">
        <v>26</v>
      </c>
      <c r="C44">
        <f>IF(Sheet1!D44="Non-Travel",0,IF(Sheet1!D44="Travel_Frequently",1,2))</f>
        <v>2</v>
      </c>
      <c r="D44">
        <v>1357</v>
      </c>
      <c r="E44">
        <f>IF(Sheet1!F44="Human Resources",0,IF(Sheet1!F44="Research &amp; Development",1,2))</f>
        <v>1</v>
      </c>
      <c r="F44">
        <v>25</v>
      </c>
      <c r="G44">
        <v>3</v>
      </c>
      <c r="H44" cm="1">
        <f t="array" ref="H44">_xlfn.IFS(Sheet1!I44="Human Resources",0,Sheet1!I44="Life Sciences",1,Sheet1!I44="Marketing",2,Sheet1!I44="Medical",3,Sheet1!I44="Technical Degree",4,Sheet1!I44="Other",5)</f>
        <v>1</v>
      </c>
      <c r="I44">
        <v>1</v>
      </c>
      <c r="J44">
        <v>55</v>
      </c>
      <c r="K44">
        <v>1</v>
      </c>
      <c r="L44">
        <f>IF(Sheet1!M44="Male",0,1)</f>
        <v>0</v>
      </c>
      <c r="M44">
        <v>48</v>
      </c>
      <c r="N44">
        <v>1</v>
      </c>
      <c r="O44">
        <v>1</v>
      </c>
      <c r="P44" cm="1">
        <f t="array" ref="P44">_xlfn.IFS(Sheet1!Q44="Healthcare Representative",0,Sheet1!Q44="Human Resources",1,Sheet1!Q44="Laboratory Technician",2,Sheet1!Q44="Manager",3,Sheet1!Q44="Manufacturing Director",4,Sheet1!Q44="Research Director",5,Sheet1!Q44="Research Scientist",6,Sheet1!Q44="Sales Executive",7,Sheet1!Q44="Sales Representative",8)</f>
        <v>2</v>
      </c>
      <c r="Q44">
        <v>3</v>
      </c>
      <c r="R44">
        <f>IF(Sheet1!S44="Single",0,IF(Sheet1!S44="Married",1,2))</f>
        <v>0</v>
      </c>
      <c r="S44">
        <v>2293</v>
      </c>
      <c r="T44">
        <v>10558</v>
      </c>
      <c r="U44">
        <v>1</v>
      </c>
      <c r="V44">
        <f>IF(Sheet1!X44="No",0,1)</f>
        <v>0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J44" s="5" t="str">
        <v>TotalWorkingYears</v>
      </c>
      <c r="AK44" s="5">
        <v>-2.9136375146537113E-3</v>
      </c>
      <c r="AL44" s="5">
        <v>2.4195278403655873E-3</v>
      </c>
      <c r="AM44" s="5">
        <f t="shared" si="0"/>
        <v>-1.2042173956607438</v>
      </c>
      <c r="AN44" s="5">
        <f t="shared" si="1"/>
        <v>0.22870401183628236</v>
      </c>
      <c r="AO44" s="5">
        <f t="shared" si="2"/>
        <v>-7.6598253138810421E-3</v>
      </c>
      <c r="AP44" s="5">
        <f t="shared" si="3"/>
        <v>1.8325502845736195E-3</v>
      </c>
      <c r="AQ44" s="5">
        <f>[1]!VIF(B2:AH1471,27)</f>
        <v>4.825170643395416</v>
      </c>
    </row>
    <row r="45" spans="1:43" x14ac:dyDescent="0.3">
      <c r="A45">
        <f>IF(Sheet1!C45="No",0,1)</f>
        <v>0</v>
      </c>
      <c r="B45">
        <v>27</v>
      </c>
      <c r="C45">
        <f>IF(Sheet1!D45="Non-Travel",0,IF(Sheet1!D45="Travel_Frequently",1,2))</f>
        <v>1</v>
      </c>
      <c r="D45">
        <v>994</v>
      </c>
      <c r="E45">
        <f>IF(Sheet1!F45="Human Resources",0,IF(Sheet1!F45="Research &amp; Development",1,2))</f>
        <v>2</v>
      </c>
      <c r="F45">
        <v>8</v>
      </c>
      <c r="G45">
        <v>3</v>
      </c>
      <c r="H45" cm="1">
        <f t="array" ref="H45">_xlfn.IFS(Sheet1!I45="Human Resources",0,Sheet1!I45="Life Sciences",1,Sheet1!I45="Marketing",2,Sheet1!I45="Medical",3,Sheet1!I45="Technical Degree",4,Sheet1!I45="Other",5)</f>
        <v>1</v>
      </c>
      <c r="I45">
        <v>1</v>
      </c>
      <c r="J45">
        <v>56</v>
      </c>
      <c r="K45">
        <v>4</v>
      </c>
      <c r="L45">
        <f>IF(Sheet1!M45="Male",0,1)</f>
        <v>0</v>
      </c>
      <c r="M45">
        <v>37</v>
      </c>
      <c r="N45">
        <v>3</v>
      </c>
      <c r="O45">
        <v>3</v>
      </c>
      <c r="P45" cm="1">
        <f t="array" ref="P45">_xlfn.IFS(Sheet1!Q45="Healthcare Representative",0,Sheet1!Q45="Human Resources",1,Sheet1!Q45="Laboratory Technician",2,Sheet1!Q45="Manager",3,Sheet1!Q45="Manufacturing Director",4,Sheet1!Q45="Research Director",5,Sheet1!Q45="Research Scientist",6,Sheet1!Q45="Sales Executive",7,Sheet1!Q45="Sales Representative",8)</f>
        <v>7</v>
      </c>
      <c r="Q45">
        <v>3</v>
      </c>
      <c r="R45">
        <f>IF(Sheet1!S45="Single",0,IF(Sheet1!S45="Married",1,2))</f>
        <v>0</v>
      </c>
      <c r="S45">
        <v>8726</v>
      </c>
      <c r="T45">
        <v>2975</v>
      </c>
      <c r="U45">
        <v>1</v>
      </c>
      <c r="V45">
        <f>IF(Sheet1!X45="No",0,1)</f>
        <v>0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J45" s="5" t="str">
        <v>TrainingTimesLastYear</v>
      </c>
      <c r="AK45" s="5">
        <v>-1.1485982375254798E-2</v>
      </c>
      <c r="AL45" s="5">
        <v>6.7277640385030564E-3</v>
      </c>
      <c r="AM45" s="5">
        <f t="shared" si="0"/>
        <v>-1.7072510732422264</v>
      </c>
      <c r="AN45" s="5">
        <f t="shared" si="1"/>
        <v>8.7991564480835796E-2</v>
      </c>
      <c r="AO45" s="5">
        <f t="shared" si="2"/>
        <v>-2.4683281064241502E-2</v>
      </c>
      <c r="AP45" s="5">
        <f t="shared" si="3"/>
        <v>1.7113163137319077E-3</v>
      </c>
      <c r="AQ45" s="5">
        <f>[1]!VIF(B2:AH1471,28)</f>
        <v>1.0243176250940831</v>
      </c>
    </row>
    <row r="46" spans="1:43" x14ac:dyDescent="0.3">
      <c r="A46">
        <f>IF(Sheet1!C46="No",0,1)</f>
        <v>0</v>
      </c>
      <c r="B46">
        <v>30</v>
      </c>
      <c r="C46">
        <f>IF(Sheet1!D46="Non-Travel",0,IF(Sheet1!D46="Travel_Frequently",1,2))</f>
        <v>1</v>
      </c>
      <c r="D46">
        <v>721</v>
      </c>
      <c r="E46">
        <f>IF(Sheet1!F46="Human Resources",0,IF(Sheet1!F46="Research &amp; Development",1,2))</f>
        <v>1</v>
      </c>
      <c r="F46">
        <v>1</v>
      </c>
      <c r="G46">
        <v>2</v>
      </c>
      <c r="H46" cm="1">
        <f t="array" ref="H46">_xlfn.IFS(Sheet1!I46="Human Resources",0,Sheet1!I46="Life Sciences",1,Sheet1!I46="Marketing",2,Sheet1!I46="Medical",3,Sheet1!I46="Technical Degree",4,Sheet1!I46="Other",5)</f>
        <v>3</v>
      </c>
      <c r="I46">
        <v>1</v>
      </c>
      <c r="J46">
        <v>57</v>
      </c>
      <c r="K46">
        <v>3</v>
      </c>
      <c r="L46">
        <f>IF(Sheet1!M46="Male",0,1)</f>
        <v>1</v>
      </c>
      <c r="M46">
        <v>58</v>
      </c>
      <c r="N46">
        <v>3</v>
      </c>
      <c r="O46">
        <v>2</v>
      </c>
      <c r="P46" cm="1">
        <f t="array" ref="P46">_xlfn.IFS(Sheet1!Q46="Healthcare Representative",0,Sheet1!Q46="Human Resources",1,Sheet1!Q46="Laboratory Technician",2,Sheet1!Q46="Manager",3,Sheet1!Q46="Manufacturing Director",4,Sheet1!Q46="Research Director",5,Sheet1!Q46="Research Scientist",6,Sheet1!Q46="Sales Executive",7,Sheet1!Q46="Sales Representative",8)</f>
        <v>2</v>
      </c>
      <c r="Q46">
        <v>4</v>
      </c>
      <c r="R46">
        <f>IF(Sheet1!S46="Single",0,IF(Sheet1!S46="Married",1,2))</f>
        <v>0</v>
      </c>
      <c r="S46">
        <v>4011</v>
      </c>
      <c r="T46">
        <v>10781</v>
      </c>
      <c r="U46">
        <v>1</v>
      </c>
      <c r="V46">
        <f>IF(Sheet1!X46="No",0,1)</f>
        <v>0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J46" t="str">
        <v>WorkLifeBalance</v>
      </c>
      <c r="AK46">
        <v>-2.6862786994382333E-2</v>
      </c>
      <c r="AL46">
        <v>1.2244768509933727E-2</v>
      </c>
      <c r="AM46">
        <f t="shared" si="0"/>
        <v>-2.1938174635632799</v>
      </c>
      <c r="AN46">
        <f t="shared" si="1"/>
        <v>2.8408319241765054E-2</v>
      </c>
      <c r="AO46">
        <f t="shared" si="2"/>
        <v>-5.0882337394525377E-2</v>
      </c>
      <c r="AP46">
        <f t="shared" si="3"/>
        <v>-2.8432365942392887E-3</v>
      </c>
      <c r="AQ46">
        <f>[1]!VIF(B2:AH1471,29)</f>
        <v>1.0188277025043975</v>
      </c>
    </row>
    <row r="47" spans="1:43" x14ac:dyDescent="0.3">
      <c r="A47">
        <f>IF(Sheet1!C47="No",0,1)</f>
        <v>1</v>
      </c>
      <c r="B47">
        <v>41</v>
      </c>
      <c r="C47">
        <f>IF(Sheet1!D47="Non-Travel",0,IF(Sheet1!D47="Travel_Frequently",1,2))</f>
        <v>2</v>
      </c>
      <c r="D47">
        <v>1360</v>
      </c>
      <c r="E47">
        <f>IF(Sheet1!F47="Human Resources",0,IF(Sheet1!F47="Research &amp; Development",1,2))</f>
        <v>1</v>
      </c>
      <c r="F47">
        <v>12</v>
      </c>
      <c r="G47">
        <v>3</v>
      </c>
      <c r="H47" cm="1">
        <f t="array" ref="H47">_xlfn.IFS(Sheet1!I47="Human Resources",0,Sheet1!I47="Life Sciences",1,Sheet1!I47="Marketing",2,Sheet1!I47="Medical",3,Sheet1!I47="Technical Degree",4,Sheet1!I47="Other",5)</f>
        <v>4</v>
      </c>
      <c r="I47">
        <v>1</v>
      </c>
      <c r="J47">
        <v>58</v>
      </c>
      <c r="K47">
        <v>2</v>
      </c>
      <c r="L47">
        <f>IF(Sheet1!M47="Male",0,1)</f>
        <v>1</v>
      </c>
      <c r="M47">
        <v>49</v>
      </c>
      <c r="N47">
        <v>3</v>
      </c>
      <c r="O47">
        <v>5</v>
      </c>
      <c r="P47" cm="1">
        <f t="array" ref="P47">_xlfn.IFS(Sheet1!Q47="Healthcare Representative",0,Sheet1!Q47="Human Resources",1,Sheet1!Q47="Laboratory Technician",2,Sheet1!Q47="Manager",3,Sheet1!Q47="Manufacturing Director",4,Sheet1!Q47="Research Director",5,Sheet1!Q47="Research Scientist",6,Sheet1!Q47="Sales Executive",7,Sheet1!Q47="Sales Representative",8)</f>
        <v>5</v>
      </c>
      <c r="Q47">
        <v>3</v>
      </c>
      <c r="R47">
        <f>IF(Sheet1!S47="Single",0,IF(Sheet1!S47="Married",1,2))</f>
        <v>1</v>
      </c>
      <c r="S47">
        <v>19545</v>
      </c>
      <c r="T47">
        <v>16280</v>
      </c>
      <c r="U47">
        <v>1</v>
      </c>
      <c r="V47">
        <f>IF(Sheet1!X47="No",0,1)</f>
        <v>0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J47" t="str">
        <v>YearsAtCompany</v>
      </c>
      <c r="AK47">
        <v>6.0080959745854399E-3</v>
      </c>
      <c r="AL47">
        <v>3.0008920061989036E-3</v>
      </c>
      <c r="AM47">
        <f t="shared" si="0"/>
        <v>2.0021033619918991</v>
      </c>
      <c r="AN47">
        <f t="shared" si="1"/>
        <v>4.5461392245191155E-2</v>
      </c>
      <c r="AO47">
        <f t="shared" si="2"/>
        <v>1.2149413888678639E-4</v>
      </c>
      <c r="AP47">
        <f t="shared" si="3"/>
        <v>1.1894697810284093E-2</v>
      </c>
      <c r="AQ47">
        <f>[1]!VIF(B2:AH1471,30)</f>
        <v>4.6018678774646196</v>
      </c>
    </row>
    <row r="48" spans="1:43" x14ac:dyDescent="0.3">
      <c r="A48">
        <f>IF(Sheet1!C48="No",0,1)</f>
        <v>0</v>
      </c>
      <c r="B48">
        <v>34</v>
      </c>
      <c r="C48">
        <f>IF(Sheet1!D48="Non-Travel",0,IF(Sheet1!D48="Travel_Frequently",1,2))</f>
        <v>0</v>
      </c>
      <c r="D48">
        <v>1065</v>
      </c>
      <c r="E48">
        <f>IF(Sheet1!F48="Human Resources",0,IF(Sheet1!F48="Research &amp; Development",1,2))</f>
        <v>2</v>
      </c>
      <c r="F48">
        <v>23</v>
      </c>
      <c r="G48">
        <v>4</v>
      </c>
      <c r="H48" cm="1">
        <f t="array" ref="H48">_xlfn.IFS(Sheet1!I48="Human Resources",0,Sheet1!I48="Life Sciences",1,Sheet1!I48="Marketing",2,Sheet1!I48="Medical",3,Sheet1!I48="Technical Degree",4,Sheet1!I48="Other",5)</f>
        <v>2</v>
      </c>
      <c r="I48">
        <v>1</v>
      </c>
      <c r="J48">
        <v>60</v>
      </c>
      <c r="K48">
        <v>2</v>
      </c>
      <c r="L48">
        <f>IF(Sheet1!M48="Male",0,1)</f>
        <v>0</v>
      </c>
      <c r="M48">
        <v>72</v>
      </c>
      <c r="N48">
        <v>3</v>
      </c>
      <c r="O48">
        <v>2</v>
      </c>
      <c r="P48" cm="1">
        <f t="array" ref="P48">_xlfn.IFS(Sheet1!Q48="Healthcare Representative",0,Sheet1!Q48="Human Resources",1,Sheet1!Q48="Laboratory Technician",2,Sheet1!Q48="Manager",3,Sheet1!Q48="Manufacturing Director",4,Sheet1!Q48="Research Director",5,Sheet1!Q48="Research Scientist",6,Sheet1!Q48="Sales Executive",7,Sheet1!Q48="Sales Representative",8)</f>
        <v>7</v>
      </c>
      <c r="Q48">
        <v>3</v>
      </c>
      <c r="R48">
        <f>IF(Sheet1!S48="Single",0,IF(Sheet1!S48="Married",1,2))</f>
        <v>0</v>
      </c>
      <c r="S48">
        <v>4568</v>
      </c>
      <c r="T48">
        <v>10034</v>
      </c>
      <c r="U48">
        <v>0</v>
      </c>
      <c r="V48">
        <f>IF(Sheet1!X48="No",0,1)</f>
        <v>0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J48" t="str">
        <v>YearsInCurrentRole</v>
      </c>
      <c r="AK48">
        <v>-1.0581026194697156E-2</v>
      </c>
      <c r="AL48">
        <v>3.9073502393878875E-3</v>
      </c>
      <c r="AM48">
        <f t="shared" si="0"/>
        <v>-2.707979972728205</v>
      </c>
      <c r="AN48">
        <f t="shared" si="1"/>
        <v>6.8497564968343638E-3</v>
      </c>
      <c r="AO48">
        <f t="shared" si="2"/>
        <v>-1.8245752230950846E-2</v>
      </c>
      <c r="AP48">
        <f t="shared" si="3"/>
        <v>-2.9163001584434651E-3</v>
      </c>
      <c r="AQ48">
        <f>[1]!VIF(B2:AH1471,31)</f>
        <v>2.728595597150687</v>
      </c>
    </row>
    <row r="49" spans="1:43" x14ac:dyDescent="0.3">
      <c r="A49">
        <f>IF(Sheet1!C49="No",0,1)</f>
        <v>0</v>
      </c>
      <c r="B49">
        <v>37</v>
      </c>
      <c r="C49">
        <f>IF(Sheet1!D49="Non-Travel",0,IF(Sheet1!D49="Travel_Frequently",1,2))</f>
        <v>2</v>
      </c>
      <c r="D49">
        <v>408</v>
      </c>
      <c r="E49">
        <f>IF(Sheet1!F49="Human Resources",0,IF(Sheet1!F49="Research &amp; Development",1,2))</f>
        <v>1</v>
      </c>
      <c r="F49">
        <v>19</v>
      </c>
      <c r="G49">
        <v>2</v>
      </c>
      <c r="H49" cm="1">
        <f t="array" ref="H49">_xlfn.IFS(Sheet1!I49="Human Resources",0,Sheet1!I49="Life Sciences",1,Sheet1!I49="Marketing",2,Sheet1!I49="Medical",3,Sheet1!I49="Technical Degree",4,Sheet1!I49="Other",5)</f>
        <v>1</v>
      </c>
      <c r="I49">
        <v>1</v>
      </c>
      <c r="J49">
        <v>61</v>
      </c>
      <c r="K49">
        <v>2</v>
      </c>
      <c r="L49">
        <f>IF(Sheet1!M49="Male",0,1)</f>
        <v>0</v>
      </c>
      <c r="M49">
        <v>73</v>
      </c>
      <c r="N49">
        <v>3</v>
      </c>
      <c r="O49">
        <v>1</v>
      </c>
      <c r="P49" cm="1">
        <f t="array" ref="P49">_xlfn.IFS(Sheet1!Q49="Healthcare Representative",0,Sheet1!Q49="Human Resources",1,Sheet1!Q49="Laboratory Technician",2,Sheet1!Q49="Manager",3,Sheet1!Q49="Manufacturing Director",4,Sheet1!Q49="Research Director",5,Sheet1!Q49="Research Scientist",6,Sheet1!Q49="Sales Executive",7,Sheet1!Q49="Sales Representative",8)</f>
        <v>6</v>
      </c>
      <c r="Q49">
        <v>2</v>
      </c>
      <c r="R49">
        <f>IF(Sheet1!S49="Single",0,IF(Sheet1!S49="Married",1,2))</f>
        <v>1</v>
      </c>
      <c r="S49">
        <v>3022</v>
      </c>
      <c r="T49">
        <v>10227</v>
      </c>
      <c r="U49">
        <v>4</v>
      </c>
      <c r="V49">
        <f>IF(Sheet1!X49="No",0,1)</f>
        <v>0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J49" t="str">
        <v>YearsSinceLastPromotion</v>
      </c>
      <c r="AK49">
        <v>1.1297224310733172E-2</v>
      </c>
      <c r="AL49">
        <v>3.4456598437149493E-3</v>
      </c>
      <c r="AM49">
        <f t="shared" si="0"/>
        <v>3.2786824071853342</v>
      </c>
      <c r="AN49">
        <f t="shared" si="1"/>
        <v>1.067888757787523E-3</v>
      </c>
      <c r="AO49">
        <f t="shared" si="2"/>
        <v>4.5381581666310991E-3</v>
      </c>
      <c r="AP49">
        <f t="shared" si="3"/>
        <v>1.8056290454835245E-2</v>
      </c>
      <c r="AQ49">
        <f>[1]!VIF(B2:AH1471,32)</f>
        <v>1.6784825601811941</v>
      </c>
    </row>
    <row r="50" spans="1:43" x14ac:dyDescent="0.3">
      <c r="A50">
        <f>IF(Sheet1!C50="No",0,1)</f>
        <v>0</v>
      </c>
      <c r="B50">
        <v>46</v>
      </c>
      <c r="C50">
        <f>IF(Sheet1!D50="Non-Travel",0,IF(Sheet1!D50="Travel_Frequently",1,2))</f>
        <v>1</v>
      </c>
      <c r="D50">
        <v>1211</v>
      </c>
      <c r="E50">
        <f>IF(Sheet1!F50="Human Resources",0,IF(Sheet1!F50="Research &amp; Development",1,2))</f>
        <v>2</v>
      </c>
      <c r="F50">
        <v>5</v>
      </c>
      <c r="G50">
        <v>4</v>
      </c>
      <c r="H50" cm="1">
        <f t="array" ref="H50">_xlfn.IFS(Sheet1!I50="Human Resources",0,Sheet1!I50="Life Sciences",1,Sheet1!I50="Marketing",2,Sheet1!I50="Medical",3,Sheet1!I50="Technical Degree",4,Sheet1!I50="Other",5)</f>
        <v>2</v>
      </c>
      <c r="I50">
        <v>1</v>
      </c>
      <c r="J50">
        <v>62</v>
      </c>
      <c r="K50">
        <v>1</v>
      </c>
      <c r="L50">
        <f>IF(Sheet1!M50="Male",0,1)</f>
        <v>0</v>
      </c>
      <c r="M50">
        <v>98</v>
      </c>
      <c r="N50">
        <v>3</v>
      </c>
      <c r="O50">
        <v>2</v>
      </c>
      <c r="P50" cm="1">
        <f t="array" ref="P50">_xlfn.IFS(Sheet1!Q50="Healthcare Representative",0,Sheet1!Q50="Human Resources",1,Sheet1!Q50="Laboratory Technician",2,Sheet1!Q50="Manager",3,Sheet1!Q50="Manufacturing Director",4,Sheet1!Q50="Research Director",5,Sheet1!Q50="Research Scientist",6,Sheet1!Q50="Sales Executive",7,Sheet1!Q50="Sales Representative",8)</f>
        <v>7</v>
      </c>
      <c r="Q50">
        <v>4</v>
      </c>
      <c r="R50">
        <f>IF(Sheet1!S50="Single",0,IF(Sheet1!S50="Married",1,2))</f>
        <v>0</v>
      </c>
      <c r="S50">
        <v>5772</v>
      </c>
      <c r="T50">
        <v>20445</v>
      </c>
      <c r="U50">
        <v>4</v>
      </c>
      <c r="V50">
        <f>IF(Sheet1!X50="No",0,1)</f>
        <v>1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J50" s="2" t="str">
        <v>YearsWithCurrManager</v>
      </c>
      <c r="AK50" s="2">
        <v>-1.0581816128187168E-2</v>
      </c>
      <c r="AL50" s="2">
        <v>4.006994854031754E-3</v>
      </c>
      <c r="AM50" s="2">
        <f t="shared" si="0"/>
        <v>-2.6408359665198891</v>
      </c>
      <c r="AN50" s="2">
        <f t="shared" si="1"/>
        <v>8.3598690777195884E-3</v>
      </c>
      <c r="AO50" s="2">
        <f t="shared" si="2"/>
        <v>-1.8442006769721027E-2</v>
      </c>
      <c r="AP50" s="2">
        <f t="shared" si="3"/>
        <v>-2.7216254866533115E-3</v>
      </c>
      <c r="AQ50" s="2">
        <f>[1]!VIF(B2:AH1471,33)</f>
        <v>2.7830779329856252</v>
      </c>
    </row>
    <row r="51" spans="1:43" x14ac:dyDescent="0.3">
      <c r="A51">
        <f>IF(Sheet1!C51="No",0,1)</f>
        <v>0</v>
      </c>
      <c r="B51">
        <v>35</v>
      </c>
      <c r="C51">
        <f>IF(Sheet1!D51="Non-Travel",0,IF(Sheet1!D51="Travel_Frequently",1,2))</f>
        <v>2</v>
      </c>
      <c r="D51">
        <v>1229</v>
      </c>
      <c r="E51">
        <f>IF(Sheet1!F51="Human Resources",0,IF(Sheet1!F51="Research &amp; Development",1,2))</f>
        <v>1</v>
      </c>
      <c r="F51">
        <v>8</v>
      </c>
      <c r="G51">
        <v>1</v>
      </c>
      <c r="H51" cm="1">
        <f t="array" ref="H51">_xlfn.IFS(Sheet1!I51="Human Resources",0,Sheet1!I51="Life Sciences",1,Sheet1!I51="Marketing",2,Sheet1!I51="Medical",3,Sheet1!I51="Technical Degree",4,Sheet1!I51="Other",5)</f>
        <v>1</v>
      </c>
      <c r="I51">
        <v>1</v>
      </c>
      <c r="J51">
        <v>63</v>
      </c>
      <c r="K51">
        <v>4</v>
      </c>
      <c r="L51">
        <f>IF(Sheet1!M51="Male",0,1)</f>
        <v>0</v>
      </c>
      <c r="M51">
        <v>36</v>
      </c>
      <c r="N51">
        <v>4</v>
      </c>
      <c r="O51">
        <v>1</v>
      </c>
      <c r="P51" cm="1">
        <f t="array" ref="P51">_xlfn.IFS(Sheet1!Q51="Healthcare Representative",0,Sheet1!Q51="Human Resources",1,Sheet1!Q51="Laboratory Technician",2,Sheet1!Q51="Manager",3,Sheet1!Q51="Manufacturing Director",4,Sheet1!Q51="Research Director",5,Sheet1!Q51="Research Scientist",6,Sheet1!Q51="Sales Executive",7,Sheet1!Q51="Sales Representative",8)</f>
        <v>2</v>
      </c>
      <c r="Q51">
        <v>4</v>
      </c>
      <c r="R51">
        <f>IF(Sheet1!S51="Single",0,IF(Sheet1!S51="Married",1,2))</f>
        <v>1</v>
      </c>
      <c r="S51">
        <v>2269</v>
      </c>
      <c r="T51">
        <v>4892</v>
      </c>
      <c r="U51">
        <v>1</v>
      </c>
      <c r="V51">
        <f>IF(Sheet1!X51="No",0,1)</f>
        <v>0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</row>
    <row r="52" spans="1:43" x14ac:dyDescent="0.3">
      <c r="A52">
        <f>IF(Sheet1!C52="No",0,1)</f>
        <v>1</v>
      </c>
      <c r="B52">
        <v>48</v>
      </c>
      <c r="C52">
        <f>IF(Sheet1!D52="Non-Travel",0,IF(Sheet1!D52="Travel_Frequently",1,2))</f>
        <v>2</v>
      </c>
      <c r="D52">
        <v>626</v>
      </c>
      <c r="E52">
        <f>IF(Sheet1!F52="Human Resources",0,IF(Sheet1!F52="Research &amp; Development",1,2))</f>
        <v>1</v>
      </c>
      <c r="F52">
        <v>1</v>
      </c>
      <c r="G52">
        <v>2</v>
      </c>
      <c r="H52" cm="1">
        <f t="array" ref="H52">_xlfn.IFS(Sheet1!I52="Human Resources",0,Sheet1!I52="Life Sciences",1,Sheet1!I52="Marketing",2,Sheet1!I52="Medical",3,Sheet1!I52="Technical Degree",4,Sheet1!I52="Other",5)</f>
        <v>1</v>
      </c>
      <c r="I52">
        <v>1</v>
      </c>
      <c r="J52">
        <v>64</v>
      </c>
      <c r="K52">
        <v>1</v>
      </c>
      <c r="L52">
        <f>IF(Sheet1!M52="Male",0,1)</f>
        <v>0</v>
      </c>
      <c r="M52">
        <v>98</v>
      </c>
      <c r="N52">
        <v>2</v>
      </c>
      <c r="O52">
        <v>3</v>
      </c>
      <c r="P52" cm="1">
        <f t="array" ref="P52">_xlfn.IFS(Sheet1!Q52="Healthcare Representative",0,Sheet1!Q52="Human Resources",1,Sheet1!Q52="Laboratory Technician",2,Sheet1!Q52="Manager",3,Sheet1!Q52="Manufacturing Director",4,Sheet1!Q52="Research Director",5,Sheet1!Q52="Research Scientist",6,Sheet1!Q52="Sales Executive",7,Sheet1!Q52="Sales Representative",8)</f>
        <v>2</v>
      </c>
      <c r="Q52">
        <v>3</v>
      </c>
      <c r="R52">
        <f>IF(Sheet1!S52="Single",0,IF(Sheet1!S52="Married",1,2))</f>
        <v>0</v>
      </c>
      <c r="S52">
        <v>5381</v>
      </c>
      <c r="T52">
        <v>19294</v>
      </c>
      <c r="U52">
        <v>9</v>
      </c>
      <c r="V52">
        <f>IF(Sheet1!X52="No",0,1)</f>
        <v>1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</row>
    <row r="53" spans="1:43" x14ac:dyDescent="0.3">
      <c r="A53">
        <f>IF(Sheet1!C53="No",0,1)</f>
        <v>1</v>
      </c>
      <c r="B53">
        <v>28</v>
      </c>
      <c r="C53">
        <f>IF(Sheet1!D53="Non-Travel",0,IF(Sheet1!D53="Travel_Frequently",1,2))</f>
        <v>2</v>
      </c>
      <c r="D53">
        <v>1434</v>
      </c>
      <c r="E53">
        <f>IF(Sheet1!F53="Human Resources",0,IF(Sheet1!F53="Research &amp; Development",1,2))</f>
        <v>1</v>
      </c>
      <c r="F53">
        <v>5</v>
      </c>
      <c r="G53">
        <v>4</v>
      </c>
      <c r="H53" cm="1">
        <f t="array" ref="H53">_xlfn.IFS(Sheet1!I53="Human Resources",0,Sheet1!I53="Life Sciences",1,Sheet1!I53="Marketing",2,Sheet1!I53="Medical",3,Sheet1!I53="Technical Degree",4,Sheet1!I53="Other",5)</f>
        <v>4</v>
      </c>
      <c r="I53">
        <v>1</v>
      </c>
      <c r="J53">
        <v>65</v>
      </c>
      <c r="K53">
        <v>3</v>
      </c>
      <c r="L53">
        <f>IF(Sheet1!M53="Male",0,1)</f>
        <v>0</v>
      </c>
      <c r="M53">
        <v>50</v>
      </c>
      <c r="N53">
        <v>3</v>
      </c>
      <c r="O53">
        <v>1</v>
      </c>
      <c r="P53" cm="1">
        <f t="array" ref="P53">_xlfn.IFS(Sheet1!Q53="Healthcare Representative",0,Sheet1!Q53="Human Resources",1,Sheet1!Q53="Laboratory Technician",2,Sheet1!Q53="Manager",3,Sheet1!Q53="Manufacturing Director",4,Sheet1!Q53="Research Director",5,Sheet1!Q53="Research Scientist",6,Sheet1!Q53="Sales Executive",7,Sheet1!Q53="Sales Representative",8)</f>
        <v>2</v>
      </c>
      <c r="Q53">
        <v>3</v>
      </c>
      <c r="R53">
        <f>IF(Sheet1!S53="Single",0,IF(Sheet1!S53="Married",1,2))</f>
        <v>0</v>
      </c>
      <c r="S53">
        <v>3441</v>
      </c>
      <c r="T53">
        <v>11179</v>
      </c>
      <c r="U53">
        <v>1</v>
      </c>
      <c r="V53">
        <f>IF(Sheet1!X53="No",0,1)</f>
        <v>1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43" x14ac:dyDescent="0.3">
      <c r="A54">
        <f>IF(Sheet1!C54="No",0,1)</f>
        <v>0</v>
      </c>
      <c r="B54">
        <v>44</v>
      </c>
      <c r="C54">
        <f>IF(Sheet1!D54="Non-Travel",0,IF(Sheet1!D54="Travel_Frequently",1,2))</f>
        <v>2</v>
      </c>
      <c r="D54">
        <v>1488</v>
      </c>
      <c r="E54">
        <f>IF(Sheet1!F54="Human Resources",0,IF(Sheet1!F54="Research &amp; Development",1,2))</f>
        <v>2</v>
      </c>
      <c r="F54">
        <v>1</v>
      </c>
      <c r="G54">
        <v>5</v>
      </c>
      <c r="H54" cm="1">
        <f t="array" ref="H54">_xlfn.IFS(Sheet1!I54="Human Resources",0,Sheet1!I54="Life Sciences",1,Sheet1!I54="Marketing",2,Sheet1!I54="Medical",3,Sheet1!I54="Technical Degree",4,Sheet1!I54="Other",5)</f>
        <v>2</v>
      </c>
      <c r="I54">
        <v>1</v>
      </c>
      <c r="J54">
        <v>68</v>
      </c>
      <c r="K54">
        <v>2</v>
      </c>
      <c r="L54">
        <f>IF(Sheet1!M54="Male",0,1)</f>
        <v>1</v>
      </c>
      <c r="M54">
        <v>75</v>
      </c>
      <c r="N54">
        <v>3</v>
      </c>
      <c r="O54">
        <v>2</v>
      </c>
      <c r="P54" cm="1">
        <f t="array" ref="P54">_xlfn.IFS(Sheet1!Q54="Healthcare Representative",0,Sheet1!Q54="Human Resources",1,Sheet1!Q54="Laboratory Technician",2,Sheet1!Q54="Manager",3,Sheet1!Q54="Manufacturing Director",4,Sheet1!Q54="Research Director",5,Sheet1!Q54="Research Scientist",6,Sheet1!Q54="Sales Executive",7,Sheet1!Q54="Sales Representative",8)</f>
        <v>7</v>
      </c>
      <c r="Q54">
        <v>1</v>
      </c>
      <c r="R54">
        <f>IF(Sheet1!S54="Single",0,IF(Sheet1!S54="Married",1,2))</f>
        <v>2</v>
      </c>
      <c r="S54">
        <v>5454</v>
      </c>
      <c r="T54">
        <v>4009</v>
      </c>
      <c r="U54">
        <v>5</v>
      </c>
      <c r="V54">
        <f>IF(Sheet1!X54="No",0,1)</f>
        <v>1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</row>
    <row r="55" spans="1:43" x14ac:dyDescent="0.3">
      <c r="A55">
        <f>IF(Sheet1!C55="No",0,1)</f>
        <v>0</v>
      </c>
      <c r="B55">
        <v>35</v>
      </c>
      <c r="C55">
        <f>IF(Sheet1!D55="Non-Travel",0,IF(Sheet1!D55="Travel_Frequently",1,2))</f>
        <v>0</v>
      </c>
      <c r="D55">
        <v>1097</v>
      </c>
      <c r="E55">
        <f>IF(Sheet1!F55="Human Resources",0,IF(Sheet1!F55="Research &amp; Development",1,2))</f>
        <v>1</v>
      </c>
      <c r="F55">
        <v>11</v>
      </c>
      <c r="G55">
        <v>2</v>
      </c>
      <c r="H55" cm="1">
        <f t="array" ref="H55">_xlfn.IFS(Sheet1!I55="Human Resources",0,Sheet1!I55="Life Sciences",1,Sheet1!I55="Marketing",2,Sheet1!I55="Medical",3,Sheet1!I55="Technical Degree",4,Sheet1!I55="Other",5)</f>
        <v>3</v>
      </c>
      <c r="I55">
        <v>1</v>
      </c>
      <c r="J55">
        <v>70</v>
      </c>
      <c r="K55">
        <v>3</v>
      </c>
      <c r="L55">
        <f>IF(Sheet1!M55="Male",0,1)</f>
        <v>0</v>
      </c>
      <c r="M55">
        <v>79</v>
      </c>
      <c r="N55">
        <v>2</v>
      </c>
      <c r="O55">
        <v>3</v>
      </c>
      <c r="P55" cm="1">
        <f t="array" ref="P55">_xlfn.IFS(Sheet1!Q55="Healthcare Representative",0,Sheet1!Q55="Human Resources",1,Sheet1!Q55="Laboratory Technician",2,Sheet1!Q55="Manager",3,Sheet1!Q55="Manufacturing Director",4,Sheet1!Q55="Research Director",5,Sheet1!Q55="Research Scientist",6,Sheet1!Q55="Sales Executive",7,Sheet1!Q55="Sales Representative",8)</f>
        <v>0</v>
      </c>
      <c r="Q55">
        <v>1</v>
      </c>
      <c r="R55">
        <f>IF(Sheet1!S55="Single",0,IF(Sheet1!S55="Married",1,2))</f>
        <v>1</v>
      </c>
      <c r="S55">
        <v>9884</v>
      </c>
      <c r="T55">
        <v>8302</v>
      </c>
      <c r="U55">
        <v>2</v>
      </c>
      <c r="V55">
        <f>IF(Sheet1!X55="No",0,1)</f>
        <v>1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</row>
    <row r="56" spans="1:43" x14ac:dyDescent="0.3">
      <c r="A56">
        <f>IF(Sheet1!C56="No",0,1)</f>
        <v>0</v>
      </c>
      <c r="B56">
        <v>26</v>
      </c>
      <c r="C56">
        <f>IF(Sheet1!D56="Non-Travel",0,IF(Sheet1!D56="Travel_Frequently",1,2))</f>
        <v>2</v>
      </c>
      <c r="D56">
        <v>1443</v>
      </c>
      <c r="E56">
        <f>IF(Sheet1!F56="Human Resources",0,IF(Sheet1!F56="Research &amp; Development",1,2))</f>
        <v>2</v>
      </c>
      <c r="F56">
        <v>23</v>
      </c>
      <c r="G56">
        <v>3</v>
      </c>
      <c r="H56" cm="1">
        <f t="array" ref="H56">_xlfn.IFS(Sheet1!I56="Human Resources",0,Sheet1!I56="Life Sciences",1,Sheet1!I56="Marketing",2,Sheet1!I56="Medical",3,Sheet1!I56="Technical Degree",4,Sheet1!I56="Other",5)</f>
        <v>2</v>
      </c>
      <c r="I56">
        <v>1</v>
      </c>
      <c r="J56">
        <v>72</v>
      </c>
      <c r="K56">
        <v>3</v>
      </c>
      <c r="L56">
        <f>IF(Sheet1!M56="Male",0,1)</f>
        <v>1</v>
      </c>
      <c r="M56">
        <v>47</v>
      </c>
      <c r="N56">
        <v>2</v>
      </c>
      <c r="O56">
        <v>2</v>
      </c>
      <c r="P56" cm="1">
        <f t="array" ref="P56">_xlfn.IFS(Sheet1!Q56="Healthcare Representative",0,Sheet1!Q56="Human Resources",1,Sheet1!Q56="Laboratory Technician",2,Sheet1!Q56="Manager",3,Sheet1!Q56="Manufacturing Director",4,Sheet1!Q56="Research Director",5,Sheet1!Q56="Research Scientist",6,Sheet1!Q56="Sales Executive",7,Sheet1!Q56="Sales Representative",8)</f>
        <v>7</v>
      </c>
      <c r="Q56">
        <v>4</v>
      </c>
      <c r="R56">
        <f>IF(Sheet1!S56="Single",0,IF(Sheet1!S56="Married",1,2))</f>
        <v>1</v>
      </c>
      <c r="S56">
        <v>4157</v>
      </c>
      <c r="T56">
        <v>21436</v>
      </c>
      <c r="U56">
        <v>7</v>
      </c>
      <c r="V56">
        <f>IF(Sheet1!X56="No",0,1)</f>
        <v>1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</row>
    <row r="57" spans="1:43" x14ac:dyDescent="0.3">
      <c r="A57">
        <f>IF(Sheet1!C57="No",0,1)</f>
        <v>0</v>
      </c>
      <c r="B57">
        <v>33</v>
      </c>
      <c r="C57">
        <f>IF(Sheet1!D57="Non-Travel",0,IF(Sheet1!D57="Travel_Frequently",1,2))</f>
        <v>1</v>
      </c>
      <c r="D57">
        <v>515</v>
      </c>
      <c r="E57">
        <f>IF(Sheet1!F57="Human Resources",0,IF(Sheet1!F57="Research &amp; Development",1,2))</f>
        <v>1</v>
      </c>
      <c r="F57">
        <v>1</v>
      </c>
      <c r="G57">
        <v>2</v>
      </c>
      <c r="H57" cm="1">
        <f t="array" ref="H57">_xlfn.IFS(Sheet1!I57="Human Resources",0,Sheet1!I57="Life Sciences",1,Sheet1!I57="Marketing",2,Sheet1!I57="Medical",3,Sheet1!I57="Technical Degree",4,Sheet1!I57="Other",5)</f>
        <v>1</v>
      </c>
      <c r="I57">
        <v>1</v>
      </c>
      <c r="J57">
        <v>73</v>
      </c>
      <c r="K57">
        <v>1</v>
      </c>
      <c r="L57">
        <f>IF(Sheet1!M57="Male",0,1)</f>
        <v>1</v>
      </c>
      <c r="M57">
        <v>98</v>
      </c>
      <c r="N57">
        <v>3</v>
      </c>
      <c r="O57">
        <v>3</v>
      </c>
      <c r="P57" cm="1">
        <f t="array" ref="P57">_xlfn.IFS(Sheet1!Q57="Healthcare Representative",0,Sheet1!Q57="Human Resources",1,Sheet1!Q57="Laboratory Technician",2,Sheet1!Q57="Manager",3,Sheet1!Q57="Manufacturing Director",4,Sheet1!Q57="Research Director",5,Sheet1!Q57="Research Scientist",6,Sheet1!Q57="Sales Executive",7,Sheet1!Q57="Sales Representative",8)</f>
        <v>5</v>
      </c>
      <c r="Q57">
        <v>4</v>
      </c>
      <c r="R57">
        <f>IF(Sheet1!S57="Single",0,IF(Sheet1!S57="Married",1,2))</f>
        <v>0</v>
      </c>
      <c r="S57">
        <v>13458</v>
      </c>
      <c r="T57">
        <v>15146</v>
      </c>
      <c r="U57">
        <v>1</v>
      </c>
      <c r="V57">
        <f>IF(Sheet1!X57="No",0,1)</f>
        <v>1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</row>
    <row r="58" spans="1:43" x14ac:dyDescent="0.3">
      <c r="A58">
        <f>IF(Sheet1!C58="No",0,1)</f>
        <v>0</v>
      </c>
      <c r="B58">
        <v>35</v>
      </c>
      <c r="C58">
        <f>IF(Sheet1!D58="Non-Travel",0,IF(Sheet1!D58="Travel_Frequently",1,2))</f>
        <v>1</v>
      </c>
      <c r="D58">
        <v>853</v>
      </c>
      <c r="E58">
        <f>IF(Sheet1!F58="Human Resources",0,IF(Sheet1!F58="Research &amp; Development",1,2))</f>
        <v>2</v>
      </c>
      <c r="F58">
        <v>18</v>
      </c>
      <c r="G58">
        <v>5</v>
      </c>
      <c r="H58" cm="1">
        <f t="array" ref="H58">_xlfn.IFS(Sheet1!I58="Human Resources",0,Sheet1!I58="Life Sciences",1,Sheet1!I58="Marketing",2,Sheet1!I58="Medical",3,Sheet1!I58="Technical Degree",4,Sheet1!I58="Other",5)</f>
        <v>1</v>
      </c>
      <c r="I58">
        <v>1</v>
      </c>
      <c r="J58">
        <v>74</v>
      </c>
      <c r="K58">
        <v>2</v>
      </c>
      <c r="L58">
        <f>IF(Sheet1!M58="Male",0,1)</f>
        <v>0</v>
      </c>
      <c r="M58">
        <v>71</v>
      </c>
      <c r="N58">
        <v>3</v>
      </c>
      <c r="O58">
        <v>3</v>
      </c>
      <c r="P58" cm="1">
        <f t="array" ref="P58">_xlfn.IFS(Sheet1!Q58="Healthcare Representative",0,Sheet1!Q58="Human Resources",1,Sheet1!Q58="Laboratory Technician",2,Sheet1!Q58="Manager",3,Sheet1!Q58="Manufacturing Director",4,Sheet1!Q58="Research Director",5,Sheet1!Q58="Research Scientist",6,Sheet1!Q58="Sales Executive",7,Sheet1!Q58="Sales Representative",8)</f>
        <v>7</v>
      </c>
      <c r="Q58">
        <v>1</v>
      </c>
      <c r="R58">
        <f>IF(Sheet1!S58="Single",0,IF(Sheet1!S58="Married",1,2))</f>
        <v>1</v>
      </c>
      <c r="S58">
        <v>9069</v>
      </c>
      <c r="T58">
        <v>11031</v>
      </c>
      <c r="U58">
        <v>1</v>
      </c>
      <c r="V58">
        <f>IF(Sheet1!X58="No",0,1)</f>
        <v>0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</row>
    <row r="59" spans="1:43" x14ac:dyDescent="0.3">
      <c r="A59">
        <f>IF(Sheet1!C59="No",0,1)</f>
        <v>0</v>
      </c>
      <c r="B59">
        <v>35</v>
      </c>
      <c r="C59">
        <f>IF(Sheet1!D59="Non-Travel",0,IF(Sheet1!D59="Travel_Frequently",1,2))</f>
        <v>2</v>
      </c>
      <c r="D59">
        <v>1142</v>
      </c>
      <c r="E59">
        <f>IF(Sheet1!F59="Human Resources",0,IF(Sheet1!F59="Research &amp; Development",1,2))</f>
        <v>1</v>
      </c>
      <c r="F59">
        <v>23</v>
      </c>
      <c r="G59">
        <v>4</v>
      </c>
      <c r="H59" cm="1">
        <f t="array" ref="H59">_xlfn.IFS(Sheet1!I59="Human Resources",0,Sheet1!I59="Life Sciences",1,Sheet1!I59="Marketing",2,Sheet1!I59="Medical",3,Sheet1!I59="Technical Degree",4,Sheet1!I59="Other",5)</f>
        <v>3</v>
      </c>
      <c r="I59">
        <v>1</v>
      </c>
      <c r="J59">
        <v>75</v>
      </c>
      <c r="K59">
        <v>3</v>
      </c>
      <c r="L59">
        <f>IF(Sheet1!M59="Male",0,1)</f>
        <v>1</v>
      </c>
      <c r="M59">
        <v>30</v>
      </c>
      <c r="N59">
        <v>3</v>
      </c>
      <c r="O59">
        <v>1</v>
      </c>
      <c r="P59" cm="1">
        <f t="array" ref="P59">_xlfn.IFS(Sheet1!Q59="Healthcare Representative",0,Sheet1!Q59="Human Resources",1,Sheet1!Q59="Laboratory Technician",2,Sheet1!Q59="Manager",3,Sheet1!Q59="Manufacturing Director",4,Sheet1!Q59="Research Director",5,Sheet1!Q59="Research Scientist",6,Sheet1!Q59="Sales Executive",7,Sheet1!Q59="Sales Representative",8)</f>
        <v>2</v>
      </c>
      <c r="Q59">
        <v>1</v>
      </c>
      <c r="R59">
        <f>IF(Sheet1!S59="Single",0,IF(Sheet1!S59="Married",1,2))</f>
        <v>1</v>
      </c>
      <c r="S59">
        <v>4014</v>
      </c>
      <c r="T59">
        <v>16002</v>
      </c>
      <c r="U59">
        <v>3</v>
      </c>
      <c r="V59">
        <f>IF(Sheet1!X59="No",0,1)</f>
        <v>1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</row>
    <row r="60" spans="1:43" x14ac:dyDescent="0.3">
      <c r="A60">
        <f>IF(Sheet1!C60="No",0,1)</f>
        <v>0</v>
      </c>
      <c r="B60">
        <v>31</v>
      </c>
      <c r="C60">
        <f>IF(Sheet1!D60="Non-Travel",0,IF(Sheet1!D60="Travel_Frequently",1,2))</f>
        <v>2</v>
      </c>
      <c r="D60">
        <v>655</v>
      </c>
      <c r="E60">
        <f>IF(Sheet1!F60="Human Resources",0,IF(Sheet1!F60="Research &amp; Development",1,2))</f>
        <v>1</v>
      </c>
      <c r="F60">
        <v>7</v>
      </c>
      <c r="G60">
        <v>4</v>
      </c>
      <c r="H60" cm="1">
        <f t="array" ref="H60">_xlfn.IFS(Sheet1!I60="Human Resources",0,Sheet1!I60="Life Sciences",1,Sheet1!I60="Marketing",2,Sheet1!I60="Medical",3,Sheet1!I60="Technical Degree",4,Sheet1!I60="Other",5)</f>
        <v>1</v>
      </c>
      <c r="I60">
        <v>1</v>
      </c>
      <c r="J60">
        <v>76</v>
      </c>
      <c r="K60">
        <v>4</v>
      </c>
      <c r="L60">
        <f>IF(Sheet1!M60="Male",0,1)</f>
        <v>0</v>
      </c>
      <c r="M60">
        <v>48</v>
      </c>
      <c r="N60">
        <v>3</v>
      </c>
      <c r="O60">
        <v>2</v>
      </c>
      <c r="P60" cm="1">
        <f t="array" ref="P60">_xlfn.IFS(Sheet1!Q60="Healthcare Representative",0,Sheet1!Q60="Human Resources",1,Sheet1!Q60="Laboratory Technician",2,Sheet1!Q60="Manager",3,Sheet1!Q60="Manufacturing Director",4,Sheet1!Q60="Research Director",5,Sheet1!Q60="Research Scientist",6,Sheet1!Q60="Sales Executive",7,Sheet1!Q60="Sales Representative",8)</f>
        <v>2</v>
      </c>
      <c r="Q60">
        <v>4</v>
      </c>
      <c r="R60">
        <f>IF(Sheet1!S60="Single",0,IF(Sheet1!S60="Married",1,2))</f>
        <v>2</v>
      </c>
      <c r="S60">
        <v>5915</v>
      </c>
      <c r="T60">
        <v>9528</v>
      </c>
      <c r="U60">
        <v>3</v>
      </c>
      <c r="V60">
        <f>IF(Sheet1!X60="No",0,1)</f>
        <v>0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</row>
    <row r="61" spans="1:43" x14ac:dyDescent="0.3">
      <c r="A61">
        <f>IF(Sheet1!C61="No",0,1)</f>
        <v>0</v>
      </c>
      <c r="B61">
        <v>37</v>
      </c>
      <c r="C61">
        <f>IF(Sheet1!D61="Non-Travel",0,IF(Sheet1!D61="Travel_Frequently",1,2))</f>
        <v>2</v>
      </c>
      <c r="D61">
        <v>1115</v>
      </c>
      <c r="E61">
        <f>IF(Sheet1!F61="Human Resources",0,IF(Sheet1!F61="Research &amp; Development",1,2))</f>
        <v>1</v>
      </c>
      <c r="F61">
        <v>1</v>
      </c>
      <c r="G61">
        <v>4</v>
      </c>
      <c r="H61" cm="1">
        <f t="array" ref="H61">_xlfn.IFS(Sheet1!I61="Human Resources",0,Sheet1!I61="Life Sciences",1,Sheet1!I61="Marketing",2,Sheet1!I61="Medical",3,Sheet1!I61="Technical Degree",4,Sheet1!I61="Other",5)</f>
        <v>1</v>
      </c>
      <c r="I61">
        <v>1</v>
      </c>
      <c r="J61">
        <v>77</v>
      </c>
      <c r="K61">
        <v>1</v>
      </c>
      <c r="L61">
        <f>IF(Sheet1!M61="Male",0,1)</f>
        <v>0</v>
      </c>
      <c r="M61">
        <v>51</v>
      </c>
      <c r="N61">
        <v>2</v>
      </c>
      <c r="O61">
        <v>2</v>
      </c>
      <c r="P61" cm="1">
        <f t="array" ref="P61">_xlfn.IFS(Sheet1!Q61="Healthcare Representative",0,Sheet1!Q61="Human Resources",1,Sheet1!Q61="Laboratory Technician",2,Sheet1!Q61="Manager",3,Sheet1!Q61="Manufacturing Director",4,Sheet1!Q61="Research Director",5,Sheet1!Q61="Research Scientist",6,Sheet1!Q61="Sales Executive",7,Sheet1!Q61="Sales Representative",8)</f>
        <v>4</v>
      </c>
      <c r="Q61">
        <v>3</v>
      </c>
      <c r="R61">
        <f>IF(Sheet1!S61="Single",0,IF(Sheet1!S61="Married",1,2))</f>
        <v>2</v>
      </c>
      <c r="S61">
        <v>5993</v>
      </c>
      <c r="T61">
        <v>2689</v>
      </c>
      <c r="U61">
        <v>1</v>
      </c>
      <c r="V61">
        <f>IF(Sheet1!X61="No",0,1)</f>
        <v>0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</row>
    <row r="62" spans="1:43" x14ac:dyDescent="0.3">
      <c r="A62">
        <f>IF(Sheet1!C62="No",0,1)</f>
        <v>0</v>
      </c>
      <c r="B62">
        <v>32</v>
      </c>
      <c r="C62">
        <f>IF(Sheet1!D62="Non-Travel",0,IF(Sheet1!D62="Travel_Frequently",1,2))</f>
        <v>2</v>
      </c>
      <c r="D62">
        <v>427</v>
      </c>
      <c r="E62">
        <f>IF(Sheet1!F62="Human Resources",0,IF(Sheet1!F62="Research &amp; Development",1,2))</f>
        <v>1</v>
      </c>
      <c r="F62">
        <v>1</v>
      </c>
      <c r="G62">
        <v>3</v>
      </c>
      <c r="H62" cm="1">
        <f t="array" ref="H62">_xlfn.IFS(Sheet1!I62="Human Resources",0,Sheet1!I62="Life Sciences",1,Sheet1!I62="Marketing",2,Sheet1!I62="Medical",3,Sheet1!I62="Technical Degree",4,Sheet1!I62="Other",5)</f>
        <v>3</v>
      </c>
      <c r="I62">
        <v>1</v>
      </c>
      <c r="J62">
        <v>78</v>
      </c>
      <c r="K62">
        <v>1</v>
      </c>
      <c r="L62">
        <f>IF(Sheet1!M62="Male",0,1)</f>
        <v>0</v>
      </c>
      <c r="M62">
        <v>33</v>
      </c>
      <c r="N62">
        <v>3</v>
      </c>
      <c r="O62">
        <v>2</v>
      </c>
      <c r="P62" cm="1">
        <f t="array" ref="P62">_xlfn.IFS(Sheet1!Q62="Healthcare Representative",0,Sheet1!Q62="Human Resources",1,Sheet1!Q62="Laboratory Technician",2,Sheet1!Q62="Manager",3,Sheet1!Q62="Manufacturing Director",4,Sheet1!Q62="Research Director",5,Sheet1!Q62="Research Scientist",6,Sheet1!Q62="Sales Executive",7,Sheet1!Q62="Sales Representative",8)</f>
        <v>4</v>
      </c>
      <c r="Q62">
        <v>4</v>
      </c>
      <c r="R62">
        <f>IF(Sheet1!S62="Single",0,IF(Sheet1!S62="Married",1,2))</f>
        <v>1</v>
      </c>
      <c r="S62">
        <v>6162</v>
      </c>
      <c r="T62">
        <v>10877</v>
      </c>
      <c r="U62">
        <v>1</v>
      </c>
      <c r="V62">
        <f>IF(Sheet1!X62="No",0,1)</f>
        <v>1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</row>
    <row r="63" spans="1:43" x14ac:dyDescent="0.3">
      <c r="A63">
        <f>IF(Sheet1!C63="No",0,1)</f>
        <v>0</v>
      </c>
      <c r="B63">
        <v>38</v>
      </c>
      <c r="C63">
        <f>IF(Sheet1!D63="Non-Travel",0,IF(Sheet1!D63="Travel_Frequently",1,2))</f>
        <v>1</v>
      </c>
      <c r="D63">
        <v>653</v>
      </c>
      <c r="E63">
        <f>IF(Sheet1!F63="Human Resources",0,IF(Sheet1!F63="Research &amp; Development",1,2))</f>
        <v>1</v>
      </c>
      <c r="F63">
        <v>29</v>
      </c>
      <c r="G63">
        <v>5</v>
      </c>
      <c r="H63" cm="1">
        <f t="array" ref="H63">_xlfn.IFS(Sheet1!I63="Human Resources",0,Sheet1!I63="Life Sciences",1,Sheet1!I63="Marketing",2,Sheet1!I63="Medical",3,Sheet1!I63="Technical Degree",4,Sheet1!I63="Other",5)</f>
        <v>1</v>
      </c>
      <c r="I63">
        <v>1</v>
      </c>
      <c r="J63">
        <v>79</v>
      </c>
      <c r="K63">
        <v>4</v>
      </c>
      <c r="L63">
        <f>IF(Sheet1!M63="Male",0,1)</f>
        <v>1</v>
      </c>
      <c r="M63">
        <v>50</v>
      </c>
      <c r="N63">
        <v>3</v>
      </c>
      <c r="O63">
        <v>2</v>
      </c>
      <c r="P63" cm="1">
        <f t="array" ref="P63">_xlfn.IFS(Sheet1!Q63="Healthcare Representative",0,Sheet1!Q63="Human Resources",1,Sheet1!Q63="Laboratory Technician",2,Sheet1!Q63="Manager",3,Sheet1!Q63="Manufacturing Director",4,Sheet1!Q63="Research Director",5,Sheet1!Q63="Research Scientist",6,Sheet1!Q63="Sales Executive",7,Sheet1!Q63="Sales Representative",8)</f>
        <v>2</v>
      </c>
      <c r="Q63">
        <v>4</v>
      </c>
      <c r="R63">
        <f>IF(Sheet1!S63="Single",0,IF(Sheet1!S63="Married",1,2))</f>
        <v>0</v>
      </c>
      <c r="S63">
        <v>2406</v>
      </c>
      <c r="T63">
        <v>5456</v>
      </c>
      <c r="U63">
        <v>1</v>
      </c>
      <c r="V63">
        <f>IF(Sheet1!X63="No",0,1)</f>
        <v>0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</row>
    <row r="64" spans="1:43" x14ac:dyDescent="0.3">
      <c r="A64">
        <f>IF(Sheet1!C64="No",0,1)</f>
        <v>0</v>
      </c>
      <c r="B64">
        <v>50</v>
      </c>
      <c r="C64">
        <f>IF(Sheet1!D64="Non-Travel",0,IF(Sheet1!D64="Travel_Frequently",1,2))</f>
        <v>2</v>
      </c>
      <c r="D64">
        <v>989</v>
      </c>
      <c r="E64">
        <f>IF(Sheet1!F64="Human Resources",0,IF(Sheet1!F64="Research &amp; Development",1,2))</f>
        <v>1</v>
      </c>
      <c r="F64">
        <v>7</v>
      </c>
      <c r="G64">
        <v>2</v>
      </c>
      <c r="H64" cm="1">
        <f t="array" ref="H64">_xlfn.IFS(Sheet1!I64="Human Resources",0,Sheet1!I64="Life Sciences",1,Sheet1!I64="Marketing",2,Sheet1!I64="Medical",3,Sheet1!I64="Technical Degree",4,Sheet1!I64="Other",5)</f>
        <v>3</v>
      </c>
      <c r="I64">
        <v>1</v>
      </c>
      <c r="J64">
        <v>80</v>
      </c>
      <c r="K64">
        <v>2</v>
      </c>
      <c r="L64">
        <f>IF(Sheet1!M64="Male",0,1)</f>
        <v>1</v>
      </c>
      <c r="M64">
        <v>43</v>
      </c>
      <c r="N64">
        <v>2</v>
      </c>
      <c r="O64">
        <v>5</v>
      </c>
      <c r="P64" cm="1">
        <f t="array" ref="P64">_xlfn.IFS(Sheet1!Q64="Healthcare Representative",0,Sheet1!Q64="Human Resources",1,Sheet1!Q64="Laboratory Technician",2,Sheet1!Q64="Manager",3,Sheet1!Q64="Manufacturing Director",4,Sheet1!Q64="Research Director",5,Sheet1!Q64="Research Scientist",6,Sheet1!Q64="Sales Executive",7,Sheet1!Q64="Sales Representative",8)</f>
        <v>5</v>
      </c>
      <c r="Q64">
        <v>3</v>
      </c>
      <c r="R64">
        <f>IF(Sheet1!S64="Single",0,IF(Sheet1!S64="Married",1,2))</f>
        <v>2</v>
      </c>
      <c r="S64">
        <v>18740</v>
      </c>
      <c r="T64">
        <v>16701</v>
      </c>
      <c r="U64">
        <v>5</v>
      </c>
      <c r="V64">
        <f>IF(Sheet1!X64="No",0,1)</f>
        <v>1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</row>
    <row r="65" spans="1:34" x14ac:dyDescent="0.3">
      <c r="A65">
        <f>IF(Sheet1!C65="No",0,1)</f>
        <v>0</v>
      </c>
      <c r="B65">
        <v>59</v>
      </c>
      <c r="C65">
        <f>IF(Sheet1!D65="Non-Travel",0,IF(Sheet1!D65="Travel_Frequently",1,2))</f>
        <v>2</v>
      </c>
      <c r="D65">
        <v>1435</v>
      </c>
      <c r="E65">
        <f>IF(Sheet1!F65="Human Resources",0,IF(Sheet1!F65="Research &amp; Development",1,2))</f>
        <v>2</v>
      </c>
      <c r="F65">
        <v>25</v>
      </c>
      <c r="G65">
        <v>3</v>
      </c>
      <c r="H65" cm="1">
        <f t="array" ref="H65">_xlfn.IFS(Sheet1!I65="Human Resources",0,Sheet1!I65="Life Sciences",1,Sheet1!I65="Marketing",2,Sheet1!I65="Medical",3,Sheet1!I65="Technical Degree",4,Sheet1!I65="Other",5)</f>
        <v>1</v>
      </c>
      <c r="I65">
        <v>1</v>
      </c>
      <c r="J65">
        <v>81</v>
      </c>
      <c r="K65">
        <v>1</v>
      </c>
      <c r="L65">
        <f>IF(Sheet1!M65="Male",0,1)</f>
        <v>1</v>
      </c>
      <c r="M65">
        <v>99</v>
      </c>
      <c r="N65">
        <v>3</v>
      </c>
      <c r="O65">
        <v>3</v>
      </c>
      <c r="P65" cm="1">
        <f t="array" ref="P65">_xlfn.IFS(Sheet1!Q65="Healthcare Representative",0,Sheet1!Q65="Human Resources",1,Sheet1!Q65="Laboratory Technician",2,Sheet1!Q65="Manager",3,Sheet1!Q65="Manufacturing Director",4,Sheet1!Q65="Research Director",5,Sheet1!Q65="Research Scientist",6,Sheet1!Q65="Sales Executive",7,Sheet1!Q65="Sales Representative",8)</f>
        <v>7</v>
      </c>
      <c r="Q65">
        <v>1</v>
      </c>
      <c r="R65">
        <f>IF(Sheet1!S65="Single",0,IF(Sheet1!S65="Married",1,2))</f>
        <v>0</v>
      </c>
      <c r="S65">
        <v>7637</v>
      </c>
      <c r="T65">
        <v>2354</v>
      </c>
      <c r="U65">
        <v>7</v>
      </c>
      <c r="V65">
        <f>IF(Sheet1!X65="No",0,1)</f>
        <v>0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</row>
    <row r="66" spans="1:34" x14ac:dyDescent="0.3">
      <c r="A66">
        <f>IF(Sheet1!C66="No",0,1)</f>
        <v>0</v>
      </c>
      <c r="B66">
        <v>36</v>
      </c>
      <c r="C66">
        <f>IF(Sheet1!D66="Non-Travel",0,IF(Sheet1!D66="Travel_Frequently",1,2))</f>
        <v>2</v>
      </c>
      <c r="D66">
        <v>1223</v>
      </c>
      <c r="E66">
        <f>IF(Sheet1!F66="Human Resources",0,IF(Sheet1!F66="Research &amp; Development",1,2))</f>
        <v>1</v>
      </c>
      <c r="F66">
        <v>8</v>
      </c>
      <c r="G66">
        <v>3</v>
      </c>
      <c r="H66" cm="1">
        <f t="array" ref="H66">_xlfn.IFS(Sheet1!I66="Human Resources",0,Sheet1!I66="Life Sciences",1,Sheet1!I66="Marketing",2,Sheet1!I66="Medical",3,Sheet1!I66="Technical Degree",4,Sheet1!I66="Other",5)</f>
        <v>4</v>
      </c>
      <c r="I66">
        <v>1</v>
      </c>
      <c r="J66">
        <v>83</v>
      </c>
      <c r="K66">
        <v>3</v>
      </c>
      <c r="L66">
        <f>IF(Sheet1!M66="Male",0,1)</f>
        <v>1</v>
      </c>
      <c r="M66">
        <v>59</v>
      </c>
      <c r="N66">
        <v>3</v>
      </c>
      <c r="O66">
        <v>3</v>
      </c>
      <c r="P66" cm="1">
        <f t="array" ref="P66">_xlfn.IFS(Sheet1!Q66="Healthcare Representative",0,Sheet1!Q66="Human Resources",1,Sheet1!Q66="Laboratory Technician",2,Sheet1!Q66="Manager",3,Sheet1!Q66="Manufacturing Director",4,Sheet1!Q66="Research Director",5,Sheet1!Q66="Research Scientist",6,Sheet1!Q66="Sales Executive",7,Sheet1!Q66="Sales Representative",8)</f>
        <v>0</v>
      </c>
      <c r="Q66">
        <v>3</v>
      </c>
      <c r="R66">
        <f>IF(Sheet1!S66="Single",0,IF(Sheet1!S66="Married",1,2))</f>
        <v>2</v>
      </c>
      <c r="S66">
        <v>10096</v>
      </c>
      <c r="T66">
        <v>8202</v>
      </c>
      <c r="U66">
        <v>1</v>
      </c>
      <c r="V66">
        <f>IF(Sheet1!X66="No",0,1)</f>
        <v>0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</row>
    <row r="67" spans="1:34" x14ac:dyDescent="0.3">
      <c r="A67">
        <f>IF(Sheet1!C67="No",0,1)</f>
        <v>0</v>
      </c>
      <c r="B67">
        <v>55</v>
      </c>
      <c r="C67">
        <f>IF(Sheet1!D67="Non-Travel",0,IF(Sheet1!D67="Travel_Frequently",1,2))</f>
        <v>2</v>
      </c>
      <c r="D67">
        <v>836</v>
      </c>
      <c r="E67">
        <f>IF(Sheet1!F67="Human Resources",0,IF(Sheet1!F67="Research &amp; Development",1,2))</f>
        <v>1</v>
      </c>
      <c r="F67">
        <v>8</v>
      </c>
      <c r="G67">
        <v>3</v>
      </c>
      <c r="H67" cm="1">
        <f t="array" ref="H67">_xlfn.IFS(Sheet1!I67="Human Resources",0,Sheet1!I67="Life Sciences",1,Sheet1!I67="Marketing",2,Sheet1!I67="Medical",3,Sheet1!I67="Technical Degree",4,Sheet1!I67="Other",5)</f>
        <v>3</v>
      </c>
      <c r="I67">
        <v>1</v>
      </c>
      <c r="J67">
        <v>84</v>
      </c>
      <c r="K67">
        <v>4</v>
      </c>
      <c r="L67">
        <f>IF(Sheet1!M67="Male",0,1)</f>
        <v>1</v>
      </c>
      <c r="M67">
        <v>33</v>
      </c>
      <c r="N67">
        <v>3</v>
      </c>
      <c r="O67">
        <v>4</v>
      </c>
      <c r="P67" cm="1">
        <f t="array" ref="P67">_xlfn.IFS(Sheet1!Q67="Healthcare Representative",0,Sheet1!Q67="Human Resources",1,Sheet1!Q67="Laboratory Technician",2,Sheet1!Q67="Manager",3,Sheet1!Q67="Manufacturing Director",4,Sheet1!Q67="Research Director",5,Sheet1!Q67="Research Scientist",6,Sheet1!Q67="Sales Executive",7,Sheet1!Q67="Sales Representative",8)</f>
        <v>3</v>
      </c>
      <c r="Q67">
        <v>3</v>
      </c>
      <c r="R67">
        <f>IF(Sheet1!S67="Single",0,IF(Sheet1!S67="Married",1,2))</f>
        <v>2</v>
      </c>
      <c r="S67">
        <v>14756</v>
      </c>
      <c r="T67">
        <v>19730</v>
      </c>
      <c r="U67">
        <v>2</v>
      </c>
      <c r="V67">
        <f>IF(Sheet1!X67="No",0,1)</f>
        <v>1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</row>
    <row r="68" spans="1:34" x14ac:dyDescent="0.3">
      <c r="A68">
        <f>IF(Sheet1!C68="No",0,1)</f>
        <v>0</v>
      </c>
      <c r="B68">
        <v>36</v>
      </c>
      <c r="C68">
        <f>IF(Sheet1!D68="Non-Travel",0,IF(Sheet1!D68="Travel_Frequently",1,2))</f>
        <v>1</v>
      </c>
      <c r="D68">
        <v>1195</v>
      </c>
      <c r="E68">
        <f>IF(Sheet1!F68="Human Resources",0,IF(Sheet1!F68="Research &amp; Development",1,2))</f>
        <v>1</v>
      </c>
      <c r="F68">
        <v>11</v>
      </c>
      <c r="G68">
        <v>3</v>
      </c>
      <c r="H68" cm="1">
        <f t="array" ref="H68">_xlfn.IFS(Sheet1!I68="Human Resources",0,Sheet1!I68="Life Sciences",1,Sheet1!I68="Marketing",2,Sheet1!I68="Medical",3,Sheet1!I68="Technical Degree",4,Sheet1!I68="Other",5)</f>
        <v>1</v>
      </c>
      <c r="I68">
        <v>1</v>
      </c>
      <c r="J68">
        <v>85</v>
      </c>
      <c r="K68">
        <v>2</v>
      </c>
      <c r="L68">
        <f>IF(Sheet1!M68="Male",0,1)</f>
        <v>0</v>
      </c>
      <c r="M68">
        <v>95</v>
      </c>
      <c r="N68">
        <v>2</v>
      </c>
      <c r="O68">
        <v>2</v>
      </c>
      <c r="P68" cm="1">
        <f t="array" ref="P68">_xlfn.IFS(Sheet1!Q68="Healthcare Representative",0,Sheet1!Q68="Human Resources",1,Sheet1!Q68="Laboratory Technician",2,Sheet1!Q68="Manager",3,Sheet1!Q68="Manufacturing Director",4,Sheet1!Q68="Research Director",5,Sheet1!Q68="Research Scientist",6,Sheet1!Q68="Sales Executive",7,Sheet1!Q68="Sales Representative",8)</f>
        <v>4</v>
      </c>
      <c r="Q68">
        <v>2</v>
      </c>
      <c r="R68">
        <f>IF(Sheet1!S68="Single",0,IF(Sheet1!S68="Married",1,2))</f>
        <v>0</v>
      </c>
      <c r="S68">
        <v>6499</v>
      </c>
      <c r="T68">
        <v>22656</v>
      </c>
      <c r="U68">
        <v>1</v>
      </c>
      <c r="V68">
        <f>IF(Sheet1!X68="No",0,1)</f>
        <v>0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</row>
    <row r="69" spans="1:34" x14ac:dyDescent="0.3">
      <c r="A69">
        <f>IF(Sheet1!C69="No",0,1)</f>
        <v>0</v>
      </c>
      <c r="B69">
        <v>45</v>
      </c>
      <c r="C69">
        <f>IF(Sheet1!D69="Non-Travel",0,IF(Sheet1!D69="Travel_Frequently",1,2))</f>
        <v>2</v>
      </c>
      <c r="D69">
        <v>1339</v>
      </c>
      <c r="E69">
        <f>IF(Sheet1!F69="Human Resources",0,IF(Sheet1!F69="Research &amp; Development",1,2))</f>
        <v>1</v>
      </c>
      <c r="F69">
        <v>7</v>
      </c>
      <c r="G69">
        <v>3</v>
      </c>
      <c r="H69" cm="1">
        <f t="array" ref="H69">_xlfn.IFS(Sheet1!I69="Human Resources",0,Sheet1!I69="Life Sciences",1,Sheet1!I69="Marketing",2,Sheet1!I69="Medical",3,Sheet1!I69="Technical Degree",4,Sheet1!I69="Other",5)</f>
        <v>1</v>
      </c>
      <c r="I69">
        <v>1</v>
      </c>
      <c r="J69">
        <v>86</v>
      </c>
      <c r="K69">
        <v>2</v>
      </c>
      <c r="L69">
        <f>IF(Sheet1!M69="Male",0,1)</f>
        <v>0</v>
      </c>
      <c r="M69">
        <v>59</v>
      </c>
      <c r="N69">
        <v>3</v>
      </c>
      <c r="O69">
        <v>3</v>
      </c>
      <c r="P69" cm="1">
        <f t="array" ref="P69">_xlfn.IFS(Sheet1!Q69="Healthcare Representative",0,Sheet1!Q69="Human Resources",1,Sheet1!Q69="Laboratory Technician",2,Sheet1!Q69="Manager",3,Sheet1!Q69="Manufacturing Director",4,Sheet1!Q69="Research Director",5,Sheet1!Q69="Research Scientist",6,Sheet1!Q69="Sales Executive",7,Sheet1!Q69="Sales Representative",8)</f>
        <v>6</v>
      </c>
      <c r="Q69">
        <v>1</v>
      </c>
      <c r="R69">
        <f>IF(Sheet1!S69="Single",0,IF(Sheet1!S69="Married",1,2))</f>
        <v>2</v>
      </c>
      <c r="S69">
        <v>9724</v>
      </c>
      <c r="T69">
        <v>18787</v>
      </c>
      <c r="U69">
        <v>2</v>
      </c>
      <c r="V69">
        <f>IF(Sheet1!X69="No",0,1)</f>
        <v>0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</row>
    <row r="70" spans="1:34" x14ac:dyDescent="0.3">
      <c r="A70">
        <f>IF(Sheet1!C70="No",0,1)</f>
        <v>0</v>
      </c>
      <c r="B70">
        <v>35</v>
      </c>
      <c r="C70">
        <f>IF(Sheet1!D70="Non-Travel",0,IF(Sheet1!D70="Travel_Frequently",1,2))</f>
        <v>1</v>
      </c>
      <c r="D70">
        <v>664</v>
      </c>
      <c r="E70">
        <f>IF(Sheet1!F70="Human Resources",0,IF(Sheet1!F70="Research &amp; Development",1,2))</f>
        <v>1</v>
      </c>
      <c r="F70">
        <v>1</v>
      </c>
      <c r="G70">
        <v>3</v>
      </c>
      <c r="H70" cm="1">
        <f t="array" ref="H70">_xlfn.IFS(Sheet1!I70="Human Resources",0,Sheet1!I70="Life Sciences",1,Sheet1!I70="Marketing",2,Sheet1!I70="Medical",3,Sheet1!I70="Technical Degree",4,Sheet1!I70="Other",5)</f>
        <v>3</v>
      </c>
      <c r="I70">
        <v>1</v>
      </c>
      <c r="J70">
        <v>88</v>
      </c>
      <c r="K70">
        <v>2</v>
      </c>
      <c r="L70">
        <f>IF(Sheet1!M70="Male",0,1)</f>
        <v>0</v>
      </c>
      <c r="M70">
        <v>79</v>
      </c>
      <c r="N70">
        <v>3</v>
      </c>
      <c r="O70">
        <v>1</v>
      </c>
      <c r="P70" cm="1">
        <f t="array" ref="P70">_xlfn.IFS(Sheet1!Q70="Healthcare Representative",0,Sheet1!Q70="Human Resources",1,Sheet1!Q70="Laboratory Technician",2,Sheet1!Q70="Manager",3,Sheet1!Q70="Manufacturing Director",4,Sheet1!Q70="Research Director",5,Sheet1!Q70="Research Scientist",6,Sheet1!Q70="Sales Executive",7,Sheet1!Q70="Sales Representative",8)</f>
        <v>6</v>
      </c>
      <c r="Q70">
        <v>1</v>
      </c>
      <c r="R70">
        <f>IF(Sheet1!S70="Single",0,IF(Sheet1!S70="Married",1,2))</f>
        <v>1</v>
      </c>
      <c r="S70">
        <v>2194</v>
      </c>
      <c r="T70">
        <v>5868</v>
      </c>
      <c r="U70">
        <v>4</v>
      </c>
      <c r="V70">
        <f>IF(Sheet1!X70="No",0,1)</f>
        <v>0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</row>
    <row r="71" spans="1:34" x14ac:dyDescent="0.3">
      <c r="A71">
        <f>IF(Sheet1!C71="No",0,1)</f>
        <v>1</v>
      </c>
      <c r="B71">
        <v>36</v>
      </c>
      <c r="C71">
        <f>IF(Sheet1!D71="Non-Travel",0,IF(Sheet1!D71="Travel_Frequently",1,2))</f>
        <v>2</v>
      </c>
      <c r="D71">
        <v>318</v>
      </c>
      <c r="E71">
        <f>IF(Sheet1!F71="Human Resources",0,IF(Sheet1!F71="Research &amp; Development",1,2))</f>
        <v>1</v>
      </c>
      <c r="F71">
        <v>9</v>
      </c>
      <c r="G71">
        <v>3</v>
      </c>
      <c r="H71" cm="1">
        <f t="array" ref="H71">_xlfn.IFS(Sheet1!I71="Human Resources",0,Sheet1!I71="Life Sciences",1,Sheet1!I71="Marketing",2,Sheet1!I71="Medical",3,Sheet1!I71="Technical Degree",4,Sheet1!I71="Other",5)</f>
        <v>3</v>
      </c>
      <c r="I71">
        <v>1</v>
      </c>
      <c r="J71">
        <v>90</v>
      </c>
      <c r="K71">
        <v>4</v>
      </c>
      <c r="L71">
        <f>IF(Sheet1!M71="Male",0,1)</f>
        <v>0</v>
      </c>
      <c r="M71">
        <v>79</v>
      </c>
      <c r="N71">
        <v>2</v>
      </c>
      <c r="O71">
        <v>1</v>
      </c>
      <c r="P71" cm="1">
        <f t="array" ref="P71">_xlfn.IFS(Sheet1!Q71="Healthcare Representative",0,Sheet1!Q71="Human Resources",1,Sheet1!Q71="Laboratory Technician",2,Sheet1!Q71="Manager",3,Sheet1!Q71="Manufacturing Director",4,Sheet1!Q71="Research Director",5,Sheet1!Q71="Research Scientist",6,Sheet1!Q71="Sales Executive",7,Sheet1!Q71="Sales Representative",8)</f>
        <v>6</v>
      </c>
      <c r="Q71">
        <v>3</v>
      </c>
      <c r="R71">
        <f>IF(Sheet1!S71="Single",0,IF(Sheet1!S71="Married",1,2))</f>
        <v>1</v>
      </c>
      <c r="S71">
        <v>3388</v>
      </c>
      <c r="T71">
        <v>21777</v>
      </c>
      <c r="U71">
        <v>0</v>
      </c>
      <c r="V71">
        <f>IF(Sheet1!X71="No",0,1)</f>
        <v>1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 x14ac:dyDescent="0.3">
      <c r="A72">
        <f>IF(Sheet1!C72="No",0,1)</f>
        <v>0</v>
      </c>
      <c r="B72">
        <v>59</v>
      </c>
      <c r="C72">
        <f>IF(Sheet1!D72="Non-Travel",0,IF(Sheet1!D72="Travel_Frequently",1,2))</f>
        <v>1</v>
      </c>
      <c r="D72">
        <v>1225</v>
      </c>
      <c r="E72">
        <f>IF(Sheet1!F72="Human Resources",0,IF(Sheet1!F72="Research &amp; Development",1,2))</f>
        <v>2</v>
      </c>
      <c r="F72">
        <v>1</v>
      </c>
      <c r="G72">
        <v>1</v>
      </c>
      <c r="H72" cm="1">
        <f t="array" ref="H72">_xlfn.IFS(Sheet1!I72="Human Resources",0,Sheet1!I72="Life Sciences",1,Sheet1!I72="Marketing",2,Sheet1!I72="Medical",3,Sheet1!I72="Technical Degree",4,Sheet1!I72="Other",5)</f>
        <v>1</v>
      </c>
      <c r="I72">
        <v>1</v>
      </c>
      <c r="J72">
        <v>91</v>
      </c>
      <c r="K72">
        <v>1</v>
      </c>
      <c r="L72">
        <f>IF(Sheet1!M72="Male",0,1)</f>
        <v>1</v>
      </c>
      <c r="M72">
        <v>57</v>
      </c>
      <c r="N72">
        <v>2</v>
      </c>
      <c r="O72">
        <v>2</v>
      </c>
      <c r="P72" cm="1">
        <f t="array" ref="P72">_xlfn.IFS(Sheet1!Q72="Healthcare Representative",0,Sheet1!Q72="Human Resources",1,Sheet1!Q72="Laboratory Technician",2,Sheet1!Q72="Manager",3,Sheet1!Q72="Manufacturing Director",4,Sheet1!Q72="Research Director",5,Sheet1!Q72="Research Scientist",6,Sheet1!Q72="Sales Executive",7,Sheet1!Q72="Sales Representative",8)</f>
        <v>7</v>
      </c>
      <c r="Q72">
        <v>3</v>
      </c>
      <c r="R72">
        <f>IF(Sheet1!S72="Single",0,IF(Sheet1!S72="Married",1,2))</f>
        <v>0</v>
      </c>
      <c r="S72">
        <v>5473</v>
      </c>
      <c r="T72">
        <v>24668</v>
      </c>
      <c r="U72">
        <v>7</v>
      </c>
      <c r="V72">
        <f>IF(Sheet1!X72="No",0,1)</f>
        <v>0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</row>
    <row r="73" spans="1:34" x14ac:dyDescent="0.3">
      <c r="A73">
        <f>IF(Sheet1!C73="No",0,1)</f>
        <v>0</v>
      </c>
      <c r="B73">
        <v>29</v>
      </c>
      <c r="C73">
        <f>IF(Sheet1!D73="Non-Travel",0,IF(Sheet1!D73="Travel_Frequently",1,2))</f>
        <v>2</v>
      </c>
      <c r="D73">
        <v>1328</v>
      </c>
      <c r="E73">
        <f>IF(Sheet1!F73="Human Resources",0,IF(Sheet1!F73="Research &amp; Development",1,2))</f>
        <v>1</v>
      </c>
      <c r="F73">
        <v>2</v>
      </c>
      <c r="G73">
        <v>3</v>
      </c>
      <c r="H73" cm="1">
        <f t="array" ref="H73">_xlfn.IFS(Sheet1!I73="Human Resources",0,Sheet1!I73="Life Sciences",1,Sheet1!I73="Marketing",2,Sheet1!I73="Medical",3,Sheet1!I73="Technical Degree",4,Sheet1!I73="Other",5)</f>
        <v>1</v>
      </c>
      <c r="I73">
        <v>1</v>
      </c>
      <c r="J73">
        <v>94</v>
      </c>
      <c r="K73">
        <v>3</v>
      </c>
      <c r="L73">
        <f>IF(Sheet1!M73="Male",0,1)</f>
        <v>0</v>
      </c>
      <c r="M73">
        <v>76</v>
      </c>
      <c r="N73">
        <v>3</v>
      </c>
      <c r="O73">
        <v>1</v>
      </c>
      <c r="P73" cm="1">
        <f t="array" ref="P73">_xlfn.IFS(Sheet1!Q73="Healthcare Representative",0,Sheet1!Q73="Human Resources",1,Sheet1!Q73="Laboratory Technician",2,Sheet1!Q73="Manager",3,Sheet1!Q73="Manufacturing Director",4,Sheet1!Q73="Research Director",5,Sheet1!Q73="Research Scientist",6,Sheet1!Q73="Sales Executive",7,Sheet1!Q73="Sales Representative",8)</f>
        <v>6</v>
      </c>
      <c r="Q73">
        <v>2</v>
      </c>
      <c r="R73">
        <f>IF(Sheet1!S73="Single",0,IF(Sheet1!S73="Married",1,2))</f>
        <v>1</v>
      </c>
      <c r="S73">
        <v>2703</v>
      </c>
      <c r="T73">
        <v>4956</v>
      </c>
      <c r="U73">
        <v>0</v>
      </c>
      <c r="V73">
        <f>IF(Sheet1!X73="No",0,1)</f>
        <v>0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</row>
    <row r="74" spans="1:34" x14ac:dyDescent="0.3">
      <c r="A74">
        <f>IF(Sheet1!C74="No",0,1)</f>
        <v>0</v>
      </c>
      <c r="B74">
        <v>31</v>
      </c>
      <c r="C74">
        <f>IF(Sheet1!D74="Non-Travel",0,IF(Sheet1!D74="Travel_Frequently",1,2))</f>
        <v>2</v>
      </c>
      <c r="D74">
        <v>1082</v>
      </c>
      <c r="E74">
        <f>IF(Sheet1!F74="Human Resources",0,IF(Sheet1!F74="Research &amp; Development",1,2))</f>
        <v>1</v>
      </c>
      <c r="F74">
        <v>1</v>
      </c>
      <c r="G74">
        <v>4</v>
      </c>
      <c r="H74" cm="1">
        <f t="array" ref="H74">_xlfn.IFS(Sheet1!I74="Human Resources",0,Sheet1!I74="Life Sciences",1,Sheet1!I74="Marketing",2,Sheet1!I74="Medical",3,Sheet1!I74="Technical Degree",4,Sheet1!I74="Other",5)</f>
        <v>3</v>
      </c>
      <c r="I74">
        <v>1</v>
      </c>
      <c r="J74">
        <v>95</v>
      </c>
      <c r="K74">
        <v>3</v>
      </c>
      <c r="L74">
        <f>IF(Sheet1!M74="Male",0,1)</f>
        <v>0</v>
      </c>
      <c r="M74">
        <v>87</v>
      </c>
      <c r="N74">
        <v>3</v>
      </c>
      <c r="O74">
        <v>1</v>
      </c>
      <c r="P74" cm="1">
        <f t="array" ref="P74">_xlfn.IFS(Sheet1!Q74="Healthcare Representative",0,Sheet1!Q74="Human Resources",1,Sheet1!Q74="Laboratory Technician",2,Sheet1!Q74="Manager",3,Sheet1!Q74="Manufacturing Director",4,Sheet1!Q74="Research Director",5,Sheet1!Q74="Research Scientist",6,Sheet1!Q74="Sales Executive",7,Sheet1!Q74="Sales Representative",8)</f>
        <v>6</v>
      </c>
      <c r="Q74">
        <v>2</v>
      </c>
      <c r="R74">
        <f>IF(Sheet1!S74="Single",0,IF(Sheet1!S74="Married",1,2))</f>
        <v>0</v>
      </c>
      <c r="S74">
        <v>2501</v>
      </c>
      <c r="T74">
        <v>18775</v>
      </c>
      <c r="U74">
        <v>1</v>
      </c>
      <c r="V74">
        <f>IF(Sheet1!X74="No",0,1)</f>
        <v>0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</row>
    <row r="75" spans="1:34" x14ac:dyDescent="0.3">
      <c r="A75">
        <f>IF(Sheet1!C75="No",0,1)</f>
        <v>0</v>
      </c>
      <c r="B75">
        <v>32</v>
      </c>
      <c r="C75">
        <f>IF(Sheet1!D75="Non-Travel",0,IF(Sheet1!D75="Travel_Frequently",1,2))</f>
        <v>2</v>
      </c>
      <c r="D75">
        <v>548</v>
      </c>
      <c r="E75">
        <f>IF(Sheet1!F75="Human Resources",0,IF(Sheet1!F75="Research &amp; Development",1,2))</f>
        <v>1</v>
      </c>
      <c r="F75">
        <v>1</v>
      </c>
      <c r="G75">
        <v>3</v>
      </c>
      <c r="H75" cm="1">
        <f t="array" ref="H75">_xlfn.IFS(Sheet1!I75="Human Resources",0,Sheet1!I75="Life Sciences",1,Sheet1!I75="Marketing",2,Sheet1!I75="Medical",3,Sheet1!I75="Technical Degree",4,Sheet1!I75="Other",5)</f>
        <v>1</v>
      </c>
      <c r="I75">
        <v>1</v>
      </c>
      <c r="J75">
        <v>96</v>
      </c>
      <c r="K75">
        <v>2</v>
      </c>
      <c r="L75">
        <f>IF(Sheet1!M75="Male",0,1)</f>
        <v>0</v>
      </c>
      <c r="M75">
        <v>66</v>
      </c>
      <c r="N75">
        <v>3</v>
      </c>
      <c r="O75">
        <v>2</v>
      </c>
      <c r="P75" cm="1">
        <f t="array" ref="P75">_xlfn.IFS(Sheet1!Q75="Healthcare Representative",0,Sheet1!Q75="Human Resources",1,Sheet1!Q75="Laboratory Technician",2,Sheet1!Q75="Manager",3,Sheet1!Q75="Manufacturing Director",4,Sheet1!Q75="Research Director",5,Sheet1!Q75="Research Scientist",6,Sheet1!Q75="Sales Executive",7,Sheet1!Q75="Sales Representative",8)</f>
        <v>6</v>
      </c>
      <c r="Q75">
        <v>2</v>
      </c>
      <c r="R75">
        <f>IF(Sheet1!S75="Single",0,IF(Sheet1!S75="Married",1,2))</f>
        <v>1</v>
      </c>
      <c r="S75">
        <v>6220</v>
      </c>
      <c r="T75">
        <v>7346</v>
      </c>
      <c r="U75">
        <v>1</v>
      </c>
      <c r="V75">
        <f>IF(Sheet1!X75="No",0,1)</f>
        <v>0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</row>
    <row r="76" spans="1:34" x14ac:dyDescent="0.3">
      <c r="A76">
        <f>IF(Sheet1!C76="No",0,1)</f>
        <v>0</v>
      </c>
      <c r="B76">
        <v>36</v>
      </c>
      <c r="C76">
        <f>IF(Sheet1!D76="Non-Travel",0,IF(Sheet1!D76="Travel_Frequently",1,2))</f>
        <v>2</v>
      </c>
      <c r="D76">
        <v>132</v>
      </c>
      <c r="E76">
        <f>IF(Sheet1!F76="Human Resources",0,IF(Sheet1!F76="Research &amp; Development",1,2))</f>
        <v>1</v>
      </c>
      <c r="F76">
        <v>6</v>
      </c>
      <c r="G76">
        <v>3</v>
      </c>
      <c r="H76" cm="1">
        <f t="array" ref="H76">_xlfn.IFS(Sheet1!I76="Human Resources",0,Sheet1!I76="Life Sciences",1,Sheet1!I76="Marketing",2,Sheet1!I76="Medical",3,Sheet1!I76="Technical Degree",4,Sheet1!I76="Other",5)</f>
        <v>1</v>
      </c>
      <c r="I76">
        <v>1</v>
      </c>
      <c r="J76">
        <v>97</v>
      </c>
      <c r="K76">
        <v>2</v>
      </c>
      <c r="L76">
        <f>IF(Sheet1!M76="Male",0,1)</f>
        <v>1</v>
      </c>
      <c r="M76">
        <v>55</v>
      </c>
      <c r="N76">
        <v>4</v>
      </c>
      <c r="O76">
        <v>1</v>
      </c>
      <c r="P76" cm="1">
        <f t="array" ref="P76">_xlfn.IFS(Sheet1!Q76="Healthcare Representative",0,Sheet1!Q76="Human Resources",1,Sheet1!Q76="Laboratory Technician",2,Sheet1!Q76="Manager",3,Sheet1!Q76="Manufacturing Director",4,Sheet1!Q76="Research Director",5,Sheet1!Q76="Research Scientist",6,Sheet1!Q76="Sales Executive",7,Sheet1!Q76="Sales Representative",8)</f>
        <v>2</v>
      </c>
      <c r="Q76">
        <v>4</v>
      </c>
      <c r="R76">
        <f>IF(Sheet1!S76="Single",0,IF(Sheet1!S76="Married",1,2))</f>
        <v>1</v>
      </c>
      <c r="S76">
        <v>3038</v>
      </c>
      <c r="T76">
        <v>22002</v>
      </c>
      <c r="U76">
        <v>3</v>
      </c>
      <c r="V76">
        <f>IF(Sheet1!X76="No",0,1)</f>
        <v>0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</row>
    <row r="77" spans="1:34" x14ac:dyDescent="0.3">
      <c r="A77">
        <f>IF(Sheet1!C77="No",0,1)</f>
        <v>0</v>
      </c>
      <c r="B77">
        <v>31</v>
      </c>
      <c r="C77">
        <f>IF(Sheet1!D77="Non-Travel",0,IF(Sheet1!D77="Travel_Frequently",1,2))</f>
        <v>2</v>
      </c>
      <c r="D77">
        <v>746</v>
      </c>
      <c r="E77">
        <f>IF(Sheet1!F77="Human Resources",0,IF(Sheet1!F77="Research &amp; Development",1,2))</f>
        <v>1</v>
      </c>
      <c r="F77">
        <v>8</v>
      </c>
      <c r="G77">
        <v>4</v>
      </c>
      <c r="H77" cm="1">
        <f t="array" ref="H77">_xlfn.IFS(Sheet1!I77="Human Resources",0,Sheet1!I77="Life Sciences",1,Sheet1!I77="Marketing",2,Sheet1!I77="Medical",3,Sheet1!I77="Technical Degree",4,Sheet1!I77="Other",5)</f>
        <v>1</v>
      </c>
      <c r="I77">
        <v>1</v>
      </c>
      <c r="J77">
        <v>98</v>
      </c>
      <c r="K77">
        <v>3</v>
      </c>
      <c r="L77">
        <f>IF(Sheet1!M77="Male",0,1)</f>
        <v>1</v>
      </c>
      <c r="M77">
        <v>61</v>
      </c>
      <c r="N77">
        <v>3</v>
      </c>
      <c r="O77">
        <v>2</v>
      </c>
      <c r="P77" cm="1">
        <f t="array" ref="P77">_xlfn.IFS(Sheet1!Q77="Healthcare Representative",0,Sheet1!Q77="Human Resources",1,Sheet1!Q77="Laboratory Technician",2,Sheet1!Q77="Manager",3,Sheet1!Q77="Manufacturing Director",4,Sheet1!Q77="Research Director",5,Sheet1!Q77="Research Scientist",6,Sheet1!Q77="Sales Executive",7,Sheet1!Q77="Sales Representative",8)</f>
        <v>4</v>
      </c>
      <c r="Q77">
        <v>4</v>
      </c>
      <c r="R77">
        <f>IF(Sheet1!S77="Single",0,IF(Sheet1!S77="Married",1,2))</f>
        <v>0</v>
      </c>
      <c r="S77">
        <v>4424</v>
      </c>
      <c r="T77">
        <v>20682</v>
      </c>
      <c r="U77">
        <v>1</v>
      </c>
      <c r="V77">
        <f>IF(Sheet1!X77="No",0,1)</f>
        <v>0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</row>
    <row r="78" spans="1:34" x14ac:dyDescent="0.3">
      <c r="A78">
        <f>IF(Sheet1!C78="No",0,1)</f>
        <v>0</v>
      </c>
      <c r="B78">
        <v>35</v>
      </c>
      <c r="C78">
        <f>IF(Sheet1!D78="Non-Travel",0,IF(Sheet1!D78="Travel_Frequently",1,2))</f>
        <v>2</v>
      </c>
      <c r="D78">
        <v>776</v>
      </c>
      <c r="E78">
        <f>IF(Sheet1!F78="Human Resources",0,IF(Sheet1!F78="Research &amp; Development",1,2))</f>
        <v>2</v>
      </c>
      <c r="F78">
        <v>1</v>
      </c>
      <c r="G78">
        <v>4</v>
      </c>
      <c r="H78" cm="1">
        <f t="array" ref="H78">_xlfn.IFS(Sheet1!I78="Human Resources",0,Sheet1!I78="Life Sciences",1,Sheet1!I78="Marketing",2,Sheet1!I78="Medical",3,Sheet1!I78="Technical Degree",4,Sheet1!I78="Other",5)</f>
        <v>2</v>
      </c>
      <c r="I78">
        <v>1</v>
      </c>
      <c r="J78">
        <v>100</v>
      </c>
      <c r="K78">
        <v>3</v>
      </c>
      <c r="L78">
        <f>IF(Sheet1!M78="Male",0,1)</f>
        <v>0</v>
      </c>
      <c r="M78">
        <v>32</v>
      </c>
      <c r="N78">
        <v>2</v>
      </c>
      <c r="O78">
        <v>2</v>
      </c>
      <c r="P78" cm="1">
        <f t="array" ref="P78">_xlfn.IFS(Sheet1!Q78="Healthcare Representative",0,Sheet1!Q78="Human Resources",1,Sheet1!Q78="Laboratory Technician",2,Sheet1!Q78="Manager",3,Sheet1!Q78="Manufacturing Director",4,Sheet1!Q78="Research Director",5,Sheet1!Q78="Research Scientist",6,Sheet1!Q78="Sales Executive",7,Sheet1!Q78="Sales Representative",8)</f>
        <v>7</v>
      </c>
      <c r="Q78">
        <v>1</v>
      </c>
      <c r="R78">
        <f>IF(Sheet1!S78="Single",0,IF(Sheet1!S78="Married",1,2))</f>
        <v>0</v>
      </c>
      <c r="S78">
        <v>4312</v>
      </c>
      <c r="T78">
        <v>23016</v>
      </c>
      <c r="U78">
        <v>0</v>
      </c>
      <c r="V78">
        <f>IF(Sheet1!X78="No",0,1)</f>
        <v>0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</row>
    <row r="79" spans="1:34" x14ac:dyDescent="0.3">
      <c r="A79">
        <f>IF(Sheet1!C79="No",0,1)</f>
        <v>0</v>
      </c>
      <c r="B79">
        <v>45</v>
      </c>
      <c r="C79">
        <f>IF(Sheet1!D79="Non-Travel",0,IF(Sheet1!D79="Travel_Frequently",1,2))</f>
        <v>2</v>
      </c>
      <c r="D79">
        <v>193</v>
      </c>
      <c r="E79">
        <f>IF(Sheet1!F79="Human Resources",0,IF(Sheet1!F79="Research &amp; Development",1,2))</f>
        <v>1</v>
      </c>
      <c r="F79">
        <v>6</v>
      </c>
      <c r="G79">
        <v>4</v>
      </c>
      <c r="H79" cm="1">
        <f t="array" ref="H79">_xlfn.IFS(Sheet1!I79="Human Resources",0,Sheet1!I79="Life Sciences",1,Sheet1!I79="Marketing",2,Sheet1!I79="Medical",3,Sheet1!I79="Technical Degree",4,Sheet1!I79="Other",5)</f>
        <v>5</v>
      </c>
      <c r="I79">
        <v>1</v>
      </c>
      <c r="J79">
        <v>101</v>
      </c>
      <c r="K79">
        <v>4</v>
      </c>
      <c r="L79">
        <f>IF(Sheet1!M79="Male",0,1)</f>
        <v>0</v>
      </c>
      <c r="M79">
        <v>52</v>
      </c>
      <c r="N79">
        <v>3</v>
      </c>
      <c r="O79">
        <v>3</v>
      </c>
      <c r="P79" cm="1">
        <f t="array" ref="P79">_xlfn.IFS(Sheet1!Q79="Healthcare Representative",0,Sheet1!Q79="Human Resources",1,Sheet1!Q79="Laboratory Technician",2,Sheet1!Q79="Manager",3,Sheet1!Q79="Manufacturing Director",4,Sheet1!Q79="Research Director",5,Sheet1!Q79="Research Scientist",6,Sheet1!Q79="Sales Executive",7,Sheet1!Q79="Sales Representative",8)</f>
        <v>5</v>
      </c>
      <c r="Q79">
        <v>1</v>
      </c>
      <c r="R79">
        <f>IF(Sheet1!S79="Single",0,IF(Sheet1!S79="Married",1,2))</f>
        <v>1</v>
      </c>
      <c r="S79">
        <v>13245</v>
      </c>
      <c r="T79">
        <v>15067</v>
      </c>
      <c r="U79">
        <v>4</v>
      </c>
      <c r="V79">
        <f>IF(Sheet1!X79="No",0,1)</f>
        <v>1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f>IF(Sheet1!C80="No",0,1)</f>
        <v>0</v>
      </c>
      <c r="B80">
        <v>37</v>
      </c>
      <c r="C80">
        <f>IF(Sheet1!D80="Non-Travel",0,IF(Sheet1!D80="Travel_Frequently",1,2))</f>
        <v>2</v>
      </c>
      <c r="D80">
        <v>397</v>
      </c>
      <c r="E80">
        <f>IF(Sheet1!F80="Human Resources",0,IF(Sheet1!F80="Research &amp; Development",1,2))</f>
        <v>1</v>
      </c>
      <c r="F80">
        <v>7</v>
      </c>
      <c r="G80">
        <v>4</v>
      </c>
      <c r="H80" cm="1">
        <f t="array" ref="H80">_xlfn.IFS(Sheet1!I80="Human Resources",0,Sheet1!I80="Life Sciences",1,Sheet1!I80="Marketing",2,Sheet1!I80="Medical",3,Sheet1!I80="Technical Degree",4,Sheet1!I80="Other",5)</f>
        <v>3</v>
      </c>
      <c r="I80">
        <v>1</v>
      </c>
      <c r="J80">
        <v>102</v>
      </c>
      <c r="K80">
        <v>1</v>
      </c>
      <c r="L80">
        <f>IF(Sheet1!M80="Male",0,1)</f>
        <v>0</v>
      </c>
      <c r="M80">
        <v>30</v>
      </c>
      <c r="N80">
        <v>3</v>
      </c>
      <c r="O80">
        <v>3</v>
      </c>
      <c r="P80" cm="1">
        <f t="array" ref="P80">_xlfn.IFS(Sheet1!Q80="Healthcare Representative",0,Sheet1!Q80="Human Resources",1,Sheet1!Q80="Laboratory Technician",2,Sheet1!Q80="Manager",3,Sheet1!Q80="Manufacturing Director",4,Sheet1!Q80="Research Director",5,Sheet1!Q80="Research Scientist",6,Sheet1!Q80="Sales Executive",7,Sheet1!Q80="Sales Representative",8)</f>
        <v>5</v>
      </c>
      <c r="Q80">
        <v>3</v>
      </c>
      <c r="R80">
        <f>IF(Sheet1!S80="Single",0,IF(Sheet1!S80="Married",1,2))</f>
        <v>0</v>
      </c>
      <c r="S80">
        <v>13664</v>
      </c>
      <c r="T80">
        <v>25258</v>
      </c>
      <c r="U80">
        <v>4</v>
      </c>
      <c r="V80">
        <f>IF(Sheet1!X80="No",0,1)</f>
        <v>0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</row>
    <row r="81" spans="1:34" x14ac:dyDescent="0.3">
      <c r="A81">
        <f>IF(Sheet1!C81="No",0,1)</f>
        <v>0</v>
      </c>
      <c r="B81">
        <v>46</v>
      </c>
      <c r="C81">
        <f>IF(Sheet1!D81="Non-Travel",0,IF(Sheet1!D81="Travel_Frequently",1,2))</f>
        <v>2</v>
      </c>
      <c r="D81">
        <v>945</v>
      </c>
      <c r="E81">
        <f>IF(Sheet1!F81="Human Resources",0,IF(Sheet1!F81="Research &amp; Development",1,2))</f>
        <v>0</v>
      </c>
      <c r="F81">
        <v>5</v>
      </c>
      <c r="G81">
        <v>2</v>
      </c>
      <c r="H81" cm="1">
        <f t="array" ref="H81">_xlfn.IFS(Sheet1!I81="Human Resources",0,Sheet1!I81="Life Sciences",1,Sheet1!I81="Marketing",2,Sheet1!I81="Medical",3,Sheet1!I81="Technical Degree",4,Sheet1!I81="Other",5)</f>
        <v>3</v>
      </c>
      <c r="I81">
        <v>1</v>
      </c>
      <c r="J81">
        <v>103</v>
      </c>
      <c r="K81">
        <v>2</v>
      </c>
      <c r="L81">
        <f>IF(Sheet1!M81="Male",0,1)</f>
        <v>0</v>
      </c>
      <c r="M81">
        <v>80</v>
      </c>
      <c r="N81">
        <v>3</v>
      </c>
      <c r="O81">
        <v>2</v>
      </c>
      <c r="P81" cm="1">
        <f t="array" ref="P81">_xlfn.IFS(Sheet1!Q81="Healthcare Representative",0,Sheet1!Q81="Human Resources",1,Sheet1!Q81="Laboratory Technician",2,Sheet1!Q81="Manager",3,Sheet1!Q81="Manufacturing Director",4,Sheet1!Q81="Research Director",5,Sheet1!Q81="Research Scientist",6,Sheet1!Q81="Sales Executive",7,Sheet1!Q81="Sales Representative",8)</f>
        <v>1</v>
      </c>
      <c r="Q81">
        <v>2</v>
      </c>
      <c r="R81">
        <f>IF(Sheet1!S81="Single",0,IF(Sheet1!S81="Married",1,2))</f>
        <v>2</v>
      </c>
      <c r="S81">
        <v>5021</v>
      </c>
      <c r="T81">
        <v>10425</v>
      </c>
      <c r="U81">
        <v>8</v>
      </c>
      <c r="V81">
        <f>IF(Sheet1!X81="No",0,1)</f>
        <v>1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</row>
    <row r="82" spans="1:34" x14ac:dyDescent="0.3">
      <c r="A82">
        <f>IF(Sheet1!C82="No",0,1)</f>
        <v>0</v>
      </c>
      <c r="B82">
        <v>30</v>
      </c>
      <c r="C82">
        <f>IF(Sheet1!D82="Non-Travel",0,IF(Sheet1!D82="Travel_Frequently",1,2))</f>
        <v>2</v>
      </c>
      <c r="D82">
        <v>852</v>
      </c>
      <c r="E82">
        <f>IF(Sheet1!F82="Human Resources",0,IF(Sheet1!F82="Research &amp; Development",1,2))</f>
        <v>1</v>
      </c>
      <c r="F82">
        <v>1</v>
      </c>
      <c r="G82">
        <v>1</v>
      </c>
      <c r="H82" cm="1">
        <f t="array" ref="H82">_xlfn.IFS(Sheet1!I82="Human Resources",0,Sheet1!I82="Life Sciences",1,Sheet1!I82="Marketing",2,Sheet1!I82="Medical",3,Sheet1!I82="Technical Degree",4,Sheet1!I82="Other",5)</f>
        <v>1</v>
      </c>
      <c r="I82">
        <v>1</v>
      </c>
      <c r="J82">
        <v>104</v>
      </c>
      <c r="K82">
        <v>4</v>
      </c>
      <c r="L82">
        <f>IF(Sheet1!M82="Male",0,1)</f>
        <v>0</v>
      </c>
      <c r="M82">
        <v>55</v>
      </c>
      <c r="N82">
        <v>2</v>
      </c>
      <c r="O82">
        <v>2</v>
      </c>
      <c r="P82" cm="1">
        <f t="array" ref="P82">_xlfn.IFS(Sheet1!Q82="Healthcare Representative",0,Sheet1!Q82="Human Resources",1,Sheet1!Q82="Laboratory Technician",2,Sheet1!Q82="Manager",3,Sheet1!Q82="Manufacturing Director",4,Sheet1!Q82="Research Director",5,Sheet1!Q82="Research Scientist",6,Sheet1!Q82="Sales Executive",7,Sheet1!Q82="Sales Representative",8)</f>
        <v>2</v>
      </c>
      <c r="Q82">
        <v>4</v>
      </c>
      <c r="R82">
        <f>IF(Sheet1!S82="Single",0,IF(Sheet1!S82="Married",1,2))</f>
        <v>1</v>
      </c>
      <c r="S82">
        <v>5126</v>
      </c>
      <c r="T82">
        <v>15998</v>
      </c>
      <c r="U82">
        <v>1</v>
      </c>
      <c r="V82">
        <f>IF(Sheet1!X82="No",0,1)</f>
        <v>1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</row>
    <row r="83" spans="1:34" x14ac:dyDescent="0.3">
      <c r="A83">
        <f>IF(Sheet1!C83="No",0,1)</f>
        <v>0</v>
      </c>
      <c r="B83">
        <v>35</v>
      </c>
      <c r="C83">
        <f>IF(Sheet1!D83="Non-Travel",0,IF(Sheet1!D83="Travel_Frequently",1,2))</f>
        <v>2</v>
      </c>
      <c r="D83">
        <v>1214</v>
      </c>
      <c r="E83">
        <f>IF(Sheet1!F83="Human Resources",0,IF(Sheet1!F83="Research &amp; Development",1,2))</f>
        <v>1</v>
      </c>
      <c r="F83">
        <v>1</v>
      </c>
      <c r="G83">
        <v>3</v>
      </c>
      <c r="H83" cm="1">
        <f t="array" ref="H83">_xlfn.IFS(Sheet1!I83="Human Resources",0,Sheet1!I83="Life Sciences",1,Sheet1!I83="Marketing",2,Sheet1!I83="Medical",3,Sheet1!I83="Technical Degree",4,Sheet1!I83="Other",5)</f>
        <v>3</v>
      </c>
      <c r="I83">
        <v>1</v>
      </c>
      <c r="J83">
        <v>105</v>
      </c>
      <c r="K83">
        <v>2</v>
      </c>
      <c r="L83">
        <f>IF(Sheet1!M83="Male",0,1)</f>
        <v>0</v>
      </c>
      <c r="M83">
        <v>30</v>
      </c>
      <c r="N83">
        <v>2</v>
      </c>
      <c r="O83">
        <v>1</v>
      </c>
      <c r="P83" cm="1">
        <f t="array" ref="P83">_xlfn.IFS(Sheet1!Q83="Healthcare Representative",0,Sheet1!Q83="Human Resources",1,Sheet1!Q83="Laboratory Technician",2,Sheet1!Q83="Manager",3,Sheet1!Q83="Manufacturing Director",4,Sheet1!Q83="Research Director",5,Sheet1!Q83="Research Scientist",6,Sheet1!Q83="Sales Executive",7,Sheet1!Q83="Sales Representative",8)</f>
        <v>6</v>
      </c>
      <c r="Q83">
        <v>3</v>
      </c>
      <c r="R83">
        <f>IF(Sheet1!S83="Single",0,IF(Sheet1!S83="Married",1,2))</f>
        <v>0</v>
      </c>
      <c r="S83">
        <v>2859</v>
      </c>
      <c r="T83">
        <v>26278</v>
      </c>
      <c r="U83">
        <v>1</v>
      </c>
      <c r="V83">
        <f>IF(Sheet1!X83="No",0,1)</f>
        <v>0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</row>
    <row r="84" spans="1:34" x14ac:dyDescent="0.3">
      <c r="A84">
        <f>IF(Sheet1!C84="No",0,1)</f>
        <v>0</v>
      </c>
      <c r="B84">
        <v>55</v>
      </c>
      <c r="C84">
        <f>IF(Sheet1!D84="Non-Travel",0,IF(Sheet1!D84="Travel_Frequently",1,2))</f>
        <v>2</v>
      </c>
      <c r="D84">
        <v>111</v>
      </c>
      <c r="E84">
        <f>IF(Sheet1!F84="Human Resources",0,IF(Sheet1!F84="Research &amp; Development",1,2))</f>
        <v>2</v>
      </c>
      <c r="F84">
        <v>1</v>
      </c>
      <c r="G84">
        <v>2</v>
      </c>
      <c r="H84" cm="1">
        <f t="array" ref="H84">_xlfn.IFS(Sheet1!I84="Human Resources",0,Sheet1!I84="Life Sciences",1,Sheet1!I84="Marketing",2,Sheet1!I84="Medical",3,Sheet1!I84="Technical Degree",4,Sheet1!I84="Other",5)</f>
        <v>1</v>
      </c>
      <c r="I84">
        <v>1</v>
      </c>
      <c r="J84">
        <v>106</v>
      </c>
      <c r="K84">
        <v>1</v>
      </c>
      <c r="L84">
        <f>IF(Sheet1!M84="Male",0,1)</f>
        <v>0</v>
      </c>
      <c r="M84">
        <v>70</v>
      </c>
      <c r="N84">
        <v>3</v>
      </c>
      <c r="O84">
        <v>3</v>
      </c>
      <c r="P84" cm="1">
        <f t="array" ref="P84">_xlfn.IFS(Sheet1!Q84="Healthcare Representative",0,Sheet1!Q84="Human Resources",1,Sheet1!Q84="Laboratory Technician",2,Sheet1!Q84="Manager",3,Sheet1!Q84="Manufacturing Director",4,Sheet1!Q84="Research Director",5,Sheet1!Q84="Research Scientist",6,Sheet1!Q84="Sales Executive",7,Sheet1!Q84="Sales Representative",8)</f>
        <v>7</v>
      </c>
      <c r="Q84">
        <v>4</v>
      </c>
      <c r="R84">
        <f>IF(Sheet1!S84="Single",0,IF(Sheet1!S84="Married",1,2))</f>
        <v>1</v>
      </c>
      <c r="S84">
        <v>10239</v>
      </c>
      <c r="T84">
        <v>18092</v>
      </c>
      <c r="U84">
        <v>3</v>
      </c>
      <c r="V84">
        <f>IF(Sheet1!X84="No",0,1)</f>
        <v>0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</row>
    <row r="85" spans="1:34" x14ac:dyDescent="0.3">
      <c r="A85">
        <f>IF(Sheet1!C85="No",0,1)</f>
        <v>0</v>
      </c>
      <c r="B85">
        <v>38</v>
      </c>
      <c r="C85">
        <f>IF(Sheet1!D85="Non-Travel",0,IF(Sheet1!D85="Travel_Frequently",1,2))</f>
        <v>0</v>
      </c>
      <c r="D85">
        <v>573</v>
      </c>
      <c r="E85">
        <f>IF(Sheet1!F85="Human Resources",0,IF(Sheet1!F85="Research &amp; Development",1,2))</f>
        <v>1</v>
      </c>
      <c r="F85">
        <v>6</v>
      </c>
      <c r="G85">
        <v>3</v>
      </c>
      <c r="H85" cm="1">
        <f t="array" ref="H85">_xlfn.IFS(Sheet1!I85="Human Resources",0,Sheet1!I85="Life Sciences",1,Sheet1!I85="Marketing",2,Sheet1!I85="Medical",3,Sheet1!I85="Technical Degree",4,Sheet1!I85="Other",5)</f>
        <v>3</v>
      </c>
      <c r="I85">
        <v>1</v>
      </c>
      <c r="J85">
        <v>107</v>
      </c>
      <c r="K85">
        <v>2</v>
      </c>
      <c r="L85">
        <f>IF(Sheet1!M85="Male",0,1)</f>
        <v>1</v>
      </c>
      <c r="M85">
        <v>79</v>
      </c>
      <c r="N85">
        <v>1</v>
      </c>
      <c r="O85">
        <v>2</v>
      </c>
      <c r="P85" cm="1">
        <f t="array" ref="P85">_xlfn.IFS(Sheet1!Q85="Healthcare Representative",0,Sheet1!Q85="Human Resources",1,Sheet1!Q85="Laboratory Technician",2,Sheet1!Q85="Manager",3,Sheet1!Q85="Manufacturing Director",4,Sheet1!Q85="Research Director",5,Sheet1!Q85="Research Scientist",6,Sheet1!Q85="Sales Executive",7,Sheet1!Q85="Sales Representative",8)</f>
        <v>6</v>
      </c>
      <c r="Q85">
        <v>4</v>
      </c>
      <c r="R85">
        <f>IF(Sheet1!S85="Single",0,IF(Sheet1!S85="Married",1,2))</f>
        <v>2</v>
      </c>
      <c r="S85">
        <v>5329</v>
      </c>
      <c r="T85">
        <v>15717</v>
      </c>
      <c r="U85">
        <v>7</v>
      </c>
      <c r="V85">
        <f>IF(Sheet1!X85="No",0,1)</f>
        <v>1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</row>
    <row r="86" spans="1:34" x14ac:dyDescent="0.3">
      <c r="A86">
        <f>IF(Sheet1!C86="No",0,1)</f>
        <v>0</v>
      </c>
      <c r="B86">
        <v>34</v>
      </c>
      <c r="C86">
        <f>IF(Sheet1!D86="Non-Travel",0,IF(Sheet1!D86="Travel_Frequently",1,2))</f>
        <v>2</v>
      </c>
      <c r="D86">
        <v>1153</v>
      </c>
      <c r="E86">
        <f>IF(Sheet1!F86="Human Resources",0,IF(Sheet1!F86="Research &amp; Development",1,2))</f>
        <v>1</v>
      </c>
      <c r="F86">
        <v>1</v>
      </c>
      <c r="G86">
        <v>2</v>
      </c>
      <c r="H86" cm="1">
        <f t="array" ref="H86">_xlfn.IFS(Sheet1!I86="Human Resources",0,Sheet1!I86="Life Sciences",1,Sheet1!I86="Marketing",2,Sheet1!I86="Medical",3,Sheet1!I86="Technical Degree",4,Sheet1!I86="Other",5)</f>
        <v>3</v>
      </c>
      <c r="I86">
        <v>1</v>
      </c>
      <c r="J86">
        <v>110</v>
      </c>
      <c r="K86">
        <v>1</v>
      </c>
      <c r="L86">
        <f>IF(Sheet1!M86="Male",0,1)</f>
        <v>0</v>
      </c>
      <c r="M86">
        <v>94</v>
      </c>
      <c r="N86">
        <v>3</v>
      </c>
      <c r="O86">
        <v>2</v>
      </c>
      <c r="P86" cm="1">
        <f t="array" ref="P86">_xlfn.IFS(Sheet1!Q86="Healthcare Representative",0,Sheet1!Q86="Human Resources",1,Sheet1!Q86="Laboratory Technician",2,Sheet1!Q86="Manager",3,Sheet1!Q86="Manufacturing Director",4,Sheet1!Q86="Research Director",5,Sheet1!Q86="Research Scientist",6,Sheet1!Q86="Sales Executive",7,Sheet1!Q86="Sales Representative",8)</f>
        <v>4</v>
      </c>
      <c r="Q86">
        <v>2</v>
      </c>
      <c r="R86">
        <f>IF(Sheet1!S86="Single",0,IF(Sheet1!S86="Married",1,2))</f>
        <v>1</v>
      </c>
      <c r="S86">
        <v>4325</v>
      </c>
      <c r="T86">
        <v>17736</v>
      </c>
      <c r="U86">
        <v>1</v>
      </c>
      <c r="V86">
        <f>IF(Sheet1!X86="No",0,1)</f>
        <v>0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</row>
    <row r="87" spans="1:34" x14ac:dyDescent="0.3">
      <c r="A87">
        <f>IF(Sheet1!C87="No",0,1)</f>
        <v>0</v>
      </c>
      <c r="B87">
        <v>56</v>
      </c>
      <c r="C87">
        <f>IF(Sheet1!D87="Non-Travel",0,IF(Sheet1!D87="Travel_Frequently",1,2))</f>
        <v>2</v>
      </c>
      <c r="D87">
        <v>1400</v>
      </c>
      <c r="E87">
        <f>IF(Sheet1!F87="Human Resources",0,IF(Sheet1!F87="Research &amp; Development",1,2))</f>
        <v>1</v>
      </c>
      <c r="F87">
        <v>7</v>
      </c>
      <c r="G87">
        <v>3</v>
      </c>
      <c r="H87" cm="1">
        <f t="array" ref="H87">_xlfn.IFS(Sheet1!I87="Human Resources",0,Sheet1!I87="Life Sciences",1,Sheet1!I87="Marketing",2,Sheet1!I87="Medical",3,Sheet1!I87="Technical Degree",4,Sheet1!I87="Other",5)</f>
        <v>1</v>
      </c>
      <c r="I87">
        <v>1</v>
      </c>
      <c r="J87">
        <v>112</v>
      </c>
      <c r="K87">
        <v>4</v>
      </c>
      <c r="L87">
        <f>IF(Sheet1!M87="Male",0,1)</f>
        <v>0</v>
      </c>
      <c r="M87">
        <v>49</v>
      </c>
      <c r="N87">
        <v>1</v>
      </c>
      <c r="O87">
        <v>3</v>
      </c>
      <c r="P87" cm="1">
        <f t="array" ref="P87">_xlfn.IFS(Sheet1!Q87="Healthcare Representative",0,Sheet1!Q87="Human Resources",1,Sheet1!Q87="Laboratory Technician",2,Sheet1!Q87="Manager",3,Sheet1!Q87="Manufacturing Director",4,Sheet1!Q87="Research Director",5,Sheet1!Q87="Research Scientist",6,Sheet1!Q87="Sales Executive",7,Sheet1!Q87="Sales Representative",8)</f>
        <v>4</v>
      </c>
      <c r="Q87">
        <v>4</v>
      </c>
      <c r="R87">
        <f>IF(Sheet1!S87="Single",0,IF(Sheet1!S87="Married",1,2))</f>
        <v>0</v>
      </c>
      <c r="S87">
        <v>7260</v>
      </c>
      <c r="T87">
        <v>21698</v>
      </c>
      <c r="U87">
        <v>4</v>
      </c>
      <c r="V87">
        <f>IF(Sheet1!X87="No",0,1)</f>
        <v>0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</row>
    <row r="88" spans="1:34" x14ac:dyDescent="0.3">
      <c r="A88">
        <f>IF(Sheet1!C88="No",0,1)</f>
        <v>0</v>
      </c>
      <c r="B88">
        <v>23</v>
      </c>
      <c r="C88">
        <f>IF(Sheet1!D88="Non-Travel",0,IF(Sheet1!D88="Travel_Frequently",1,2))</f>
        <v>2</v>
      </c>
      <c r="D88">
        <v>541</v>
      </c>
      <c r="E88">
        <f>IF(Sheet1!F88="Human Resources",0,IF(Sheet1!F88="Research &amp; Development",1,2))</f>
        <v>2</v>
      </c>
      <c r="F88">
        <v>2</v>
      </c>
      <c r="G88">
        <v>1</v>
      </c>
      <c r="H88" cm="1">
        <f t="array" ref="H88">_xlfn.IFS(Sheet1!I88="Human Resources",0,Sheet1!I88="Life Sciences",1,Sheet1!I88="Marketing",2,Sheet1!I88="Medical",3,Sheet1!I88="Technical Degree",4,Sheet1!I88="Other",5)</f>
        <v>4</v>
      </c>
      <c r="I88">
        <v>1</v>
      </c>
      <c r="J88">
        <v>113</v>
      </c>
      <c r="K88">
        <v>3</v>
      </c>
      <c r="L88">
        <f>IF(Sheet1!M88="Male",0,1)</f>
        <v>0</v>
      </c>
      <c r="M88">
        <v>62</v>
      </c>
      <c r="N88">
        <v>3</v>
      </c>
      <c r="O88">
        <v>1</v>
      </c>
      <c r="P88" cm="1">
        <f t="array" ref="P88">_xlfn.IFS(Sheet1!Q88="Healthcare Representative",0,Sheet1!Q88="Human Resources",1,Sheet1!Q88="Laboratory Technician",2,Sheet1!Q88="Manager",3,Sheet1!Q88="Manufacturing Director",4,Sheet1!Q88="Research Director",5,Sheet1!Q88="Research Scientist",6,Sheet1!Q88="Sales Executive",7,Sheet1!Q88="Sales Representative",8)</f>
        <v>8</v>
      </c>
      <c r="Q88">
        <v>1</v>
      </c>
      <c r="R88">
        <f>IF(Sheet1!S88="Single",0,IF(Sheet1!S88="Married",1,2))</f>
        <v>2</v>
      </c>
      <c r="S88">
        <v>2322</v>
      </c>
      <c r="T88">
        <v>9518</v>
      </c>
      <c r="U88">
        <v>3</v>
      </c>
      <c r="V88">
        <f>IF(Sheet1!X88="No",0,1)</f>
        <v>0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>
        <f>IF(Sheet1!C89="No",0,1)</f>
        <v>0</v>
      </c>
      <c r="B89">
        <v>51</v>
      </c>
      <c r="C89">
        <f>IF(Sheet1!D89="Non-Travel",0,IF(Sheet1!D89="Travel_Frequently",1,2))</f>
        <v>2</v>
      </c>
      <c r="D89">
        <v>432</v>
      </c>
      <c r="E89">
        <f>IF(Sheet1!F89="Human Resources",0,IF(Sheet1!F89="Research &amp; Development",1,2))</f>
        <v>1</v>
      </c>
      <c r="F89">
        <v>9</v>
      </c>
      <c r="G89">
        <v>4</v>
      </c>
      <c r="H89" cm="1">
        <f t="array" ref="H89">_xlfn.IFS(Sheet1!I89="Human Resources",0,Sheet1!I89="Life Sciences",1,Sheet1!I89="Marketing",2,Sheet1!I89="Medical",3,Sheet1!I89="Technical Degree",4,Sheet1!I89="Other",5)</f>
        <v>1</v>
      </c>
      <c r="I89">
        <v>1</v>
      </c>
      <c r="J89">
        <v>116</v>
      </c>
      <c r="K89">
        <v>4</v>
      </c>
      <c r="L89">
        <f>IF(Sheet1!M89="Male",0,1)</f>
        <v>0</v>
      </c>
      <c r="M89">
        <v>96</v>
      </c>
      <c r="N89">
        <v>3</v>
      </c>
      <c r="O89">
        <v>1</v>
      </c>
      <c r="P89" cm="1">
        <f t="array" ref="P89">_xlfn.IFS(Sheet1!Q89="Healthcare Representative",0,Sheet1!Q89="Human Resources",1,Sheet1!Q89="Laboratory Technician",2,Sheet1!Q89="Manager",3,Sheet1!Q89="Manufacturing Director",4,Sheet1!Q89="Research Director",5,Sheet1!Q89="Research Scientist",6,Sheet1!Q89="Sales Executive",7,Sheet1!Q89="Sales Representative",8)</f>
        <v>2</v>
      </c>
      <c r="Q89">
        <v>4</v>
      </c>
      <c r="R89">
        <f>IF(Sheet1!S89="Single",0,IF(Sheet1!S89="Married",1,2))</f>
        <v>1</v>
      </c>
      <c r="S89">
        <v>2075</v>
      </c>
      <c r="T89">
        <v>18725</v>
      </c>
      <c r="U89">
        <v>3</v>
      </c>
      <c r="V89">
        <f>IF(Sheet1!X89="No",0,1)</f>
        <v>0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</row>
    <row r="90" spans="1:34" x14ac:dyDescent="0.3">
      <c r="A90">
        <f>IF(Sheet1!C90="No",0,1)</f>
        <v>0</v>
      </c>
      <c r="B90">
        <v>30</v>
      </c>
      <c r="C90">
        <f>IF(Sheet1!D90="Non-Travel",0,IF(Sheet1!D90="Travel_Frequently",1,2))</f>
        <v>2</v>
      </c>
      <c r="D90">
        <v>288</v>
      </c>
      <c r="E90">
        <f>IF(Sheet1!F90="Human Resources",0,IF(Sheet1!F90="Research &amp; Development",1,2))</f>
        <v>1</v>
      </c>
      <c r="F90">
        <v>2</v>
      </c>
      <c r="G90">
        <v>3</v>
      </c>
      <c r="H90" cm="1">
        <f t="array" ref="H90">_xlfn.IFS(Sheet1!I90="Human Resources",0,Sheet1!I90="Life Sciences",1,Sheet1!I90="Marketing",2,Sheet1!I90="Medical",3,Sheet1!I90="Technical Degree",4,Sheet1!I90="Other",5)</f>
        <v>1</v>
      </c>
      <c r="I90">
        <v>1</v>
      </c>
      <c r="J90">
        <v>117</v>
      </c>
      <c r="K90">
        <v>3</v>
      </c>
      <c r="L90">
        <f>IF(Sheet1!M90="Male",0,1)</f>
        <v>0</v>
      </c>
      <c r="M90">
        <v>99</v>
      </c>
      <c r="N90">
        <v>2</v>
      </c>
      <c r="O90">
        <v>2</v>
      </c>
      <c r="P90" cm="1">
        <f t="array" ref="P90">_xlfn.IFS(Sheet1!Q90="Healthcare Representative",0,Sheet1!Q90="Human Resources",1,Sheet1!Q90="Laboratory Technician",2,Sheet1!Q90="Manager",3,Sheet1!Q90="Manufacturing Director",4,Sheet1!Q90="Research Director",5,Sheet1!Q90="Research Scientist",6,Sheet1!Q90="Sales Executive",7,Sheet1!Q90="Sales Representative",8)</f>
        <v>0</v>
      </c>
      <c r="Q90">
        <v>4</v>
      </c>
      <c r="R90">
        <f>IF(Sheet1!S90="Single",0,IF(Sheet1!S90="Married",1,2))</f>
        <v>1</v>
      </c>
      <c r="S90">
        <v>4152</v>
      </c>
      <c r="T90">
        <v>15830</v>
      </c>
      <c r="U90">
        <v>1</v>
      </c>
      <c r="V90">
        <f>IF(Sheet1!X90="No",0,1)</f>
        <v>0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</row>
    <row r="91" spans="1:34" x14ac:dyDescent="0.3">
      <c r="A91">
        <f>IF(Sheet1!C91="No",0,1)</f>
        <v>1</v>
      </c>
      <c r="B91">
        <v>46</v>
      </c>
      <c r="C91">
        <f>IF(Sheet1!D91="Non-Travel",0,IF(Sheet1!D91="Travel_Frequently",1,2))</f>
        <v>2</v>
      </c>
      <c r="D91">
        <v>669</v>
      </c>
      <c r="E91">
        <f>IF(Sheet1!F91="Human Resources",0,IF(Sheet1!F91="Research &amp; Development",1,2))</f>
        <v>2</v>
      </c>
      <c r="F91">
        <v>9</v>
      </c>
      <c r="G91">
        <v>2</v>
      </c>
      <c r="H91" cm="1">
        <f t="array" ref="H91">_xlfn.IFS(Sheet1!I91="Human Resources",0,Sheet1!I91="Life Sciences",1,Sheet1!I91="Marketing",2,Sheet1!I91="Medical",3,Sheet1!I91="Technical Degree",4,Sheet1!I91="Other",5)</f>
        <v>3</v>
      </c>
      <c r="I91">
        <v>1</v>
      </c>
      <c r="J91">
        <v>118</v>
      </c>
      <c r="K91">
        <v>3</v>
      </c>
      <c r="L91">
        <f>IF(Sheet1!M91="Male",0,1)</f>
        <v>0</v>
      </c>
      <c r="M91">
        <v>64</v>
      </c>
      <c r="N91">
        <v>2</v>
      </c>
      <c r="O91">
        <v>3</v>
      </c>
      <c r="P91" cm="1">
        <f t="array" ref="P91">_xlfn.IFS(Sheet1!Q91="Healthcare Representative",0,Sheet1!Q91="Human Resources",1,Sheet1!Q91="Laboratory Technician",2,Sheet1!Q91="Manager",3,Sheet1!Q91="Manufacturing Director",4,Sheet1!Q91="Research Director",5,Sheet1!Q91="Research Scientist",6,Sheet1!Q91="Sales Executive",7,Sheet1!Q91="Sales Representative",8)</f>
        <v>7</v>
      </c>
      <c r="Q91">
        <v>4</v>
      </c>
      <c r="R91">
        <f>IF(Sheet1!S91="Single",0,IF(Sheet1!S91="Married",1,2))</f>
        <v>0</v>
      </c>
      <c r="S91">
        <v>9619</v>
      </c>
      <c r="T91">
        <v>13596</v>
      </c>
      <c r="U91">
        <v>1</v>
      </c>
      <c r="V91">
        <f>IF(Sheet1!X91="No",0,1)</f>
        <v>0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</row>
    <row r="92" spans="1:34" x14ac:dyDescent="0.3">
      <c r="A92">
        <f>IF(Sheet1!C92="No",0,1)</f>
        <v>0</v>
      </c>
      <c r="B92">
        <v>40</v>
      </c>
      <c r="C92">
        <f>IF(Sheet1!D92="Non-Travel",0,IF(Sheet1!D92="Travel_Frequently",1,2))</f>
        <v>1</v>
      </c>
      <c r="D92">
        <v>530</v>
      </c>
      <c r="E92">
        <f>IF(Sheet1!F92="Human Resources",0,IF(Sheet1!F92="Research &amp; Development",1,2))</f>
        <v>1</v>
      </c>
      <c r="F92">
        <v>1</v>
      </c>
      <c r="G92">
        <v>4</v>
      </c>
      <c r="H92" cm="1">
        <f t="array" ref="H92">_xlfn.IFS(Sheet1!I92="Human Resources",0,Sheet1!I92="Life Sciences",1,Sheet1!I92="Marketing",2,Sheet1!I92="Medical",3,Sheet1!I92="Technical Degree",4,Sheet1!I92="Other",5)</f>
        <v>1</v>
      </c>
      <c r="I92">
        <v>1</v>
      </c>
      <c r="J92">
        <v>119</v>
      </c>
      <c r="K92">
        <v>3</v>
      </c>
      <c r="L92">
        <f>IF(Sheet1!M92="Male",0,1)</f>
        <v>0</v>
      </c>
      <c r="M92">
        <v>78</v>
      </c>
      <c r="N92">
        <v>2</v>
      </c>
      <c r="O92">
        <v>4</v>
      </c>
      <c r="P92" cm="1">
        <f t="array" ref="P92">_xlfn.IFS(Sheet1!Q92="Healthcare Representative",0,Sheet1!Q92="Human Resources",1,Sheet1!Q92="Laboratory Technician",2,Sheet1!Q92="Manager",3,Sheet1!Q92="Manufacturing Director",4,Sheet1!Q92="Research Director",5,Sheet1!Q92="Research Scientist",6,Sheet1!Q92="Sales Executive",7,Sheet1!Q92="Sales Representative",8)</f>
        <v>0</v>
      </c>
      <c r="Q92">
        <v>2</v>
      </c>
      <c r="R92">
        <f>IF(Sheet1!S92="Single",0,IF(Sheet1!S92="Married",1,2))</f>
        <v>1</v>
      </c>
      <c r="S92">
        <v>13503</v>
      </c>
      <c r="T92">
        <v>14115</v>
      </c>
      <c r="U92">
        <v>1</v>
      </c>
      <c r="V92">
        <f>IF(Sheet1!X92="No",0,1)</f>
        <v>0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</row>
    <row r="93" spans="1:34" x14ac:dyDescent="0.3">
      <c r="A93">
        <f>IF(Sheet1!C93="No",0,1)</f>
        <v>0</v>
      </c>
      <c r="B93">
        <v>51</v>
      </c>
      <c r="C93">
        <f>IF(Sheet1!D93="Non-Travel",0,IF(Sheet1!D93="Travel_Frequently",1,2))</f>
        <v>2</v>
      </c>
      <c r="D93">
        <v>632</v>
      </c>
      <c r="E93">
        <f>IF(Sheet1!F93="Human Resources",0,IF(Sheet1!F93="Research &amp; Development",1,2))</f>
        <v>2</v>
      </c>
      <c r="F93">
        <v>21</v>
      </c>
      <c r="G93">
        <v>4</v>
      </c>
      <c r="H93" cm="1">
        <f t="array" ref="H93">_xlfn.IFS(Sheet1!I93="Human Resources",0,Sheet1!I93="Life Sciences",1,Sheet1!I93="Marketing",2,Sheet1!I93="Medical",3,Sheet1!I93="Technical Degree",4,Sheet1!I93="Other",5)</f>
        <v>2</v>
      </c>
      <c r="I93">
        <v>1</v>
      </c>
      <c r="J93">
        <v>120</v>
      </c>
      <c r="K93">
        <v>3</v>
      </c>
      <c r="L93">
        <f>IF(Sheet1!M93="Male",0,1)</f>
        <v>0</v>
      </c>
      <c r="M93">
        <v>71</v>
      </c>
      <c r="N93">
        <v>3</v>
      </c>
      <c r="O93">
        <v>2</v>
      </c>
      <c r="P93" cm="1">
        <f t="array" ref="P93">_xlfn.IFS(Sheet1!Q93="Healthcare Representative",0,Sheet1!Q93="Human Resources",1,Sheet1!Q93="Laboratory Technician",2,Sheet1!Q93="Manager",3,Sheet1!Q93="Manufacturing Director",4,Sheet1!Q93="Research Director",5,Sheet1!Q93="Research Scientist",6,Sheet1!Q93="Sales Executive",7,Sheet1!Q93="Sales Representative",8)</f>
        <v>7</v>
      </c>
      <c r="Q93">
        <v>4</v>
      </c>
      <c r="R93">
        <f>IF(Sheet1!S93="Single",0,IF(Sheet1!S93="Married",1,2))</f>
        <v>0</v>
      </c>
      <c r="S93">
        <v>5441</v>
      </c>
      <c r="T93">
        <v>8423</v>
      </c>
      <c r="U93">
        <v>0</v>
      </c>
      <c r="V93">
        <f>IF(Sheet1!X93="No",0,1)</f>
        <v>1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</row>
    <row r="94" spans="1:34" x14ac:dyDescent="0.3">
      <c r="A94">
        <f>IF(Sheet1!C94="No",0,1)</f>
        <v>0</v>
      </c>
      <c r="B94">
        <v>30</v>
      </c>
      <c r="C94">
        <f>IF(Sheet1!D94="Non-Travel",0,IF(Sheet1!D94="Travel_Frequently",1,2))</f>
        <v>2</v>
      </c>
      <c r="D94">
        <v>1334</v>
      </c>
      <c r="E94">
        <f>IF(Sheet1!F94="Human Resources",0,IF(Sheet1!F94="Research &amp; Development",1,2))</f>
        <v>2</v>
      </c>
      <c r="F94">
        <v>4</v>
      </c>
      <c r="G94">
        <v>2</v>
      </c>
      <c r="H94" cm="1">
        <f t="array" ref="H94">_xlfn.IFS(Sheet1!I94="Human Resources",0,Sheet1!I94="Life Sciences",1,Sheet1!I94="Marketing",2,Sheet1!I94="Medical",3,Sheet1!I94="Technical Degree",4,Sheet1!I94="Other",5)</f>
        <v>3</v>
      </c>
      <c r="I94">
        <v>1</v>
      </c>
      <c r="J94">
        <v>121</v>
      </c>
      <c r="K94">
        <v>3</v>
      </c>
      <c r="L94">
        <f>IF(Sheet1!M94="Male",0,1)</f>
        <v>1</v>
      </c>
      <c r="M94">
        <v>63</v>
      </c>
      <c r="N94">
        <v>2</v>
      </c>
      <c r="O94">
        <v>2</v>
      </c>
      <c r="P94" cm="1">
        <f t="array" ref="P94">_xlfn.IFS(Sheet1!Q94="Healthcare Representative",0,Sheet1!Q94="Human Resources",1,Sheet1!Q94="Laboratory Technician",2,Sheet1!Q94="Manager",3,Sheet1!Q94="Manufacturing Director",4,Sheet1!Q94="Research Director",5,Sheet1!Q94="Research Scientist",6,Sheet1!Q94="Sales Executive",7,Sheet1!Q94="Sales Representative",8)</f>
        <v>7</v>
      </c>
      <c r="Q94">
        <v>2</v>
      </c>
      <c r="R94">
        <f>IF(Sheet1!S94="Single",0,IF(Sheet1!S94="Married",1,2))</f>
        <v>2</v>
      </c>
      <c r="S94">
        <v>5209</v>
      </c>
      <c r="T94">
        <v>19760</v>
      </c>
      <c r="U94">
        <v>1</v>
      </c>
      <c r="V94">
        <f>IF(Sheet1!X94="No",0,1)</f>
        <v>1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</row>
    <row r="95" spans="1:34" x14ac:dyDescent="0.3">
      <c r="A95">
        <f>IF(Sheet1!C95="No",0,1)</f>
        <v>0</v>
      </c>
      <c r="B95">
        <v>46</v>
      </c>
      <c r="C95">
        <f>IF(Sheet1!D95="Non-Travel",0,IF(Sheet1!D95="Travel_Frequently",1,2))</f>
        <v>1</v>
      </c>
      <c r="D95">
        <v>638</v>
      </c>
      <c r="E95">
        <f>IF(Sheet1!F95="Human Resources",0,IF(Sheet1!F95="Research &amp; Development",1,2))</f>
        <v>1</v>
      </c>
      <c r="F95">
        <v>1</v>
      </c>
      <c r="G95">
        <v>3</v>
      </c>
      <c r="H95" cm="1">
        <f t="array" ref="H95">_xlfn.IFS(Sheet1!I95="Human Resources",0,Sheet1!I95="Life Sciences",1,Sheet1!I95="Marketing",2,Sheet1!I95="Medical",3,Sheet1!I95="Technical Degree",4,Sheet1!I95="Other",5)</f>
        <v>3</v>
      </c>
      <c r="I95">
        <v>1</v>
      </c>
      <c r="J95">
        <v>124</v>
      </c>
      <c r="K95">
        <v>3</v>
      </c>
      <c r="L95">
        <f>IF(Sheet1!M95="Male",0,1)</f>
        <v>0</v>
      </c>
      <c r="M95">
        <v>40</v>
      </c>
      <c r="N95">
        <v>2</v>
      </c>
      <c r="O95">
        <v>3</v>
      </c>
      <c r="P95" cm="1">
        <f t="array" ref="P95">_xlfn.IFS(Sheet1!Q95="Healthcare Representative",0,Sheet1!Q95="Human Resources",1,Sheet1!Q95="Laboratory Technician",2,Sheet1!Q95="Manager",3,Sheet1!Q95="Manufacturing Director",4,Sheet1!Q95="Research Director",5,Sheet1!Q95="Research Scientist",6,Sheet1!Q95="Sales Executive",7,Sheet1!Q95="Sales Representative",8)</f>
        <v>0</v>
      </c>
      <c r="Q95">
        <v>1</v>
      </c>
      <c r="R95">
        <f>IF(Sheet1!S95="Single",0,IF(Sheet1!S95="Married",1,2))</f>
        <v>1</v>
      </c>
      <c r="S95">
        <v>10673</v>
      </c>
      <c r="T95">
        <v>3142</v>
      </c>
      <c r="U95">
        <v>2</v>
      </c>
      <c r="V95">
        <f>IF(Sheet1!X95="No",0,1)</f>
        <v>1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</row>
    <row r="96" spans="1:34" x14ac:dyDescent="0.3">
      <c r="A96">
        <f>IF(Sheet1!C96="No",0,1)</f>
        <v>0</v>
      </c>
      <c r="B96">
        <v>32</v>
      </c>
      <c r="C96">
        <f>IF(Sheet1!D96="Non-Travel",0,IF(Sheet1!D96="Travel_Frequently",1,2))</f>
        <v>2</v>
      </c>
      <c r="D96">
        <v>1093</v>
      </c>
      <c r="E96">
        <f>IF(Sheet1!F96="Human Resources",0,IF(Sheet1!F96="Research &amp; Development",1,2))</f>
        <v>2</v>
      </c>
      <c r="F96">
        <v>6</v>
      </c>
      <c r="G96">
        <v>4</v>
      </c>
      <c r="H96" cm="1">
        <f t="array" ref="H96">_xlfn.IFS(Sheet1!I96="Human Resources",0,Sheet1!I96="Life Sciences",1,Sheet1!I96="Marketing",2,Sheet1!I96="Medical",3,Sheet1!I96="Technical Degree",4,Sheet1!I96="Other",5)</f>
        <v>3</v>
      </c>
      <c r="I96">
        <v>1</v>
      </c>
      <c r="J96">
        <v>125</v>
      </c>
      <c r="K96">
        <v>2</v>
      </c>
      <c r="L96">
        <f>IF(Sheet1!M96="Male",0,1)</f>
        <v>0</v>
      </c>
      <c r="M96">
        <v>87</v>
      </c>
      <c r="N96">
        <v>3</v>
      </c>
      <c r="O96">
        <v>2</v>
      </c>
      <c r="P96" cm="1">
        <f t="array" ref="P96">_xlfn.IFS(Sheet1!Q96="Healthcare Representative",0,Sheet1!Q96="Human Resources",1,Sheet1!Q96="Laboratory Technician",2,Sheet1!Q96="Manager",3,Sheet1!Q96="Manufacturing Director",4,Sheet1!Q96="Research Director",5,Sheet1!Q96="Research Scientist",6,Sheet1!Q96="Sales Executive",7,Sheet1!Q96="Sales Representative",8)</f>
        <v>7</v>
      </c>
      <c r="Q96">
        <v>3</v>
      </c>
      <c r="R96">
        <f>IF(Sheet1!S96="Single",0,IF(Sheet1!S96="Married",1,2))</f>
        <v>0</v>
      </c>
      <c r="S96">
        <v>5010</v>
      </c>
      <c r="T96">
        <v>24301</v>
      </c>
      <c r="U96">
        <v>1</v>
      </c>
      <c r="V96">
        <f>IF(Sheet1!X96="No",0,1)</f>
        <v>0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</row>
    <row r="97" spans="1:34" x14ac:dyDescent="0.3">
      <c r="A97">
        <f>IF(Sheet1!C97="No",0,1)</f>
        <v>0</v>
      </c>
      <c r="B97">
        <v>54</v>
      </c>
      <c r="C97">
        <f>IF(Sheet1!D97="Non-Travel",0,IF(Sheet1!D97="Travel_Frequently",1,2))</f>
        <v>2</v>
      </c>
      <c r="D97">
        <v>1217</v>
      </c>
      <c r="E97">
        <f>IF(Sheet1!F97="Human Resources",0,IF(Sheet1!F97="Research &amp; Development",1,2))</f>
        <v>1</v>
      </c>
      <c r="F97">
        <v>2</v>
      </c>
      <c r="G97">
        <v>4</v>
      </c>
      <c r="H97" cm="1">
        <f t="array" ref="H97">_xlfn.IFS(Sheet1!I97="Human Resources",0,Sheet1!I97="Life Sciences",1,Sheet1!I97="Marketing",2,Sheet1!I97="Medical",3,Sheet1!I97="Technical Degree",4,Sheet1!I97="Other",5)</f>
        <v>4</v>
      </c>
      <c r="I97">
        <v>1</v>
      </c>
      <c r="J97">
        <v>126</v>
      </c>
      <c r="K97">
        <v>1</v>
      </c>
      <c r="L97">
        <f>IF(Sheet1!M97="Male",0,1)</f>
        <v>1</v>
      </c>
      <c r="M97">
        <v>60</v>
      </c>
      <c r="N97">
        <v>3</v>
      </c>
      <c r="O97">
        <v>3</v>
      </c>
      <c r="P97" cm="1">
        <f t="array" ref="P97">_xlfn.IFS(Sheet1!Q97="Healthcare Representative",0,Sheet1!Q97="Human Resources",1,Sheet1!Q97="Laboratory Technician",2,Sheet1!Q97="Manager",3,Sheet1!Q97="Manufacturing Director",4,Sheet1!Q97="Research Director",5,Sheet1!Q97="Research Scientist",6,Sheet1!Q97="Sales Executive",7,Sheet1!Q97="Sales Representative",8)</f>
        <v>5</v>
      </c>
      <c r="Q97">
        <v>3</v>
      </c>
      <c r="R97">
        <f>IF(Sheet1!S97="Single",0,IF(Sheet1!S97="Married",1,2))</f>
        <v>1</v>
      </c>
      <c r="S97">
        <v>13549</v>
      </c>
      <c r="T97">
        <v>24001</v>
      </c>
      <c r="U97">
        <v>9</v>
      </c>
      <c r="V97">
        <f>IF(Sheet1!X97="No",0,1)</f>
        <v>0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</row>
    <row r="98" spans="1:34" x14ac:dyDescent="0.3">
      <c r="A98">
        <f>IF(Sheet1!C98="No",0,1)</f>
        <v>0</v>
      </c>
      <c r="B98">
        <v>24</v>
      </c>
      <c r="C98">
        <f>IF(Sheet1!D98="Non-Travel",0,IF(Sheet1!D98="Travel_Frequently",1,2))</f>
        <v>2</v>
      </c>
      <c r="D98">
        <v>1353</v>
      </c>
      <c r="E98">
        <f>IF(Sheet1!F98="Human Resources",0,IF(Sheet1!F98="Research &amp; Development",1,2))</f>
        <v>2</v>
      </c>
      <c r="F98">
        <v>3</v>
      </c>
      <c r="G98">
        <v>2</v>
      </c>
      <c r="H98" cm="1">
        <f t="array" ref="H98">_xlfn.IFS(Sheet1!I98="Human Resources",0,Sheet1!I98="Life Sciences",1,Sheet1!I98="Marketing",2,Sheet1!I98="Medical",3,Sheet1!I98="Technical Degree",4,Sheet1!I98="Other",5)</f>
        <v>5</v>
      </c>
      <c r="I98">
        <v>1</v>
      </c>
      <c r="J98">
        <v>128</v>
      </c>
      <c r="K98">
        <v>1</v>
      </c>
      <c r="L98">
        <f>IF(Sheet1!M98="Male",0,1)</f>
        <v>1</v>
      </c>
      <c r="M98">
        <v>33</v>
      </c>
      <c r="N98">
        <v>3</v>
      </c>
      <c r="O98">
        <v>2</v>
      </c>
      <c r="P98" cm="1">
        <f t="array" ref="P98">_xlfn.IFS(Sheet1!Q98="Healthcare Representative",0,Sheet1!Q98="Human Resources",1,Sheet1!Q98="Laboratory Technician",2,Sheet1!Q98="Manager",3,Sheet1!Q98="Manufacturing Director",4,Sheet1!Q98="Research Director",5,Sheet1!Q98="Research Scientist",6,Sheet1!Q98="Sales Executive",7,Sheet1!Q98="Sales Representative",8)</f>
        <v>7</v>
      </c>
      <c r="Q98">
        <v>3</v>
      </c>
      <c r="R98">
        <f>IF(Sheet1!S98="Single",0,IF(Sheet1!S98="Married",1,2))</f>
        <v>1</v>
      </c>
      <c r="S98">
        <v>4999</v>
      </c>
      <c r="T98">
        <v>17519</v>
      </c>
      <c r="U98">
        <v>0</v>
      </c>
      <c r="V98">
        <f>IF(Sheet1!X98="No",0,1)</f>
        <v>0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</row>
    <row r="99" spans="1:34" x14ac:dyDescent="0.3">
      <c r="A99">
        <f>IF(Sheet1!C99="No",0,1)</f>
        <v>0</v>
      </c>
      <c r="B99">
        <v>28</v>
      </c>
      <c r="C99">
        <f>IF(Sheet1!D99="Non-Travel",0,IF(Sheet1!D99="Travel_Frequently",1,2))</f>
        <v>0</v>
      </c>
      <c r="D99">
        <v>120</v>
      </c>
      <c r="E99">
        <f>IF(Sheet1!F99="Human Resources",0,IF(Sheet1!F99="Research &amp; Development",1,2))</f>
        <v>2</v>
      </c>
      <c r="F99">
        <v>4</v>
      </c>
      <c r="G99">
        <v>3</v>
      </c>
      <c r="H99" cm="1">
        <f t="array" ref="H99">_xlfn.IFS(Sheet1!I99="Human Resources",0,Sheet1!I99="Life Sciences",1,Sheet1!I99="Marketing",2,Sheet1!I99="Medical",3,Sheet1!I99="Technical Degree",4,Sheet1!I99="Other",5)</f>
        <v>3</v>
      </c>
      <c r="I99">
        <v>1</v>
      </c>
      <c r="J99">
        <v>129</v>
      </c>
      <c r="K99">
        <v>2</v>
      </c>
      <c r="L99">
        <f>IF(Sheet1!M99="Male",0,1)</f>
        <v>0</v>
      </c>
      <c r="M99">
        <v>43</v>
      </c>
      <c r="N99">
        <v>3</v>
      </c>
      <c r="O99">
        <v>2</v>
      </c>
      <c r="P99" cm="1">
        <f t="array" ref="P99">_xlfn.IFS(Sheet1!Q99="Healthcare Representative",0,Sheet1!Q99="Human Resources",1,Sheet1!Q99="Laboratory Technician",2,Sheet1!Q99="Manager",3,Sheet1!Q99="Manufacturing Director",4,Sheet1!Q99="Research Director",5,Sheet1!Q99="Research Scientist",6,Sheet1!Q99="Sales Executive",7,Sheet1!Q99="Sales Representative",8)</f>
        <v>7</v>
      </c>
      <c r="Q99">
        <v>3</v>
      </c>
      <c r="R99">
        <f>IF(Sheet1!S99="Single",0,IF(Sheet1!S99="Married",1,2))</f>
        <v>1</v>
      </c>
      <c r="S99">
        <v>4221</v>
      </c>
      <c r="T99">
        <v>8863</v>
      </c>
      <c r="U99">
        <v>1</v>
      </c>
      <c r="V99">
        <f>IF(Sheet1!X99="No",0,1)</f>
        <v>0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</row>
    <row r="100" spans="1:34" x14ac:dyDescent="0.3">
      <c r="A100">
        <f>IF(Sheet1!C100="No",0,1)</f>
        <v>0</v>
      </c>
      <c r="B100">
        <v>58</v>
      </c>
      <c r="C100">
        <f>IF(Sheet1!D100="Non-Travel",0,IF(Sheet1!D100="Travel_Frequently",1,2))</f>
        <v>2</v>
      </c>
      <c r="D100">
        <v>682</v>
      </c>
      <c r="E100">
        <f>IF(Sheet1!F100="Human Resources",0,IF(Sheet1!F100="Research &amp; Development",1,2))</f>
        <v>2</v>
      </c>
      <c r="F100">
        <v>10</v>
      </c>
      <c r="G100">
        <v>4</v>
      </c>
      <c r="H100" cm="1">
        <f t="array" ref="H100">_xlfn.IFS(Sheet1!I100="Human Resources",0,Sheet1!I100="Life Sciences",1,Sheet1!I100="Marketing",2,Sheet1!I100="Medical",3,Sheet1!I100="Technical Degree",4,Sheet1!I100="Other",5)</f>
        <v>3</v>
      </c>
      <c r="I100">
        <v>1</v>
      </c>
      <c r="J100">
        <v>131</v>
      </c>
      <c r="K100">
        <v>4</v>
      </c>
      <c r="L100">
        <f>IF(Sheet1!M100="Male",0,1)</f>
        <v>0</v>
      </c>
      <c r="M100">
        <v>37</v>
      </c>
      <c r="N100">
        <v>3</v>
      </c>
      <c r="O100">
        <v>4</v>
      </c>
      <c r="P100" cm="1">
        <f t="array" ref="P100">_xlfn.IFS(Sheet1!Q100="Healthcare Representative",0,Sheet1!Q100="Human Resources",1,Sheet1!Q100="Laboratory Technician",2,Sheet1!Q100="Manager",3,Sheet1!Q100="Manufacturing Director",4,Sheet1!Q100="Research Director",5,Sheet1!Q100="Research Scientist",6,Sheet1!Q100="Sales Executive",7,Sheet1!Q100="Sales Representative",8)</f>
        <v>7</v>
      </c>
      <c r="Q100">
        <v>3</v>
      </c>
      <c r="R100">
        <f>IF(Sheet1!S100="Single",0,IF(Sheet1!S100="Married",1,2))</f>
        <v>0</v>
      </c>
      <c r="S100">
        <v>13872</v>
      </c>
      <c r="T100">
        <v>24409</v>
      </c>
      <c r="U100">
        <v>0</v>
      </c>
      <c r="V100">
        <f>IF(Sheet1!X100="No",0,1)</f>
        <v>0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</row>
    <row r="101" spans="1:34" x14ac:dyDescent="0.3">
      <c r="A101">
        <f>IF(Sheet1!C101="No",0,1)</f>
        <v>0</v>
      </c>
      <c r="B101">
        <v>44</v>
      </c>
      <c r="C101">
        <f>IF(Sheet1!D101="Non-Travel",0,IF(Sheet1!D101="Travel_Frequently",1,2))</f>
        <v>0</v>
      </c>
      <c r="D101">
        <v>489</v>
      </c>
      <c r="E101">
        <f>IF(Sheet1!F101="Human Resources",0,IF(Sheet1!F101="Research &amp; Development",1,2))</f>
        <v>1</v>
      </c>
      <c r="F101">
        <v>23</v>
      </c>
      <c r="G101">
        <v>3</v>
      </c>
      <c r="H101" cm="1">
        <f t="array" ref="H101">_xlfn.IFS(Sheet1!I101="Human Resources",0,Sheet1!I101="Life Sciences",1,Sheet1!I101="Marketing",2,Sheet1!I101="Medical",3,Sheet1!I101="Technical Degree",4,Sheet1!I101="Other",5)</f>
        <v>3</v>
      </c>
      <c r="I101">
        <v>1</v>
      </c>
      <c r="J101">
        <v>132</v>
      </c>
      <c r="K101">
        <v>2</v>
      </c>
      <c r="L101">
        <f>IF(Sheet1!M101="Male",0,1)</f>
        <v>0</v>
      </c>
      <c r="M101">
        <v>67</v>
      </c>
      <c r="N101">
        <v>3</v>
      </c>
      <c r="O101">
        <v>2</v>
      </c>
      <c r="P101" cm="1">
        <f t="array" ref="P101">_xlfn.IFS(Sheet1!Q101="Healthcare Representative",0,Sheet1!Q101="Human Resources",1,Sheet1!Q101="Laboratory Technician",2,Sheet1!Q101="Manager",3,Sheet1!Q101="Manufacturing Director",4,Sheet1!Q101="Research Director",5,Sheet1!Q101="Research Scientist",6,Sheet1!Q101="Sales Executive",7,Sheet1!Q101="Sales Representative",8)</f>
        <v>2</v>
      </c>
      <c r="Q101">
        <v>2</v>
      </c>
      <c r="R101">
        <f>IF(Sheet1!S101="Single",0,IF(Sheet1!S101="Married",1,2))</f>
        <v>1</v>
      </c>
      <c r="S101">
        <v>2042</v>
      </c>
      <c r="T101">
        <v>25043</v>
      </c>
      <c r="U101">
        <v>4</v>
      </c>
      <c r="V101">
        <f>IF(Sheet1!X101="No",0,1)</f>
        <v>0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</row>
    <row r="102" spans="1:34" x14ac:dyDescent="0.3">
      <c r="A102">
        <f>IF(Sheet1!C102="No",0,1)</f>
        <v>1</v>
      </c>
      <c r="B102">
        <v>37</v>
      </c>
      <c r="C102">
        <f>IF(Sheet1!D102="Non-Travel",0,IF(Sheet1!D102="Travel_Frequently",1,2))</f>
        <v>2</v>
      </c>
      <c r="D102">
        <v>807</v>
      </c>
      <c r="E102">
        <f>IF(Sheet1!F102="Human Resources",0,IF(Sheet1!F102="Research &amp; Development",1,2))</f>
        <v>0</v>
      </c>
      <c r="F102">
        <v>6</v>
      </c>
      <c r="G102">
        <v>4</v>
      </c>
      <c r="H102" cm="1">
        <f t="array" ref="H102">_xlfn.IFS(Sheet1!I102="Human Resources",0,Sheet1!I102="Life Sciences",1,Sheet1!I102="Marketing",2,Sheet1!I102="Medical",3,Sheet1!I102="Technical Degree",4,Sheet1!I102="Other",5)</f>
        <v>0</v>
      </c>
      <c r="I102">
        <v>1</v>
      </c>
      <c r="J102">
        <v>133</v>
      </c>
      <c r="K102">
        <v>3</v>
      </c>
      <c r="L102">
        <f>IF(Sheet1!M102="Male",0,1)</f>
        <v>0</v>
      </c>
      <c r="M102">
        <v>63</v>
      </c>
      <c r="N102">
        <v>3</v>
      </c>
      <c r="O102">
        <v>1</v>
      </c>
      <c r="P102" cm="1">
        <f t="array" ref="P102">_xlfn.IFS(Sheet1!Q102="Healthcare Representative",0,Sheet1!Q102="Human Resources",1,Sheet1!Q102="Laboratory Technician",2,Sheet1!Q102="Manager",3,Sheet1!Q102="Manufacturing Director",4,Sheet1!Q102="Research Director",5,Sheet1!Q102="Research Scientist",6,Sheet1!Q102="Sales Executive",7,Sheet1!Q102="Sales Representative",8)</f>
        <v>1</v>
      </c>
      <c r="Q102">
        <v>1</v>
      </c>
      <c r="R102">
        <f>IF(Sheet1!S102="Single",0,IF(Sheet1!S102="Married",1,2))</f>
        <v>2</v>
      </c>
      <c r="S102">
        <v>2073</v>
      </c>
      <c r="T102">
        <v>23648</v>
      </c>
      <c r="U102">
        <v>4</v>
      </c>
      <c r="V102">
        <f>IF(Sheet1!X102="No",0,1)</f>
        <v>1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</row>
    <row r="103" spans="1:34" x14ac:dyDescent="0.3">
      <c r="A103">
        <f>IF(Sheet1!C103="No",0,1)</f>
        <v>0</v>
      </c>
      <c r="B103">
        <v>32</v>
      </c>
      <c r="C103">
        <f>IF(Sheet1!D103="Non-Travel",0,IF(Sheet1!D103="Travel_Frequently",1,2))</f>
        <v>2</v>
      </c>
      <c r="D103">
        <v>827</v>
      </c>
      <c r="E103">
        <f>IF(Sheet1!F103="Human Resources",0,IF(Sheet1!F103="Research &amp; Development",1,2))</f>
        <v>1</v>
      </c>
      <c r="F103">
        <v>1</v>
      </c>
      <c r="G103">
        <v>1</v>
      </c>
      <c r="H103" cm="1">
        <f t="array" ref="H103">_xlfn.IFS(Sheet1!I103="Human Resources",0,Sheet1!I103="Life Sciences",1,Sheet1!I103="Marketing",2,Sheet1!I103="Medical",3,Sheet1!I103="Technical Degree",4,Sheet1!I103="Other",5)</f>
        <v>1</v>
      </c>
      <c r="I103">
        <v>1</v>
      </c>
      <c r="J103">
        <v>134</v>
      </c>
      <c r="K103">
        <v>4</v>
      </c>
      <c r="L103">
        <f>IF(Sheet1!M103="Male",0,1)</f>
        <v>0</v>
      </c>
      <c r="M103">
        <v>71</v>
      </c>
      <c r="N103">
        <v>3</v>
      </c>
      <c r="O103">
        <v>1</v>
      </c>
      <c r="P103" cm="1">
        <f t="array" ref="P103">_xlfn.IFS(Sheet1!Q103="Healthcare Representative",0,Sheet1!Q103="Human Resources",1,Sheet1!Q103="Laboratory Technician",2,Sheet1!Q103="Manager",3,Sheet1!Q103="Manufacturing Director",4,Sheet1!Q103="Research Director",5,Sheet1!Q103="Research Scientist",6,Sheet1!Q103="Sales Executive",7,Sheet1!Q103="Sales Representative",8)</f>
        <v>6</v>
      </c>
      <c r="Q103">
        <v>1</v>
      </c>
      <c r="R103">
        <f>IF(Sheet1!S103="Single",0,IF(Sheet1!S103="Married",1,2))</f>
        <v>0</v>
      </c>
      <c r="S103">
        <v>2956</v>
      </c>
      <c r="T103">
        <v>15178</v>
      </c>
      <c r="U103">
        <v>1</v>
      </c>
      <c r="V103">
        <f>IF(Sheet1!X103="No",0,1)</f>
        <v>0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</row>
    <row r="104" spans="1:34" x14ac:dyDescent="0.3">
      <c r="A104">
        <f>IF(Sheet1!C104="No",0,1)</f>
        <v>1</v>
      </c>
      <c r="B104">
        <v>20</v>
      </c>
      <c r="C104">
        <f>IF(Sheet1!D104="Non-Travel",0,IF(Sheet1!D104="Travel_Frequently",1,2))</f>
        <v>1</v>
      </c>
      <c r="D104">
        <v>871</v>
      </c>
      <c r="E104">
        <f>IF(Sheet1!F104="Human Resources",0,IF(Sheet1!F104="Research &amp; Development",1,2))</f>
        <v>1</v>
      </c>
      <c r="F104">
        <v>6</v>
      </c>
      <c r="G104">
        <v>3</v>
      </c>
      <c r="H104" cm="1">
        <f t="array" ref="H104">_xlfn.IFS(Sheet1!I104="Human Resources",0,Sheet1!I104="Life Sciences",1,Sheet1!I104="Marketing",2,Sheet1!I104="Medical",3,Sheet1!I104="Technical Degree",4,Sheet1!I104="Other",5)</f>
        <v>1</v>
      </c>
      <c r="I104">
        <v>1</v>
      </c>
      <c r="J104">
        <v>137</v>
      </c>
      <c r="K104">
        <v>4</v>
      </c>
      <c r="L104">
        <f>IF(Sheet1!M104="Male",0,1)</f>
        <v>1</v>
      </c>
      <c r="M104">
        <v>66</v>
      </c>
      <c r="N104">
        <v>2</v>
      </c>
      <c r="O104">
        <v>1</v>
      </c>
      <c r="P104" cm="1">
        <f t="array" ref="P104">_xlfn.IFS(Sheet1!Q104="Healthcare Representative",0,Sheet1!Q104="Human Resources",1,Sheet1!Q104="Laboratory Technician",2,Sheet1!Q104="Manager",3,Sheet1!Q104="Manufacturing Director",4,Sheet1!Q104="Research Director",5,Sheet1!Q104="Research Scientist",6,Sheet1!Q104="Sales Executive",7,Sheet1!Q104="Sales Representative",8)</f>
        <v>2</v>
      </c>
      <c r="Q104">
        <v>4</v>
      </c>
      <c r="R104">
        <f>IF(Sheet1!S104="Single",0,IF(Sheet1!S104="Married",1,2))</f>
        <v>0</v>
      </c>
      <c r="S104">
        <v>2926</v>
      </c>
      <c r="T104">
        <v>19783</v>
      </c>
      <c r="U104">
        <v>1</v>
      </c>
      <c r="V104">
        <f>IF(Sheet1!X104="No",0,1)</f>
        <v>1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</row>
    <row r="105" spans="1:34" x14ac:dyDescent="0.3">
      <c r="A105">
        <f>IF(Sheet1!C105="No",0,1)</f>
        <v>0</v>
      </c>
      <c r="B105">
        <v>34</v>
      </c>
      <c r="C105">
        <f>IF(Sheet1!D105="Non-Travel",0,IF(Sheet1!D105="Travel_Frequently",1,2))</f>
        <v>2</v>
      </c>
      <c r="D105">
        <v>665</v>
      </c>
      <c r="E105">
        <f>IF(Sheet1!F105="Human Resources",0,IF(Sheet1!F105="Research &amp; Development",1,2))</f>
        <v>1</v>
      </c>
      <c r="F105">
        <v>6</v>
      </c>
      <c r="G105">
        <v>4</v>
      </c>
      <c r="H105" cm="1">
        <f t="array" ref="H105">_xlfn.IFS(Sheet1!I105="Human Resources",0,Sheet1!I105="Life Sciences",1,Sheet1!I105="Marketing",2,Sheet1!I105="Medical",3,Sheet1!I105="Technical Degree",4,Sheet1!I105="Other",5)</f>
        <v>5</v>
      </c>
      <c r="I105">
        <v>1</v>
      </c>
      <c r="J105">
        <v>138</v>
      </c>
      <c r="K105">
        <v>1</v>
      </c>
      <c r="L105">
        <f>IF(Sheet1!M105="Male",0,1)</f>
        <v>1</v>
      </c>
      <c r="M105">
        <v>41</v>
      </c>
      <c r="N105">
        <v>3</v>
      </c>
      <c r="O105">
        <v>2</v>
      </c>
      <c r="P105" cm="1">
        <f t="array" ref="P105">_xlfn.IFS(Sheet1!Q105="Healthcare Representative",0,Sheet1!Q105="Human Resources",1,Sheet1!Q105="Laboratory Technician",2,Sheet1!Q105="Manager",3,Sheet1!Q105="Manufacturing Director",4,Sheet1!Q105="Research Director",5,Sheet1!Q105="Research Scientist",6,Sheet1!Q105="Sales Executive",7,Sheet1!Q105="Sales Representative",8)</f>
        <v>6</v>
      </c>
      <c r="Q105">
        <v>3</v>
      </c>
      <c r="R105">
        <f>IF(Sheet1!S105="Single",0,IF(Sheet1!S105="Married",1,2))</f>
        <v>0</v>
      </c>
      <c r="S105">
        <v>4809</v>
      </c>
      <c r="T105">
        <v>12482</v>
      </c>
      <c r="U105">
        <v>1</v>
      </c>
      <c r="V105">
        <f>IF(Sheet1!X105="No",0,1)</f>
        <v>0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</row>
    <row r="106" spans="1:34" x14ac:dyDescent="0.3">
      <c r="A106">
        <f>IF(Sheet1!C106="No",0,1)</f>
        <v>0</v>
      </c>
      <c r="B106">
        <v>37</v>
      </c>
      <c r="C106">
        <f>IF(Sheet1!D106="Non-Travel",0,IF(Sheet1!D106="Travel_Frequently",1,2))</f>
        <v>0</v>
      </c>
      <c r="D106">
        <v>1040</v>
      </c>
      <c r="E106">
        <f>IF(Sheet1!F106="Human Resources",0,IF(Sheet1!F106="Research &amp; Development",1,2))</f>
        <v>1</v>
      </c>
      <c r="F106">
        <v>2</v>
      </c>
      <c r="G106">
        <v>2</v>
      </c>
      <c r="H106" cm="1">
        <f t="array" ref="H106">_xlfn.IFS(Sheet1!I106="Human Resources",0,Sheet1!I106="Life Sciences",1,Sheet1!I106="Marketing",2,Sheet1!I106="Medical",3,Sheet1!I106="Technical Degree",4,Sheet1!I106="Other",5)</f>
        <v>1</v>
      </c>
      <c r="I106">
        <v>1</v>
      </c>
      <c r="J106">
        <v>139</v>
      </c>
      <c r="K106">
        <v>3</v>
      </c>
      <c r="L106">
        <f>IF(Sheet1!M106="Male",0,1)</f>
        <v>0</v>
      </c>
      <c r="M106">
        <v>100</v>
      </c>
      <c r="N106">
        <v>2</v>
      </c>
      <c r="O106">
        <v>2</v>
      </c>
      <c r="P106" cm="1">
        <f t="array" ref="P106">_xlfn.IFS(Sheet1!Q106="Healthcare Representative",0,Sheet1!Q106="Human Resources",1,Sheet1!Q106="Laboratory Technician",2,Sheet1!Q106="Manager",3,Sheet1!Q106="Manufacturing Director",4,Sheet1!Q106="Research Director",5,Sheet1!Q106="Research Scientist",6,Sheet1!Q106="Sales Executive",7,Sheet1!Q106="Sales Representative",8)</f>
        <v>0</v>
      </c>
      <c r="Q106">
        <v>4</v>
      </c>
      <c r="R106">
        <f>IF(Sheet1!S106="Single",0,IF(Sheet1!S106="Married",1,2))</f>
        <v>2</v>
      </c>
      <c r="S106">
        <v>5163</v>
      </c>
      <c r="T106">
        <v>15850</v>
      </c>
      <c r="U106">
        <v>5</v>
      </c>
      <c r="V106">
        <f>IF(Sheet1!X106="No",0,1)</f>
        <v>0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</row>
    <row r="107" spans="1:34" x14ac:dyDescent="0.3">
      <c r="A107">
        <f>IF(Sheet1!C107="No",0,1)</f>
        <v>0</v>
      </c>
      <c r="B107">
        <v>59</v>
      </c>
      <c r="C107">
        <f>IF(Sheet1!D107="Non-Travel",0,IF(Sheet1!D107="Travel_Frequently",1,2))</f>
        <v>0</v>
      </c>
      <c r="D107">
        <v>1420</v>
      </c>
      <c r="E107">
        <f>IF(Sheet1!F107="Human Resources",0,IF(Sheet1!F107="Research &amp; Development",1,2))</f>
        <v>0</v>
      </c>
      <c r="F107">
        <v>2</v>
      </c>
      <c r="G107">
        <v>4</v>
      </c>
      <c r="H107" cm="1">
        <f t="array" ref="H107">_xlfn.IFS(Sheet1!I107="Human Resources",0,Sheet1!I107="Life Sciences",1,Sheet1!I107="Marketing",2,Sheet1!I107="Medical",3,Sheet1!I107="Technical Degree",4,Sheet1!I107="Other",5)</f>
        <v>0</v>
      </c>
      <c r="I107">
        <v>1</v>
      </c>
      <c r="J107">
        <v>140</v>
      </c>
      <c r="K107">
        <v>3</v>
      </c>
      <c r="L107">
        <f>IF(Sheet1!M107="Male",0,1)</f>
        <v>1</v>
      </c>
      <c r="M107">
        <v>32</v>
      </c>
      <c r="N107">
        <v>2</v>
      </c>
      <c r="O107">
        <v>5</v>
      </c>
      <c r="P107" cm="1">
        <f t="array" ref="P107">_xlfn.IFS(Sheet1!Q107="Healthcare Representative",0,Sheet1!Q107="Human Resources",1,Sheet1!Q107="Laboratory Technician",2,Sheet1!Q107="Manager",3,Sheet1!Q107="Manufacturing Director",4,Sheet1!Q107="Research Director",5,Sheet1!Q107="Research Scientist",6,Sheet1!Q107="Sales Executive",7,Sheet1!Q107="Sales Representative",8)</f>
        <v>3</v>
      </c>
      <c r="Q107">
        <v>4</v>
      </c>
      <c r="R107">
        <f>IF(Sheet1!S107="Single",0,IF(Sheet1!S107="Married",1,2))</f>
        <v>1</v>
      </c>
      <c r="S107">
        <v>18844</v>
      </c>
      <c r="T107">
        <v>21922</v>
      </c>
      <c r="U107">
        <v>9</v>
      </c>
      <c r="V107">
        <f>IF(Sheet1!X107="No",0,1)</f>
        <v>0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</row>
    <row r="108" spans="1:34" x14ac:dyDescent="0.3">
      <c r="A108">
        <f>IF(Sheet1!C108="No",0,1)</f>
        <v>0</v>
      </c>
      <c r="B108">
        <v>50</v>
      </c>
      <c r="C108">
        <f>IF(Sheet1!D108="Non-Travel",0,IF(Sheet1!D108="Travel_Frequently",1,2))</f>
        <v>1</v>
      </c>
      <c r="D108">
        <v>1115</v>
      </c>
      <c r="E108">
        <f>IF(Sheet1!F108="Human Resources",0,IF(Sheet1!F108="Research &amp; Development",1,2))</f>
        <v>1</v>
      </c>
      <c r="F108">
        <v>1</v>
      </c>
      <c r="G108">
        <v>3</v>
      </c>
      <c r="H108" cm="1">
        <f t="array" ref="H108">_xlfn.IFS(Sheet1!I108="Human Resources",0,Sheet1!I108="Life Sciences",1,Sheet1!I108="Marketing",2,Sheet1!I108="Medical",3,Sheet1!I108="Technical Degree",4,Sheet1!I108="Other",5)</f>
        <v>1</v>
      </c>
      <c r="I108">
        <v>1</v>
      </c>
      <c r="J108">
        <v>141</v>
      </c>
      <c r="K108">
        <v>1</v>
      </c>
      <c r="L108">
        <f>IF(Sheet1!M108="Male",0,1)</f>
        <v>1</v>
      </c>
      <c r="M108">
        <v>73</v>
      </c>
      <c r="N108">
        <v>3</v>
      </c>
      <c r="O108">
        <v>5</v>
      </c>
      <c r="P108" cm="1">
        <f t="array" ref="P108">_xlfn.IFS(Sheet1!Q108="Healthcare Representative",0,Sheet1!Q108="Human Resources",1,Sheet1!Q108="Laboratory Technician",2,Sheet1!Q108="Manager",3,Sheet1!Q108="Manufacturing Director",4,Sheet1!Q108="Research Director",5,Sheet1!Q108="Research Scientist",6,Sheet1!Q108="Sales Executive",7,Sheet1!Q108="Sales Representative",8)</f>
        <v>5</v>
      </c>
      <c r="Q108">
        <v>2</v>
      </c>
      <c r="R108">
        <f>IF(Sheet1!S108="Single",0,IF(Sheet1!S108="Married",1,2))</f>
        <v>1</v>
      </c>
      <c r="S108">
        <v>18172</v>
      </c>
      <c r="T108">
        <v>9755</v>
      </c>
      <c r="U108">
        <v>3</v>
      </c>
      <c r="V108">
        <f>IF(Sheet1!X108="No",0,1)</f>
        <v>1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</row>
    <row r="109" spans="1:34" x14ac:dyDescent="0.3">
      <c r="A109">
        <f>IF(Sheet1!C109="No",0,1)</f>
        <v>1</v>
      </c>
      <c r="B109">
        <v>25</v>
      </c>
      <c r="C109">
        <f>IF(Sheet1!D109="Non-Travel",0,IF(Sheet1!D109="Travel_Frequently",1,2))</f>
        <v>2</v>
      </c>
      <c r="D109">
        <v>240</v>
      </c>
      <c r="E109">
        <f>IF(Sheet1!F109="Human Resources",0,IF(Sheet1!F109="Research &amp; Development",1,2))</f>
        <v>2</v>
      </c>
      <c r="F109">
        <v>5</v>
      </c>
      <c r="G109">
        <v>3</v>
      </c>
      <c r="H109" cm="1">
        <f t="array" ref="H109">_xlfn.IFS(Sheet1!I109="Human Resources",0,Sheet1!I109="Life Sciences",1,Sheet1!I109="Marketing",2,Sheet1!I109="Medical",3,Sheet1!I109="Technical Degree",4,Sheet1!I109="Other",5)</f>
        <v>2</v>
      </c>
      <c r="I109">
        <v>1</v>
      </c>
      <c r="J109">
        <v>142</v>
      </c>
      <c r="K109">
        <v>3</v>
      </c>
      <c r="L109">
        <f>IF(Sheet1!M109="Male",0,1)</f>
        <v>0</v>
      </c>
      <c r="M109">
        <v>46</v>
      </c>
      <c r="N109">
        <v>2</v>
      </c>
      <c r="O109">
        <v>2</v>
      </c>
      <c r="P109" cm="1">
        <f t="array" ref="P109">_xlfn.IFS(Sheet1!Q109="Healthcare Representative",0,Sheet1!Q109="Human Resources",1,Sheet1!Q109="Laboratory Technician",2,Sheet1!Q109="Manager",3,Sheet1!Q109="Manufacturing Director",4,Sheet1!Q109="Research Director",5,Sheet1!Q109="Research Scientist",6,Sheet1!Q109="Sales Executive",7,Sheet1!Q109="Sales Representative",8)</f>
        <v>7</v>
      </c>
      <c r="Q109">
        <v>3</v>
      </c>
      <c r="R109">
        <f>IF(Sheet1!S109="Single",0,IF(Sheet1!S109="Married",1,2))</f>
        <v>0</v>
      </c>
      <c r="S109">
        <v>5744</v>
      </c>
      <c r="T109">
        <v>26959</v>
      </c>
      <c r="U109">
        <v>1</v>
      </c>
      <c r="V109">
        <f>IF(Sheet1!X109="No",0,1)</f>
        <v>1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</row>
    <row r="110" spans="1:34" x14ac:dyDescent="0.3">
      <c r="A110">
        <f>IF(Sheet1!C110="No",0,1)</f>
        <v>0</v>
      </c>
      <c r="B110">
        <v>25</v>
      </c>
      <c r="C110">
        <f>IF(Sheet1!D110="Non-Travel",0,IF(Sheet1!D110="Travel_Frequently",1,2))</f>
        <v>2</v>
      </c>
      <c r="D110">
        <v>1280</v>
      </c>
      <c r="E110">
        <f>IF(Sheet1!F110="Human Resources",0,IF(Sheet1!F110="Research &amp; Development",1,2))</f>
        <v>1</v>
      </c>
      <c r="F110">
        <v>7</v>
      </c>
      <c r="G110">
        <v>1</v>
      </c>
      <c r="H110" cm="1">
        <f t="array" ref="H110">_xlfn.IFS(Sheet1!I110="Human Resources",0,Sheet1!I110="Life Sciences",1,Sheet1!I110="Marketing",2,Sheet1!I110="Medical",3,Sheet1!I110="Technical Degree",4,Sheet1!I110="Other",5)</f>
        <v>3</v>
      </c>
      <c r="I110">
        <v>1</v>
      </c>
      <c r="J110">
        <v>143</v>
      </c>
      <c r="K110">
        <v>4</v>
      </c>
      <c r="L110">
        <f>IF(Sheet1!M110="Male",0,1)</f>
        <v>0</v>
      </c>
      <c r="M110">
        <v>64</v>
      </c>
      <c r="N110">
        <v>2</v>
      </c>
      <c r="O110">
        <v>1</v>
      </c>
      <c r="P110" cm="1">
        <f t="array" ref="P110">_xlfn.IFS(Sheet1!Q110="Healthcare Representative",0,Sheet1!Q110="Human Resources",1,Sheet1!Q110="Laboratory Technician",2,Sheet1!Q110="Manager",3,Sheet1!Q110="Manufacturing Director",4,Sheet1!Q110="Research Director",5,Sheet1!Q110="Research Scientist",6,Sheet1!Q110="Sales Executive",7,Sheet1!Q110="Sales Representative",8)</f>
        <v>6</v>
      </c>
      <c r="Q110">
        <v>4</v>
      </c>
      <c r="R110">
        <f>IF(Sheet1!S110="Single",0,IF(Sheet1!S110="Married",1,2))</f>
        <v>1</v>
      </c>
      <c r="S110">
        <v>2889</v>
      </c>
      <c r="T110">
        <v>26897</v>
      </c>
      <c r="U110">
        <v>1</v>
      </c>
      <c r="V110">
        <f>IF(Sheet1!X110="No",0,1)</f>
        <v>0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</row>
    <row r="111" spans="1:34" x14ac:dyDescent="0.3">
      <c r="A111">
        <f>IF(Sheet1!C111="No",0,1)</f>
        <v>0</v>
      </c>
      <c r="B111">
        <v>22</v>
      </c>
      <c r="C111">
        <f>IF(Sheet1!D111="Non-Travel",0,IF(Sheet1!D111="Travel_Frequently",1,2))</f>
        <v>2</v>
      </c>
      <c r="D111">
        <v>534</v>
      </c>
      <c r="E111">
        <f>IF(Sheet1!F111="Human Resources",0,IF(Sheet1!F111="Research &amp; Development",1,2))</f>
        <v>1</v>
      </c>
      <c r="F111">
        <v>15</v>
      </c>
      <c r="G111">
        <v>3</v>
      </c>
      <c r="H111" cm="1">
        <f t="array" ref="H111">_xlfn.IFS(Sheet1!I111="Human Resources",0,Sheet1!I111="Life Sciences",1,Sheet1!I111="Marketing",2,Sheet1!I111="Medical",3,Sheet1!I111="Technical Degree",4,Sheet1!I111="Other",5)</f>
        <v>3</v>
      </c>
      <c r="I111">
        <v>1</v>
      </c>
      <c r="J111">
        <v>144</v>
      </c>
      <c r="K111">
        <v>2</v>
      </c>
      <c r="L111">
        <f>IF(Sheet1!M111="Male",0,1)</f>
        <v>1</v>
      </c>
      <c r="M111">
        <v>59</v>
      </c>
      <c r="N111">
        <v>3</v>
      </c>
      <c r="O111">
        <v>1</v>
      </c>
      <c r="P111" cm="1">
        <f t="array" ref="P111">_xlfn.IFS(Sheet1!Q111="Healthcare Representative",0,Sheet1!Q111="Human Resources",1,Sheet1!Q111="Laboratory Technician",2,Sheet1!Q111="Manager",3,Sheet1!Q111="Manufacturing Director",4,Sheet1!Q111="Research Director",5,Sheet1!Q111="Research Scientist",6,Sheet1!Q111="Sales Executive",7,Sheet1!Q111="Sales Representative",8)</f>
        <v>2</v>
      </c>
      <c r="Q111">
        <v>4</v>
      </c>
      <c r="R111">
        <f>IF(Sheet1!S111="Single",0,IF(Sheet1!S111="Married",1,2))</f>
        <v>0</v>
      </c>
      <c r="S111">
        <v>2871</v>
      </c>
      <c r="T111">
        <v>23785</v>
      </c>
      <c r="U111">
        <v>1</v>
      </c>
      <c r="V111">
        <f>IF(Sheet1!X111="No",0,1)</f>
        <v>0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>
        <f>IF(Sheet1!C112="No",0,1)</f>
        <v>0</v>
      </c>
      <c r="B112">
        <v>51</v>
      </c>
      <c r="C112">
        <f>IF(Sheet1!D112="Non-Travel",0,IF(Sheet1!D112="Travel_Frequently",1,2))</f>
        <v>1</v>
      </c>
      <c r="D112">
        <v>1456</v>
      </c>
      <c r="E112">
        <f>IF(Sheet1!F112="Human Resources",0,IF(Sheet1!F112="Research &amp; Development",1,2))</f>
        <v>1</v>
      </c>
      <c r="F112">
        <v>1</v>
      </c>
      <c r="G112">
        <v>4</v>
      </c>
      <c r="H112" cm="1">
        <f t="array" ref="H112">_xlfn.IFS(Sheet1!I112="Human Resources",0,Sheet1!I112="Life Sciences",1,Sheet1!I112="Marketing",2,Sheet1!I112="Medical",3,Sheet1!I112="Technical Degree",4,Sheet1!I112="Other",5)</f>
        <v>3</v>
      </c>
      <c r="I112">
        <v>1</v>
      </c>
      <c r="J112">
        <v>145</v>
      </c>
      <c r="K112">
        <v>1</v>
      </c>
      <c r="L112">
        <f>IF(Sheet1!M112="Male",0,1)</f>
        <v>1</v>
      </c>
      <c r="M112">
        <v>30</v>
      </c>
      <c r="N112">
        <v>2</v>
      </c>
      <c r="O112">
        <v>3</v>
      </c>
      <c r="P112" cm="1">
        <f t="array" ref="P112">_xlfn.IFS(Sheet1!Q112="Healthcare Representative",0,Sheet1!Q112="Human Resources",1,Sheet1!Q112="Laboratory Technician",2,Sheet1!Q112="Manager",3,Sheet1!Q112="Manufacturing Director",4,Sheet1!Q112="Research Director",5,Sheet1!Q112="Research Scientist",6,Sheet1!Q112="Sales Executive",7,Sheet1!Q112="Sales Representative",8)</f>
        <v>0</v>
      </c>
      <c r="Q112">
        <v>1</v>
      </c>
      <c r="R112">
        <f>IF(Sheet1!S112="Single",0,IF(Sheet1!S112="Married",1,2))</f>
        <v>0</v>
      </c>
      <c r="S112">
        <v>7484</v>
      </c>
      <c r="T112">
        <v>25796</v>
      </c>
      <c r="U112">
        <v>3</v>
      </c>
      <c r="V112">
        <f>IF(Sheet1!X112="No",0,1)</f>
        <v>0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</row>
    <row r="113" spans="1:34" x14ac:dyDescent="0.3">
      <c r="A113">
        <f>IF(Sheet1!C113="No",0,1)</f>
        <v>1</v>
      </c>
      <c r="B113">
        <v>34</v>
      </c>
      <c r="C113">
        <f>IF(Sheet1!D113="Non-Travel",0,IF(Sheet1!D113="Travel_Frequently",1,2))</f>
        <v>1</v>
      </c>
      <c r="D113">
        <v>658</v>
      </c>
      <c r="E113">
        <f>IF(Sheet1!F113="Human Resources",0,IF(Sheet1!F113="Research &amp; Development",1,2))</f>
        <v>1</v>
      </c>
      <c r="F113">
        <v>7</v>
      </c>
      <c r="G113">
        <v>3</v>
      </c>
      <c r="H113" cm="1">
        <f t="array" ref="H113">_xlfn.IFS(Sheet1!I113="Human Resources",0,Sheet1!I113="Life Sciences",1,Sheet1!I113="Marketing",2,Sheet1!I113="Medical",3,Sheet1!I113="Technical Degree",4,Sheet1!I113="Other",5)</f>
        <v>1</v>
      </c>
      <c r="I113">
        <v>1</v>
      </c>
      <c r="J113">
        <v>147</v>
      </c>
      <c r="K113">
        <v>1</v>
      </c>
      <c r="L113">
        <f>IF(Sheet1!M113="Male",0,1)</f>
        <v>0</v>
      </c>
      <c r="M113">
        <v>66</v>
      </c>
      <c r="N113">
        <v>1</v>
      </c>
      <c r="O113">
        <v>2</v>
      </c>
      <c r="P113" cm="1">
        <f t="array" ref="P113">_xlfn.IFS(Sheet1!Q113="Healthcare Representative",0,Sheet1!Q113="Human Resources",1,Sheet1!Q113="Laboratory Technician",2,Sheet1!Q113="Manager",3,Sheet1!Q113="Manufacturing Director",4,Sheet1!Q113="Research Director",5,Sheet1!Q113="Research Scientist",6,Sheet1!Q113="Sales Executive",7,Sheet1!Q113="Sales Representative",8)</f>
        <v>2</v>
      </c>
      <c r="Q113">
        <v>3</v>
      </c>
      <c r="R113">
        <f>IF(Sheet1!S113="Single",0,IF(Sheet1!S113="Married",1,2))</f>
        <v>0</v>
      </c>
      <c r="S113">
        <v>6074</v>
      </c>
      <c r="T113">
        <v>22887</v>
      </c>
      <c r="U113">
        <v>1</v>
      </c>
      <c r="V113">
        <f>IF(Sheet1!X113="No",0,1)</f>
        <v>1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</row>
    <row r="114" spans="1:34" x14ac:dyDescent="0.3">
      <c r="A114">
        <f>IF(Sheet1!C114="No",0,1)</f>
        <v>0</v>
      </c>
      <c r="B114">
        <v>54</v>
      </c>
      <c r="C114">
        <f>IF(Sheet1!D114="Non-Travel",0,IF(Sheet1!D114="Travel_Frequently",1,2))</f>
        <v>0</v>
      </c>
      <c r="D114">
        <v>142</v>
      </c>
      <c r="E114">
        <f>IF(Sheet1!F114="Human Resources",0,IF(Sheet1!F114="Research &amp; Development",1,2))</f>
        <v>0</v>
      </c>
      <c r="F114">
        <v>26</v>
      </c>
      <c r="G114">
        <v>3</v>
      </c>
      <c r="H114" cm="1">
        <f t="array" ref="H114">_xlfn.IFS(Sheet1!I114="Human Resources",0,Sheet1!I114="Life Sciences",1,Sheet1!I114="Marketing",2,Sheet1!I114="Medical",3,Sheet1!I114="Technical Degree",4,Sheet1!I114="Other",5)</f>
        <v>0</v>
      </c>
      <c r="I114">
        <v>1</v>
      </c>
      <c r="J114">
        <v>148</v>
      </c>
      <c r="K114">
        <v>4</v>
      </c>
      <c r="L114">
        <f>IF(Sheet1!M114="Male",0,1)</f>
        <v>1</v>
      </c>
      <c r="M114">
        <v>30</v>
      </c>
      <c r="N114">
        <v>4</v>
      </c>
      <c r="O114">
        <v>4</v>
      </c>
      <c r="P114" cm="1">
        <f t="array" ref="P114">_xlfn.IFS(Sheet1!Q114="Healthcare Representative",0,Sheet1!Q114="Human Resources",1,Sheet1!Q114="Laboratory Technician",2,Sheet1!Q114="Manager",3,Sheet1!Q114="Manufacturing Director",4,Sheet1!Q114="Research Director",5,Sheet1!Q114="Research Scientist",6,Sheet1!Q114="Sales Executive",7,Sheet1!Q114="Sales Representative",8)</f>
        <v>3</v>
      </c>
      <c r="Q114">
        <v>4</v>
      </c>
      <c r="R114">
        <f>IF(Sheet1!S114="Single",0,IF(Sheet1!S114="Married",1,2))</f>
        <v>0</v>
      </c>
      <c r="S114">
        <v>17328</v>
      </c>
      <c r="T114">
        <v>13871</v>
      </c>
      <c r="U114">
        <v>2</v>
      </c>
      <c r="V114">
        <f>IF(Sheet1!X114="No",0,1)</f>
        <v>1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</row>
    <row r="115" spans="1:34" x14ac:dyDescent="0.3">
      <c r="A115">
        <f>IF(Sheet1!C115="No",0,1)</f>
        <v>0</v>
      </c>
      <c r="B115">
        <v>24</v>
      </c>
      <c r="C115">
        <f>IF(Sheet1!D115="Non-Travel",0,IF(Sheet1!D115="Travel_Frequently",1,2))</f>
        <v>2</v>
      </c>
      <c r="D115">
        <v>1127</v>
      </c>
      <c r="E115">
        <f>IF(Sheet1!F115="Human Resources",0,IF(Sheet1!F115="Research &amp; Development",1,2))</f>
        <v>1</v>
      </c>
      <c r="F115">
        <v>18</v>
      </c>
      <c r="G115">
        <v>1</v>
      </c>
      <c r="H115" cm="1">
        <f t="array" ref="H115">_xlfn.IFS(Sheet1!I115="Human Resources",0,Sheet1!I115="Life Sciences",1,Sheet1!I115="Marketing",2,Sheet1!I115="Medical",3,Sheet1!I115="Technical Degree",4,Sheet1!I115="Other",5)</f>
        <v>1</v>
      </c>
      <c r="I115">
        <v>1</v>
      </c>
      <c r="J115">
        <v>150</v>
      </c>
      <c r="K115">
        <v>2</v>
      </c>
      <c r="L115">
        <f>IF(Sheet1!M115="Male",0,1)</f>
        <v>0</v>
      </c>
      <c r="M115">
        <v>52</v>
      </c>
      <c r="N115">
        <v>3</v>
      </c>
      <c r="O115">
        <v>1</v>
      </c>
      <c r="P115" cm="1">
        <f t="array" ref="P115">_xlfn.IFS(Sheet1!Q115="Healthcare Representative",0,Sheet1!Q115="Human Resources",1,Sheet1!Q115="Laboratory Technician",2,Sheet1!Q115="Manager",3,Sheet1!Q115="Manufacturing Director",4,Sheet1!Q115="Research Director",5,Sheet1!Q115="Research Scientist",6,Sheet1!Q115="Sales Executive",7,Sheet1!Q115="Sales Representative",8)</f>
        <v>2</v>
      </c>
      <c r="Q115">
        <v>3</v>
      </c>
      <c r="R115">
        <f>IF(Sheet1!S115="Single",0,IF(Sheet1!S115="Married",1,2))</f>
        <v>1</v>
      </c>
      <c r="S115">
        <v>2774</v>
      </c>
      <c r="T115">
        <v>13257</v>
      </c>
      <c r="U115">
        <v>0</v>
      </c>
      <c r="V115">
        <f>IF(Sheet1!X115="No",0,1)</f>
        <v>0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</row>
    <row r="116" spans="1:34" x14ac:dyDescent="0.3">
      <c r="A116">
        <f>IF(Sheet1!C116="No",0,1)</f>
        <v>0</v>
      </c>
      <c r="B116">
        <v>34</v>
      </c>
      <c r="C116">
        <f>IF(Sheet1!D116="Non-Travel",0,IF(Sheet1!D116="Travel_Frequently",1,2))</f>
        <v>2</v>
      </c>
      <c r="D116">
        <v>1031</v>
      </c>
      <c r="E116">
        <f>IF(Sheet1!F116="Human Resources",0,IF(Sheet1!F116="Research &amp; Development",1,2))</f>
        <v>1</v>
      </c>
      <c r="F116">
        <v>6</v>
      </c>
      <c r="G116">
        <v>4</v>
      </c>
      <c r="H116" cm="1">
        <f t="array" ref="H116">_xlfn.IFS(Sheet1!I116="Human Resources",0,Sheet1!I116="Life Sciences",1,Sheet1!I116="Marketing",2,Sheet1!I116="Medical",3,Sheet1!I116="Technical Degree",4,Sheet1!I116="Other",5)</f>
        <v>1</v>
      </c>
      <c r="I116">
        <v>1</v>
      </c>
      <c r="J116">
        <v>151</v>
      </c>
      <c r="K116">
        <v>3</v>
      </c>
      <c r="L116">
        <f>IF(Sheet1!M116="Male",0,1)</f>
        <v>1</v>
      </c>
      <c r="M116">
        <v>45</v>
      </c>
      <c r="N116">
        <v>2</v>
      </c>
      <c r="O116">
        <v>2</v>
      </c>
      <c r="P116" cm="1">
        <f t="array" ref="P116">_xlfn.IFS(Sheet1!Q116="Healthcare Representative",0,Sheet1!Q116="Human Resources",1,Sheet1!Q116="Laboratory Technician",2,Sheet1!Q116="Manager",3,Sheet1!Q116="Manufacturing Director",4,Sheet1!Q116="Research Director",5,Sheet1!Q116="Research Scientist",6,Sheet1!Q116="Sales Executive",7,Sheet1!Q116="Sales Representative",8)</f>
        <v>6</v>
      </c>
      <c r="Q116">
        <v>2</v>
      </c>
      <c r="R116">
        <f>IF(Sheet1!S116="Single",0,IF(Sheet1!S116="Married",1,2))</f>
        <v>2</v>
      </c>
      <c r="S116">
        <v>4505</v>
      </c>
      <c r="T116">
        <v>15000</v>
      </c>
      <c r="U116">
        <v>6</v>
      </c>
      <c r="V116">
        <f>IF(Sheet1!X116="No",0,1)</f>
        <v>0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</row>
    <row r="117" spans="1:34" x14ac:dyDescent="0.3">
      <c r="A117">
        <f>IF(Sheet1!C117="No",0,1)</f>
        <v>0</v>
      </c>
      <c r="B117">
        <v>37</v>
      </c>
      <c r="C117">
        <f>IF(Sheet1!D117="Non-Travel",0,IF(Sheet1!D117="Travel_Frequently",1,2))</f>
        <v>2</v>
      </c>
      <c r="D117">
        <v>1189</v>
      </c>
      <c r="E117">
        <f>IF(Sheet1!F117="Human Resources",0,IF(Sheet1!F117="Research &amp; Development",1,2))</f>
        <v>2</v>
      </c>
      <c r="F117">
        <v>3</v>
      </c>
      <c r="G117">
        <v>3</v>
      </c>
      <c r="H117" cm="1">
        <f t="array" ref="H117">_xlfn.IFS(Sheet1!I117="Human Resources",0,Sheet1!I117="Life Sciences",1,Sheet1!I117="Marketing",2,Sheet1!I117="Medical",3,Sheet1!I117="Technical Degree",4,Sheet1!I117="Other",5)</f>
        <v>1</v>
      </c>
      <c r="I117">
        <v>1</v>
      </c>
      <c r="J117">
        <v>152</v>
      </c>
      <c r="K117">
        <v>3</v>
      </c>
      <c r="L117">
        <f>IF(Sheet1!M117="Male",0,1)</f>
        <v>0</v>
      </c>
      <c r="M117">
        <v>87</v>
      </c>
      <c r="N117">
        <v>3</v>
      </c>
      <c r="O117">
        <v>3</v>
      </c>
      <c r="P117" cm="1">
        <f t="array" ref="P117">_xlfn.IFS(Sheet1!Q117="Healthcare Representative",0,Sheet1!Q117="Human Resources",1,Sheet1!Q117="Laboratory Technician",2,Sheet1!Q117="Manager",3,Sheet1!Q117="Manufacturing Director",4,Sheet1!Q117="Research Director",5,Sheet1!Q117="Research Scientist",6,Sheet1!Q117="Sales Executive",7,Sheet1!Q117="Sales Representative",8)</f>
        <v>7</v>
      </c>
      <c r="Q117">
        <v>4</v>
      </c>
      <c r="R117">
        <f>IF(Sheet1!S117="Single",0,IF(Sheet1!S117="Married",1,2))</f>
        <v>0</v>
      </c>
      <c r="S117">
        <v>7428</v>
      </c>
      <c r="T117">
        <v>14506</v>
      </c>
      <c r="U117">
        <v>2</v>
      </c>
      <c r="V117">
        <f>IF(Sheet1!X117="No",0,1)</f>
        <v>0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</row>
    <row r="118" spans="1:34" x14ac:dyDescent="0.3">
      <c r="A118">
        <f>IF(Sheet1!C118="No",0,1)</f>
        <v>0</v>
      </c>
      <c r="B118">
        <v>34</v>
      </c>
      <c r="C118">
        <f>IF(Sheet1!D118="Non-Travel",0,IF(Sheet1!D118="Travel_Frequently",1,2))</f>
        <v>2</v>
      </c>
      <c r="D118">
        <v>1354</v>
      </c>
      <c r="E118">
        <f>IF(Sheet1!F118="Human Resources",0,IF(Sheet1!F118="Research &amp; Development",1,2))</f>
        <v>1</v>
      </c>
      <c r="F118">
        <v>5</v>
      </c>
      <c r="G118">
        <v>3</v>
      </c>
      <c r="H118" cm="1">
        <f t="array" ref="H118">_xlfn.IFS(Sheet1!I118="Human Resources",0,Sheet1!I118="Life Sciences",1,Sheet1!I118="Marketing",2,Sheet1!I118="Medical",3,Sheet1!I118="Technical Degree",4,Sheet1!I118="Other",5)</f>
        <v>3</v>
      </c>
      <c r="I118">
        <v>1</v>
      </c>
      <c r="J118">
        <v>153</v>
      </c>
      <c r="K118">
        <v>3</v>
      </c>
      <c r="L118">
        <f>IF(Sheet1!M118="Male",0,1)</f>
        <v>1</v>
      </c>
      <c r="M118">
        <v>45</v>
      </c>
      <c r="N118">
        <v>2</v>
      </c>
      <c r="O118">
        <v>3</v>
      </c>
      <c r="P118" cm="1">
        <f t="array" ref="P118">_xlfn.IFS(Sheet1!Q118="Healthcare Representative",0,Sheet1!Q118="Human Resources",1,Sheet1!Q118="Laboratory Technician",2,Sheet1!Q118="Manager",3,Sheet1!Q118="Manufacturing Director",4,Sheet1!Q118="Research Director",5,Sheet1!Q118="Research Scientist",6,Sheet1!Q118="Sales Executive",7,Sheet1!Q118="Sales Representative",8)</f>
        <v>3</v>
      </c>
      <c r="Q118">
        <v>1</v>
      </c>
      <c r="R118">
        <f>IF(Sheet1!S118="Single",0,IF(Sheet1!S118="Married",1,2))</f>
        <v>0</v>
      </c>
      <c r="S118">
        <v>11631</v>
      </c>
      <c r="T118">
        <v>5615</v>
      </c>
      <c r="U118">
        <v>2</v>
      </c>
      <c r="V118">
        <f>IF(Sheet1!X118="No",0,1)</f>
        <v>0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</row>
    <row r="119" spans="1:34" x14ac:dyDescent="0.3">
      <c r="A119">
        <f>IF(Sheet1!C119="No",0,1)</f>
        <v>0</v>
      </c>
      <c r="B119">
        <v>36</v>
      </c>
      <c r="C119">
        <f>IF(Sheet1!D119="Non-Travel",0,IF(Sheet1!D119="Travel_Frequently",1,2))</f>
        <v>1</v>
      </c>
      <c r="D119">
        <v>1467</v>
      </c>
      <c r="E119">
        <f>IF(Sheet1!F119="Human Resources",0,IF(Sheet1!F119="Research &amp; Development",1,2))</f>
        <v>2</v>
      </c>
      <c r="F119">
        <v>11</v>
      </c>
      <c r="G119">
        <v>2</v>
      </c>
      <c r="H119" cm="1">
        <f t="array" ref="H119">_xlfn.IFS(Sheet1!I119="Human Resources",0,Sheet1!I119="Life Sciences",1,Sheet1!I119="Marketing",2,Sheet1!I119="Medical",3,Sheet1!I119="Technical Degree",4,Sheet1!I119="Other",5)</f>
        <v>4</v>
      </c>
      <c r="I119">
        <v>1</v>
      </c>
      <c r="J119">
        <v>154</v>
      </c>
      <c r="K119">
        <v>2</v>
      </c>
      <c r="L119">
        <f>IF(Sheet1!M119="Male",0,1)</f>
        <v>1</v>
      </c>
      <c r="M119">
        <v>92</v>
      </c>
      <c r="N119">
        <v>3</v>
      </c>
      <c r="O119">
        <v>3</v>
      </c>
      <c r="P119" cm="1">
        <f t="array" ref="P119">_xlfn.IFS(Sheet1!Q119="Healthcare Representative",0,Sheet1!Q119="Human Resources",1,Sheet1!Q119="Laboratory Technician",2,Sheet1!Q119="Manager",3,Sheet1!Q119="Manufacturing Director",4,Sheet1!Q119="Research Director",5,Sheet1!Q119="Research Scientist",6,Sheet1!Q119="Sales Executive",7,Sheet1!Q119="Sales Representative",8)</f>
        <v>7</v>
      </c>
      <c r="Q119">
        <v>4</v>
      </c>
      <c r="R119">
        <f>IF(Sheet1!S119="Single",0,IF(Sheet1!S119="Married",1,2))</f>
        <v>1</v>
      </c>
      <c r="S119">
        <v>9738</v>
      </c>
      <c r="T119">
        <v>22952</v>
      </c>
      <c r="U119">
        <v>0</v>
      </c>
      <c r="V119">
        <f>IF(Sheet1!X119="No",0,1)</f>
        <v>0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</row>
    <row r="120" spans="1:34" x14ac:dyDescent="0.3">
      <c r="A120">
        <f>IF(Sheet1!C120="No",0,1)</f>
        <v>0</v>
      </c>
      <c r="B120">
        <v>36</v>
      </c>
      <c r="C120">
        <f>IF(Sheet1!D120="Non-Travel",0,IF(Sheet1!D120="Travel_Frequently",1,2))</f>
        <v>2</v>
      </c>
      <c r="D120">
        <v>922</v>
      </c>
      <c r="E120">
        <f>IF(Sheet1!F120="Human Resources",0,IF(Sheet1!F120="Research &amp; Development",1,2))</f>
        <v>1</v>
      </c>
      <c r="F120">
        <v>3</v>
      </c>
      <c r="G120">
        <v>2</v>
      </c>
      <c r="H120" cm="1">
        <f t="array" ref="H120">_xlfn.IFS(Sheet1!I120="Human Resources",0,Sheet1!I120="Life Sciences",1,Sheet1!I120="Marketing",2,Sheet1!I120="Medical",3,Sheet1!I120="Technical Degree",4,Sheet1!I120="Other",5)</f>
        <v>1</v>
      </c>
      <c r="I120">
        <v>1</v>
      </c>
      <c r="J120">
        <v>155</v>
      </c>
      <c r="K120">
        <v>1</v>
      </c>
      <c r="L120">
        <f>IF(Sheet1!M120="Male",0,1)</f>
        <v>1</v>
      </c>
      <c r="M120">
        <v>39</v>
      </c>
      <c r="N120">
        <v>3</v>
      </c>
      <c r="O120">
        <v>1</v>
      </c>
      <c r="P120" cm="1">
        <f t="array" ref="P120">_xlfn.IFS(Sheet1!Q120="Healthcare Representative",0,Sheet1!Q120="Human Resources",1,Sheet1!Q120="Laboratory Technician",2,Sheet1!Q120="Manager",3,Sheet1!Q120="Manufacturing Director",4,Sheet1!Q120="Research Director",5,Sheet1!Q120="Research Scientist",6,Sheet1!Q120="Sales Executive",7,Sheet1!Q120="Sales Representative",8)</f>
        <v>2</v>
      </c>
      <c r="Q120">
        <v>4</v>
      </c>
      <c r="R120">
        <f>IF(Sheet1!S120="Single",0,IF(Sheet1!S120="Married",1,2))</f>
        <v>2</v>
      </c>
      <c r="S120">
        <v>2835</v>
      </c>
      <c r="T120">
        <v>2561</v>
      </c>
      <c r="U120">
        <v>5</v>
      </c>
      <c r="V120">
        <f>IF(Sheet1!X120="No",0,1)</f>
        <v>0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</row>
    <row r="121" spans="1:34" x14ac:dyDescent="0.3">
      <c r="A121">
        <f>IF(Sheet1!C121="No",0,1)</f>
        <v>0</v>
      </c>
      <c r="B121">
        <v>43</v>
      </c>
      <c r="C121">
        <f>IF(Sheet1!D121="Non-Travel",0,IF(Sheet1!D121="Travel_Frequently",1,2))</f>
        <v>1</v>
      </c>
      <c r="D121">
        <v>394</v>
      </c>
      <c r="E121">
        <f>IF(Sheet1!F121="Human Resources",0,IF(Sheet1!F121="Research &amp; Development",1,2))</f>
        <v>2</v>
      </c>
      <c r="F121">
        <v>26</v>
      </c>
      <c r="G121">
        <v>2</v>
      </c>
      <c r="H121" cm="1">
        <f t="array" ref="H121">_xlfn.IFS(Sheet1!I121="Human Resources",0,Sheet1!I121="Life Sciences",1,Sheet1!I121="Marketing",2,Sheet1!I121="Medical",3,Sheet1!I121="Technical Degree",4,Sheet1!I121="Other",5)</f>
        <v>1</v>
      </c>
      <c r="I121">
        <v>1</v>
      </c>
      <c r="J121">
        <v>158</v>
      </c>
      <c r="K121">
        <v>3</v>
      </c>
      <c r="L121">
        <f>IF(Sheet1!M121="Male",0,1)</f>
        <v>0</v>
      </c>
      <c r="M121">
        <v>92</v>
      </c>
      <c r="N121">
        <v>3</v>
      </c>
      <c r="O121">
        <v>4</v>
      </c>
      <c r="P121" cm="1">
        <f t="array" ref="P121">_xlfn.IFS(Sheet1!Q121="Healthcare Representative",0,Sheet1!Q121="Human Resources",1,Sheet1!Q121="Laboratory Technician",2,Sheet1!Q121="Manager",3,Sheet1!Q121="Manufacturing Director",4,Sheet1!Q121="Research Director",5,Sheet1!Q121="Research Scientist",6,Sheet1!Q121="Sales Executive",7,Sheet1!Q121="Sales Representative",8)</f>
        <v>3</v>
      </c>
      <c r="Q121">
        <v>4</v>
      </c>
      <c r="R121">
        <f>IF(Sheet1!S121="Single",0,IF(Sheet1!S121="Married",1,2))</f>
        <v>1</v>
      </c>
      <c r="S121">
        <v>16959</v>
      </c>
      <c r="T121">
        <v>19494</v>
      </c>
      <c r="U121">
        <v>1</v>
      </c>
      <c r="V121">
        <f>IF(Sheet1!X121="No",0,1)</f>
        <v>1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</row>
    <row r="122" spans="1:34" x14ac:dyDescent="0.3">
      <c r="A122">
        <f>IF(Sheet1!C122="No",0,1)</f>
        <v>0</v>
      </c>
      <c r="B122">
        <v>30</v>
      </c>
      <c r="C122">
        <f>IF(Sheet1!D122="Non-Travel",0,IF(Sheet1!D122="Travel_Frequently",1,2))</f>
        <v>1</v>
      </c>
      <c r="D122">
        <v>1312</v>
      </c>
      <c r="E122">
        <f>IF(Sheet1!F122="Human Resources",0,IF(Sheet1!F122="Research &amp; Development",1,2))</f>
        <v>1</v>
      </c>
      <c r="F122">
        <v>23</v>
      </c>
      <c r="G122">
        <v>3</v>
      </c>
      <c r="H122" cm="1">
        <f t="array" ref="H122">_xlfn.IFS(Sheet1!I122="Human Resources",0,Sheet1!I122="Life Sciences",1,Sheet1!I122="Marketing",2,Sheet1!I122="Medical",3,Sheet1!I122="Technical Degree",4,Sheet1!I122="Other",5)</f>
        <v>1</v>
      </c>
      <c r="I122">
        <v>1</v>
      </c>
      <c r="J122">
        <v>159</v>
      </c>
      <c r="K122">
        <v>1</v>
      </c>
      <c r="L122">
        <f>IF(Sheet1!M122="Male",0,1)</f>
        <v>0</v>
      </c>
      <c r="M122">
        <v>96</v>
      </c>
      <c r="N122">
        <v>1</v>
      </c>
      <c r="O122">
        <v>1</v>
      </c>
      <c r="P122" cm="1">
        <f t="array" ref="P122">_xlfn.IFS(Sheet1!Q122="Healthcare Representative",0,Sheet1!Q122="Human Resources",1,Sheet1!Q122="Laboratory Technician",2,Sheet1!Q122="Manager",3,Sheet1!Q122="Manufacturing Director",4,Sheet1!Q122="Research Director",5,Sheet1!Q122="Research Scientist",6,Sheet1!Q122="Sales Executive",7,Sheet1!Q122="Sales Representative",8)</f>
        <v>6</v>
      </c>
      <c r="Q122">
        <v>3</v>
      </c>
      <c r="R122">
        <f>IF(Sheet1!S122="Single",0,IF(Sheet1!S122="Married",1,2))</f>
        <v>2</v>
      </c>
      <c r="S122">
        <v>2613</v>
      </c>
      <c r="T122">
        <v>22310</v>
      </c>
      <c r="U122">
        <v>1</v>
      </c>
      <c r="V122">
        <f>IF(Sheet1!X122="No",0,1)</f>
        <v>0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</row>
    <row r="123" spans="1:34" x14ac:dyDescent="0.3">
      <c r="A123">
        <f>IF(Sheet1!C123="No",0,1)</f>
        <v>0</v>
      </c>
      <c r="B123">
        <v>33</v>
      </c>
      <c r="C123">
        <f>IF(Sheet1!D123="Non-Travel",0,IF(Sheet1!D123="Travel_Frequently",1,2))</f>
        <v>0</v>
      </c>
      <c r="D123">
        <v>750</v>
      </c>
      <c r="E123">
        <f>IF(Sheet1!F123="Human Resources",0,IF(Sheet1!F123="Research &amp; Development",1,2))</f>
        <v>2</v>
      </c>
      <c r="F123">
        <v>22</v>
      </c>
      <c r="G123">
        <v>2</v>
      </c>
      <c r="H123" cm="1">
        <f t="array" ref="H123">_xlfn.IFS(Sheet1!I123="Human Resources",0,Sheet1!I123="Life Sciences",1,Sheet1!I123="Marketing",2,Sheet1!I123="Medical",3,Sheet1!I123="Technical Degree",4,Sheet1!I123="Other",5)</f>
        <v>2</v>
      </c>
      <c r="I123">
        <v>1</v>
      </c>
      <c r="J123">
        <v>160</v>
      </c>
      <c r="K123">
        <v>3</v>
      </c>
      <c r="L123">
        <f>IF(Sheet1!M123="Male",0,1)</f>
        <v>0</v>
      </c>
      <c r="M123">
        <v>95</v>
      </c>
      <c r="N123">
        <v>3</v>
      </c>
      <c r="O123">
        <v>2</v>
      </c>
      <c r="P123" cm="1">
        <f t="array" ref="P123">_xlfn.IFS(Sheet1!Q123="Healthcare Representative",0,Sheet1!Q123="Human Resources",1,Sheet1!Q123="Laboratory Technician",2,Sheet1!Q123="Manager",3,Sheet1!Q123="Manufacturing Director",4,Sheet1!Q123="Research Director",5,Sheet1!Q123="Research Scientist",6,Sheet1!Q123="Sales Executive",7,Sheet1!Q123="Sales Representative",8)</f>
        <v>7</v>
      </c>
      <c r="Q123">
        <v>2</v>
      </c>
      <c r="R123">
        <f>IF(Sheet1!S123="Single",0,IF(Sheet1!S123="Married",1,2))</f>
        <v>1</v>
      </c>
      <c r="S123">
        <v>6146</v>
      </c>
      <c r="T123">
        <v>15480</v>
      </c>
      <c r="U123">
        <v>0</v>
      </c>
      <c r="V123">
        <f>IF(Sheet1!X123="No",0,1)</f>
        <v>0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</row>
    <row r="124" spans="1:34" x14ac:dyDescent="0.3">
      <c r="A124">
        <f>IF(Sheet1!C124="No",0,1)</f>
        <v>1</v>
      </c>
      <c r="B124">
        <v>56</v>
      </c>
      <c r="C124">
        <f>IF(Sheet1!D124="Non-Travel",0,IF(Sheet1!D124="Travel_Frequently",1,2))</f>
        <v>2</v>
      </c>
      <c r="D124">
        <v>441</v>
      </c>
      <c r="E124">
        <f>IF(Sheet1!F124="Human Resources",0,IF(Sheet1!F124="Research &amp; Development",1,2))</f>
        <v>1</v>
      </c>
      <c r="F124">
        <v>14</v>
      </c>
      <c r="G124">
        <v>4</v>
      </c>
      <c r="H124" cm="1">
        <f t="array" ref="H124">_xlfn.IFS(Sheet1!I124="Human Resources",0,Sheet1!I124="Life Sciences",1,Sheet1!I124="Marketing",2,Sheet1!I124="Medical",3,Sheet1!I124="Technical Degree",4,Sheet1!I124="Other",5)</f>
        <v>1</v>
      </c>
      <c r="I124">
        <v>1</v>
      </c>
      <c r="J124">
        <v>161</v>
      </c>
      <c r="K124">
        <v>2</v>
      </c>
      <c r="L124">
        <f>IF(Sheet1!M124="Male",0,1)</f>
        <v>1</v>
      </c>
      <c r="M124">
        <v>72</v>
      </c>
      <c r="N124">
        <v>3</v>
      </c>
      <c r="O124">
        <v>1</v>
      </c>
      <c r="P124" cm="1">
        <f t="array" ref="P124">_xlfn.IFS(Sheet1!Q124="Healthcare Representative",0,Sheet1!Q124="Human Resources",1,Sheet1!Q124="Laboratory Technician",2,Sheet1!Q124="Manager",3,Sheet1!Q124="Manufacturing Director",4,Sheet1!Q124="Research Director",5,Sheet1!Q124="Research Scientist",6,Sheet1!Q124="Sales Executive",7,Sheet1!Q124="Sales Representative",8)</f>
        <v>6</v>
      </c>
      <c r="Q124">
        <v>2</v>
      </c>
      <c r="R124">
        <f>IF(Sheet1!S124="Single",0,IF(Sheet1!S124="Married",1,2))</f>
        <v>1</v>
      </c>
      <c r="S124">
        <v>4963</v>
      </c>
      <c r="T124">
        <v>4510</v>
      </c>
      <c r="U124">
        <v>9</v>
      </c>
      <c r="V124">
        <f>IF(Sheet1!X124="No",0,1)</f>
        <v>1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</row>
    <row r="125" spans="1:34" x14ac:dyDescent="0.3">
      <c r="A125">
        <f>IF(Sheet1!C125="No",0,1)</f>
        <v>0</v>
      </c>
      <c r="B125">
        <v>51</v>
      </c>
      <c r="C125">
        <f>IF(Sheet1!D125="Non-Travel",0,IF(Sheet1!D125="Travel_Frequently",1,2))</f>
        <v>2</v>
      </c>
      <c r="D125">
        <v>684</v>
      </c>
      <c r="E125">
        <f>IF(Sheet1!F125="Human Resources",0,IF(Sheet1!F125="Research &amp; Development",1,2))</f>
        <v>1</v>
      </c>
      <c r="F125">
        <v>6</v>
      </c>
      <c r="G125">
        <v>3</v>
      </c>
      <c r="H125" cm="1">
        <f t="array" ref="H125">_xlfn.IFS(Sheet1!I125="Human Resources",0,Sheet1!I125="Life Sciences",1,Sheet1!I125="Marketing",2,Sheet1!I125="Medical",3,Sheet1!I125="Technical Degree",4,Sheet1!I125="Other",5)</f>
        <v>1</v>
      </c>
      <c r="I125">
        <v>1</v>
      </c>
      <c r="J125">
        <v>162</v>
      </c>
      <c r="K125">
        <v>1</v>
      </c>
      <c r="L125">
        <f>IF(Sheet1!M125="Male",0,1)</f>
        <v>0</v>
      </c>
      <c r="M125">
        <v>51</v>
      </c>
      <c r="N125">
        <v>3</v>
      </c>
      <c r="O125">
        <v>5</v>
      </c>
      <c r="P125" cm="1">
        <f t="array" ref="P125">_xlfn.IFS(Sheet1!Q125="Healthcare Representative",0,Sheet1!Q125="Human Resources",1,Sheet1!Q125="Laboratory Technician",2,Sheet1!Q125="Manager",3,Sheet1!Q125="Manufacturing Director",4,Sheet1!Q125="Research Director",5,Sheet1!Q125="Research Scientist",6,Sheet1!Q125="Sales Executive",7,Sheet1!Q125="Sales Representative",8)</f>
        <v>5</v>
      </c>
      <c r="Q125">
        <v>3</v>
      </c>
      <c r="R125">
        <f>IF(Sheet1!S125="Single",0,IF(Sheet1!S125="Married",1,2))</f>
        <v>0</v>
      </c>
      <c r="S125">
        <v>19537</v>
      </c>
      <c r="T125">
        <v>6462</v>
      </c>
      <c r="U125">
        <v>7</v>
      </c>
      <c r="V125">
        <f>IF(Sheet1!X125="No",0,1)</f>
        <v>0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</row>
    <row r="126" spans="1:34" x14ac:dyDescent="0.3">
      <c r="A126">
        <f>IF(Sheet1!C126="No",0,1)</f>
        <v>1</v>
      </c>
      <c r="B126">
        <v>31</v>
      </c>
      <c r="C126">
        <f>IF(Sheet1!D126="Non-Travel",0,IF(Sheet1!D126="Travel_Frequently",1,2))</f>
        <v>2</v>
      </c>
      <c r="D126">
        <v>249</v>
      </c>
      <c r="E126">
        <f>IF(Sheet1!F126="Human Resources",0,IF(Sheet1!F126="Research &amp; Development",1,2))</f>
        <v>2</v>
      </c>
      <c r="F126">
        <v>6</v>
      </c>
      <c r="G126">
        <v>4</v>
      </c>
      <c r="H126" cm="1">
        <f t="array" ref="H126">_xlfn.IFS(Sheet1!I126="Human Resources",0,Sheet1!I126="Life Sciences",1,Sheet1!I126="Marketing",2,Sheet1!I126="Medical",3,Sheet1!I126="Technical Degree",4,Sheet1!I126="Other",5)</f>
        <v>1</v>
      </c>
      <c r="I126">
        <v>1</v>
      </c>
      <c r="J126">
        <v>163</v>
      </c>
      <c r="K126">
        <v>2</v>
      </c>
      <c r="L126">
        <f>IF(Sheet1!M126="Male",0,1)</f>
        <v>0</v>
      </c>
      <c r="M126">
        <v>76</v>
      </c>
      <c r="N126">
        <v>1</v>
      </c>
      <c r="O126">
        <v>2</v>
      </c>
      <c r="P126" cm="1">
        <f t="array" ref="P126">_xlfn.IFS(Sheet1!Q126="Healthcare Representative",0,Sheet1!Q126="Human Resources",1,Sheet1!Q126="Laboratory Technician",2,Sheet1!Q126="Manager",3,Sheet1!Q126="Manufacturing Director",4,Sheet1!Q126="Research Director",5,Sheet1!Q126="Research Scientist",6,Sheet1!Q126="Sales Executive",7,Sheet1!Q126="Sales Representative",8)</f>
        <v>7</v>
      </c>
      <c r="Q126">
        <v>3</v>
      </c>
      <c r="R126">
        <f>IF(Sheet1!S126="Single",0,IF(Sheet1!S126="Married",1,2))</f>
        <v>1</v>
      </c>
      <c r="S126">
        <v>6172</v>
      </c>
      <c r="T126">
        <v>20739</v>
      </c>
      <c r="U126">
        <v>4</v>
      </c>
      <c r="V126">
        <f>IF(Sheet1!X126="No",0,1)</f>
        <v>1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</row>
    <row r="127" spans="1:34" x14ac:dyDescent="0.3">
      <c r="A127">
        <f>IF(Sheet1!C127="No",0,1)</f>
        <v>0</v>
      </c>
      <c r="B127">
        <v>26</v>
      </c>
      <c r="C127">
        <f>IF(Sheet1!D127="Non-Travel",0,IF(Sheet1!D127="Travel_Frequently",1,2))</f>
        <v>2</v>
      </c>
      <c r="D127">
        <v>841</v>
      </c>
      <c r="E127">
        <f>IF(Sheet1!F127="Human Resources",0,IF(Sheet1!F127="Research &amp; Development",1,2))</f>
        <v>1</v>
      </c>
      <c r="F127">
        <v>6</v>
      </c>
      <c r="G127">
        <v>3</v>
      </c>
      <c r="H127" cm="1">
        <f t="array" ref="H127">_xlfn.IFS(Sheet1!I127="Human Resources",0,Sheet1!I127="Life Sciences",1,Sheet1!I127="Marketing",2,Sheet1!I127="Medical",3,Sheet1!I127="Technical Degree",4,Sheet1!I127="Other",5)</f>
        <v>5</v>
      </c>
      <c r="I127">
        <v>1</v>
      </c>
      <c r="J127">
        <v>164</v>
      </c>
      <c r="K127">
        <v>3</v>
      </c>
      <c r="L127">
        <f>IF(Sheet1!M127="Male",0,1)</f>
        <v>1</v>
      </c>
      <c r="M127">
        <v>46</v>
      </c>
      <c r="N127">
        <v>2</v>
      </c>
      <c r="O127">
        <v>1</v>
      </c>
      <c r="P127" cm="1">
        <f t="array" ref="P127">_xlfn.IFS(Sheet1!Q127="Healthcare Representative",0,Sheet1!Q127="Human Resources",1,Sheet1!Q127="Laboratory Technician",2,Sheet1!Q127="Manager",3,Sheet1!Q127="Manufacturing Director",4,Sheet1!Q127="Research Director",5,Sheet1!Q127="Research Scientist",6,Sheet1!Q127="Sales Executive",7,Sheet1!Q127="Sales Representative",8)</f>
        <v>6</v>
      </c>
      <c r="Q127">
        <v>2</v>
      </c>
      <c r="R127">
        <f>IF(Sheet1!S127="Single",0,IF(Sheet1!S127="Married",1,2))</f>
        <v>1</v>
      </c>
      <c r="S127">
        <v>2368</v>
      </c>
      <c r="T127">
        <v>23300</v>
      </c>
      <c r="U127">
        <v>1</v>
      </c>
      <c r="V127">
        <f>IF(Sheet1!X127="No",0,1)</f>
        <v>0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3">
      <c r="A128">
        <f>IF(Sheet1!C128="No",0,1)</f>
        <v>1</v>
      </c>
      <c r="B128">
        <v>58</v>
      </c>
      <c r="C128">
        <f>IF(Sheet1!D128="Non-Travel",0,IF(Sheet1!D128="Travel_Frequently",1,2))</f>
        <v>2</v>
      </c>
      <c r="D128">
        <v>147</v>
      </c>
      <c r="E128">
        <f>IF(Sheet1!F128="Human Resources",0,IF(Sheet1!F128="Research &amp; Development",1,2))</f>
        <v>1</v>
      </c>
      <c r="F128">
        <v>23</v>
      </c>
      <c r="G128">
        <v>4</v>
      </c>
      <c r="H128" cm="1">
        <f t="array" ref="H128">_xlfn.IFS(Sheet1!I128="Human Resources",0,Sheet1!I128="Life Sciences",1,Sheet1!I128="Marketing",2,Sheet1!I128="Medical",3,Sheet1!I128="Technical Degree",4,Sheet1!I128="Other",5)</f>
        <v>3</v>
      </c>
      <c r="I128">
        <v>1</v>
      </c>
      <c r="J128">
        <v>165</v>
      </c>
      <c r="K128">
        <v>4</v>
      </c>
      <c r="L128">
        <f>IF(Sheet1!M128="Male",0,1)</f>
        <v>1</v>
      </c>
      <c r="M128">
        <v>94</v>
      </c>
      <c r="N128">
        <v>3</v>
      </c>
      <c r="O128">
        <v>3</v>
      </c>
      <c r="P128" cm="1">
        <f t="array" ref="P128">_xlfn.IFS(Sheet1!Q128="Healthcare Representative",0,Sheet1!Q128="Human Resources",1,Sheet1!Q128="Laboratory Technician",2,Sheet1!Q128="Manager",3,Sheet1!Q128="Manufacturing Director",4,Sheet1!Q128="Research Director",5,Sheet1!Q128="Research Scientist",6,Sheet1!Q128="Sales Executive",7,Sheet1!Q128="Sales Representative",8)</f>
        <v>0</v>
      </c>
      <c r="Q128">
        <v>4</v>
      </c>
      <c r="R128">
        <f>IF(Sheet1!S128="Single",0,IF(Sheet1!S128="Married",1,2))</f>
        <v>1</v>
      </c>
      <c r="S128">
        <v>10312</v>
      </c>
      <c r="T128">
        <v>3465</v>
      </c>
      <c r="U128">
        <v>1</v>
      </c>
      <c r="V128">
        <f>IF(Sheet1!X128="No",0,1)</f>
        <v>0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</row>
    <row r="129" spans="1:34" x14ac:dyDescent="0.3">
      <c r="A129">
        <f>IF(Sheet1!C129="No",0,1)</f>
        <v>1</v>
      </c>
      <c r="B129">
        <v>19</v>
      </c>
      <c r="C129">
        <f>IF(Sheet1!D129="Non-Travel",0,IF(Sheet1!D129="Travel_Frequently",1,2))</f>
        <v>2</v>
      </c>
      <c r="D129">
        <v>528</v>
      </c>
      <c r="E129">
        <f>IF(Sheet1!F129="Human Resources",0,IF(Sheet1!F129="Research &amp; Development",1,2))</f>
        <v>2</v>
      </c>
      <c r="F129">
        <v>22</v>
      </c>
      <c r="G129">
        <v>1</v>
      </c>
      <c r="H129" cm="1">
        <f t="array" ref="H129">_xlfn.IFS(Sheet1!I129="Human Resources",0,Sheet1!I129="Life Sciences",1,Sheet1!I129="Marketing",2,Sheet1!I129="Medical",3,Sheet1!I129="Technical Degree",4,Sheet1!I129="Other",5)</f>
        <v>2</v>
      </c>
      <c r="I129">
        <v>1</v>
      </c>
      <c r="J129">
        <v>167</v>
      </c>
      <c r="K129">
        <v>4</v>
      </c>
      <c r="L129">
        <f>IF(Sheet1!M129="Male",0,1)</f>
        <v>0</v>
      </c>
      <c r="M129">
        <v>50</v>
      </c>
      <c r="N129">
        <v>3</v>
      </c>
      <c r="O129">
        <v>1</v>
      </c>
      <c r="P129" cm="1">
        <f t="array" ref="P129">_xlfn.IFS(Sheet1!Q129="Healthcare Representative",0,Sheet1!Q129="Human Resources",1,Sheet1!Q129="Laboratory Technician",2,Sheet1!Q129="Manager",3,Sheet1!Q129="Manufacturing Director",4,Sheet1!Q129="Research Director",5,Sheet1!Q129="Research Scientist",6,Sheet1!Q129="Sales Executive",7,Sheet1!Q129="Sales Representative",8)</f>
        <v>8</v>
      </c>
      <c r="Q129">
        <v>3</v>
      </c>
      <c r="R129">
        <f>IF(Sheet1!S129="Single",0,IF(Sheet1!S129="Married",1,2))</f>
        <v>0</v>
      </c>
      <c r="S129">
        <v>1675</v>
      </c>
      <c r="T129">
        <v>26820</v>
      </c>
      <c r="U129">
        <v>1</v>
      </c>
      <c r="V129">
        <f>IF(Sheet1!X129="No",0,1)</f>
        <v>1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>
        <f>IF(Sheet1!C130="No",0,1)</f>
        <v>0</v>
      </c>
      <c r="B130">
        <v>22</v>
      </c>
      <c r="C130">
        <f>IF(Sheet1!D130="Non-Travel",0,IF(Sheet1!D130="Travel_Frequently",1,2))</f>
        <v>2</v>
      </c>
      <c r="D130">
        <v>594</v>
      </c>
      <c r="E130">
        <f>IF(Sheet1!F130="Human Resources",0,IF(Sheet1!F130="Research &amp; Development",1,2))</f>
        <v>1</v>
      </c>
      <c r="F130">
        <v>2</v>
      </c>
      <c r="G130">
        <v>1</v>
      </c>
      <c r="H130" cm="1">
        <f t="array" ref="H130">_xlfn.IFS(Sheet1!I130="Human Resources",0,Sheet1!I130="Life Sciences",1,Sheet1!I130="Marketing",2,Sheet1!I130="Medical",3,Sheet1!I130="Technical Degree",4,Sheet1!I130="Other",5)</f>
        <v>4</v>
      </c>
      <c r="I130">
        <v>1</v>
      </c>
      <c r="J130">
        <v>169</v>
      </c>
      <c r="K130">
        <v>3</v>
      </c>
      <c r="L130">
        <f>IF(Sheet1!M130="Male",0,1)</f>
        <v>0</v>
      </c>
      <c r="M130">
        <v>100</v>
      </c>
      <c r="N130">
        <v>3</v>
      </c>
      <c r="O130">
        <v>1</v>
      </c>
      <c r="P130" cm="1">
        <f t="array" ref="P130">_xlfn.IFS(Sheet1!Q130="Healthcare Representative",0,Sheet1!Q130="Human Resources",1,Sheet1!Q130="Laboratory Technician",2,Sheet1!Q130="Manager",3,Sheet1!Q130="Manufacturing Director",4,Sheet1!Q130="Research Director",5,Sheet1!Q130="Research Scientist",6,Sheet1!Q130="Sales Executive",7,Sheet1!Q130="Sales Representative",8)</f>
        <v>2</v>
      </c>
      <c r="Q130">
        <v>4</v>
      </c>
      <c r="R130">
        <f>IF(Sheet1!S130="Single",0,IF(Sheet1!S130="Married",1,2))</f>
        <v>1</v>
      </c>
      <c r="S130">
        <v>2523</v>
      </c>
      <c r="T130">
        <v>19299</v>
      </c>
      <c r="U130">
        <v>0</v>
      </c>
      <c r="V130">
        <f>IF(Sheet1!X130="No",0,1)</f>
        <v>0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</row>
    <row r="131" spans="1:34" x14ac:dyDescent="0.3">
      <c r="A131">
        <f>IF(Sheet1!C131="No",0,1)</f>
        <v>0</v>
      </c>
      <c r="B131">
        <v>49</v>
      </c>
      <c r="C131">
        <f>IF(Sheet1!D131="Non-Travel",0,IF(Sheet1!D131="Travel_Frequently",1,2))</f>
        <v>2</v>
      </c>
      <c r="D131">
        <v>470</v>
      </c>
      <c r="E131">
        <f>IF(Sheet1!F131="Human Resources",0,IF(Sheet1!F131="Research &amp; Development",1,2))</f>
        <v>1</v>
      </c>
      <c r="F131">
        <v>20</v>
      </c>
      <c r="G131">
        <v>4</v>
      </c>
      <c r="H131" cm="1">
        <f t="array" ref="H131">_xlfn.IFS(Sheet1!I131="Human Resources",0,Sheet1!I131="Life Sciences",1,Sheet1!I131="Marketing",2,Sheet1!I131="Medical",3,Sheet1!I131="Technical Degree",4,Sheet1!I131="Other",5)</f>
        <v>3</v>
      </c>
      <c r="I131">
        <v>1</v>
      </c>
      <c r="J131">
        <v>170</v>
      </c>
      <c r="K131">
        <v>3</v>
      </c>
      <c r="L131">
        <f>IF(Sheet1!M131="Male",0,1)</f>
        <v>1</v>
      </c>
      <c r="M131">
        <v>96</v>
      </c>
      <c r="N131">
        <v>3</v>
      </c>
      <c r="O131">
        <v>2</v>
      </c>
      <c r="P131" cm="1">
        <f t="array" ref="P131">_xlfn.IFS(Sheet1!Q131="Healthcare Representative",0,Sheet1!Q131="Human Resources",1,Sheet1!Q131="Laboratory Technician",2,Sheet1!Q131="Manager",3,Sheet1!Q131="Manufacturing Director",4,Sheet1!Q131="Research Director",5,Sheet1!Q131="Research Scientist",6,Sheet1!Q131="Sales Executive",7,Sheet1!Q131="Sales Representative",8)</f>
        <v>4</v>
      </c>
      <c r="Q131">
        <v>1</v>
      </c>
      <c r="R131">
        <f>IF(Sheet1!S131="Single",0,IF(Sheet1!S131="Married",1,2))</f>
        <v>1</v>
      </c>
      <c r="S131">
        <v>6567</v>
      </c>
      <c r="T131">
        <v>5549</v>
      </c>
      <c r="U131">
        <v>1</v>
      </c>
      <c r="V131">
        <f>IF(Sheet1!X131="No",0,1)</f>
        <v>0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</row>
    <row r="132" spans="1:34" x14ac:dyDescent="0.3">
      <c r="A132">
        <f>IF(Sheet1!C132="No",0,1)</f>
        <v>0</v>
      </c>
      <c r="B132">
        <v>43</v>
      </c>
      <c r="C132">
        <f>IF(Sheet1!D132="Non-Travel",0,IF(Sheet1!D132="Travel_Frequently",1,2))</f>
        <v>1</v>
      </c>
      <c r="D132">
        <v>957</v>
      </c>
      <c r="E132">
        <f>IF(Sheet1!F132="Human Resources",0,IF(Sheet1!F132="Research &amp; Development",1,2))</f>
        <v>1</v>
      </c>
      <c r="F132">
        <v>28</v>
      </c>
      <c r="G132">
        <v>3</v>
      </c>
      <c r="H132" cm="1">
        <f t="array" ref="H132">_xlfn.IFS(Sheet1!I132="Human Resources",0,Sheet1!I132="Life Sciences",1,Sheet1!I132="Marketing",2,Sheet1!I132="Medical",3,Sheet1!I132="Technical Degree",4,Sheet1!I132="Other",5)</f>
        <v>3</v>
      </c>
      <c r="I132">
        <v>1</v>
      </c>
      <c r="J132">
        <v>171</v>
      </c>
      <c r="K132">
        <v>2</v>
      </c>
      <c r="L132">
        <f>IF(Sheet1!M132="Male",0,1)</f>
        <v>1</v>
      </c>
      <c r="M132">
        <v>72</v>
      </c>
      <c r="N132">
        <v>4</v>
      </c>
      <c r="O132">
        <v>1</v>
      </c>
      <c r="P132" cm="1">
        <f t="array" ref="P132">_xlfn.IFS(Sheet1!Q132="Healthcare Representative",0,Sheet1!Q132="Human Resources",1,Sheet1!Q132="Laboratory Technician",2,Sheet1!Q132="Manager",3,Sheet1!Q132="Manufacturing Director",4,Sheet1!Q132="Research Director",5,Sheet1!Q132="Research Scientist",6,Sheet1!Q132="Sales Executive",7,Sheet1!Q132="Sales Representative",8)</f>
        <v>6</v>
      </c>
      <c r="Q132">
        <v>3</v>
      </c>
      <c r="R132">
        <f>IF(Sheet1!S132="Single",0,IF(Sheet1!S132="Married",1,2))</f>
        <v>0</v>
      </c>
      <c r="S132">
        <v>4739</v>
      </c>
      <c r="T132">
        <v>16090</v>
      </c>
      <c r="U132">
        <v>4</v>
      </c>
      <c r="V132">
        <f>IF(Sheet1!X132="No",0,1)</f>
        <v>0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</row>
    <row r="133" spans="1:34" x14ac:dyDescent="0.3">
      <c r="A133">
        <f>IF(Sheet1!C133="No",0,1)</f>
        <v>0</v>
      </c>
      <c r="B133">
        <v>50</v>
      </c>
      <c r="C133">
        <f>IF(Sheet1!D133="Non-Travel",0,IF(Sheet1!D133="Travel_Frequently",1,2))</f>
        <v>1</v>
      </c>
      <c r="D133">
        <v>809</v>
      </c>
      <c r="E133">
        <f>IF(Sheet1!F133="Human Resources",0,IF(Sheet1!F133="Research &amp; Development",1,2))</f>
        <v>2</v>
      </c>
      <c r="F133">
        <v>12</v>
      </c>
      <c r="G133">
        <v>3</v>
      </c>
      <c r="H133" cm="1">
        <f t="array" ref="H133">_xlfn.IFS(Sheet1!I133="Human Resources",0,Sheet1!I133="Life Sciences",1,Sheet1!I133="Marketing",2,Sheet1!I133="Medical",3,Sheet1!I133="Technical Degree",4,Sheet1!I133="Other",5)</f>
        <v>2</v>
      </c>
      <c r="I133">
        <v>1</v>
      </c>
      <c r="J133">
        <v>174</v>
      </c>
      <c r="K133">
        <v>3</v>
      </c>
      <c r="L133">
        <f>IF(Sheet1!M133="Male",0,1)</f>
        <v>1</v>
      </c>
      <c r="M133">
        <v>77</v>
      </c>
      <c r="N133">
        <v>3</v>
      </c>
      <c r="O133">
        <v>3</v>
      </c>
      <c r="P133" cm="1">
        <f t="array" ref="P133">_xlfn.IFS(Sheet1!Q133="Healthcare Representative",0,Sheet1!Q133="Human Resources",1,Sheet1!Q133="Laboratory Technician",2,Sheet1!Q133="Manager",3,Sheet1!Q133="Manufacturing Director",4,Sheet1!Q133="Research Director",5,Sheet1!Q133="Research Scientist",6,Sheet1!Q133="Sales Executive",7,Sheet1!Q133="Sales Representative",8)</f>
        <v>7</v>
      </c>
      <c r="Q133">
        <v>4</v>
      </c>
      <c r="R133">
        <f>IF(Sheet1!S133="Single",0,IF(Sheet1!S133="Married",1,2))</f>
        <v>0</v>
      </c>
      <c r="S133">
        <v>9208</v>
      </c>
      <c r="T133">
        <v>6645</v>
      </c>
      <c r="U133">
        <v>4</v>
      </c>
      <c r="V133">
        <f>IF(Sheet1!X133="No",0,1)</f>
        <v>0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</row>
    <row r="134" spans="1:34" x14ac:dyDescent="0.3">
      <c r="A134">
        <f>IF(Sheet1!C134="No",0,1)</f>
        <v>1</v>
      </c>
      <c r="B134">
        <v>31</v>
      </c>
      <c r="C134">
        <f>IF(Sheet1!D134="Non-Travel",0,IF(Sheet1!D134="Travel_Frequently",1,2))</f>
        <v>2</v>
      </c>
      <c r="D134">
        <v>542</v>
      </c>
      <c r="E134">
        <f>IF(Sheet1!F134="Human Resources",0,IF(Sheet1!F134="Research &amp; Development",1,2))</f>
        <v>2</v>
      </c>
      <c r="F134">
        <v>20</v>
      </c>
      <c r="G134">
        <v>3</v>
      </c>
      <c r="H134" cm="1">
        <f t="array" ref="H134">_xlfn.IFS(Sheet1!I134="Human Resources",0,Sheet1!I134="Life Sciences",1,Sheet1!I134="Marketing",2,Sheet1!I134="Medical",3,Sheet1!I134="Technical Degree",4,Sheet1!I134="Other",5)</f>
        <v>1</v>
      </c>
      <c r="I134">
        <v>1</v>
      </c>
      <c r="J134">
        <v>175</v>
      </c>
      <c r="K134">
        <v>2</v>
      </c>
      <c r="L134">
        <f>IF(Sheet1!M134="Male",0,1)</f>
        <v>1</v>
      </c>
      <c r="M134">
        <v>71</v>
      </c>
      <c r="N134">
        <v>1</v>
      </c>
      <c r="O134">
        <v>2</v>
      </c>
      <c r="P134" cm="1">
        <f t="array" ref="P134">_xlfn.IFS(Sheet1!Q134="Healthcare Representative",0,Sheet1!Q134="Human Resources",1,Sheet1!Q134="Laboratory Technician",2,Sheet1!Q134="Manager",3,Sheet1!Q134="Manufacturing Director",4,Sheet1!Q134="Research Director",5,Sheet1!Q134="Research Scientist",6,Sheet1!Q134="Sales Executive",7,Sheet1!Q134="Sales Representative",8)</f>
        <v>7</v>
      </c>
      <c r="Q134">
        <v>3</v>
      </c>
      <c r="R134">
        <f>IF(Sheet1!S134="Single",0,IF(Sheet1!S134="Married",1,2))</f>
        <v>1</v>
      </c>
      <c r="S134">
        <v>4559</v>
      </c>
      <c r="T134">
        <v>24788</v>
      </c>
      <c r="U134">
        <v>3</v>
      </c>
      <c r="V134">
        <f>IF(Sheet1!X134="No",0,1)</f>
        <v>1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</row>
    <row r="135" spans="1:34" x14ac:dyDescent="0.3">
      <c r="A135">
        <f>IF(Sheet1!C135="No",0,1)</f>
        <v>0</v>
      </c>
      <c r="B135">
        <v>41</v>
      </c>
      <c r="C135">
        <f>IF(Sheet1!D135="Non-Travel",0,IF(Sheet1!D135="Travel_Frequently",1,2))</f>
        <v>2</v>
      </c>
      <c r="D135">
        <v>802</v>
      </c>
      <c r="E135">
        <f>IF(Sheet1!F135="Human Resources",0,IF(Sheet1!F135="Research &amp; Development",1,2))</f>
        <v>2</v>
      </c>
      <c r="F135">
        <v>9</v>
      </c>
      <c r="G135">
        <v>1</v>
      </c>
      <c r="H135" cm="1">
        <f t="array" ref="H135">_xlfn.IFS(Sheet1!I135="Human Resources",0,Sheet1!I135="Life Sciences",1,Sheet1!I135="Marketing",2,Sheet1!I135="Medical",3,Sheet1!I135="Technical Degree",4,Sheet1!I135="Other",5)</f>
        <v>1</v>
      </c>
      <c r="I135">
        <v>1</v>
      </c>
      <c r="J135">
        <v>176</v>
      </c>
      <c r="K135">
        <v>3</v>
      </c>
      <c r="L135">
        <f>IF(Sheet1!M135="Male",0,1)</f>
        <v>0</v>
      </c>
      <c r="M135">
        <v>96</v>
      </c>
      <c r="N135">
        <v>3</v>
      </c>
      <c r="O135">
        <v>3</v>
      </c>
      <c r="P135" cm="1">
        <f t="array" ref="P135">_xlfn.IFS(Sheet1!Q135="Healthcare Representative",0,Sheet1!Q135="Human Resources",1,Sheet1!Q135="Laboratory Technician",2,Sheet1!Q135="Manager",3,Sheet1!Q135="Manufacturing Director",4,Sheet1!Q135="Research Director",5,Sheet1!Q135="Research Scientist",6,Sheet1!Q135="Sales Executive",7,Sheet1!Q135="Sales Representative",8)</f>
        <v>7</v>
      </c>
      <c r="Q135">
        <v>3</v>
      </c>
      <c r="R135">
        <f>IF(Sheet1!S135="Single",0,IF(Sheet1!S135="Married",1,2))</f>
        <v>2</v>
      </c>
      <c r="S135">
        <v>8189</v>
      </c>
      <c r="T135">
        <v>21196</v>
      </c>
      <c r="U135">
        <v>3</v>
      </c>
      <c r="V135">
        <f>IF(Sheet1!X135="No",0,1)</f>
        <v>1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</row>
    <row r="136" spans="1:34" x14ac:dyDescent="0.3">
      <c r="A136">
        <f>IF(Sheet1!C136="No",0,1)</f>
        <v>0</v>
      </c>
      <c r="B136">
        <v>26</v>
      </c>
      <c r="C136">
        <f>IF(Sheet1!D136="Non-Travel",0,IF(Sheet1!D136="Travel_Frequently",1,2))</f>
        <v>2</v>
      </c>
      <c r="D136">
        <v>1355</v>
      </c>
      <c r="E136">
        <f>IF(Sheet1!F136="Human Resources",0,IF(Sheet1!F136="Research &amp; Development",1,2))</f>
        <v>0</v>
      </c>
      <c r="F136">
        <v>25</v>
      </c>
      <c r="G136">
        <v>1</v>
      </c>
      <c r="H136" cm="1">
        <f t="array" ref="H136">_xlfn.IFS(Sheet1!I136="Human Resources",0,Sheet1!I136="Life Sciences",1,Sheet1!I136="Marketing",2,Sheet1!I136="Medical",3,Sheet1!I136="Technical Degree",4,Sheet1!I136="Other",5)</f>
        <v>1</v>
      </c>
      <c r="I136">
        <v>1</v>
      </c>
      <c r="J136">
        <v>177</v>
      </c>
      <c r="K136">
        <v>3</v>
      </c>
      <c r="L136">
        <f>IF(Sheet1!M136="Male",0,1)</f>
        <v>1</v>
      </c>
      <c r="M136">
        <v>61</v>
      </c>
      <c r="N136">
        <v>3</v>
      </c>
      <c r="O136">
        <v>1</v>
      </c>
      <c r="P136" cm="1">
        <f t="array" ref="P136">_xlfn.IFS(Sheet1!Q136="Healthcare Representative",0,Sheet1!Q136="Human Resources",1,Sheet1!Q136="Laboratory Technician",2,Sheet1!Q136="Manager",3,Sheet1!Q136="Manufacturing Director",4,Sheet1!Q136="Research Director",5,Sheet1!Q136="Research Scientist",6,Sheet1!Q136="Sales Executive",7,Sheet1!Q136="Sales Representative",8)</f>
        <v>1</v>
      </c>
      <c r="Q136">
        <v>3</v>
      </c>
      <c r="R136">
        <f>IF(Sheet1!S136="Single",0,IF(Sheet1!S136="Married",1,2))</f>
        <v>1</v>
      </c>
      <c r="S136">
        <v>2942</v>
      </c>
      <c r="T136">
        <v>8916</v>
      </c>
      <c r="U136">
        <v>1</v>
      </c>
      <c r="V136">
        <f>IF(Sheet1!X136="No",0,1)</f>
        <v>0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</row>
    <row r="137" spans="1:34" x14ac:dyDescent="0.3">
      <c r="A137">
        <f>IF(Sheet1!C137="No",0,1)</f>
        <v>0</v>
      </c>
      <c r="B137">
        <v>36</v>
      </c>
      <c r="C137">
        <f>IF(Sheet1!D137="Non-Travel",0,IF(Sheet1!D137="Travel_Frequently",1,2))</f>
        <v>2</v>
      </c>
      <c r="D137">
        <v>216</v>
      </c>
      <c r="E137">
        <f>IF(Sheet1!F137="Human Resources",0,IF(Sheet1!F137="Research &amp; Development",1,2))</f>
        <v>1</v>
      </c>
      <c r="F137">
        <v>6</v>
      </c>
      <c r="G137">
        <v>2</v>
      </c>
      <c r="H137" cm="1">
        <f t="array" ref="H137">_xlfn.IFS(Sheet1!I137="Human Resources",0,Sheet1!I137="Life Sciences",1,Sheet1!I137="Marketing",2,Sheet1!I137="Medical",3,Sheet1!I137="Technical Degree",4,Sheet1!I137="Other",5)</f>
        <v>3</v>
      </c>
      <c r="I137">
        <v>1</v>
      </c>
      <c r="J137">
        <v>178</v>
      </c>
      <c r="K137">
        <v>2</v>
      </c>
      <c r="L137">
        <f>IF(Sheet1!M137="Male",0,1)</f>
        <v>0</v>
      </c>
      <c r="M137">
        <v>84</v>
      </c>
      <c r="N137">
        <v>3</v>
      </c>
      <c r="O137">
        <v>2</v>
      </c>
      <c r="P137" cm="1">
        <f t="array" ref="P137">_xlfn.IFS(Sheet1!Q137="Healthcare Representative",0,Sheet1!Q137="Human Resources",1,Sheet1!Q137="Laboratory Technician",2,Sheet1!Q137="Manager",3,Sheet1!Q137="Manufacturing Director",4,Sheet1!Q137="Research Director",5,Sheet1!Q137="Research Scientist",6,Sheet1!Q137="Sales Executive",7,Sheet1!Q137="Sales Representative",8)</f>
        <v>4</v>
      </c>
      <c r="Q137">
        <v>2</v>
      </c>
      <c r="R137">
        <f>IF(Sheet1!S137="Single",0,IF(Sheet1!S137="Married",1,2))</f>
        <v>2</v>
      </c>
      <c r="S137">
        <v>4941</v>
      </c>
      <c r="T137">
        <v>2819</v>
      </c>
      <c r="U137">
        <v>6</v>
      </c>
      <c r="V137">
        <f>IF(Sheet1!X137="No",0,1)</f>
        <v>0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</row>
    <row r="138" spans="1:34" x14ac:dyDescent="0.3">
      <c r="A138">
        <f>IF(Sheet1!C138="No",0,1)</f>
        <v>1</v>
      </c>
      <c r="B138">
        <v>51</v>
      </c>
      <c r="C138">
        <f>IF(Sheet1!D138="Non-Travel",0,IF(Sheet1!D138="Travel_Frequently",1,2))</f>
        <v>1</v>
      </c>
      <c r="D138">
        <v>1150</v>
      </c>
      <c r="E138">
        <f>IF(Sheet1!F138="Human Resources",0,IF(Sheet1!F138="Research &amp; Development",1,2))</f>
        <v>1</v>
      </c>
      <c r="F138">
        <v>8</v>
      </c>
      <c r="G138">
        <v>4</v>
      </c>
      <c r="H138" cm="1">
        <f t="array" ref="H138">_xlfn.IFS(Sheet1!I138="Human Resources",0,Sheet1!I138="Life Sciences",1,Sheet1!I138="Marketing",2,Sheet1!I138="Medical",3,Sheet1!I138="Technical Degree",4,Sheet1!I138="Other",5)</f>
        <v>1</v>
      </c>
      <c r="I138">
        <v>1</v>
      </c>
      <c r="J138">
        <v>179</v>
      </c>
      <c r="K138">
        <v>1</v>
      </c>
      <c r="L138">
        <f>IF(Sheet1!M138="Male",0,1)</f>
        <v>0</v>
      </c>
      <c r="M138">
        <v>53</v>
      </c>
      <c r="N138">
        <v>1</v>
      </c>
      <c r="O138">
        <v>3</v>
      </c>
      <c r="P138" cm="1">
        <f t="array" ref="P138">_xlfn.IFS(Sheet1!Q138="Healthcare Representative",0,Sheet1!Q138="Human Resources",1,Sheet1!Q138="Laboratory Technician",2,Sheet1!Q138="Manager",3,Sheet1!Q138="Manufacturing Director",4,Sheet1!Q138="Research Director",5,Sheet1!Q138="Research Scientist",6,Sheet1!Q138="Sales Executive",7,Sheet1!Q138="Sales Representative",8)</f>
        <v>4</v>
      </c>
      <c r="Q138">
        <v>4</v>
      </c>
      <c r="R138">
        <f>IF(Sheet1!S138="Single",0,IF(Sheet1!S138="Married",1,2))</f>
        <v>0</v>
      </c>
      <c r="S138">
        <v>10650</v>
      </c>
      <c r="T138">
        <v>25150</v>
      </c>
      <c r="U138">
        <v>2</v>
      </c>
      <c r="V138">
        <f>IF(Sheet1!X138="No",0,1)</f>
        <v>0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</row>
    <row r="139" spans="1:34" x14ac:dyDescent="0.3">
      <c r="A139">
        <f>IF(Sheet1!C139="No",0,1)</f>
        <v>0</v>
      </c>
      <c r="B139">
        <v>39</v>
      </c>
      <c r="C139">
        <f>IF(Sheet1!D139="Non-Travel",0,IF(Sheet1!D139="Travel_Frequently",1,2))</f>
        <v>2</v>
      </c>
      <c r="D139">
        <v>1329</v>
      </c>
      <c r="E139">
        <f>IF(Sheet1!F139="Human Resources",0,IF(Sheet1!F139="Research &amp; Development",1,2))</f>
        <v>2</v>
      </c>
      <c r="F139">
        <v>4</v>
      </c>
      <c r="G139">
        <v>4</v>
      </c>
      <c r="H139" cm="1">
        <f t="array" ref="H139">_xlfn.IFS(Sheet1!I139="Human Resources",0,Sheet1!I139="Life Sciences",1,Sheet1!I139="Marketing",2,Sheet1!I139="Medical",3,Sheet1!I139="Technical Degree",4,Sheet1!I139="Other",5)</f>
        <v>1</v>
      </c>
      <c r="I139">
        <v>1</v>
      </c>
      <c r="J139">
        <v>182</v>
      </c>
      <c r="K139">
        <v>4</v>
      </c>
      <c r="L139">
        <f>IF(Sheet1!M139="Male",0,1)</f>
        <v>1</v>
      </c>
      <c r="M139">
        <v>47</v>
      </c>
      <c r="N139">
        <v>2</v>
      </c>
      <c r="O139">
        <v>2</v>
      </c>
      <c r="P139" cm="1">
        <f t="array" ref="P139">_xlfn.IFS(Sheet1!Q139="Healthcare Representative",0,Sheet1!Q139="Human Resources",1,Sheet1!Q139="Laboratory Technician",2,Sheet1!Q139="Manager",3,Sheet1!Q139="Manufacturing Director",4,Sheet1!Q139="Research Director",5,Sheet1!Q139="Research Scientist",6,Sheet1!Q139="Sales Executive",7,Sheet1!Q139="Sales Representative",8)</f>
        <v>7</v>
      </c>
      <c r="Q139">
        <v>3</v>
      </c>
      <c r="R139">
        <f>IF(Sheet1!S139="Single",0,IF(Sheet1!S139="Married",1,2))</f>
        <v>1</v>
      </c>
      <c r="S139">
        <v>5902</v>
      </c>
      <c r="T139">
        <v>14590</v>
      </c>
      <c r="U139">
        <v>4</v>
      </c>
      <c r="V139">
        <f>IF(Sheet1!X139="No",0,1)</f>
        <v>0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</row>
    <row r="140" spans="1:34" x14ac:dyDescent="0.3">
      <c r="A140">
        <f>IF(Sheet1!C140="No",0,1)</f>
        <v>0</v>
      </c>
      <c r="B140">
        <v>25</v>
      </c>
      <c r="C140">
        <f>IF(Sheet1!D140="Non-Travel",0,IF(Sheet1!D140="Travel_Frequently",1,2))</f>
        <v>2</v>
      </c>
      <c r="D140">
        <v>959</v>
      </c>
      <c r="E140">
        <f>IF(Sheet1!F140="Human Resources",0,IF(Sheet1!F140="Research &amp; Development",1,2))</f>
        <v>2</v>
      </c>
      <c r="F140">
        <v>28</v>
      </c>
      <c r="G140">
        <v>3</v>
      </c>
      <c r="H140" cm="1">
        <f t="array" ref="H140">_xlfn.IFS(Sheet1!I140="Human Resources",0,Sheet1!I140="Life Sciences",1,Sheet1!I140="Marketing",2,Sheet1!I140="Medical",3,Sheet1!I140="Technical Degree",4,Sheet1!I140="Other",5)</f>
        <v>1</v>
      </c>
      <c r="I140">
        <v>1</v>
      </c>
      <c r="J140">
        <v>183</v>
      </c>
      <c r="K140">
        <v>1</v>
      </c>
      <c r="L140">
        <f>IF(Sheet1!M140="Male",0,1)</f>
        <v>0</v>
      </c>
      <c r="M140">
        <v>41</v>
      </c>
      <c r="N140">
        <v>2</v>
      </c>
      <c r="O140">
        <v>2</v>
      </c>
      <c r="P140" cm="1">
        <f t="array" ref="P140">_xlfn.IFS(Sheet1!Q140="Healthcare Representative",0,Sheet1!Q140="Human Resources",1,Sheet1!Q140="Laboratory Technician",2,Sheet1!Q140="Manager",3,Sheet1!Q140="Manufacturing Director",4,Sheet1!Q140="Research Director",5,Sheet1!Q140="Research Scientist",6,Sheet1!Q140="Sales Executive",7,Sheet1!Q140="Sales Representative",8)</f>
        <v>7</v>
      </c>
      <c r="Q140">
        <v>3</v>
      </c>
      <c r="R140">
        <f>IF(Sheet1!S140="Single",0,IF(Sheet1!S140="Married",1,2))</f>
        <v>1</v>
      </c>
      <c r="S140">
        <v>8639</v>
      </c>
      <c r="T140">
        <v>24835</v>
      </c>
      <c r="U140">
        <v>2</v>
      </c>
      <c r="V140">
        <f>IF(Sheet1!X140="No",0,1)</f>
        <v>0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</row>
    <row r="141" spans="1:34" x14ac:dyDescent="0.3">
      <c r="A141">
        <f>IF(Sheet1!C141="No",0,1)</f>
        <v>0</v>
      </c>
      <c r="B141">
        <v>30</v>
      </c>
      <c r="C141">
        <f>IF(Sheet1!D141="Non-Travel",0,IF(Sheet1!D141="Travel_Frequently",1,2))</f>
        <v>2</v>
      </c>
      <c r="D141">
        <v>1240</v>
      </c>
      <c r="E141">
        <f>IF(Sheet1!F141="Human Resources",0,IF(Sheet1!F141="Research &amp; Development",1,2))</f>
        <v>0</v>
      </c>
      <c r="F141">
        <v>9</v>
      </c>
      <c r="G141">
        <v>3</v>
      </c>
      <c r="H141" cm="1">
        <f t="array" ref="H141">_xlfn.IFS(Sheet1!I141="Human Resources",0,Sheet1!I141="Life Sciences",1,Sheet1!I141="Marketing",2,Sheet1!I141="Medical",3,Sheet1!I141="Technical Degree",4,Sheet1!I141="Other",5)</f>
        <v>0</v>
      </c>
      <c r="I141">
        <v>1</v>
      </c>
      <c r="J141">
        <v>184</v>
      </c>
      <c r="K141">
        <v>3</v>
      </c>
      <c r="L141">
        <f>IF(Sheet1!M141="Male",0,1)</f>
        <v>0</v>
      </c>
      <c r="M141">
        <v>48</v>
      </c>
      <c r="N141">
        <v>3</v>
      </c>
      <c r="O141">
        <v>2</v>
      </c>
      <c r="P141" cm="1">
        <f t="array" ref="P141">_xlfn.IFS(Sheet1!Q141="Healthcare Representative",0,Sheet1!Q141="Human Resources",1,Sheet1!Q141="Laboratory Technician",2,Sheet1!Q141="Manager",3,Sheet1!Q141="Manufacturing Director",4,Sheet1!Q141="Research Director",5,Sheet1!Q141="Research Scientist",6,Sheet1!Q141="Sales Executive",7,Sheet1!Q141="Sales Representative",8)</f>
        <v>1</v>
      </c>
      <c r="Q141">
        <v>4</v>
      </c>
      <c r="R141">
        <f>IF(Sheet1!S141="Single",0,IF(Sheet1!S141="Married",1,2))</f>
        <v>1</v>
      </c>
      <c r="S141">
        <v>6347</v>
      </c>
      <c r="T141">
        <v>13982</v>
      </c>
      <c r="U141">
        <v>0</v>
      </c>
      <c r="V141">
        <f>IF(Sheet1!X141="No",0,1)</f>
        <v>1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</row>
    <row r="142" spans="1:34" x14ac:dyDescent="0.3">
      <c r="A142">
        <f>IF(Sheet1!C142="No",0,1)</f>
        <v>1</v>
      </c>
      <c r="B142">
        <v>32</v>
      </c>
      <c r="C142">
        <f>IF(Sheet1!D142="Non-Travel",0,IF(Sheet1!D142="Travel_Frequently",1,2))</f>
        <v>2</v>
      </c>
      <c r="D142">
        <v>1033</v>
      </c>
      <c r="E142">
        <f>IF(Sheet1!F142="Human Resources",0,IF(Sheet1!F142="Research &amp; Development",1,2))</f>
        <v>1</v>
      </c>
      <c r="F142">
        <v>9</v>
      </c>
      <c r="G142">
        <v>3</v>
      </c>
      <c r="H142" cm="1">
        <f t="array" ref="H142">_xlfn.IFS(Sheet1!I142="Human Resources",0,Sheet1!I142="Life Sciences",1,Sheet1!I142="Marketing",2,Sheet1!I142="Medical",3,Sheet1!I142="Technical Degree",4,Sheet1!I142="Other",5)</f>
        <v>3</v>
      </c>
      <c r="I142">
        <v>1</v>
      </c>
      <c r="J142">
        <v>190</v>
      </c>
      <c r="K142">
        <v>1</v>
      </c>
      <c r="L142">
        <f>IF(Sheet1!M142="Male",0,1)</f>
        <v>1</v>
      </c>
      <c r="M142">
        <v>41</v>
      </c>
      <c r="N142">
        <v>3</v>
      </c>
      <c r="O142">
        <v>1</v>
      </c>
      <c r="P142" cm="1">
        <f t="array" ref="P142">_xlfn.IFS(Sheet1!Q142="Healthcare Representative",0,Sheet1!Q142="Human Resources",1,Sheet1!Q142="Laboratory Technician",2,Sheet1!Q142="Manager",3,Sheet1!Q142="Manufacturing Director",4,Sheet1!Q142="Research Director",5,Sheet1!Q142="Research Scientist",6,Sheet1!Q142="Sales Executive",7,Sheet1!Q142="Sales Representative",8)</f>
        <v>2</v>
      </c>
      <c r="Q142">
        <v>1</v>
      </c>
      <c r="R142">
        <f>IF(Sheet1!S142="Single",0,IF(Sheet1!S142="Married",1,2))</f>
        <v>0</v>
      </c>
      <c r="S142">
        <v>4200</v>
      </c>
      <c r="T142">
        <v>10224</v>
      </c>
      <c r="U142">
        <v>7</v>
      </c>
      <c r="V142">
        <f>IF(Sheet1!X142="No",0,1)</f>
        <v>0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</row>
    <row r="143" spans="1:34" x14ac:dyDescent="0.3">
      <c r="A143">
        <f>IF(Sheet1!C143="No",0,1)</f>
        <v>0</v>
      </c>
      <c r="B143">
        <v>45</v>
      </c>
      <c r="C143">
        <f>IF(Sheet1!D143="Non-Travel",0,IF(Sheet1!D143="Travel_Frequently",1,2))</f>
        <v>2</v>
      </c>
      <c r="D143">
        <v>1316</v>
      </c>
      <c r="E143">
        <f>IF(Sheet1!F143="Human Resources",0,IF(Sheet1!F143="Research &amp; Development",1,2))</f>
        <v>1</v>
      </c>
      <c r="F143">
        <v>29</v>
      </c>
      <c r="G143">
        <v>3</v>
      </c>
      <c r="H143" cm="1">
        <f t="array" ref="H143">_xlfn.IFS(Sheet1!I143="Human Resources",0,Sheet1!I143="Life Sciences",1,Sheet1!I143="Marketing",2,Sheet1!I143="Medical",3,Sheet1!I143="Technical Degree",4,Sheet1!I143="Other",5)</f>
        <v>3</v>
      </c>
      <c r="I143">
        <v>1</v>
      </c>
      <c r="J143">
        <v>192</v>
      </c>
      <c r="K143">
        <v>3</v>
      </c>
      <c r="L143">
        <f>IF(Sheet1!M143="Male",0,1)</f>
        <v>0</v>
      </c>
      <c r="M143">
        <v>83</v>
      </c>
      <c r="N143">
        <v>3</v>
      </c>
      <c r="O143">
        <v>1</v>
      </c>
      <c r="P143" cm="1">
        <f t="array" ref="P143">_xlfn.IFS(Sheet1!Q143="Healthcare Representative",0,Sheet1!Q143="Human Resources",1,Sheet1!Q143="Laboratory Technician",2,Sheet1!Q143="Manager",3,Sheet1!Q143="Manufacturing Director",4,Sheet1!Q143="Research Director",5,Sheet1!Q143="Research Scientist",6,Sheet1!Q143="Sales Executive",7,Sheet1!Q143="Sales Representative",8)</f>
        <v>6</v>
      </c>
      <c r="Q143">
        <v>4</v>
      </c>
      <c r="R143">
        <f>IF(Sheet1!S143="Single",0,IF(Sheet1!S143="Married",1,2))</f>
        <v>0</v>
      </c>
      <c r="S143">
        <v>3452</v>
      </c>
      <c r="T143">
        <v>9752</v>
      </c>
      <c r="U143">
        <v>5</v>
      </c>
      <c r="V143">
        <f>IF(Sheet1!X143="No",0,1)</f>
        <v>0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</row>
    <row r="144" spans="1:34" x14ac:dyDescent="0.3">
      <c r="A144">
        <f>IF(Sheet1!C144="No",0,1)</f>
        <v>0</v>
      </c>
      <c r="B144">
        <v>38</v>
      </c>
      <c r="C144">
        <f>IF(Sheet1!D144="Non-Travel",0,IF(Sheet1!D144="Travel_Frequently",1,2))</f>
        <v>2</v>
      </c>
      <c r="D144">
        <v>364</v>
      </c>
      <c r="E144">
        <f>IF(Sheet1!F144="Human Resources",0,IF(Sheet1!F144="Research &amp; Development",1,2))</f>
        <v>1</v>
      </c>
      <c r="F144">
        <v>3</v>
      </c>
      <c r="G144">
        <v>5</v>
      </c>
      <c r="H144" cm="1">
        <f t="array" ref="H144">_xlfn.IFS(Sheet1!I144="Human Resources",0,Sheet1!I144="Life Sciences",1,Sheet1!I144="Marketing",2,Sheet1!I144="Medical",3,Sheet1!I144="Technical Degree",4,Sheet1!I144="Other",5)</f>
        <v>4</v>
      </c>
      <c r="I144">
        <v>1</v>
      </c>
      <c r="J144">
        <v>193</v>
      </c>
      <c r="K144">
        <v>4</v>
      </c>
      <c r="L144">
        <f>IF(Sheet1!M144="Male",0,1)</f>
        <v>1</v>
      </c>
      <c r="M144">
        <v>32</v>
      </c>
      <c r="N144">
        <v>3</v>
      </c>
      <c r="O144">
        <v>2</v>
      </c>
      <c r="P144" cm="1">
        <f t="array" ref="P144">_xlfn.IFS(Sheet1!Q144="Healthcare Representative",0,Sheet1!Q144="Human Resources",1,Sheet1!Q144="Laboratory Technician",2,Sheet1!Q144="Manager",3,Sheet1!Q144="Manufacturing Director",4,Sheet1!Q144="Research Director",5,Sheet1!Q144="Research Scientist",6,Sheet1!Q144="Sales Executive",7,Sheet1!Q144="Sales Representative",8)</f>
        <v>6</v>
      </c>
      <c r="Q144">
        <v>3</v>
      </c>
      <c r="R144">
        <f>IF(Sheet1!S144="Single",0,IF(Sheet1!S144="Married",1,2))</f>
        <v>0</v>
      </c>
      <c r="S144">
        <v>4317</v>
      </c>
      <c r="T144">
        <v>2302</v>
      </c>
      <c r="U144">
        <v>3</v>
      </c>
      <c r="V144">
        <f>IF(Sheet1!X144="No",0,1)</f>
        <v>1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</row>
    <row r="145" spans="1:34" x14ac:dyDescent="0.3">
      <c r="A145">
        <f>IF(Sheet1!C145="No",0,1)</f>
        <v>0</v>
      </c>
      <c r="B145">
        <v>30</v>
      </c>
      <c r="C145">
        <f>IF(Sheet1!D145="Non-Travel",0,IF(Sheet1!D145="Travel_Frequently",1,2))</f>
        <v>2</v>
      </c>
      <c r="D145">
        <v>438</v>
      </c>
      <c r="E145">
        <f>IF(Sheet1!F145="Human Resources",0,IF(Sheet1!F145="Research &amp; Development",1,2))</f>
        <v>1</v>
      </c>
      <c r="F145">
        <v>18</v>
      </c>
      <c r="G145">
        <v>3</v>
      </c>
      <c r="H145" cm="1">
        <f t="array" ref="H145">_xlfn.IFS(Sheet1!I145="Human Resources",0,Sheet1!I145="Life Sciences",1,Sheet1!I145="Marketing",2,Sheet1!I145="Medical",3,Sheet1!I145="Technical Degree",4,Sheet1!I145="Other",5)</f>
        <v>1</v>
      </c>
      <c r="I145">
        <v>1</v>
      </c>
      <c r="J145">
        <v>194</v>
      </c>
      <c r="K145">
        <v>1</v>
      </c>
      <c r="L145">
        <f>IF(Sheet1!M145="Male",0,1)</f>
        <v>1</v>
      </c>
      <c r="M145">
        <v>75</v>
      </c>
      <c r="N145">
        <v>3</v>
      </c>
      <c r="O145">
        <v>1</v>
      </c>
      <c r="P145" cm="1">
        <f t="array" ref="P145">_xlfn.IFS(Sheet1!Q145="Healthcare Representative",0,Sheet1!Q145="Human Resources",1,Sheet1!Q145="Laboratory Technician",2,Sheet1!Q145="Manager",3,Sheet1!Q145="Manufacturing Director",4,Sheet1!Q145="Research Director",5,Sheet1!Q145="Research Scientist",6,Sheet1!Q145="Sales Executive",7,Sheet1!Q145="Sales Representative",8)</f>
        <v>6</v>
      </c>
      <c r="Q145">
        <v>3</v>
      </c>
      <c r="R145">
        <f>IF(Sheet1!S145="Single",0,IF(Sheet1!S145="Married",1,2))</f>
        <v>0</v>
      </c>
      <c r="S145">
        <v>2632</v>
      </c>
      <c r="T145">
        <v>23910</v>
      </c>
      <c r="U145">
        <v>1</v>
      </c>
      <c r="V145">
        <f>IF(Sheet1!X145="No",0,1)</f>
        <v>0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</row>
    <row r="146" spans="1:34" x14ac:dyDescent="0.3">
      <c r="A146">
        <f>IF(Sheet1!C146="No",0,1)</f>
        <v>0</v>
      </c>
      <c r="B146">
        <v>32</v>
      </c>
      <c r="C146">
        <f>IF(Sheet1!D146="Non-Travel",0,IF(Sheet1!D146="Travel_Frequently",1,2))</f>
        <v>1</v>
      </c>
      <c r="D146">
        <v>689</v>
      </c>
      <c r="E146">
        <f>IF(Sheet1!F146="Human Resources",0,IF(Sheet1!F146="Research &amp; Development",1,2))</f>
        <v>2</v>
      </c>
      <c r="F146">
        <v>9</v>
      </c>
      <c r="G146">
        <v>2</v>
      </c>
      <c r="H146" cm="1">
        <f t="array" ref="H146">_xlfn.IFS(Sheet1!I146="Human Resources",0,Sheet1!I146="Life Sciences",1,Sheet1!I146="Marketing",2,Sheet1!I146="Medical",3,Sheet1!I146="Technical Degree",4,Sheet1!I146="Other",5)</f>
        <v>3</v>
      </c>
      <c r="I146">
        <v>1</v>
      </c>
      <c r="J146">
        <v>195</v>
      </c>
      <c r="K146">
        <v>4</v>
      </c>
      <c r="L146">
        <f>IF(Sheet1!M146="Male",0,1)</f>
        <v>0</v>
      </c>
      <c r="M146">
        <v>35</v>
      </c>
      <c r="N146">
        <v>1</v>
      </c>
      <c r="O146">
        <v>2</v>
      </c>
      <c r="P146" cm="1">
        <f t="array" ref="P146">_xlfn.IFS(Sheet1!Q146="Healthcare Representative",0,Sheet1!Q146="Human Resources",1,Sheet1!Q146="Laboratory Technician",2,Sheet1!Q146="Manager",3,Sheet1!Q146="Manufacturing Director",4,Sheet1!Q146="Research Director",5,Sheet1!Q146="Research Scientist",6,Sheet1!Q146="Sales Executive",7,Sheet1!Q146="Sales Representative",8)</f>
        <v>7</v>
      </c>
      <c r="Q146">
        <v>4</v>
      </c>
      <c r="R146">
        <f>IF(Sheet1!S146="Single",0,IF(Sheet1!S146="Married",1,2))</f>
        <v>2</v>
      </c>
      <c r="S146">
        <v>4668</v>
      </c>
      <c r="T146">
        <v>22812</v>
      </c>
      <c r="U146">
        <v>0</v>
      </c>
      <c r="V146">
        <f>IF(Sheet1!X146="No",0,1)</f>
        <v>0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</row>
    <row r="147" spans="1:34" x14ac:dyDescent="0.3">
      <c r="A147">
        <f>IF(Sheet1!C147="No",0,1)</f>
        <v>0</v>
      </c>
      <c r="B147">
        <v>30</v>
      </c>
      <c r="C147">
        <f>IF(Sheet1!D147="Non-Travel",0,IF(Sheet1!D147="Travel_Frequently",1,2))</f>
        <v>2</v>
      </c>
      <c r="D147">
        <v>201</v>
      </c>
      <c r="E147">
        <f>IF(Sheet1!F147="Human Resources",0,IF(Sheet1!F147="Research &amp; Development",1,2))</f>
        <v>1</v>
      </c>
      <c r="F147">
        <v>5</v>
      </c>
      <c r="G147">
        <v>3</v>
      </c>
      <c r="H147" cm="1">
        <f t="array" ref="H147">_xlfn.IFS(Sheet1!I147="Human Resources",0,Sheet1!I147="Life Sciences",1,Sheet1!I147="Marketing",2,Sheet1!I147="Medical",3,Sheet1!I147="Technical Degree",4,Sheet1!I147="Other",5)</f>
        <v>4</v>
      </c>
      <c r="I147">
        <v>1</v>
      </c>
      <c r="J147">
        <v>197</v>
      </c>
      <c r="K147">
        <v>4</v>
      </c>
      <c r="L147">
        <f>IF(Sheet1!M147="Male",0,1)</f>
        <v>1</v>
      </c>
      <c r="M147">
        <v>84</v>
      </c>
      <c r="N147">
        <v>3</v>
      </c>
      <c r="O147">
        <v>1</v>
      </c>
      <c r="P147" cm="1">
        <f t="array" ref="P147">_xlfn.IFS(Sheet1!Q147="Healthcare Representative",0,Sheet1!Q147="Human Resources",1,Sheet1!Q147="Laboratory Technician",2,Sheet1!Q147="Manager",3,Sheet1!Q147="Manufacturing Director",4,Sheet1!Q147="Research Director",5,Sheet1!Q147="Research Scientist",6,Sheet1!Q147="Sales Executive",7,Sheet1!Q147="Sales Representative",8)</f>
        <v>6</v>
      </c>
      <c r="Q147">
        <v>1</v>
      </c>
      <c r="R147">
        <f>IF(Sheet1!S147="Single",0,IF(Sheet1!S147="Married",1,2))</f>
        <v>2</v>
      </c>
      <c r="S147">
        <v>3204</v>
      </c>
      <c r="T147">
        <v>10415</v>
      </c>
      <c r="U147">
        <v>5</v>
      </c>
      <c r="V147">
        <f>IF(Sheet1!X147="No",0,1)</f>
        <v>0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</row>
    <row r="148" spans="1:34" x14ac:dyDescent="0.3">
      <c r="A148">
        <f>IF(Sheet1!C148="No",0,1)</f>
        <v>0</v>
      </c>
      <c r="B148">
        <v>30</v>
      </c>
      <c r="C148">
        <f>IF(Sheet1!D148="Non-Travel",0,IF(Sheet1!D148="Travel_Frequently",1,2))</f>
        <v>2</v>
      </c>
      <c r="D148">
        <v>1427</v>
      </c>
      <c r="E148">
        <f>IF(Sheet1!F148="Human Resources",0,IF(Sheet1!F148="Research &amp; Development",1,2))</f>
        <v>1</v>
      </c>
      <c r="F148">
        <v>2</v>
      </c>
      <c r="G148">
        <v>1</v>
      </c>
      <c r="H148" cm="1">
        <f t="array" ref="H148">_xlfn.IFS(Sheet1!I148="Human Resources",0,Sheet1!I148="Life Sciences",1,Sheet1!I148="Marketing",2,Sheet1!I148="Medical",3,Sheet1!I148="Technical Degree",4,Sheet1!I148="Other",5)</f>
        <v>3</v>
      </c>
      <c r="I148">
        <v>1</v>
      </c>
      <c r="J148">
        <v>198</v>
      </c>
      <c r="K148">
        <v>2</v>
      </c>
      <c r="L148">
        <f>IF(Sheet1!M148="Male",0,1)</f>
        <v>0</v>
      </c>
      <c r="M148">
        <v>35</v>
      </c>
      <c r="N148">
        <v>2</v>
      </c>
      <c r="O148">
        <v>1</v>
      </c>
      <c r="P148" cm="1">
        <f t="array" ref="P148">_xlfn.IFS(Sheet1!Q148="Healthcare Representative",0,Sheet1!Q148="Human Resources",1,Sheet1!Q148="Laboratory Technician",2,Sheet1!Q148="Manager",3,Sheet1!Q148="Manufacturing Director",4,Sheet1!Q148="Research Director",5,Sheet1!Q148="Research Scientist",6,Sheet1!Q148="Sales Executive",7,Sheet1!Q148="Sales Representative",8)</f>
        <v>2</v>
      </c>
      <c r="Q148">
        <v>4</v>
      </c>
      <c r="R148">
        <f>IF(Sheet1!S148="Single",0,IF(Sheet1!S148="Married",1,2))</f>
        <v>0</v>
      </c>
      <c r="S148">
        <v>2720</v>
      </c>
      <c r="T148">
        <v>11162</v>
      </c>
      <c r="U148">
        <v>0</v>
      </c>
      <c r="V148">
        <f>IF(Sheet1!X148="No",0,1)</f>
        <v>0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</row>
    <row r="149" spans="1:34" x14ac:dyDescent="0.3">
      <c r="A149">
        <f>IF(Sheet1!C149="No",0,1)</f>
        <v>0</v>
      </c>
      <c r="B149">
        <v>41</v>
      </c>
      <c r="C149">
        <f>IF(Sheet1!D149="Non-Travel",0,IF(Sheet1!D149="Travel_Frequently",1,2))</f>
        <v>1</v>
      </c>
      <c r="D149">
        <v>857</v>
      </c>
      <c r="E149">
        <f>IF(Sheet1!F149="Human Resources",0,IF(Sheet1!F149="Research &amp; Development",1,2))</f>
        <v>1</v>
      </c>
      <c r="F149">
        <v>10</v>
      </c>
      <c r="G149">
        <v>3</v>
      </c>
      <c r="H149" cm="1">
        <f t="array" ref="H149">_xlfn.IFS(Sheet1!I149="Human Resources",0,Sheet1!I149="Life Sciences",1,Sheet1!I149="Marketing",2,Sheet1!I149="Medical",3,Sheet1!I149="Technical Degree",4,Sheet1!I149="Other",5)</f>
        <v>1</v>
      </c>
      <c r="I149">
        <v>1</v>
      </c>
      <c r="J149">
        <v>199</v>
      </c>
      <c r="K149">
        <v>4</v>
      </c>
      <c r="L149">
        <f>IF(Sheet1!M149="Male",0,1)</f>
        <v>0</v>
      </c>
      <c r="M149">
        <v>91</v>
      </c>
      <c r="N149">
        <v>2</v>
      </c>
      <c r="O149">
        <v>4</v>
      </c>
      <c r="P149" cm="1">
        <f t="array" ref="P149">_xlfn.IFS(Sheet1!Q149="Healthcare Representative",0,Sheet1!Q149="Human Resources",1,Sheet1!Q149="Laboratory Technician",2,Sheet1!Q149="Manager",3,Sheet1!Q149="Manufacturing Director",4,Sheet1!Q149="Research Director",5,Sheet1!Q149="Research Scientist",6,Sheet1!Q149="Sales Executive",7,Sheet1!Q149="Sales Representative",8)</f>
        <v>3</v>
      </c>
      <c r="Q149">
        <v>1</v>
      </c>
      <c r="R149">
        <f>IF(Sheet1!S149="Single",0,IF(Sheet1!S149="Married",1,2))</f>
        <v>2</v>
      </c>
      <c r="S149">
        <v>17181</v>
      </c>
      <c r="T149">
        <v>12888</v>
      </c>
      <c r="U149">
        <v>4</v>
      </c>
      <c r="V149">
        <f>IF(Sheet1!X149="No",0,1)</f>
        <v>0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</row>
    <row r="150" spans="1:34" x14ac:dyDescent="0.3">
      <c r="A150">
        <f>IF(Sheet1!C150="No",0,1)</f>
        <v>0</v>
      </c>
      <c r="B150">
        <v>41</v>
      </c>
      <c r="C150">
        <f>IF(Sheet1!D150="Non-Travel",0,IF(Sheet1!D150="Travel_Frequently",1,2))</f>
        <v>2</v>
      </c>
      <c r="D150">
        <v>933</v>
      </c>
      <c r="E150">
        <f>IF(Sheet1!F150="Human Resources",0,IF(Sheet1!F150="Research &amp; Development",1,2))</f>
        <v>1</v>
      </c>
      <c r="F150">
        <v>9</v>
      </c>
      <c r="G150">
        <v>4</v>
      </c>
      <c r="H150" cm="1">
        <f t="array" ref="H150">_xlfn.IFS(Sheet1!I150="Human Resources",0,Sheet1!I150="Life Sciences",1,Sheet1!I150="Marketing",2,Sheet1!I150="Medical",3,Sheet1!I150="Technical Degree",4,Sheet1!I150="Other",5)</f>
        <v>1</v>
      </c>
      <c r="I150">
        <v>1</v>
      </c>
      <c r="J150">
        <v>200</v>
      </c>
      <c r="K150">
        <v>3</v>
      </c>
      <c r="L150">
        <f>IF(Sheet1!M150="Male",0,1)</f>
        <v>0</v>
      </c>
      <c r="M150">
        <v>94</v>
      </c>
      <c r="N150">
        <v>3</v>
      </c>
      <c r="O150">
        <v>1</v>
      </c>
      <c r="P150" cm="1">
        <f t="array" ref="P150">_xlfn.IFS(Sheet1!Q150="Healthcare Representative",0,Sheet1!Q150="Human Resources",1,Sheet1!Q150="Laboratory Technician",2,Sheet1!Q150="Manager",3,Sheet1!Q150="Manufacturing Director",4,Sheet1!Q150="Research Director",5,Sheet1!Q150="Research Scientist",6,Sheet1!Q150="Sales Executive",7,Sheet1!Q150="Sales Representative",8)</f>
        <v>2</v>
      </c>
      <c r="Q150">
        <v>1</v>
      </c>
      <c r="R150">
        <f>IF(Sheet1!S150="Single",0,IF(Sheet1!S150="Married",1,2))</f>
        <v>1</v>
      </c>
      <c r="S150">
        <v>2238</v>
      </c>
      <c r="T150">
        <v>6961</v>
      </c>
      <c r="U150">
        <v>2</v>
      </c>
      <c r="V150">
        <f>IF(Sheet1!X150="No",0,1)</f>
        <v>0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</row>
    <row r="151" spans="1:34" x14ac:dyDescent="0.3">
      <c r="A151">
        <f>IF(Sheet1!C151="No",0,1)</f>
        <v>0</v>
      </c>
      <c r="B151">
        <v>19</v>
      </c>
      <c r="C151">
        <f>IF(Sheet1!D151="Non-Travel",0,IF(Sheet1!D151="Travel_Frequently",1,2))</f>
        <v>2</v>
      </c>
      <c r="D151">
        <v>1181</v>
      </c>
      <c r="E151">
        <f>IF(Sheet1!F151="Human Resources",0,IF(Sheet1!F151="Research &amp; Development",1,2))</f>
        <v>1</v>
      </c>
      <c r="F151">
        <v>3</v>
      </c>
      <c r="G151">
        <v>1</v>
      </c>
      <c r="H151" cm="1">
        <f t="array" ref="H151">_xlfn.IFS(Sheet1!I151="Human Resources",0,Sheet1!I151="Life Sciences",1,Sheet1!I151="Marketing",2,Sheet1!I151="Medical",3,Sheet1!I151="Technical Degree",4,Sheet1!I151="Other",5)</f>
        <v>3</v>
      </c>
      <c r="I151">
        <v>1</v>
      </c>
      <c r="J151">
        <v>201</v>
      </c>
      <c r="K151">
        <v>2</v>
      </c>
      <c r="L151">
        <f>IF(Sheet1!M151="Male",0,1)</f>
        <v>1</v>
      </c>
      <c r="M151">
        <v>79</v>
      </c>
      <c r="N151">
        <v>3</v>
      </c>
      <c r="O151">
        <v>1</v>
      </c>
      <c r="P151" cm="1">
        <f t="array" ref="P151">_xlfn.IFS(Sheet1!Q151="Healthcare Representative",0,Sheet1!Q151="Human Resources",1,Sheet1!Q151="Laboratory Technician",2,Sheet1!Q151="Manager",3,Sheet1!Q151="Manufacturing Director",4,Sheet1!Q151="Research Director",5,Sheet1!Q151="Research Scientist",6,Sheet1!Q151="Sales Executive",7,Sheet1!Q151="Sales Representative",8)</f>
        <v>2</v>
      </c>
      <c r="Q151">
        <v>2</v>
      </c>
      <c r="R151">
        <f>IF(Sheet1!S151="Single",0,IF(Sheet1!S151="Married",1,2))</f>
        <v>0</v>
      </c>
      <c r="S151">
        <v>1483</v>
      </c>
      <c r="T151">
        <v>16102</v>
      </c>
      <c r="U151">
        <v>1</v>
      </c>
      <c r="V151">
        <f>IF(Sheet1!X151="No",0,1)</f>
        <v>0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</row>
    <row r="152" spans="1:34" x14ac:dyDescent="0.3">
      <c r="A152">
        <f>IF(Sheet1!C152="No",0,1)</f>
        <v>0</v>
      </c>
      <c r="B152">
        <v>40</v>
      </c>
      <c r="C152">
        <f>IF(Sheet1!D152="Non-Travel",0,IF(Sheet1!D152="Travel_Frequently",1,2))</f>
        <v>1</v>
      </c>
      <c r="D152">
        <v>1395</v>
      </c>
      <c r="E152">
        <f>IF(Sheet1!F152="Human Resources",0,IF(Sheet1!F152="Research &amp; Development",1,2))</f>
        <v>1</v>
      </c>
      <c r="F152">
        <v>26</v>
      </c>
      <c r="G152">
        <v>3</v>
      </c>
      <c r="H152" cm="1">
        <f t="array" ref="H152">_xlfn.IFS(Sheet1!I152="Human Resources",0,Sheet1!I152="Life Sciences",1,Sheet1!I152="Marketing",2,Sheet1!I152="Medical",3,Sheet1!I152="Technical Degree",4,Sheet1!I152="Other",5)</f>
        <v>3</v>
      </c>
      <c r="I152">
        <v>1</v>
      </c>
      <c r="J152">
        <v>202</v>
      </c>
      <c r="K152">
        <v>2</v>
      </c>
      <c r="L152">
        <f>IF(Sheet1!M152="Male",0,1)</f>
        <v>1</v>
      </c>
      <c r="M152">
        <v>54</v>
      </c>
      <c r="N152">
        <v>3</v>
      </c>
      <c r="O152">
        <v>2</v>
      </c>
      <c r="P152" cm="1">
        <f t="array" ref="P152">_xlfn.IFS(Sheet1!Q152="Healthcare Representative",0,Sheet1!Q152="Human Resources",1,Sheet1!Q152="Laboratory Technician",2,Sheet1!Q152="Manager",3,Sheet1!Q152="Manufacturing Director",4,Sheet1!Q152="Research Director",5,Sheet1!Q152="Research Scientist",6,Sheet1!Q152="Sales Executive",7,Sheet1!Q152="Sales Representative",8)</f>
        <v>6</v>
      </c>
      <c r="Q152">
        <v>2</v>
      </c>
      <c r="R152">
        <f>IF(Sheet1!S152="Single",0,IF(Sheet1!S152="Married",1,2))</f>
        <v>2</v>
      </c>
      <c r="S152">
        <v>5605</v>
      </c>
      <c r="T152">
        <v>8504</v>
      </c>
      <c r="U152">
        <v>1</v>
      </c>
      <c r="V152">
        <f>IF(Sheet1!X152="No",0,1)</f>
        <v>0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</row>
    <row r="153" spans="1:34" x14ac:dyDescent="0.3">
      <c r="A153">
        <f>IF(Sheet1!C153="No",0,1)</f>
        <v>0</v>
      </c>
      <c r="B153">
        <v>35</v>
      </c>
      <c r="C153">
        <f>IF(Sheet1!D153="Non-Travel",0,IF(Sheet1!D153="Travel_Frequently",1,2))</f>
        <v>2</v>
      </c>
      <c r="D153">
        <v>662</v>
      </c>
      <c r="E153">
        <f>IF(Sheet1!F153="Human Resources",0,IF(Sheet1!F153="Research &amp; Development",1,2))</f>
        <v>2</v>
      </c>
      <c r="F153">
        <v>1</v>
      </c>
      <c r="G153">
        <v>5</v>
      </c>
      <c r="H153" cm="1">
        <f t="array" ref="H153">_xlfn.IFS(Sheet1!I153="Human Resources",0,Sheet1!I153="Life Sciences",1,Sheet1!I153="Marketing",2,Sheet1!I153="Medical",3,Sheet1!I153="Technical Degree",4,Sheet1!I153="Other",5)</f>
        <v>2</v>
      </c>
      <c r="I153">
        <v>1</v>
      </c>
      <c r="J153">
        <v>204</v>
      </c>
      <c r="K153">
        <v>3</v>
      </c>
      <c r="L153">
        <f>IF(Sheet1!M153="Male",0,1)</f>
        <v>0</v>
      </c>
      <c r="M153">
        <v>94</v>
      </c>
      <c r="N153">
        <v>3</v>
      </c>
      <c r="O153">
        <v>3</v>
      </c>
      <c r="P153" cm="1">
        <f t="array" ref="P153">_xlfn.IFS(Sheet1!Q153="Healthcare Representative",0,Sheet1!Q153="Human Resources",1,Sheet1!Q153="Laboratory Technician",2,Sheet1!Q153="Manager",3,Sheet1!Q153="Manufacturing Director",4,Sheet1!Q153="Research Director",5,Sheet1!Q153="Research Scientist",6,Sheet1!Q153="Sales Executive",7,Sheet1!Q153="Sales Representative",8)</f>
        <v>7</v>
      </c>
      <c r="Q153">
        <v>2</v>
      </c>
      <c r="R153">
        <f>IF(Sheet1!S153="Single",0,IF(Sheet1!S153="Married",1,2))</f>
        <v>1</v>
      </c>
      <c r="S153">
        <v>7295</v>
      </c>
      <c r="T153">
        <v>11439</v>
      </c>
      <c r="U153">
        <v>1</v>
      </c>
      <c r="V153">
        <f>IF(Sheet1!X153="No",0,1)</f>
        <v>0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</row>
    <row r="154" spans="1:34" x14ac:dyDescent="0.3">
      <c r="A154">
        <f>IF(Sheet1!C154="No",0,1)</f>
        <v>0</v>
      </c>
      <c r="B154">
        <v>53</v>
      </c>
      <c r="C154">
        <f>IF(Sheet1!D154="Non-Travel",0,IF(Sheet1!D154="Travel_Frequently",1,2))</f>
        <v>2</v>
      </c>
      <c r="D154">
        <v>1436</v>
      </c>
      <c r="E154">
        <f>IF(Sheet1!F154="Human Resources",0,IF(Sheet1!F154="Research &amp; Development",1,2))</f>
        <v>2</v>
      </c>
      <c r="F154">
        <v>6</v>
      </c>
      <c r="G154">
        <v>2</v>
      </c>
      <c r="H154" cm="1">
        <f t="array" ref="H154">_xlfn.IFS(Sheet1!I154="Human Resources",0,Sheet1!I154="Life Sciences",1,Sheet1!I154="Marketing",2,Sheet1!I154="Medical",3,Sheet1!I154="Technical Degree",4,Sheet1!I154="Other",5)</f>
        <v>2</v>
      </c>
      <c r="I154">
        <v>1</v>
      </c>
      <c r="J154">
        <v>205</v>
      </c>
      <c r="K154">
        <v>2</v>
      </c>
      <c r="L154">
        <f>IF(Sheet1!M154="Male",0,1)</f>
        <v>0</v>
      </c>
      <c r="M154">
        <v>34</v>
      </c>
      <c r="N154">
        <v>3</v>
      </c>
      <c r="O154">
        <v>2</v>
      </c>
      <c r="P154" cm="1">
        <f t="array" ref="P154">_xlfn.IFS(Sheet1!Q154="Healthcare Representative",0,Sheet1!Q154="Human Resources",1,Sheet1!Q154="Laboratory Technician",2,Sheet1!Q154="Manager",3,Sheet1!Q154="Manufacturing Director",4,Sheet1!Q154="Research Director",5,Sheet1!Q154="Research Scientist",6,Sheet1!Q154="Sales Executive",7,Sheet1!Q154="Sales Representative",8)</f>
        <v>8</v>
      </c>
      <c r="Q154">
        <v>3</v>
      </c>
      <c r="R154">
        <f>IF(Sheet1!S154="Single",0,IF(Sheet1!S154="Married",1,2))</f>
        <v>1</v>
      </c>
      <c r="S154">
        <v>2306</v>
      </c>
      <c r="T154">
        <v>16047</v>
      </c>
      <c r="U154">
        <v>2</v>
      </c>
      <c r="V154">
        <f>IF(Sheet1!X154="No",0,1)</f>
        <v>1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</row>
    <row r="155" spans="1:34" x14ac:dyDescent="0.3">
      <c r="A155">
        <f>IF(Sheet1!C155="No",0,1)</f>
        <v>0</v>
      </c>
      <c r="B155">
        <v>45</v>
      </c>
      <c r="C155">
        <f>IF(Sheet1!D155="Non-Travel",0,IF(Sheet1!D155="Travel_Frequently",1,2))</f>
        <v>2</v>
      </c>
      <c r="D155">
        <v>194</v>
      </c>
      <c r="E155">
        <f>IF(Sheet1!F155="Human Resources",0,IF(Sheet1!F155="Research &amp; Development",1,2))</f>
        <v>1</v>
      </c>
      <c r="F155">
        <v>9</v>
      </c>
      <c r="G155">
        <v>3</v>
      </c>
      <c r="H155" cm="1">
        <f t="array" ref="H155">_xlfn.IFS(Sheet1!I155="Human Resources",0,Sheet1!I155="Life Sciences",1,Sheet1!I155="Marketing",2,Sheet1!I155="Medical",3,Sheet1!I155="Technical Degree",4,Sheet1!I155="Other",5)</f>
        <v>1</v>
      </c>
      <c r="I155">
        <v>1</v>
      </c>
      <c r="J155">
        <v>206</v>
      </c>
      <c r="K155">
        <v>2</v>
      </c>
      <c r="L155">
        <f>IF(Sheet1!M155="Male",0,1)</f>
        <v>0</v>
      </c>
      <c r="M155">
        <v>60</v>
      </c>
      <c r="N155">
        <v>3</v>
      </c>
      <c r="O155">
        <v>2</v>
      </c>
      <c r="P155" cm="1">
        <f t="array" ref="P155">_xlfn.IFS(Sheet1!Q155="Healthcare Representative",0,Sheet1!Q155="Human Resources",1,Sheet1!Q155="Laboratory Technician",2,Sheet1!Q155="Manager",3,Sheet1!Q155="Manufacturing Director",4,Sheet1!Q155="Research Director",5,Sheet1!Q155="Research Scientist",6,Sheet1!Q155="Sales Executive",7,Sheet1!Q155="Sales Representative",8)</f>
        <v>2</v>
      </c>
      <c r="Q155">
        <v>2</v>
      </c>
      <c r="R155">
        <f>IF(Sheet1!S155="Single",0,IF(Sheet1!S155="Married",1,2))</f>
        <v>2</v>
      </c>
      <c r="S155">
        <v>2348</v>
      </c>
      <c r="T155">
        <v>10901</v>
      </c>
      <c r="U155">
        <v>8</v>
      </c>
      <c r="V155">
        <f>IF(Sheet1!X155="No",0,1)</f>
        <v>0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</row>
    <row r="156" spans="1:34" x14ac:dyDescent="0.3">
      <c r="A156">
        <f>IF(Sheet1!C156="No",0,1)</f>
        <v>0</v>
      </c>
      <c r="B156">
        <v>32</v>
      </c>
      <c r="C156">
        <f>IF(Sheet1!D156="Non-Travel",0,IF(Sheet1!D156="Travel_Frequently",1,2))</f>
        <v>1</v>
      </c>
      <c r="D156">
        <v>967</v>
      </c>
      <c r="E156">
        <f>IF(Sheet1!F156="Human Resources",0,IF(Sheet1!F156="Research &amp; Development",1,2))</f>
        <v>2</v>
      </c>
      <c r="F156">
        <v>8</v>
      </c>
      <c r="G156">
        <v>3</v>
      </c>
      <c r="H156" cm="1">
        <f t="array" ref="H156">_xlfn.IFS(Sheet1!I156="Human Resources",0,Sheet1!I156="Life Sciences",1,Sheet1!I156="Marketing",2,Sheet1!I156="Medical",3,Sheet1!I156="Technical Degree",4,Sheet1!I156="Other",5)</f>
        <v>2</v>
      </c>
      <c r="I156">
        <v>1</v>
      </c>
      <c r="J156">
        <v>207</v>
      </c>
      <c r="K156">
        <v>2</v>
      </c>
      <c r="L156">
        <f>IF(Sheet1!M156="Male",0,1)</f>
        <v>1</v>
      </c>
      <c r="M156">
        <v>43</v>
      </c>
      <c r="N156">
        <v>3</v>
      </c>
      <c r="O156">
        <v>3</v>
      </c>
      <c r="P156" cm="1">
        <f t="array" ref="P156">_xlfn.IFS(Sheet1!Q156="Healthcare Representative",0,Sheet1!Q156="Human Resources",1,Sheet1!Q156="Laboratory Technician",2,Sheet1!Q156="Manager",3,Sheet1!Q156="Manufacturing Director",4,Sheet1!Q156="Research Director",5,Sheet1!Q156="Research Scientist",6,Sheet1!Q156="Sales Executive",7,Sheet1!Q156="Sales Representative",8)</f>
        <v>7</v>
      </c>
      <c r="Q156">
        <v>4</v>
      </c>
      <c r="R156">
        <f>IF(Sheet1!S156="Single",0,IF(Sheet1!S156="Married",1,2))</f>
        <v>0</v>
      </c>
      <c r="S156">
        <v>8998</v>
      </c>
      <c r="T156">
        <v>15589</v>
      </c>
      <c r="U156">
        <v>1</v>
      </c>
      <c r="V156">
        <f>IF(Sheet1!X156="No",0,1)</f>
        <v>0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</row>
    <row r="157" spans="1:34" x14ac:dyDescent="0.3">
      <c r="A157">
        <f>IF(Sheet1!C157="No",0,1)</f>
        <v>0</v>
      </c>
      <c r="B157">
        <v>29</v>
      </c>
      <c r="C157">
        <f>IF(Sheet1!D157="Non-Travel",0,IF(Sheet1!D157="Travel_Frequently",1,2))</f>
        <v>0</v>
      </c>
      <c r="D157">
        <v>1496</v>
      </c>
      <c r="E157">
        <f>IF(Sheet1!F157="Human Resources",0,IF(Sheet1!F157="Research &amp; Development",1,2))</f>
        <v>1</v>
      </c>
      <c r="F157">
        <v>1</v>
      </c>
      <c r="G157">
        <v>1</v>
      </c>
      <c r="H157" cm="1">
        <f t="array" ref="H157">_xlfn.IFS(Sheet1!I157="Human Resources",0,Sheet1!I157="Life Sciences",1,Sheet1!I157="Marketing",2,Sheet1!I157="Medical",3,Sheet1!I157="Technical Degree",4,Sheet1!I157="Other",5)</f>
        <v>4</v>
      </c>
      <c r="I157">
        <v>1</v>
      </c>
      <c r="J157">
        <v>208</v>
      </c>
      <c r="K157">
        <v>4</v>
      </c>
      <c r="L157">
        <f>IF(Sheet1!M157="Male",0,1)</f>
        <v>0</v>
      </c>
      <c r="M157">
        <v>41</v>
      </c>
      <c r="N157">
        <v>3</v>
      </c>
      <c r="O157">
        <v>2</v>
      </c>
      <c r="P157" cm="1">
        <f t="array" ref="P157">_xlfn.IFS(Sheet1!Q157="Healthcare Representative",0,Sheet1!Q157="Human Resources",1,Sheet1!Q157="Laboratory Technician",2,Sheet1!Q157="Manager",3,Sheet1!Q157="Manufacturing Director",4,Sheet1!Q157="Research Director",5,Sheet1!Q157="Research Scientist",6,Sheet1!Q157="Sales Executive",7,Sheet1!Q157="Sales Representative",8)</f>
        <v>4</v>
      </c>
      <c r="Q157">
        <v>3</v>
      </c>
      <c r="R157">
        <f>IF(Sheet1!S157="Single",0,IF(Sheet1!S157="Married",1,2))</f>
        <v>1</v>
      </c>
      <c r="S157">
        <v>4319</v>
      </c>
      <c r="T157">
        <v>26283</v>
      </c>
      <c r="U157">
        <v>1</v>
      </c>
      <c r="V157">
        <f>IF(Sheet1!X157="No",0,1)</f>
        <v>0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</row>
    <row r="158" spans="1:34" x14ac:dyDescent="0.3">
      <c r="A158">
        <f>IF(Sheet1!C158="No",0,1)</f>
        <v>0</v>
      </c>
      <c r="B158">
        <v>51</v>
      </c>
      <c r="C158">
        <f>IF(Sheet1!D158="Non-Travel",0,IF(Sheet1!D158="Travel_Frequently",1,2))</f>
        <v>2</v>
      </c>
      <c r="D158">
        <v>1169</v>
      </c>
      <c r="E158">
        <f>IF(Sheet1!F158="Human Resources",0,IF(Sheet1!F158="Research &amp; Development",1,2))</f>
        <v>1</v>
      </c>
      <c r="F158">
        <v>7</v>
      </c>
      <c r="G158">
        <v>4</v>
      </c>
      <c r="H158" cm="1">
        <f t="array" ref="H158">_xlfn.IFS(Sheet1!I158="Human Resources",0,Sheet1!I158="Life Sciences",1,Sheet1!I158="Marketing",2,Sheet1!I158="Medical",3,Sheet1!I158="Technical Degree",4,Sheet1!I158="Other",5)</f>
        <v>3</v>
      </c>
      <c r="I158">
        <v>1</v>
      </c>
      <c r="J158">
        <v>211</v>
      </c>
      <c r="K158">
        <v>2</v>
      </c>
      <c r="L158">
        <f>IF(Sheet1!M158="Male",0,1)</f>
        <v>0</v>
      </c>
      <c r="M158">
        <v>34</v>
      </c>
      <c r="N158">
        <v>2</v>
      </c>
      <c r="O158">
        <v>2</v>
      </c>
      <c r="P158" cm="1">
        <f t="array" ref="P158">_xlfn.IFS(Sheet1!Q158="Healthcare Representative",0,Sheet1!Q158="Human Resources",1,Sheet1!Q158="Laboratory Technician",2,Sheet1!Q158="Manager",3,Sheet1!Q158="Manufacturing Director",4,Sheet1!Q158="Research Director",5,Sheet1!Q158="Research Scientist",6,Sheet1!Q158="Sales Executive",7,Sheet1!Q158="Sales Representative",8)</f>
        <v>4</v>
      </c>
      <c r="Q158">
        <v>3</v>
      </c>
      <c r="R158">
        <f>IF(Sheet1!S158="Single",0,IF(Sheet1!S158="Married",1,2))</f>
        <v>1</v>
      </c>
      <c r="S158">
        <v>6132</v>
      </c>
      <c r="T158">
        <v>13983</v>
      </c>
      <c r="U158">
        <v>2</v>
      </c>
      <c r="V158">
        <f>IF(Sheet1!X158="No",0,1)</f>
        <v>0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</row>
    <row r="159" spans="1:34" x14ac:dyDescent="0.3">
      <c r="A159">
        <f>IF(Sheet1!C159="No",0,1)</f>
        <v>0</v>
      </c>
      <c r="B159">
        <v>58</v>
      </c>
      <c r="C159">
        <f>IF(Sheet1!D159="Non-Travel",0,IF(Sheet1!D159="Travel_Frequently",1,2))</f>
        <v>2</v>
      </c>
      <c r="D159">
        <v>1145</v>
      </c>
      <c r="E159">
        <f>IF(Sheet1!F159="Human Resources",0,IF(Sheet1!F159="Research &amp; Development",1,2))</f>
        <v>1</v>
      </c>
      <c r="F159">
        <v>9</v>
      </c>
      <c r="G159">
        <v>3</v>
      </c>
      <c r="H159" cm="1">
        <f t="array" ref="H159">_xlfn.IFS(Sheet1!I159="Human Resources",0,Sheet1!I159="Life Sciences",1,Sheet1!I159="Marketing",2,Sheet1!I159="Medical",3,Sheet1!I159="Technical Degree",4,Sheet1!I159="Other",5)</f>
        <v>3</v>
      </c>
      <c r="I159">
        <v>1</v>
      </c>
      <c r="J159">
        <v>214</v>
      </c>
      <c r="K159">
        <v>2</v>
      </c>
      <c r="L159">
        <f>IF(Sheet1!M159="Male",0,1)</f>
        <v>1</v>
      </c>
      <c r="M159">
        <v>75</v>
      </c>
      <c r="N159">
        <v>2</v>
      </c>
      <c r="O159">
        <v>1</v>
      </c>
      <c r="P159" cm="1">
        <f t="array" ref="P159">_xlfn.IFS(Sheet1!Q159="Healthcare Representative",0,Sheet1!Q159="Human Resources",1,Sheet1!Q159="Laboratory Technician",2,Sheet1!Q159="Manager",3,Sheet1!Q159="Manufacturing Director",4,Sheet1!Q159="Research Director",5,Sheet1!Q159="Research Scientist",6,Sheet1!Q159="Sales Executive",7,Sheet1!Q159="Sales Representative",8)</f>
        <v>6</v>
      </c>
      <c r="Q159">
        <v>2</v>
      </c>
      <c r="R159">
        <f>IF(Sheet1!S159="Single",0,IF(Sheet1!S159="Married",1,2))</f>
        <v>1</v>
      </c>
      <c r="S159">
        <v>3346</v>
      </c>
      <c r="T159">
        <v>11873</v>
      </c>
      <c r="U159">
        <v>4</v>
      </c>
      <c r="V159">
        <f>IF(Sheet1!X159="No",0,1)</f>
        <v>1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</row>
    <row r="160" spans="1:34" x14ac:dyDescent="0.3">
      <c r="A160">
        <f>IF(Sheet1!C160="No",0,1)</f>
        <v>0</v>
      </c>
      <c r="B160">
        <v>40</v>
      </c>
      <c r="C160">
        <f>IF(Sheet1!D160="Non-Travel",0,IF(Sheet1!D160="Travel_Frequently",1,2))</f>
        <v>2</v>
      </c>
      <c r="D160">
        <v>630</v>
      </c>
      <c r="E160">
        <f>IF(Sheet1!F160="Human Resources",0,IF(Sheet1!F160="Research &amp; Development",1,2))</f>
        <v>2</v>
      </c>
      <c r="F160">
        <v>4</v>
      </c>
      <c r="G160">
        <v>4</v>
      </c>
      <c r="H160" cm="1">
        <f t="array" ref="H160">_xlfn.IFS(Sheet1!I160="Human Resources",0,Sheet1!I160="Life Sciences",1,Sheet1!I160="Marketing",2,Sheet1!I160="Medical",3,Sheet1!I160="Technical Degree",4,Sheet1!I160="Other",5)</f>
        <v>2</v>
      </c>
      <c r="I160">
        <v>1</v>
      </c>
      <c r="J160">
        <v>215</v>
      </c>
      <c r="K160">
        <v>3</v>
      </c>
      <c r="L160">
        <f>IF(Sheet1!M160="Male",0,1)</f>
        <v>0</v>
      </c>
      <c r="M160">
        <v>67</v>
      </c>
      <c r="N160">
        <v>2</v>
      </c>
      <c r="O160">
        <v>3</v>
      </c>
      <c r="P160" cm="1">
        <f t="array" ref="P160">_xlfn.IFS(Sheet1!Q160="Healthcare Representative",0,Sheet1!Q160="Human Resources",1,Sheet1!Q160="Laboratory Technician",2,Sheet1!Q160="Manager",3,Sheet1!Q160="Manufacturing Director",4,Sheet1!Q160="Research Director",5,Sheet1!Q160="Research Scientist",6,Sheet1!Q160="Sales Executive",7,Sheet1!Q160="Sales Representative",8)</f>
        <v>7</v>
      </c>
      <c r="Q160">
        <v>4</v>
      </c>
      <c r="R160">
        <f>IF(Sheet1!S160="Single",0,IF(Sheet1!S160="Married",1,2))</f>
        <v>1</v>
      </c>
      <c r="S160">
        <v>10855</v>
      </c>
      <c r="T160">
        <v>8552</v>
      </c>
      <c r="U160">
        <v>7</v>
      </c>
      <c r="V160">
        <f>IF(Sheet1!X160="No",0,1)</f>
        <v>0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</row>
    <row r="161" spans="1:34" x14ac:dyDescent="0.3">
      <c r="A161">
        <f>IF(Sheet1!C161="No",0,1)</f>
        <v>0</v>
      </c>
      <c r="B161">
        <v>34</v>
      </c>
      <c r="C161">
        <f>IF(Sheet1!D161="Non-Travel",0,IF(Sheet1!D161="Travel_Frequently",1,2))</f>
        <v>1</v>
      </c>
      <c r="D161">
        <v>303</v>
      </c>
      <c r="E161">
        <f>IF(Sheet1!F161="Human Resources",0,IF(Sheet1!F161="Research &amp; Development",1,2))</f>
        <v>2</v>
      </c>
      <c r="F161">
        <v>2</v>
      </c>
      <c r="G161">
        <v>4</v>
      </c>
      <c r="H161" cm="1">
        <f t="array" ref="H161">_xlfn.IFS(Sheet1!I161="Human Resources",0,Sheet1!I161="Life Sciences",1,Sheet1!I161="Marketing",2,Sheet1!I161="Medical",3,Sheet1!I161="Technical Degree",4,Sheet1!I161="Other",5)</f>
        <v>2</v>
      </c>
      <c r="I161">
        <v>1</v>
      </c>
      <c r="J161">
        <v>216</v>
      </c>
      <c r="K161">
        <v>3</v>
      </c>
      <c r="L161">
        <f>IF(Sheet1!M161="Male",0,1)</f>
        <v>1</v>
      </c>
      <c r="M161">
        <v>75</v>
      </c>
      <c r="N161">
        <v>3</v>
      </c>
      <c r="O161">
        <v>1</v>
      </c>
      <c r="P161" cm="1">
        <f t="array" ref="P161">_xlfn.IFS(Sheet1!Q161="Healthcare Representative",0,Sheet1!Q161="Human Resources",1,Sheet1!Q161="Laboratory Technician",2,Sheet1!Q161="Manager",3,Sheet1!Q161="Manufacturing Director",4,Sheet1!Q161="Research Director",5,Sheet1!Q161="Research Scientist",6,Sheet1!Q161="Sales Executive",7,Sheet1!Q161="Sales Representative",8)</f>
        <v>8</v>
      </c>
      <c r="Q161">
        <v>3</v>
      </c>
      <c r="R161">
        <f>IF(Sheet1!S161="Single",0,IF(Sheet1!S161="Married",1,2))</f>
        <v>1</v>
      </c>
      <c r="S161">
        <v>2231</v>
      </c>
      <c r="T161">
        <v>11314</v>
      </c>
      <c r="U161">
        <v>6</v>
      </c>
      <c r="V161">
        <f>IF(Sheet1!X161="No",0,1)</f>
        <v>0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</row>
    <row r="162" spans="1:34" x14ac:dyDescent="0.3">
      <c r="A162">
        <f>IF(Sheet1!C162="No",0,1)</f>
        <v>0</v>
      </c>
      <c r="B162">
        <v>22</v>
      </c>
      <c r="C162">
        <f>IF(Sheet1!D162="Non-Travel",0,IF(Sheet1!D162="Travel_Frequently",1,2))</f>
        <v>2</v>
      </c>
      <c r="D162">
        <v>1256</v>
      </c>
      <c r="E162">
        <f>IF(Sheet1!F162="Human Resources",0,IF(Sheet1!F162="Research &amp; Development",1,2))</f>
        <v>1</v>
      </c>
      <c r="F162">
        <v>19</v>
      </c>
      <c r="G162">
        <v>1</v>
      </c>
      <c r="H162" cm="1">
        <f t="array" ref="H162">_xlfn.IFS(Sheet1!I162="Human Resources",0,Sheet1!I162="Life Sciences",1,Sheet1!I162="Marketing",2,Sheet1!I162="Medical",3,Sheet1!I162="Technical Degree",4,Sheet1!I162="Other",5)</f>
        <v>3</v>
      </c>
      <c r="I162">
        <v>1</v>
      </c>
      <c r="J162">
        <v>217</v>
      </c>
      <c r="K162">
        <v>3</v>
      </c>
      <c r="L162">
        <f>IF(Sheet1!M162="Male",0,1)</f>
        <v>0</v>
      </c>
      <c r="M162">
        <v>80</v>
      </c>
      <c r="N162">
        <v>3</v>
      </c>
      <c r="O162">
        <v>1</v>
      </c>
      <c r="P162" cm="1">
        <f t="array" ref="P162">_xlfn.IFS(Sheet1!Q162="Healthcare Representative",0,Sheet1!Q162="Human Resources",1,Sheet1!Q162="Laboratory Technician",2,Sheet1!Q162="Manager",3,Sheet1!Q162="Manufacturing Director",4,Sheet1!Q162="Research Director",5,Sheet1!Q162="Research Scientist",6,Sheet1!Q162="Sales Executive",7,Sheet1!Q162="Sales Representative",8)</f>
        <v>6</v>
      </c>
      <c r="Q162">
        <v>4</v>
      </c>
      <c r="R162">
        <f>IF(Sheet1!S162="Single",0,IF(Sheet1!S162="Married",1,2))</f>
        <v>1</v>
      </c>
      <c r="S162">
        <v>2323</v>
      </c>
      <c r="T162">
        <v>11992</v>
      </c>
      <c r="U162">
        <v>1</v>
      </c>
      <c r="V162">
        <f>IF(Sheet1!X162="No",0,1)</f>
        <v>0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</row>
    <row r="163" spans="1:34" x14ac:dyDescent="0.3">
      <c r="A163">
        <f>IF(Sheet1!C163="No",0,1)</f>
        <v>0</v>
      </c>
      <c r="B163">
        <v>27</v>
      </c>
      <c r="C163">
        <f>IF(Sheet1!D163="Non-Travel",0,IF(Sheet1!D163="Travel_Frequently",1,2))</f>
        <v>0</v>
      </c>
      <c r="D163">
        <v>691</v>
      </c>
      <c r="E163">
        <f>IF(Sheet1!F163="Human Resources",0,IF(Sheet1!F163="Research &amp; Development",1,2))</f>
        <v>1</v>
      </c>
      <c r="F163">
        <v>9</v>
      </c>
      <c r="G163">
        <v>3</v>
      </c>
      <c r="H163" cm="1">
        <f t="array" ref="H163">_xlfn.IFS(Sheet1!I163="Human Resources",0,Sheet1!I163="Life Sciences",1,Sheet1!I163="Marketing",2,Sheet1!I163="Medical",3,Sheet1!I163="Technical Degree",4,Sheet1!I163="Other",5)</f>
        <v>3</v>
      </c>
      <c r="I163">
        <v>1</v>
      </c>
      <c r="J163">
        <v>218</v>
      </c>
      <c r="K163">
        <v>4</v>
      </c>
      <c r="L163">
        <f>IF(Sheet1!M163="Male",0,1)</f>
        <v>0</v>
      </c>
      <c r="M163">
        <v>57</v>
      </c>
      <c r="N163">
        <v>3</v>
      </c>
      <c r="O163">
        <v>1</v>
      </c>
      <c r="P163" cm="1">
        <f t="array" ref="P163">_xlfn.IFS(Sheet1!Q163="Healthcare Representative",0,Sheet1!Q163="Human Resources",1,Sheet1!Q163="Laboratory Technician",2,Sheet1!Q163="Manager",3,Sheet1!Q163="Manufacturing Director",4,Sheet1!Q163="Research Director",5,Sheet1!Q163="Research Scientist",6,Sheet1!Q163="Sales Executive",7,Sheet1!Q163="Sales Representative",8)</f>
        <v>6</v>
      </c>
      <c r="Q163">
        <v>2</v>
      </c>
      <c r="R163">
        <f>IF(Sheet1!S163="Single",0,IF(Sheet1!S163="Married",1,2))</f>
        <v>2</v>
      </c>
      <c r="S163">
        <v>2024</v>
      </c>
      <c r="T163">
        <v>5970</v>
      </c>
      <c r="U163">
        <v>6</v>
      </c>
      <c r="V163">
        <f>IF(Sheet1!X163="No",0,1)</f>
        <v>0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</row>
    <row r="164" spans="1:34" x14ac:dyDescent="0.3">
      <c r="A164">
        <f>IF(Sheet1!C164="No",0,1)</f>
        <v>0</v>
      </c>
      <c r="B164">
        <v>28</v>
      </c>
      <c r="C164">
        <f>IF(Sheet1!D164="Non-Travel",0,IF(Sheet1!D164="Travel_Frequently",1,2))</f>
        <v>2</v>
      </c>
      <c r="D164">
        <v>440</v>
      </c>
      <c r="E164">
        <f>IF(Sheet1!F164="Human Resources",0,IF(Sheet1!F164="Research &amp; Development",1,2))</f>
        <v>1</v>
      </c>
      <c r="F164">
        <v>21</v>
      </c>
      <c r="G164">
        <v>3</v>
      </c>
      <c r="H164" cm="1">
        <f t="array" ref="H164">_xlfn.IFS(Sheet1!I164="Human Resources",0,Sheet1!I164="Life Sciences",1,Sheet1!I164="Marketing",2,Sheet1!I164="Medical",3,Sheet1!I164="Technical Degree",4,Sheet1!I164="Other",5)</f>
        <v>3</v>
      </c>
      <c r="I164">
        <v>1</v>
      </c>
      <c r="J164">
        <v>221</v>
      </c>
      <c r="K164">
        <v>3</v>
      </c>
      <c r="L164">
        <f>IF(Sheet1!M164="Male",0,1)</f>
        <v>0</v>
      </c>
      <c r="M164">
        <v>42</v>
      </c>
      <c r="N164">
        <v>3</v>
      </c>
      <c r="O164">
        <v>1</v>
      </c>
      <c r="P164" cm="1">
        <f t="array" ref="P164">_xlfn.IFS(Sheet1!Q164="Healthcare Representative",0,Sheet1!Q164="Human Resources",1,Sheet1!Q164="Laboratory Technician",2,Sheet1!Q164="Manager",3,Sheet1!Q164="Manufacturing Director",4,Sheet1!Q164="Research Director",5,Sheet1!Q164="Research Scientist",6,Sheet1!Q164="Sales Executive",7,Sheet1!Q164="Sales Representative",8)</f>
        <v>6</v>
      </c>
      <c r="Q164">
        <v>4</v>
      </c>
      <c r="R164">
        <f>IF(Sheet1!S164="Single",0,IF(Sheet1!S164="Married",1,2))</f>
        <v>1</v>
      </c>
      <c r="S164">
        <v>2713</v>
      </c>
      <c r="T164">
        <v>6672</v>
      </c>
      <c r="U164">
        <v>1</v>
      </c>
      <c r="V164">
        <f>IF(Sheet1!X164="No",0,1)</f>
        <v>0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</row>
    <row r="165" spans="1:34" x14ac:dyDescent="0.3">
      <c r="A165">
        <f>IF(Sheet1!C165="No",0,1)</f>
        <v>0</v>
      </c>
      <c r="B165">
        <v>57</v>
      </c>
      <c r="C165">
        <f>IF(Sheet1!D165="Non-Travel",0,IF(Sheet1!D165="Travel_Frequently",1,2))</f>
        <v>2</v>
      </c>
      <c r="D165">
        <v>334</v>
      </c>
      <c r="E165">
        <f>IF(Sheet1!F165="Human Resources",0,IF(Sheet1!F165="Research &amp; Development",1,2))</f>
        <v>1</v>
      </c>
      <c r="F165">
        <v>24</v>
      </c>
      <c r="G165">
        <v>2</v>
      </c>
      <c r="H165" cm="1">
        <f t="array" ref="H165">_xlfn.IFS(Sheet1!I165="Human Resources",0,Sheet1!I165="Life Sciences",1,Sheet1!I165="Marketing",2,Sheet1!I165="Medical",3,Sheet1!I165="Technical Degree",4,Sheet1!I165="Other",5)</f>
        <v>1</v>
      </c>
      <c r="I165">
        <v>1</v>
      </c>
      <c r="J165">
        <v>223</v>
      </c>
      <c r="K165">
        <v>3</v>
      </c>
      <c r="L165">
        <f>IF(Sheet1!M165="Male",0,1)</f>
        <v>0</v>
      </c>
      <c r="M165">
        <v>83</v>
      </c>
      <c r="N165">
        <v>4</v>
      </c>
      <c r="O165">
        <v>3</v>
      </c>
      <c r="P165" cm="1">
        <f t="array" ref="P165">_xlfn.IFS(Sheet1!Q165="Healthcare Representative",0,Sheet1!Q165="Human Resources",1,Sheet1!Q165="Laboratory Technician",2,Sheet1!Q165="Manager",3,Sheet1!Q165="Manufacturing Director",4,Sheet1!Q165="Research Director",5,Sheet1!Q165="Research Scientist",6,Sheet1!Q165="Sales Executive",7,Sheet1!Q165="Sales Representative",8)</f>
        <v>0</v>
      </c>
      <c r="Q165">
        <v>4</v>
      </c>
      <c r="R165">
        <f>IF(Sheet1!S165="Single",0,IF(Sheet1!S165="Married",1,2))</f>
        <v>2</v>
      </c>
      <c r="S165">
        <v>9439</v>
      </c>
      <c r="T165">
        <v>23402</v>
      </c>
      <c r="U165">
        <v>3</v>
      </c>
      <c r="V165">
        <f>IF(Sheet1!X165="No",0,1)</f>
        <v>1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</row>
    <row r="166" spans="1:34" x14ac:dyDescent="0.3">
      <c r="A166">
        <f>IF(Sheet1!C166="No",0,1)</f>
        <v>0</v>
      </c>
      <c r="B166">
        <v>27</v>
      </c>
      <c r="C166">
        <f>IF(Sheet1!D166="Non-Travel",0,IF(Sheet1!D166="Travel_Frequently",1,2))</f>
        <v>0</v>
      </c>
      <c r="D166">
        <v>1450</v>
      </c>
      <c r="E166">
        <f>IF(Sheet1!F166="Human Resources",0,IF(Sheet1!F166="Research &amp; Development",1,2))</f>
        <v>1</v>
      </c>
      <c r="F166">
        <v>3</v>
      </c>
      <c r="G166">
        <v>3</v>
      </c>
      <c r="H166" cm="1">
        <f t="array" ref="H166">_xlfn.IFS(Sheet1!I166="Human Resources",0,Sheet1!I166="Life Sciences",1,Sheet1!I166="Marketing",2,Sheet1!I166="Medical",3,Sheet1!I166="Technical Degree",4,Sheet1!I166="Other",5)</f>
        <v>3</v>
      </c>
      <c r="I166">
        <v>1</v>
      </c>
      <c r="J166">
        <v>224</v>
      </c>
      <c r="K166">
        <v>3</v>
      </c>
      <c r="L166">
        <f>IF(Sheet1!M166="Male",0,1)</f>
        <v>0</v>
      </c>
      <c r="M166">
        <v>79</v>
      </c>
      <c r="N166">
        <v>2</v>
      </c>
      <c r="O166">
        <v>1</v>
      </c>
      <c r="P166" cm="1">
        <f t="array" ref="P166">_xlfn.IFS(Sheet1!Q166="Healthcare Representative",0,Sheet1!Q166="Human Resources",1,Sheet1!Q166="Laboratory Technician",2,Sheet1!Q166="Manager",3,Sheet1!Q166="Manufacturing Director",4,Sheet1!Q166="Research Director",5,Sheet1!Q166="Research Scientist",6,Sheet1!Q166="Sales Executive",7,Sheet1!Q166="Sales Representative",8)</f>
        <v>6</v>
      </c>
      <c r="Q166">
        <v>3</v>
      </c>
      <c r="R166">
        <f>IF(Sheet1!S166="Single",0,IF(Sheet1!S166="Married",1,2))</f>
        <v>2</v>
      </c>
      <c r="S166">
        <v>2566</v>
      </c>
      <c r="T166">
        <v>25326</v>
      </c>
      <c r="U166">
        <v>1</v>
      </c>
      <c r="V166">
        <f>IF(Sheet1!X166="No",0,1)</f>
        <v>1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</row>
    <row r="167" spans="1:34" x14ac:dyDescent="0.3">
      <c r="A167">
        <f>IF(Sheet1!C167="No",0,1)</f>
        <v>0</v>
      </c>
      <c r="B167">
        <v>50</v>
      </c>
      <c r="C167">
        <f>IF(Sheet1!D167="Non-Travel",0,IF(Sheet1!D167="Travel_Frequently",1,2))</f>
        <v>2</v>
      </c>
      <c r="D167">
        <v>1452</v>
      </c>
      <c r="E167">
        <f>IF(Sheet1!F167="Human Resources",0,IF(Sheet1!F167="Research &amp; Development",1,2))</f>
        <v>1</v>
      </c>
      <c r="F167">
        <v>11</v>
      </c>
      <c r="G167">
        <v>3</v>
      </c>
      <c r="H167" cm="1">
        <f t="array" ref="H167">_xlfn.IFS(Sheet1!I167="Human Resources",0,Sheet1!I167="Life Sciences",1,Sheet1!I167="Marketing",2,Sheet1!I167="Medical",3,Sheet1!I167="Technical Degree",4,Sheet1!I167="Other",5)</f>
        <v>1</v>
      </c>
      <c r="I167">
        <v>1</v>
      </c>
      <c r="J167">
        <v>226</v>
      </c>
      <c r="K167">
        <v>3</v>
      </c>
      <c r="L167">
        <f>IF(Sheet1!M167="Male",0,1)</f>
        <v>1</v>
      </c>
      <c r="M167">
        <v>53</v>
      </c>
      <c r="N167">
        <v>3</v>
      </c>
      <c r="O167">
        <v>5</v>
      </c>
      <c r="P167" cm="1">
        <f t="array" ref="P167">_xlfn.IFS(Sheet1!Q167="Healthcare Representative",0,Sheet1!Q167="Human Resources",1,Sheet1!Q167="Laboratory Technician",2,Sheet1!Q167="Manager",3,Sheet1!Q167="Manufacturing Director",4,Sheet1!Q167="Research Director",5,Sheet1!Q167="Research Scientist",6,Sheet1!Q167="Sales Executive",7,Sheet1!Q167="Sales Representative",8)</f>
        <v>3</v>
      </c>
      <c r="Q167">
        <v>2</v>
      </c>
      <c r="R167">
        <f>IF(Sheet1!S167="Single",0,IF(Sheet1!S167="Married",1,2))</f>
        <v>0</v>
      </c>
      <c r="S167">
        <v>19926</v>
      </c>
      <c r="T167">
        <v>17053</v>
      </c>
      <c r="U167">
        <v>3</v>
      </c>
      <c r="V167">
        <f>IF(Sheet1!X167="No",0,1)</f>
        <v>0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</row>
    <row r="168" spans="1:34" x14ac:dyDescent="0.3">
      <c r="A168">
        <f>IF(Sheet1!C168="No",0,1)</f>
        <v>0</v>
      </c>
      <c r="B168">
        <v>41</v>
      </c>
      <c r="C168">
        <f>IF(Sheet1!D168="Non-Travel",0,IF(Sheet1!D168="Travel_Frequently",1,2))</f>
        <v>2</v>
      </c>
      <c r="D168">
        <v>465</v>
      </c>
      <c r="E168">
        <f>IF(Sheet1!F168="Human Resources",0,IF(Sheet1!F168="Research &amp; Development",1,2))</f>
        <v>1</v>
      </c>
      <c r="F168">
        <v>14</v>
      </c>
      <c r="G168">
        <v>3</v>
      </c>
      <c r="H168" cm="1">
        <f t="array" ref="H168">_xlfn.IFS(Sheet1!I168="Human Resources",0,Sheet1!I168="Life Sciences",1,Sheet1!I168="Marketing",2,Sheet1!I168="Medical",3,Sheet1!I168="Technical Degree",4,Sheet1!I168="Other",5)</f>
        <v>1</v>
      </c>
      <c r="I168">
        <v>1</v>
      </c>
      <c r="J168">
        <v>227</v>
      </c>
      <c r="K168">
        <v>1</v>
      </c>
      <c r="L168">
        <f>IF(Sheet1!M168="Male",0,1)</f>
        <v>0</v>
      </c>
      <c r="M168">
        <v>56</v>
      </c>
      <c r="N168">
        <v>3</v>
      </c>
      <c r="O168">
        <v>1</v>
      </c>
      <c r="P168" cm="1">
        <f t="array" ref="P168">_xlfn.IFS(Sheet1!Q168="Healthcare Representative",0,Sheet1!Q168="Human Resources",1,Sheet1!Q168="Laboratory Technician",2,Sheet1!Q168="Manager",3,Sheet1!Q168="Manufacturing Director",4,Sheet1!Q168="Research Director",5,Sheet1!Q168="Research Scientist",6,Sheet1!Q168="Sales Executive",7,Sheet1!Q168="Sales Representative",8)</f>
        <v>6</v>
      </c>
      <c r="Q168">
        <v>3</v>
      </c>
      <c r="R168">
        <f>IF(Sheet1!S168="Single",0,IF(Sheet1!S168="Married",1,2))</f>
        <v>2</v>
      </c>
      <c r="S168">
        <v>2451</v>
      </c>
      <c r="T168">
        <v>4609</v>
      </c>
      <c r="U168">
        <v>4</v>
      </c>
      <c r="V168">
        <f>IF(Sheet1!X168="No",0,1)</f>
        <v>0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</row>
    <row r="169" spans="1:34" x14ac:dyDescent="0.3">
      <c r="A169">
        <f>IF(Sheet1!C169="No",0,1)</f>
        <v>0</v>
      </c>
      <c r="B169">
        <v>30</v>
      </c>
      <c r="C169">
        <f>IF(Sheet1!D169="Non-Travel",0,IF(Sheet1!D169="Travel_Frequently",1,2))</f>
        <v>2</v>
      </c>
      <c r="D169">
        <v>1339</v>
      </c>
      <c r="E169">
        <f>IF(Sheet1!F169="Human Resources",0,IF(Sheet1!F169="Research &amp; Development",1,2))</f>
        <v>2</v>
      </c>
      <c r="F169">
        <v>5</v>
      </c>
      <c r="G169">
        <v>3</v>
      </c>
      <c r="H169" cm="1">
        <f t="array" ref="H169">_xlfn.IFS(Sheet1!I169="Human Resources",0,Sheet1!I169="Life Sciences",1,Sheet1!I169="Marketing",2,Sheet1!I169="Medical",3,Sheet1!I169="Technical Degree",4,Sheet1!I169="Other",5)</f>
        <v>1</v>
      </c>
      <c r="I169">
        <v>1</v>
      </c>
      <c r="J169">
        <v>228</v>
      </c>
      <c r="K169">
        <v>2</v>
      </c>
      <c r="L169">
        <f>IF(Sheet1!M169="Male",0,1)</f>
        <v>1</v>
      </c>
      <c r="M169">
        <v>41</v>
      </c>
      <c r="N169">
        <v>3</v>
      </c>
      <c r="O169">
        <v>3</v>
      </c>
      <c r="P169" cm="1">
        <f t="array" ref="P169">_xlfn.IFS(Sheet1!Q169="Healthcare Representative",0,Sheet1!Q169="Human Resources",1,Sheet1!Q169="Laboratory Technician",2,Sheet1!Q169="Manager",3,Sheet1!Q169="Manufacturing Director",4,Sheet1!Q169="Research Director",5,Sheet1!Q169="Research Scientist",6,Sheet1!Q169="Sales Executive",7,Sheet1!Q169="Sales Representative",8)</f>
        <v>7</v>
      </c>
      <c r="Q169">
        <v>4</v>
      </c>
      <c r="R169">
        <f>IF(Sheet1!S169="Single",0,IF(Sheet1!S169="Married",1,2))</f>
        <v>1</v>
      </c>
      <c r="S169">
        <v>9419</v>
      </c>
      <c r="T169">
        <v>8053</v>
      </c>
      <c r="U169">
        <v>2</v>
      </c>
      <c r="V169">
        <f>IF(Sheet1!X169="No",0,1)</f>
        <v>0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</row>
    <row r="170" spans="1:34" x14ac:dyDescent="0.3">
      <c r="A170">
        <f>IF(Sheet1!C170="No",0,1)</f>
        <v>0</v>
      </c>
      <c r="B170">
        <v>38</v>
      </c>
      <c r="C170">
        <f>IF(Sheet1!D170="Non-Travel",0,IF(Sheet1!D170="Travel_Frequently",1,2))</f>
        <v>2</v>
      </c>
      <c r="D170">
        <v>702</v>
      </c>
      <c r="E170">
        <f>IF(Sheet1!F170="Human Resources",0,IF(Sheet1!F170="Research &amp; Development",1,2))</f>
        <v>2</v>
      </c>
      <c r="F170">
        <v>1</v>
      </c>
      <c r="G170">
        <v>4</v>
      </c>
      <c r="H170" cm="1">
        <f t="array" ref="H170">_xlfn.IFS(Sheet1!I170="Human Resources",0,Sheet1!I170="Life Sciences",1,Sheet1!I170="Marketing",2,Sheet1!I170="Medical",3,Sheet1!I170="Technical Degree",4,Sheet1!I170="Other",5)</f>
        <v>1</v>
      </c>
      <c r="I170">
        <v>1</v>
      </c>
      <c r="J170">
        <v>230</v>
      </c>
      <c r="K170">
        <v>1</v>
      </c>
      <c r="L170">
        <f>IF(Sheet1!M170="Male",0,1)</f>
        <v>1</v>
      </c>
      <c r="M170">
        <v>59</v>
      </c>
      <c r="N170">
        <v>2</v>
      </c>
      <c r="O170">
        <v>2</v>
      </c>
      <c r="P170" cm="1">
        <f t="array" ref="P170">_xlfn.IFS(Sheet1!Q170="Healthcare Representative",0,Sheet1!Q170="Human Resources",1,Sheet1!Q170="Laboratory Technician",2,Sheet1!Q170="Manager",3,Sheet1!Q170="Manufacturing Director",4,Sheet1!Q170="Research Director",5,Sheet1!Q170="Research Scientist",6,Sheet1!Q170="Sales Executive",7,Sheet1!Q170="Sales Representative",8)</f>
        <v>7</v>
      </c>
      <c r="Q170">
        <v>4</v>
      </c>
      <c r="R170">
        <f>IF(Sheet1!S170="Single",0,IF(Sheet1!S170="Married",1,2))</f>
        <v>0</v>
      </c>
      <c r="S170">
        <v>8686</v>
      </c>
      <c r="T170">
        <v>12930</v>
      </c>
      <c r="U170">
        <v>4</v>
      </c>
      <c r="V170">
        <f>IF(Sheet1!X170="No",0,1)</f>
        <v>0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</row>
    <row r="171" spans="1:34" x14ac:dyDescent="0.3">
      <c r="A171">
        <f>IF(Sheet1!C171="No",0,1)</f>
        <v>0</v>
      </c>
      <c r="B171">
        <v>32</v>
      </c>
      <c r="C171">
        <f>IF(Sheet1!D171="Non-Travel",0,IF(Sheet1!D171="Travel_Frequently",1,2))</f>
        <v>2</v>
      </c>
      <c r="D171">
        <v>120</v>
      </c>
      <c r="E171">
        <f>IF(Sheet1!F171="Human Resources",0,IF(Sheet1!F171="Research &amp; Development",1,2))</f>
        <v>1</v>
      </c>
      <c r="F171">
        <v>6</v>
      </c>
      <c r="G171">
        <v>5</v>
      </c>
      <c r="H171" cm="1">
        <f t="array" ref="H171">_xlfn.IFS(Sheet1!I171="Human Resources",0,Sheet1!I171="Life Sciences",1,Sheet1!I171="Marketing",2,Sheet1!I171="Medical",3,Sheet1!I171="Technical Degree",4,Sheet1!I171="Other",5)</f>
        <v>1</v>
      </c>
      <c r="I171">
        <v>1</v>
      </c>
      <c r="J171">
        <v>231</v>
      </c>
      <c r="K171">
        <v>3</v>
      </c>
      <c r="L171">
        <f>IF(Sheet1!M171="Male",0,1)</f>
        <v>0</v>
      </c>
      <c r="M171">
        <v>43</v>
      </c>
      <c r="N171">
        <v>3</v>
      </c>
      <c r="O171">
        <v>1</v>
      </c>
      <c r="P171" cm="1">
        <f t="array" ref="P171">_xlfn.IFS(Sheet1!Q171="Healthcare Representative",0,Sheet1!Q171="Human Resources",1,Sheet1!Q171="Laboratory Technician",2,Sheet1!Q171="Manager",3,Sheet1!Q171="Manufacturing Director",4,Sheet1!Q171="Research Director",5,Sheet1!Q171="Research Scientist",6,Sheet1!Q171="Sales Executive",7,Sheet1!Q171="Sales Representative",8)</f>
        <v>6</v>
      </c>
      <c r="Q171">
        <v>3</v>
      </c>
      <c r="R171">
        <f>IF(Sheet1!S171="Single",0,IF(Sheet1!S171="Married",1,2))</f>
        <v>0</v>
      </c>
      <c r="S171">
        <v>3038</v>
      </c>
      <c r="T171">
        <v>12430</v>
      </c>
      <c r="U171">
        <v>3</v>
      </c>
      <c r="V171">
        <f>IF(Sheet1!X171="No",0,1)</f>
        <v>0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</row>
    <row r="172" spans="1:34" x14ac:dyDescent="0.3">
      <c r="A172">
        <f>IF(Sheet1!C172="No",0,1)</f>
        <v>0</v>
      </c>
      <c r="B172">
        <v>27</v>
      </c>
      <c r="C172">
        <f>IF(Sheet1!D172="Non-Travel",0,IF(Sheet1!D172="Travel_Frequently",1,2))</f>
        <v>2</v>
      </c>
      <c r="D172">
        <v>1157</v>
      </c>
      <c r="E172">
        <f>IF(Sheet1!F172="Human Resources",0,IF(Sheet1!F172="Research &amp; Development",1,2))</f>
        <v>1</v>
      </c>
      <c r="F172">
        <v>17</v>
      </c>
      <c r="G172">
        <v>3</v>
      </c>
      <c r="H172" cm="1">
        <f t="array" ref="H172">_xlfn.IFS(Sheet1!I172="Human Resources",0,Sheet1!I172="Life Sciences",1,Sheet1!I172="Marketing",2,Sheet1!I172="Medical",3,Sheet1!I172="Technical Degree",4,Sheet1!I172="Other",5)</f>
        <v>4</v>
      </c>
      <c r="I172">
        <v>1</v>
      </c>
      <c r="J172">
        <v>233</v>
      </c>
      <c r="K172">
        <v>3</v>
      </c>
      <c r="L172">
        <f>IF(Sheet1!M172="Male",0,1)</f>
        <v>0</v>
      </c>
      <c r="M172">
        <v>51</v>
      </c>
      <c r="N172">
        <v>3</v>
      </c>
      <c r="O172">
        <v>1</v>
      </c>
      <c r="P172" cm="1">
        <f t="array" ref="P172">_xlfn.IFS(Sheet1!Q172="Healthcare Representative",0,Sheet1!Q172="Human Resources",1,Sheet1!Q172="Laboratory Technician",2,Sheet1!Q172="Manager",3,Sheet1!Q172="Manufacturing Director",4,Sheet1!Q172="Research Director",5,Sheet1!Q172="Research Scientist",6,Sheet1!Q172="Sales Executive",7,Sheet1!Q172="Sales Representative",8)</f>
        <v>6</v>
      </c>
      <c r="Q172">
        <v>2</v>
      </c>
      <c r="R172">
        <f>IF(Sheet1!S172="Single",0,IF(Sheet1!S172="Married",1,2))</f>
        <v>1</v>
      </c>
      <c r="S172">
        <v>3058</v>
      </c>
      <c r="T172">
        <v>13364</v>
      </c>
      <c r="U172">
        <v>0</v>
      </c>
      <c r="V172">
        <f>IF(Sheet1!X172="No",0,1)</f>
        <v>1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</row>
    <row r="173" spans="1:34" x14ac:dyDescent="0.3">
      <c r="A173">
        <f>IF(Sheet1!C173="No",0,1)</f>
        <v>1</v>
      </c>
      <c r="B173">
        <v>19</v>
      </c>
      <c r="C173">
        <f>IF(Sheet1!D173="Non-Travel",0,IF(Sheet1!D173="Travel_Frequently",1,2))</f>
        <v>1</v>
      </c>
      <c r="D173">
        <v>602</v>
      </c>
      <c r="E173">
        <f>IF(Sheet1!F173="Human Resources",0,IF(Sheet1!F173="Research &amp; Development",1,2))</f>
        <v>2</v>
      </c>
      <c r="F173">
        <v>1</v>
      </c>
      <c r="G173">
        <v>1</v>
      </c>
      <c r="H173" cm="1">
        <f t="array" ref="H173">_xlfn.IFS(Sheet1!I173="Human Resources",0,Sheet1!I173="Life Sciences",1,Sheet1!I173="Marketing",2,Sheet1!I173="Medical",3,Sheet1!I173="Technical Degree",4,Sheet1!I173="Other",5)</f>
        <v>4</v>
      </c>
      <c r="I173">
        <v>1</v>
      </c>
      <c r="J173">
        <v>235</v>
      </c>
      <c r="K173">
        <v>3</v>
      </c>
      <c r="L173">
        <f>IF(Sheet1!M173="Male",0,1)</f>
        <v>1</v>
      </c>
      <c r="M173">
        <v>100</v>
      </c>
      <c r="N173">
        <v>1</v>
      </c>
      <c r="O173">
        <v>1</v>
      </c>
      <c r="P173" cm="1">
        <f t="array" ref="P173">_xlfn.IFS(Sheet1!Q173="Healthcare Representative",0,Sheet1!Q173="Human Resources",1,Sheet1!Q173="Laboratory Technician",2,Sheet1!Q173="Manager",3,Sheet1!Q173="Manufacturing Director",4,Sheet1!Q173="Research Director",5,Sheet1!Q173="Research Scientist",6,Sheet1!Q173="Sales Executive",7,Sheet1!Q173="Sales Representative",8)</f>
        <v>8</v>
      </c>
      <c r="Q173">
        <v>1</v>
      </c>
      <c r="R173">
        <f>IF(Sheet1!S173="Single",0,IF(Sheet1!S173="Married",1,2))</f>
        <v>0</v>
      </c>
      <c r="S173">
        <v>2325</v>
      </c>
      <c r="T173">
        <v>20989</v>
      </c>
      <c r="U173">
        <v>0</v>
      </c>
      <c r="V173">
        <f>IF(Sheet1!X173="No",0,1)</f>
        <v>0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f>IF(Sheet1!C174="No",0,1)</f>
        <v>0</v>
      </c>
      <c r="B174">
        <v>36</v>
      </c>
      <c r="C174">
        <f>IF(Sheet1!D174="Non-Travel",0,IF(Sheet1!D174="Travel_Frequently",1,2))</f>
        <v>1</v>
      </c>
      <c r="D174">
        <v>1480</v>
      </c>
      <c r="E174">
        <f>IF(Sheet1!F174="Human Resources",0,IF(Sheet1!F174="Research &amp; Development",1,2))</f>
        <v>1</v>
      </c>
      <c r="F174">
        <v>3</v>
      </c>
      <c r="G174">
        <v>2</v>
      </c>
      <c r="H174" cm="1">
        <f t="array" ref="H174">_xlfn.IFS(Sheet1!I174="Human Resources",0,Sheet1!I174="Life Sciences",1,Sheet1!I174="Marketing",2,Sheet1!I174="Medical",3,Sheet1!I174="Technical Degree",4,Sheet1!I174="Other",5)</f>
        <v>3</v>
      </c>
      <c r="I174">
        <v>1</v>
      </c>
      <c r="J174">
        <v>238</v>
      </c>
      <c r="K174">
        <v>4</v>
      </c>
      <c r="L174">
        <f>IF(Sheet1!M174="Male",0,1)</f>
        <v>0</v>
      </c>
      <c r="M174">
        <v>30</v>
      </c>
      <c r="N174">
        <v>3</v>
      </c>
      <c r="O174">
        <v>1</v>
      </c>
      <c r="P174" cm="1">
        <f t="array" ref="P174">_xlfn.IFS(Sheet1!Q174="Healthcare Representative",0,Sheet1!Q174="Human Resources",1,Sheet1!Q174="Laboratory Technician",2,Sheet1!Q174="Manager",3,Sheet1!Q174="Manufacturing Director",4,Sheet1!Q174="Research Director",5,Sheet1!Q174="Research Scientist",6,Sheet1!Q174="Sales Executive",7,Sheet1!Q174="Sales Representative",8)</f>
        <v>2</v>
      </c>
      <c r="Q174">
        <v>2</v>
      </c>
      <c r="R174">
        <f>IF(Sheet1!S174="Single",0,IF(Sheet1!S174="Married",1,2))</f>
        <v>0</v>
      </c>
      <c r="S174">
        <v>2088</v>
      </c>
      <c r="T174">
        <v>15062</v>
      </c>
      <c r="U174">
        <v>4</v>
      </c>
      <c r="V174">
        <f>IF(Sheet1!X174="No",0,1)</f>
        <v>0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</row>
    <row r="175" spans="1:34" x14ac:dyDescent="0.3">
      <c r="A175">
        <f>IF(Sheet1!C175="No",0,1)</f>
        <v>0</v>
      </c>
      <c r="B175">
        <v>30</v>
      </c>
      <c r="C175">
        <f>IF(Sheet1!D175="Non-Travel",0,IF(Sheet1!D175="Travel_Frequently",1,2))</f>
        <v>0</v>
      </c>
      <c r="D175">
        <v>111</v>
      </c>
      <c r="E175">
        <f>IF(Sheet1!F175="Human Resources",0,IF(Sheet1!F175="Research &amp; Development",1,2))</f>
        <v>1</v>
      </c>
      <c r="F175">
        <v>9</v>
      </c>
      <c r="G175">
        <v>3</v>
      </c>
      <c r="H175" cm="1">
        <f t="array" ref="H175">_xlfn.IFS(Sheet1!I175="Human Resources",0,Sheet1!I175="Life Sciences",1,Sheet1!I175="Marketing",2,Sheet1!I175="Medical",3,Sheet1!I175="Technical Degree",4,Sheet1!I175="Other",5)</f>
        <v>3</v>
      </c>
      <c r="I175">
        <v>1</v>
      </c>
      <c r="J175">
        <v>239</v>
      </c>
      <c r="K175">
        <v>3</v>
      </c>
      <c r="L175">
        <f>IF(Sheet1!M175="Male",0,1)</f>
        <v>0</v>
      </c>
      <c r="M175">
        <v>66</v>
      </c>
      <c r="N175">
        <v>3</v>
      </c>
      <c r="O175">
        <v>2</v>
      </c>
      <c r="P175" cm="1">
        <f t="array" ref="P175">_xlfn.IFS(Sheet1!Q175="Healthcare Representative",0,Sheet1!Q175="Human Resources",1,Sheet1!Q175="Laboratory Technician",2,Sheet1!Q175="Manager",3,Sheet1!Q175="Manufacturing Director",4,Sheet1!Q175="Research Director",5,Sheet1!Q175="Research Scientist",6,Sheet1!Q175="Sales Executive",7,Sheet1!Q175="Sales Representative",8)</f>
        <v>2</v>
      </c>
      <c r="Q175">
        <v>1</v>
      </c>
      <c r="R175">
        <f>IF(Sheet1!S175="Single",0,IF(Sheet1!S175="Married",1,2))</f>
        <v>2</v>
      </c>
      <c r="S175">
        <v>3072</v>
      </c>
      <c r="T175">
        <v>11012</v>
      </c>
      <c r="U175">
        <v>1</v>
      </c>
      <c r="V175">
        <f>IF(Sheet1!X175="No",0,1)</f>
        <v>0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</row>
    <row r="176" spans="1:34" x14ac:dyDescent="0.3">
      <c r="A176">
        <f>IF(Sheet1!C176="No",0,1)</f>
        <v>0</v>
      </c>
      <c r="B176">
        <v>45</v>
      </c>
      <c r="C176">
        <f>IF(Sheet1!D176="Non-Travel",0,IF(Sheet1!D176="Travel_Frequently",1,2))</f>
        <v>2</v>
      </c>
      <c r="D176">
        <v>1268</v>
      </c>
      <c r="E176">
        <f>IF(Sheet1!F176="Human Resources",0,IF(Sheet1!F176="Research &amp; Development",1,2))</f>
        <v>2</v>
      </c>
      <c r="F176">
        <v>4</v>
      </c>
      <c r="G176">
        <v>2</v>
      </c>
      <c r="H176" cm="1">
        <f t="array" ref="H176">_xlfn.IFS(Sheet1!I176="Human Resources",0,Sheet1!I176="Life Sciences",1,Sheet1!I176="Marketing",2,Sheet1!I176="Medical",3,Sheet1!I176="Technical Degree",4,Sheet1!I176="Other",5)</f>
        <v>1</v>
      </c>
      <c r="I176">
        <v>1</v>
      </c>
      <c r="J176">
        <v>240</v>
      </c>
      <c r="K176">
        <v>3</v>
      </c>
      <c r="L176">
        <f>IF(Sheet1!M176="Male",0,1)</f>
        <v>1</v>
      </c>
      <c r="M176">
        <v>30</v>
      </c>
      <c r="N176">
        <v>3</v>
      </c>
      <c r="O176">
        <v>2</v>
      </c>
      <c r="P176" cm="1">
        <f t="array" ref="P176">_xlfn.IFS(Sheet1!Q176="Healthcare Representative",0,Sheet1!Q176="Human Resources",1,Sheet1!Q176="Laboratory Technician",2,Sheet1!Q176="Manager",3,Sheet1!Q176="Manufacturing Director",4,Sheet1!Q176="Research Director",5,Sheet1!Q176="Research Scientist",6,Sheet1!Q176="Sales Executive",7,Sheet1!Q176="Sales Representative",8)</f>
        <v>7</v>
      </c>
      <c r="Q176">
        <v>1</v>
      </c>
      <c r="R176">
        <f>IF(Sheet1!S176="Single",0,IF(Sheet1!S176="Married",1,2))</f>
        <v>2</v>
      </c>
      <c r="S176">
        <v>5006</v>
      </c>
      <c r="T176">
        <v>6319</v>
      </c>
      <c r="U176">
        <v>4</v>
      </c>
      <c r="V176">
        <f>IF(Sheet1!X176="No",0,1)</f>
        <v>1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</row>
    <row r="177" spans="1:34" x14ac:dyDescent="0.3">
      <c r="A177">
        <f>IF(Sheet1!C177="No",0,1)</f>
        <v>0</v>
      </c>
      <c r="B177">
        <v>56</v>
      </c>
      <c r="C177">
        <f>IF(Sheet1!D177="Non-Travel",0,IF(Sheet1!D177="Travel_Frequently",1,2))</f>
        <v>2</v>
      </c>
      <c r="D177">
        <v>713</v>
      </c>
      <c r="E177">
        <f>IF(Sheet1!F177="Human Resources",0,IF(Sheet1!F177="Research &amp; Development",1,2))</f>
        <v>1</v>
      </c>
      <c r="F177">
        <v>8</v>
      </c>
      <c r="G177">
        <v>3</v>
      </c>
      <c r="H177" cm="1">
        <f t="array" ref="H177">_xlfn.IFS(Sheet1!I177="Human Resources",0,Sheet1!I177="Life Sciences",1,Sheet1!I177="Marketing",2,Sheet1!I177="Medical",3,Sheet1!I177="Technical Degree",4,Sheet1!I177="Other",5)</f>
        <v>1</v>
      </c>
      <c r="I177">
        <v>1</v>
      </c>
      <c r="J177">
        <v>241</v>
      </c>
      <c r="K177">
        <v>3</v>
      </c>
      <c r="L177">
        <f>IF(Sheet1!M177="Male",0,1)</f>
        <v>1</v>
      </c>
      <c r="M177">
        <v>67</v>
      </c>
      <c r="N177">
        <v>3</v>
      </c>
      <c r="O177">
        <v>1</v>
      </c>
      <c r="P177" cm="1">
        <f t="array" ref="P177">_xlfn.IFS(Sheet1!Q177="Healthcare Representative",0,Sheet1!Q177="Human Resources",1,Sheet1!Q177="Laboratory Technician",2,Sheet1!Q177="Manager",3,Sheet1!Q177="Manufacturing Director",4,Sheet1!Q177="Research Director",5,Sheet1!Q177="Research Scientist",6,Sheet1!Q177="Sales Executive",7,Sheet1!Q177="Sales Representative",8)</f>
        <v>6</v>
      </c>
      <c r="Q177">
        <v>1</v>
      </c>
      <c r="R177">
        <f>IF(Sheet1!S177="Single",0,IF(Sheet1!S177="Married",1,2))</f>
        <v>2</v>
      </c>
      <c r="S177">
        <v>4257</v>
      </c>
      <c r="T177">
        <v>13939</v>
      </c>
      <c r="U177">
        <v>4</v>
      </c>
      <c r="V177">
        <f>IF(Sheet1!X177="No",0,1)</f>
        <v>1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</row>
    <row r="178" spans="1:34" x14ac:dyDescent="0.3">
      <c r="A178">
        <f>IF(Sheet1!C178="No",0,1)</f>
        <v>0</v>
      </c>
      <c r="B178">
        <v>33</v>
      </c>
      <c r="C178">
        <f>IF(Sheet1!D178="Non-Travel",0,IF(Sheet1!D178="Travel_Frequently",1,2))</f>
        <v>2</v>
      </c>
      <c r="D178">
        <v>134</v>
      </c>
      <c r="E178">
        <f>IF(Sheet1!F178="Human Resources",0,IF(Sheet1!F178="Research &amp; Development",1,2))</f>
        <v>1</v>
      </c>
      <c r="F178">
        <v>2</v>
      </c>
      <c r="G178">
        <v>3</v>
      </c>
      <c r="H178" cm="1">
        <f t="array" ref="H178">_xlfn.IFS(Sheet1!I178="Human Resources",0,Sheet1!I178="Life Sciences",1,Sheet1!I178="Marketing",2,Sheet1!I178="Medical",3,Sheet1!I178="Technical Degree",4,Sheet1!I178="Other",5)</f>
        <v>1</v>
      </c>
      <c r="I178">
        <v>1</v>
      </c>
      <c r="J178">
        <v>242</v>
      </c>
      <c r="K178">
        <v>3</v>
      </c>
      <c r="L178">
        <f>IF(Sheet1!M178="Male",0,1)</f>
        <v>0</v>
      </c>
      <c r="M178">
        <v>90</v>
      </c>
      <c r="N178">
        <v>3</v>
      </c>
      <c r="O178">
        <v>1</v>
      </c>
      <c r="P178" cm="1">
        <f t="array" ref="P178">_xlfn.IFS(Sheet1!Q178="Healthcare Representative",0,Sheet1!Q178="Human Resources",1,Sheet1!Q178="Laboratory Technician",2,Sheet1!Q178="Manager",3,Sheet1!Q178="Manufacturing Director",4,Sheet1!Q178="Research Director",5,Sheet1!Q178="Research Scientist",6,Sheet1!Q178="Sales Executive",7,Sheet1!Q178="Sales Representative",8)</f>
        <v>6</v>
      </c>
      <c r="Q178">
        <v>4</v>
      </c>
      <c r="R178">
        <f>IF(Sheet1!S178="Single",0,IF(Sheet1!S178="Married",1,2))</f>
        <v>0</v>
      </c>
      <c r="S178">
        <v>2500</v>
      </c>
      <c r="T178">
        <v>10515</v>
      </c>
      <c r="U178">
        <v>0</v>
      </c>
      <c r="V178">
        <f>IF(Sheet1!X178="No",0,1)</f>
        <v>0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</row>
    <row r="179" spans="1:34" x14ac:dyDescent="0.3">
      <c r="A179">
        <f>IF(Sheet1!C179="No",0,1)</f>
        <v>1</v>
      </c>
      <c r="B179">
        <v>19</v>
      </c>
      <c r="C179">
        <f>IF(Sheet1!D179="Non-Travel",0,IF(Sheet1!D179="Travel_Frequently",1,2))</f>
        <v>2</v>
      </c>
      <c r="D179">
        <v>303</v>
      </c>
      <c r="E179">
        <f>IF(Sheet1!F179="Human Resources",0,IF(Sheet1!F179="Research &amp; Development",1,2))</f>
        <v>1</v>
      </c>
      <c r="F179">
        <v>2</v>
      </c>
      <c r="G179">
        <v>3</v>
      </c>
      <c r="H179" cm="1">
        <f t="array" ref="H179">_xlfn.IFS(Sheet1!I179="Human Resources",0,Sheet1!I179="Life Sciences",1,Sheet1!I179="Marketing",2,Sheet1!I179="Medical",3,Sheet1!I179="Technical Degree",4,Sheet1!I179="Other",5)</f>
        <v>1</v>
      </c>
      <c r="I179">
        <v>1</v>
      </c>
      <c r="J179">
        <v>243</v>
      </c>
      <c r="K179">
        <v>2</v>
      </c>
      <c r="L179">
        <f>IF(Sheet1!M179="Male",0,1)</f>
        <v>0</v>
      </c>
      <c r="M179">
        <v>47</v>
      </c>
      <c r="N179">
        <v>2</v>
      </c>
      <c r="O179">
        <v>1</v>
      </c>
      <c r="P179" cm="1">
        <f t="array" ref="P179">_xlfn.IFS(Sheet1!Q179="Healthcare Representative",0,Sheet1!Q179="Human Resources",1,Sheet1!Q179="Laboratory Technician",2,Sheet1!Q179="Manager",3,Sheet1!Q179="Manufacturing Director",4,Sheet1!Q179="Research Director",5,Sheet1!Q179="Research Scientist",6,Sheet1!Q179="Sales Executive",7,Sheet1!Q179="Sales Representative",8)</f>
        <v>2</v>
      </c>
      <c r="Q179">
        <v>4</v>
      </c>
      <c r="R179">
        <f>IF(Sheet1!S179="Single",0,IF(Sheet1!S179="Married",1,2))</f>
        <v>0</v>
      </c>
      <c r="S179">
        <v>1102</v>
      </c>
      <c r="T179">
        <v>9241</v>
      </c>
      <c r="U179">
        <v>1</v>
      </c>
      <c r="V179">
        <f>IF(Sheet1!X179="No",0,1)</f>
        <v>0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</row>
    <row r="180" spans="1:34" x14ac:dyDescent="0.3">
      <c r="A180">
        <f>IF(Sheet1!C180="No",0,1)</f>
        <v>0</v>
      </c>
      <c r="B180">
        <v>46</v>
      </c>
      <c r="C180">
        <f>IF(Sheet1!D180="Non-Travel",0,IF(Sheet1!D180="Travel_Frequently",1,2))</f>
        <v>2</v>
      </c>
      <c r="D180">
        <v>526</v>
      </c>
      <c r="E180">
        <f>IF(Sheet1!F180="Human Resources",0,IF(Sheet1!F180="Research &amp; Development",1,2))</f>
        <v>2</v>
      </c>
      <c r="F180">
        <v>1</v>
      </c>
      <c r="G180">
        <v>2</v>
      </c>
      <c r="H180" cm="1">
        <f t="array" ref="H180">_xlfn.IFS(Sheet1!I180="Human Resources",0,Sheet1!I180="Life Sciences",1,Sheet1!I180="Marketing",2,Sheet1!I180="Medical",3,Sheet1!I180="Technical Degree",4,Sheet1!I180="Other",5)</f>
        <v>2</v>
      </c>
      <c r="I180">
        <v>1</v>
      </c>
      <c r="J180">
        <v>244</v>
      </c>
      <c r="K180">
        <v>2</v>
      </c>
      <c r="L180">
        <f>IF(Sheet1!M180="Male",0,1)</f>
        <v>1</v>
      </c>
      <c r="M180">
        <v>92</v>
      </c>
      <c r="N180">
        <v>3</v>
      </c>
      <c r="O180">
        <v>3</v>
      </c>
      <c r="P180" cm="1">
        <f t="array" ref="P180">_xlfn.IFS(Sheet1!Q180="Healthcare Representative",0,Sheet1!Q180="Human Resources",1,Sheet1!Q180="Laboratory Technician",2,Sheet1!Q180="Manager",3,Sheet1!Q180="Manufacturing Director",4,Sheet1!Q180="Research Director",5,Sheet1!Q180="Research Scientist",6,Sheet1!Q180="Sales Executive",7,Sheet1!Q180="Sales Representative",8)</f>
        <v>7</v>
      </c>
      <c r="Q180">
        <v>1</v>
      </c>
      <c r="R180">
        <f>IF(Sheet1!S180="Single",0,IF(Sheet1!S180="Married",1,2))</f>
        <v>2</v>
      </c>
      <c r="S180">
        <v>10453</v>
      </c>
      <c r="T180">
        <v>2137</v>
      </c>
      <c r="U180">
        <v>1</v>
      </c>
      <c r="V180">
        <f>IF(Sheet1!X180="No",0,1)</f>
        <v>0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</row>
    <row r="181" spans="1:34" x14ac:dyDescent="0.3">
      <c r="A181">
        <f>IF(Sheet1!C181="No",0,1)</f>
        <v>0</v>
      </c>
      <c r="B181">
        <v>38</v>
      </c>
      <c r="C181">
        <f>IF(Sheet1!D181="Non-Travel",0,IF(Sheet1!D181="Travel_Frequently",1,2))</f>
        <v>2</v>
      </c>
      <c r="D181">
        <v>1380</v>
      </c>
      <c r="E181">
        <f>IF(Sheet1!F181="Human Resources",0,IF(Sheet1!F181="Research &amp; Development",1,2))</f>
        <v>1</v>
      </c>
      <c r="F181">
        <v>9</v>
      </c>
      <c r="G181">
        <v>2</v>
      </c>
      <c r="H181" cm="1">
        <f t="array" ref="H181">_xlfn.IFS(Sheet1!I181="Human Resources",0,Sheet1!I181="Life Sciences",1,Sheet1!I181="Marketing",2,Sheet1!I181="Medical",3,Sheet1!I181="Technical Degree",4,Sheet1!I181="Other",5)</f>
        <v>1</v>
      </c>
      <c r="I181">
        <v>1</v>
      </c>
      <c r="J181">
        <v>245</v>
      </c>
      <c r="K181">
        <v>3</v>
      </c>
      <c r="L181">
        <f>IF(Sheet1!M181="Male",0,1)</f>
        <v>1</v>
      </c>
      <c r="M181">
        <v>75</v>
      </c>
      <c r="N181">
        <v>3</v>
      </c>
      <c r="O181">
        <v>1</v>
      </c>
      <c r="P181" cm="1">
        <f t="array" ref="P181">_xlfn.IFS(Sheet1!Q181="Healthcare Representative",0,Sheet1!Q181="Human Resources",1,Sheet1!Q181="Laboratory Technician",2,Sheet1!Q181="Manager",3,Sheet1!Q181="Manufacturing Director",4,Sheet1!Q181="Research Director",5,Sheet1!Q181="Research Scientist",6,Sheet1!Q181="Sales Executive",7,Sheet1!Q181="Sales Representative",8)</f>
        <v>2</v>
      </c>
      <c r="Q181">
        <v>4</v>
      </c>
      <c r="R181">
        <f>IF(Sheet1!S181="Single",0,IF(Sheet1!S181="Married",1,2))</f>
        <v>0</v>
      </c>
      <c r="S181">
        <v>2288</v>
      </c>
      <c r="T181">
        <v>6319</v>
      </c>
      <c r="U181">
        <v>1</v>
      </c>
      <c r="V181">
        <f>IF(Sheet1!X181="No",0,1)</f>
        <v>0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</row>
    <row r="182" spans="1:34" x14ac:dyDescent="0.3">
      <c r="A182">
        <f>IF(Sheet1!C182="No",0,1)</f>
        <v>0</v>
      </c>
      <c r="B182">
        <v>31</v>
      </c>
      <c r="C182">
        <f>IF(Sheet1!D182="Non-Travel",0,IF(Sheet1!D182="Travel_Frequently",1,2))</f>
        <v>2</v>
      </c>
      <c r="D182">
        <v>140</v>
      </c>
      <c r="E182">
        <f>IF(Sheet1!F182="Human Resources",0,IF(Sheet1!F182="Research &amp; Development",1,2))</f>
        <v>1</v>
      </c>
      <c r="F182">
        <v>12</v>
      </c>
      <c r="G182">
        <v>1</v>
      </c>
      <c r="H182" cm="1">
        <f t="array" ref="H182">_xlfn.IFS(Sheet1!I182="Human Resources",0,Sheet1!I182="Life Sciences",1,Sheet1!I182="Marketing",2,Sheet1!I182="Medical",3,Sheet1!I182="Technical Degree",4,Sheet1!I182="Other",5)</f>
        <v>3</v>
      </c>
      <c r="I182">
        <v>1</v>
      </c>
      <c r="J182">
        <v>246</v>
      </c>
      <c r="K182">
        <v>3</v>
      </c>
      <c r="L182">
        <f>IF(Sheet1!M182="Male",0,1)</f>
        <v>1</v>
      </c>
      <c r="M182">
        <v>95</v>
      </c>
      <c r="N182">
        <v>3</v>
      </c>
      <c r="O182">
        <v>1</v>
      </c>
      <c r="P182" cm="1">
        <f t="array" ref="P182">_xlfn.IFS(Sheet1!Q182="Healthcare Representative",0,Sheet1!Q182="Human Resources",1,Sheet1!Q182="Laboratory Technician",2,Sheet1!Q182="Manager",3,Sheet1!Q182="Manufacturing Director",4,Sheet1!Q182="Research Director",5,Sheet1!Q182="Research Scientist",6,Sheet1!Q182="Sales Executive",7,Sheet1!Q182="Sales Representative",8)</f>
        <v>6</v>
      </c>
      <c r="Q182">
        <v>4</v>
      </c>
      <c r="R182">
        <f>IF(Sheet1!S182="Single",0,IF(Sheet1!S182="Married",1,2))</f>
        <v>1</v>
      </c>
      <c r="S182">
        <v>3929</v>
      </c>
      <c r="T182">
        <v>6984</v>
      </c>
      <c r="U182">
        <v>8</v>
      </c>
      <c r="V182">
        <f>IF(Sheet1!X182="No",0,1)</f>
        <v>1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</row>
    <row r="183" spans="1:34" x14ac:dyDescent="0.3">
      <c r="A183">
        <f>IF(Sheet1!C183="No",0,1)</f>
        <v>0</v>
      </c>
      <c r="B183">
        <v>34</v>
      </c>
      <c r="C183">
        <f>IF(Sheet1!D183="Non-Travel",0,IF(Sheet1!D183="Travel_Frequently",1,2))</f>
        <v>2</v>
      </c>
      <c r="D183">
        <v>629</v>
      </c>
      <c r="E183">
        <f>IF(Sheet1!F183="Human Resources",0,IF(Sheet1!F183="Research &amp; Development",1,2))</f>
        <v>1</v>
      </c>
      <c r="F183">
        <v>27</v>
      </c>
      <c r="G183">
        <v>2</v>
      </c>
      <c r="H183" cm="1">
        <f t="array" ref="H183">_xlfn.IFS(Sheet1!I183="Human Resources",0,Sheet1!I183="Life Sciences",1,Sheet1!I183="Marketing",2,Sheet1!I183="Medical",3,Sheet1!I183="Technical Degree",4,Sheet1!I183="Other",5)</f>
        <v>3</v>
      </c>
      <c r="I183">
        <v>1</v>
      </c>
      <c r="J183">
        <v>247</v>
      </c>
      <c r="K183">
        <v>4</v>
      </c>
      <c r="L183">
        <f>IF(Sheet1!M183="Male",0,1)</f>
        <v>1</v>
      </c>
      <c r="M183">
        <v>95</v>
      </c>
      <c r="N183">
        <v>3</v>
      </c>
      <c r="O183">
        <v>1</v>
      </c>
      <c r="P183" cm="1">
        <f t="array" ref="P183">_xlfn.IFS(Sheet1!Q183="Healthcare Representative",0,Sheet1!Q183="Human Resources",1,Sheet1!Q183="Laboratory Technician",2,Sheet1!Q183="Manager",3,Sheet1!Q183="Manufacturing Director",4,Sheet1!Q183="Research Director",5,Sheet1!Q183="Research Scientist",6,Sheet1!Q183="Sales Executive",7,Sheet1!Q183="Sales Representative",8)</f>
        <v>6</v>
      </c>
      <c r="Q183">
        <v>2</v>
      </c>
      <c r="R183">
        <f>IF(Sheet1!S183="Single",0,IF(Sheet1!S183="Married",1,2))</f>
        <v>0</v>
      </c>
      <c r="S183">
        <v>2311</v>
      </c>
      <c r="T183">
        <v>5711</v>
      </c>
      <c r="U183">
        <v>2</v>
      </c>
      <c r="V183">
        <f>IF(Sheet1!X183="No",0,1)</f>
        <v>0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</row>
    <row r="184" spans="1:34" x14ac:dyDescent="0.3">
      <c r="A184">
        <f>IF(Sheet1!C184="No",0,1)</f>
        <v>1</v>
      </c>
      <c r="B184">
        <v>41</v>
      </c>
      <c r="C184">
        <f>IF(Sheet1!D184="Non-Travel",0,IF(Sheet1!D184="Travel_Frequently",1,2))</f>
        <v>2</v>
      </c>
      <c r="D184">
        <v>1356</v>
      </c>
      <c r="E184">
        <f>IF(Sheet1!F184="Human Resources",0,IF(Sheet1!F184="Research &amp; Development",1,2))</f>
        <v>2</v>
      </c>
      <c r="F184">
        <v>20</v>
      </c>
      <c r="G184">
        <v>2</v>
      </c>
      <c r="H184" cm="1">
        <f t="array" ref="H184">_xlfn.IFS(Sheet1!I184="Human Resources",0,Sheet1!I184="Life Sciences",1,Sheet1!I184="Marketing",2,Sheet1!I184="Medical",3,Sheet1!I184="Technical Degree",4,Sheet1!I184="Other",5)</f>
        <v>2</v>
      </c>
      <c r="I184">
        <v>1</v>
      </c>
      <c r="J184">
        <v>248</v>
      </c>
      <c r="K184">
        <v>2</v>
      </c>
      <c r="L184">
        <f>IF(Sheet1!M184="Male",0,1)</f>
        <v>1</v>
      </c>
      <c r="M184">
        <v>70</v>
      </c>
      <c r="N184">
        <v>3</v>
      </c>
      <c r="O184">
        <v>1</v>
      </c>
      <c r="P184" cm="1">
        <f t="array" ref="P184">_xlfn.IFS(Sheet1!Q184="Healthcare Representative",0,Sheet1!Q184="Human Resources",1,Sheet1!Q184="Laboratory Technician",2,Sheet1!Q184="Manager",3,Sheet1!Q184="Manufacturing Director",4,Sheet1!Q184="Research Director",5,Sheet1!Q184="Research Scientist",6,Sheet1!Q184="Sales Executive",7,Sheet1!Q184="Sales Representative",8)</f>
        <v>8</v>
      </c>
      <c r="Q184">
        <v>2</v>
      </c>
      <c r="R184">
        <f>IF(Sheet1!S184="Single",0,IF(Sheet1!S184="Married",1,2))</f>
        <v>0</v>
      </c>
      <c r="S184">
        <v>3140</v>
      </c>
      <c r="T184">
        <v>21728</v>
      </c>
      <c r="U184">
        <v>1</v>
      </c>
      <c r="V184">
        <f>IF(Sheet1!X184="No",0,1)</f>
        <v>1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</row>
    <row r="185" spans="1:34" x14ac:dyDescent="0.3">
      <c r="A185">
        <f>IF(Sheet1!C185="No",0,1)</f>
        <v>0</v>
      </c>
      <c r="B185">
        <v>50</v>
      </c>
      <c r="C185">
        <f>IF(Sheet1!D185="Non-Travel",0,IF(Sheet1!D185="Travel_Frequently",1,2))</f>
        <v>2</v>
      </c>
      <c r="D185">
        <v>328</v>
      </c>
      <c r="E185">
        <f>IF(Sheet1!F185="Human Resources",0,IF(Sheet1!F185="Research &amp; Development",1,2))</f>
        <v>1</v>
      </c>
      <c r="F185">
        <v>1</v>
      </c>
      <c r="G185">
        <v>3</v>
      </c>
      <c r="H185" cm="1">
        <f t="array" ref="H185">_xlfn.IFS(Sheet1!I185="Human Resources",0,Sheet1!I185="Life Sciences",1,Sheet1!I185="Marketing",2,Sheet1!I185="Medical",3,Sheet1!I185="Technical Degree",4,Sheet1!I185="Other",5)</f>
        <v>3</v>
      </c>
      <c r="I185">
        <v>1</v>
      </c>
      <c r="J185">
        <v>249</v>
      </c>
      <c r="K185">
        <v>3</v>
      </c>
      <c r="L185">
        <f>IF(Sheet1!M185="Male",0,1)</f>
        <v>0</v>
      </c>
      <c r="M185">
        <v>86</v>
      </c>
      <c r="N185">
        <v>2</v>
      </c>
      <c r="O185">
        <v>1</v>
      </c>
      <c r="P185" cm="1">
        <f t="array" ref="P185">_xlfn.IFS(Sheet1!Q185="Healthcare Representative",0,Sheet1!Q185="Human Resources",1,Sheet1!Q185="Laboratory Technician",2,Sheet1!Q185="Manager",3,Sheet1!Q185="Manufacturing Director",4,Sheet1!Q185="Research Director",5,Sheet1!Q185="Research Scientist",6,Sheet1!Q185="Sales Executive",7,Sheet1!Q185="Sales Representative",8)</f>
        <v>2</v>
      </c>
      <c r="Q185">
        <v>3</v>
      </c>
      <c r="R185">
        <f>IF(Sheet1!S185="Single",0,IF(Sheet1!S185="Married",1,2))</f>
        <v>1</v>
      </c>
      <c r="S185">
        <v>3690</v>
      </c>
      <c r="T185">
        <v>3425</v>
      </c>
      <c r="U185">
        <v>2</v>
      </c>
      <c r="V185">
        <f>IF(Sheet1!X185="No",0,1)</f>
        <v>0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</row>
    <row r="186" spans="1:34" x14ac:dyDescent="0.3">
      <c r="A186">
        <f>IF(Sheet1!C186="No",0,1)</f>
        <v>0</v>
      </c>
      <c r="B186">
        <v>53</v>
      </c>
      <c r="C186">
        <f>IF(Sheet1!D186="Non-Travel",0,IF(Sheet1!D186="Travel_Frequently",1,2))</f>
        <v>2</v>
      </c>
      <c r="D186">
        <v>1084</v>
      </c>
      <c r="E186">
        <f>IF(Sheet1!F186="Human Resources",0,IF(Sheet1!F186="Research &amp; Development",1,2))</f>
        <v>1</v>
      </c>
      <c r="F186">
        <v>13</v>
      </c>
      <c r="G186">
        <v>2</v>
      </c>
      <c r="H186" cm="1">
        <f t="array" ref="H186">_xlfn.IFS(Sheet1!I186="Human Resources",0,Sheet1!I186="Life Sciences",1,Sheet1!I186="Marketing",2,Sheet1!I186="Medical",3,Sheet1!I186="Technical Degree",4,Sheet1!I186="Other",5)</f>
        <v>3</v>
      </c>
      <c r="I186">
        <v>1</v>
      </c>
      <c r="J186">
        <v>250</v>
      </c>
      <c r="K186">
        <v>4</v>
      </c>
      <c r="L186">
        <f>IF(Sheet1!M186="Male",0,1)</f>
        <v>1</v>
      </c>
      <c r="M186">
        <v>57</v>
      </c>
      <c r="N186">
        <v>4</v>
      </c>
      <c r="O186">
        <v>2</v>
      </c>
      <c r="P186" cm="1">
        <f t="array" ref="P186">_xlfn.IFS(Sheet1!Q186="Healthcare Representative",0,Sheet1!Q186="Human Resources",1,Sheet1!Q186="Laboratory Technician",2,Sheet1!Q186="Manager",3,Sheet1!Q186="Manufacturing Director",4,Sheet1!Q186="Research Director",5,Sheet1!Q186="Research Scientist",6,Sheet1!Q186="Sales Executive",7,Sheet1!Q186="Sales Representative",8)</f>
        <v>4</v>
      </c>
      <c r="Q186">
        <v>1</v>
      </c>
      <c r="R186">
        <f>IF(Sheet1!S186="Single",0,IF(Sheet1!S186="Married",1,2))</f>
        <v>2</v>
      </c>
      <c r="S186">
        <v>4450</v>
      </c>
      <c r="T186">
        <v>26250</v>
      </c>
      <c r="U186">
        <v>1</v>
      </c>
      <c r="V186">
        <f>IF(Sheet1!X186="No",0,1)</f>
        <v>0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</row>
    <row r="187" spans="1:34" x14ac:dyDescent="0.3">
      <c r="A187">
        <f>IF(Sheet1!C187="No",0,1)</f>
        <v>0</v>
      </c>
      <c r="B187">
        <v>33</v>
      </c>
      <c r="C187">
        <f>IF(Sheet1!D187="Non-Travel",0,IF(Sheet1!D187="Travel_Frequently",1,2))</f>
        <v>2</v>
      </c>
      <c r="D187">
        <v>931</v>
      </c>
      <c r="E187">
        <f>IF(Sheet1!F187="Human Resources",0,IF(Sheet1!F187="Research &amp; Development",1,2))</f>
        <v>1</v>
      </c>
      <c r="F187">
        <v>14</v>
      </c>
      <c r="G187">
        <v>3</v>
      </c>
      <c r="H187" cm="1">
        <f t="array" ref="H187">_xlfn.IFS(Sheet1!I187="Human Resources",0,Sheet1!I187="Life Sciences",1,Sheet1!I187="Marketing",2,Sheet1!I187="Medical",3,Sheet1!I187="Technical Degree",4,Sheet1!I187="Other",5)</f>
        <v>3</v>
      </c>
      <c r="I187">
        <v>1</v>
      </c>
      <c r="J187">
        <v>252</v>
      </c>
      <c r="K187">
        <v>4</v>
      </c>
      <c r="L187">
        <f>IF(Sheet1!M187="Male",0,1)</f>
        <v>1</v>
      </c>
      <c r="M187">
        <v>72</v>
      </c>
      <c r="N187">
        <v>3</v>
      </c>
      <c r="O187">
        <v>1</v>
      </c>
      <c r="P187" cm="1">
        <f t="array" ref="P187">_xlfn.IFS(Sheet1!Q187="Healthcare Representative",0,Sheet1!Q187="Human Resources",1,Sheet1!Q187="Laboratory Technician",2,Sheet1!Q187="Manager",3,Sheet1!Q187="Manufacturing Director",4,Sheet1!Q187="Research Director",5,Sheet1!Q187="Research Scientist",6,Sheet1!Q187="Sales Executive",7,Sheet1!Q187="Sales Representative",8)</f>
        <v>6</v>
      </c>
      <c r="Q187">
        <v>2</v>
      </c>
      <c r="R187">
        <f>IF(Sheet1!S187="Single",0,IF(Sheet1!S187="Married",1,2))</f>
        <v>1</v>
      </c>
      <c r="S187">
        <v>2756</v>
      </c>
      <c r="T187">
        <v>4673</v>
      </c>
      <c r="U187">
        <v>1</v>
      </c>
      <c r="V187">
        <f>IF(Sheet1!X187="No",0,1)</f>
        <v>0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</row>
    <row r="188" spans="1:34" x14ac:dyDescent="0.3">
      <c r="A188">
        <f>IF(Sheet1!C188="No",0,1)</f>
        <v>0</v>
      </c>
      <c r="B188">
        <v>40</v>
      </c>
      <c r="C188">
        <f>IF(Sheet1!D188="Non-Travel",0,IF(Sheet1!D188="Travel_Frequently",1,2))</f>
        <v>2</v>
      </c>
      <c r="D188">
        <v>989</v>
      </c>
      <c r="E188">
        <f>IF(Sheet1!F188="Human Resources",0,IF(Sheet1!F188="Research &amp; Development",1,2))</f>
        <v>1</v>
      </c>
      <c r="F188">
        <v>4</v>
      </c>
      <c r="G188">
        <v>1</v>
      </c>
      <c r="H188" cm="1">
        <f t="array" ref="H188">_xlfn.IFS(Sheet1!I188="Human Resources",0,Sheet1!I188="Life Sciences",1,Sheet1!I188="Marketing",2,Sheet1!I188="Medical",3,Sheet1!I188="Technical Degree",4,Sheet1!I188="Other",5)</f>
        <v>3</v>
      </c>
      <c r="I188">
        <v>1</v>
      </c>
      <c r="J188">
        <v>253</v>
      </c>
      <c r="K188">
        <v>4</v>
      </c>
      <c r="L188">
        <f>IF(Sheet1!M188="Male",0,1)</f>
        <v>1</v>
      </c>
      <c r="M188">
        <v>46</v>
      </c>
      <c r="N188">
        <v>3</v>
      </c>
      <c r="O188">
        <v>5</v>
      </c>
      <c r="P188" cm="1">
        <f t="array" ref="P188">_xlfn.IFS(Sheet1!Q188="Healthcare Representative",0,Sheet1!Q188="Human Resources",1,Sheet1!Q188="Laboratory Technician",2,Sheet1!Q188="Manager",3,Sheet1!Q188="Manufacturing Director",4,Sheet1!Q188="Research Director",5,Sheet1!Q188="Research Scientist",6,Sheet1!Q188="Sales Executive",7,Sheet1!Q188="Sales Representative",8)</f>
        <v>3</v>
      </c>
      <c r="Q188">
        <v>3</v>
      </c>
      <c r="R188">
        <f>IF(Sheet1!S188="Single",0,IF(Sheet1!S188="Married",1,2))</f>
        <v>1</v>
      </c>
      <c r="S188">
        <v>19033</v>
      </c>
      <c r="T188">
        <v>6499</v>
      </c>
      <c r="U188">
        <v>1</v>
      </c>
      <c r="V188">
        <f>IF(Sheet1!X188="No",0,1)</f>
        <v>0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</row>
    <row r="189" spans="1:34" x14ac:dyDescent="0.3">
      <c r="A189">
        <f>IF(Sheet1!C189="No",0,1)</f>
        <v>0</v>
      </c>
      <c r="B189">
        <v>55</v>
      </c>
      <c r="C189">
        <f>IF(Sheet1!D189="Non-Travel",0,IF(Sheet1!D189="Travel_Frequently",1,2))</f>
        <v>2</v>
      </c>
      <c r="D189">
        <v>692</v>
      </c>
      <c r="E189">
        <f>IF(Sheet1!F189="Human Resources",0,IF(Sheet1!F189="Research &amp; Development",1,2))</f>
        <v>1</v>
      </c>
      <c r="F189">
        <v>14</v>
      </c>
      <c r="G189">
        <v>4</v>
      </c>
      <c r="H189" cm="1">
        <f t="array" ref="H189">_xlfn.IFS(Sheet1!I189="Human Resources",0,Sheet1!I189="Life Sciences",1,Sheet1!I189="Marketing",2,Sheet1!I189="Medical",3,Sheet1!I189="Technical Degree",4,Sheet1!I189="Other",5)</f>
        <v>3</v>
      </c>
      <c r="I189">
        <v>1</v>
      </c>
      <c r="J189">
        <v>254</v>
      </c>
      <c r="K189">
        <v>3</v>
      </c>
      <c r="L189">
        <f>IF(Sheet1!M189="Male",0,1)</f>
        <v>0</v>
      </c>
      <c r="M189">
        <v>61</v>
      </c>
      <c r="N189">
        <v>4</v>
      </c>
      <c r="O189">
        <v>5</v>
      </c>
      <c r="P189" cm="1">
        <f t="array" ref="P189">_xlfn.IFS(Sheet1!Q189="Healthcare Representative",0,Sheet1!Q189="Human Resources",1,Sheet1!Q189="Laboratory Technician",2,Sheet1!Q189="Manager",3,Sheet1!Q189="Manufacturing Director",4,Sheet1!Q189="Research Director",5,Sheet1!Q189="Research Scientist",6,Sheet1!Q189="Sales Executive",7,Sheet1!Q189="Sales Representative",8)</f>
        <v>5</v>
      </c>
      <c r="Q189">
        <v>2</v>
      </c>
      <c r="R189">
        <f>IF(Sheet1!S189="Single",0,IF(Sheet1!S189="Married",1,2))</f>
        <v>0</v>
      </c>
      <c r="S189">
        <v>18722</v>
      </c>
      <c r="T189">
        <v>13339</v>
      </c>
      <c r="U189">
        <v>8</v>
      </c>
      <c r="V189">
        <f>IF(Sheet1!X189="No",0,1)</f>
        <v>0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</row>
    <row r="190" spans="1:34" x14ac:dyDescent="0.3">
      <c r="A190">
        <f>IF(Sheet1!C190="No",0,1)</f>
        <v>0</v>
      </c>
      <c r="B190">
        <v>34</v>
      </c>
      <c r="C190">
        <f>IF(Sheet1!D190="Non-Travel",0,IF(Sheet1!D190="Travel_Frequently",1,2))</f>
        <v>1</v>
      </c>
      <c r="D190">
        <v>1069</v>
      </c>
      <c r="E190">
        <f>IF(Sheet1!F190="Human Resources",0,IF(Sheet1!F190="Research &amp; Development",1,2))</f>
        <v>1</v>
      </c>
      <c r="F190">
        <v>2</v>
      </c>
      <c r="G190">
        <v>1</v>
      </c>
      <c r="H190" cm="1">
        <f t="array" ref="H190">_xlfn.IFS(Sheet1!I190="Human Resources",0,Sheet1!I190="Life Sciences",1,Sheet1!I190="Marketing",2,Sheet1!I190="Medical",3,Sheet1!I190="Technical Degree",4,Sheet1!I190="Other",5)</f>
        <v>1</v>
      </c>
      <c r="I190">
        <v>1</v>
      </c>
      <c r="J190">
        <v>256</v>
      </c>
      <c r="K190">
        <v>4</v>
      </c>
      <c r="L190">
        <f>IF(Sheet1!M190="Male",0,1)</f>
        <v>0</v>
      </c>
      <c r="M190">
        <v>45</v>
      </c>
      <c r="N190">
        <v>2</v>
      </c>
      <c r="O190">
        <v>2</v>
      </c>
      <c r="P190" cm="1">
        <f t="array" ref="P190">_xlfn.IFS(Sheet1!Q190="Healthcare Representative",0,Sheet1!Q190="Human Resources",1,Sheet1!Q190="Laboratory Technician",2,Sheet1!Q190="Manager",3,Sheet1!Q190="Manufacturing Director",4,Sheet1!Q190="Research Director",5,Sheet1!Q190="Research Scientist",6,Sheet1!Q190="Sales Executive",7,Sheet1!Q190="Sales Representative",8)</f>
        <v>4</v>
      </c>
      <c r="Q190">
        <v>3</v>
      </c>
      <c r="R190">
        <f>IF(Sheet1!S190="Single",0,IF(Sheet1!S190="Married",1,2))</f>
        <v>1</v>
      </c>
      <c r="S190">
        <v>9547</v>
      </c>
      <c r="T190">
        <v>14074</v>
      </c>
      <c r="U190">
        <v>1</v>
      </c>
      <c r="V190">
        <f>IF(Sheet1!X190="No",0,1)</f>
        <v>0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</row>
    <row r="191" spans="1:34" x14ac:dyDescent="0.3">
      <c r="A191">
        <f>IF(Sheet1!C191="No",0,1)</f>
        <v>0</v>
      </c>
      <c r="B191">
        <v>51</v>
      </c>
      <c r="C191">
        <f>IF(Sheet1!D191="Non-Travel",0,IF(Sheet1!D191="Travel_Frequently",1,2))</f>
        <v>2</v>
      </c>
      <c r="D191">
        <v>313</v>
      </c>
      <c r="E191">
        <f>IF(Sheet1!F191="Human Resources",0,IF(Sheet1!F191="Research &amp; Development",1,2))</f>
        <v>1</v>
      </c>
      <c r="F191">
        <v>3</v>
      </c>
      <c r="G191">
        <v>3</v>
      </c>
      <c r="H191" cm="1">
        <f t="array" ref="H191">_xlfn.IFS(Sheet1!I191="Human Resources",0,Sheet1!I191="Life Sciences",1,Sheet1!I191="Marketing",2,Sheet1!I191="Medical",3,Sheet1!I191="Technical Degree",4,Sheet1!I191="Other",5)</f>
        <v>3</v>
      </c>
      <c r="I191">
        <v>1</v>
      </c>
      <c r="J191">
        <v>258</v>
      </c>
      <c r="K191">
        <v>4</v>
      </c>
      <c r="L191">
        <f>IF(Sheet1!M191="Male",0,1)</f>
        <v>1</v>
      </c>
      <c r="M191">
        <v>98</v>
      </c>
      <c r="N191">
        <v>3</v>
      </c>
      <c r="O191">
        <v>4</v>
      </c>
      <c r="P191" cm="1">
        <f t="array" ref="P191">_xlfn.IFS(Sheet1!Q191="Healthcare Representative",0,Sheet1!Q191="Human Resources",1,Sheet1!Q191="Laboratory Technician",2,Sheet1!Q191="Manager",3,Sheet1!Q191="Manufacturing Director",4,Sheet1!Q191="Research Director",5,Sheet1!Q191="Research Scientist",6,Sheet1!Q191="Sales Executive",7,Sheet1!Q191="Sales Representative",8)</f>
        <v>0</v>
      </c>
      <c r="Q191">
        <v>2</v>
      </c>
      <c r="R191">
        <f>IF(Sheet1!S191="Single",0,IF(Sheet1!S191="Married",1,2))</f>
        <v>0</v>
      </c>
      <c r="S191">
        <v>13734</v>
      </c>
      <c r="T191">
        <v>7192</v>
      </c>
      <c r="U191">
        <v>3</v>
      </c>
      <c r="V191">
        <f>IF(Sheet1!X191="No",0,1)</f>
        <v>0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</row>
    <row r="192" spans="1:34" x14ac:dyDescent="0.3">
      <c r="A192">
        <f>IF(Sheet1!C192="No",0,1)</f>
        <v>0</v>
      </c>
      <c r="B192">
        <v>52</v>
      </c>
      <c r="C192">
        <f>IF(Sheet1!D192="Non-Travel",0,IF(Sheet1!D192="Travel_Frequently",1,2))</f>
        <v>2</v>
      </c>
      <c r="D192">
        <v>699</v>
      </c>
      <c r="E192">
        <f>IF(Sheet1!F192="Human Resources",0,IF(Sheet1!F192="Research &amp; Development",1,2))</f>
        <v>1</v>
      </c>
      <c r="F192">
        <v>1</v>
      </c>
      <c r="G192">
        <v>4</v>
      </c>
      <c r="H192" cm="1">
        <f t="array" ref="H192">_xlfn.IFS(Sheet1!I192="Human Resources",0,Sheet1!I192="Life Sciences",1,Sheet1!I192="Marketing",2,Sheet1!I192="Medical",3,Sheet1!I192="Technical Degree",4,Sheet1!I192="Other",5)</f>
        <v>1</v>
      </c>
      <c r="I192">
        <v>1</v>
      </c>
      <c r="J192">
        <v>259</v>
      </c>
      <c r="K192">
        <v>3</v>
      </c>
      <c r="L192">
        <f>IF(Sheet1!M192="Male",0,1)</f>
        <v>0</v>
      </c>
      <c r="M192">
        <v>65</v>
      </c>
      <c r="N192">
        <v>2</v>
      </c>
      <c r="O192">
        <v>5</v>
      </c>
      <c r="P192" cm="1">
        <f t="array" ref="P192">_xlfn.IFS(Sheet1!Q192="Healthcare Representative",0,Sheet1!Q192="Human Resources",1,Sheet1!Q192="Laboratory Technician",2,Sheet1!Q192="Manager",3,Sheet1!Q192="Manufacturing Director",4,Sheet1!Q192="Research Director",5,Sheet1!Q192="Research Scientist",6,Sheet1!Q192="Sales Executive",7,Sheet1!Q192="Sales Representative",8)</f>
        <v>3</v>
      </c>
      <c r="Q192">
        <v>3</v>
      </c>
      <c r="R192">
        <f>IF(Sheet1!S192="Single",0,IF(Sheet1!S192="Married",1,2))</f>
        <v>1</v>
      </c>
      <c r="S192">
        <v>19999</v>
      </c>
      <c r="T192">
        <v>5678</v>
      </c>
      <c r="U192">
        <v>0</v>
      </c>
      <c r="V192">
        <f>IF(Sheet1!X192="No",0,1)</f>
        <v>0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</row>
    <row r="193" spans="1:34" x14ac:dyDescent="0.3">
      <c r="A193">
        <f>IF(Sheet1!C193="No",0,1)</f>
        <v>0</v>
      </c>
      <c r="B193">
        <v>27</v>
      </c>
      <c r="C193">
        <f>IF(Sheet1!D193="Non-Travel",0,IF(Sheet1!D193="Travel_Frequently",1,2))</f>
        <v>2</v>
      </c>
      <c r="D193">
        <v>894</v>
      </c>
      <c r="E193">
        <f>IF(Sheet1!F193="Human Resources",0,IF(Sheet1!F193="Research &amp; Development",1,2))</f>
        <v>1</v>
      </c>
      <c r="F193">
        <v>9</v>
      </c>
      <c r="G193">
        <v>3</v>
      </c>
      <c r="H193" cm="1">
        <f t="array" ref="H193">_xlfn.IFS(Sheet1!I193="Human Resources",0,Sheet1!I193="Life Sciences",1,Sheet1!I193="Marketing",2,Sheet1!I193="Medical",3,Sheet1!I193="Technical Degree",4,Sheet1!I193="Other",5)</f>
        <v>3</v>
      </c>
      <c r="I193">
        <v>1</v>
      </c>
      <c r="J193">
        <v>260</v>
      </c>
      <c r="K193">
        <v>4</v>
      </c>
      <c r="L193">
        <f>IF(Sheet1!M193="Male",0,1)</f>
        <v>1</v>
      </c>
      <c r="M193">
        <v>99</v>
      </c>
      <c r="N193">
        <v>3</v>
      </c>
      <c r="O193">
        <v>1</v>
      </c>
      <c r="P193" cm="1">
        <f t="array" ref="P193">_xlfn.IFS(Sheet1!Q193="Healthcare Representative",0,Sheet1!Q193="Human Resources",1,Sheet1!Q193="Laboratory Technician",2,Sheet1!Q193="Manager",3,Sheet1!Q193="Manufacturing Director",4,Sheet1!Q193="Research Director",5,Sheet1!Q193="Research Scientist",6,Sheet1!Q193="Sales Executive",7,Sheet1!Q193="Sales Representative",8)</f>
        <v>6</v>
      </c>
      <c r="Q193">
        <v>2</v>
      </c>
      <c r="R193">
        <f>IF(Sheet1!S193="Single",0,IF(Sheet1!S193="Married",1,2))</f>
        <v>0</v>
      </c>
      <c r="S193">
        <v>2279</v>
      </c>
      <c r="T193">
        <v>11781</v>
      </c>
      <c r="U193">
        <v>1</v>
      </c>
      <c r="V193">
        <f>IF(Sheet1!X193="No",0,1)</f>
        <v>0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</row>
    <row r="194" spans="1:34" x14ac:dyDescent="0.3">
      <c r="A194">
        <f>IF(Sheet1!C194="No",0,1)</f>
        <v>1</v>
      </c>
      <c r="B194">
        <v>35</v>
      </c>
      <c r="C194">
        <f>IF(Sheet1!D194="Non-Travel",0,IF(Sheet1!D194="Travel_Frequently",1,2))</f>
        <v>2</v>
      </c>
      <c r="D194">
        <v>556</v>
      </c>
      <c r="E194">
        <f>IF(Sheet1!F194="Human Resources",0,IF(Sheet1!F194="Research &amp; Development",1,2))</f>
        <v>1</v>
      </c>
      <c r="F194">
        <v>23</v>
      </c>
      <c r="G194">
        <v>2</v>
      </c>
      <c r="H194" cm="1">
        <f t="array" ref="H194">_xlfn.IFS(Sheet1!I194="Human Resources",0,Sheet1!I194="Life Sciences",1,Sheet1!I194="Marketing",2,Sheet1!I194="Medical",3,Sheet1!I194="Technical Degree",4,Sheet1!I194="Other",5)</f>
        <v>1</v>
      </c>
      <c r="I194">
        <v>1</v>
      </c>
      <c r="J194">
        <v>261</v>
      </c>
      <c r="K194">
        <v>2</v>
      </c>
      <c r="L194">
        <f>IF(Sheet1!M194="Male",0,1)</f>
        <v>0</v>
      </c>
      <c r="M194">
        <v>50</v>
      </c>
      <c r="N194">
        <v>2</v>
      </c>
      <c r="O194">
        <v>2</v>
      </c>
      <c r="P194" cm="1">
        <f t="array" ref="P194">_xlfn.IFS(Sheet1!Q194="Healthcare Representative",0,Sheet1!Q194="Human Resources",1,Sheet1!Q194="Laboratory Technician",2,Sheet1!Q194="Manager",3,Sheet1!Q194="Manufacturing Director",4,Sheet1!Q194="Research Director",5,Sheet1!Q194="Research Scientist",6,Sheet1!Q194="Sales Executive",7,Sheet1!Q194="Sales Representative",8)</f>
        <v>4</v>
      </c>
      <c r="Q194">
        <v>3</v>
      </c>
      <c r="R194">
        <f>IF(Sheet1!S194="Single",0,IF(Sheet1!S194="Married",1,2))</f>
        <v>1</v>
      </c>
      <c r="S194">
        <v>5916</v>
      </c>
      <c r="T194">
        <v>15497</v>
      </c>
      <c r="U194">
        <v>3</v>
      </c>
      <c r="V194">
        <f>IF(Sheet1!X194="No",0,1)</f>
        <v>1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</row>
    <row r="195" spans="1:34" x14ac:dyDescent="0.3">
      <c r="A195">
        <f>IF(Sheet1!C195="No",0,1)</f>
        <v>0</v>
      </c>
      <c r="B195">
        <v>43</v>
      </c>
      <c r="C195">
        <f>IF(Sheet1!D195="Non-Travel",0,IF(Sheet1!D195="Travel_Frequently",1,2))</f>
        <v>0</v>
      </c>
      <c r="D195">
        <v>1344</v>
      </c>
      <c r="E195">
        <f>IF(Sheet1!F195="Human Resources",0,IF(Sheet1!F195="Research &amp; Development",1,2))</f>
        <v>1</v>
      </c>
      <c r="F195">
        <v>7</v>
      </c>
      <c r="G195">
        <v>3</v>
      </c>
      <c r="H195" cm="1">
        <f t="array" ref="H195">_xlfn.IFS(Sheet1!I195="Human Resources",0,Sheet1!I195="Life Sciences",1,Sheet1!I195="Marketing",2,Sheet1!I195="Medical",3,Sheet1!I195="Technical Degree",4,Sheet1!I195="Other",5)</f>
        <v>3</v>
      </c>
      <c r="I195">
        <v>1</v>
      </c>
      <c r="J195">
        <v>262</v>
      </c>
      <c r="K195">
        <v>4</v>
      </c>
      <c r="L195">
        <f>IF(Sheet1!M195="Male",0,1)</f>
        <v>0</v>
      </c>
      <c r="M195">
        <v>37</v>
      </c>
      <c r="N195">
        <v>4</v>
      </c>
      <c r="O195">
        <v>1</v>
      </c>
      <c r="P195" cm="1">
        <f t="array" ref="P195">_xlfn.IFS(Sheet1!Q195="Healthcare Representative",0,Sheet1!Q195="Human Resources",1,Sheet1!Q195="Laboratory Technician",2,Sheet1!Q195="Manager",3,Sheet1!Q195="Manufacturing Director",4,Sheet1!Q195="Research Director",5,Sheet1!Q195="Research Scientist",6,Sheet1!Q195="Sales Executive",7,Sheet1!Q195="Sales Representative",8)</f>
        <v>6</v>
      </c>
      <c r="Q195">
        <v>4</v>
      </c>
      <c r="R195">
        <f>IF(Sheet1!S195="Single",0,IF(Sheet1!S195="Married",1,2))</f>
        <v>2</v>
      </c>
      <c r="S195">
        <v>2089</v>
      </c>
      <c r="T195">
        <v>5228</v>
      </c>
      <c r="U195">
        <v>4</v>
      </c>
      <c r="V195">
        <f>IF(Sheet1!X195="No",0,1)</f>
        <v>0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</row>
    <row r="196" spans="1:34" x14ac:dyDescent="0.3">
      <c r="A196">
        <f>IF(Sheet1!C196="No",0,1)</f>
        <v>0</v>
      </c>
      <c r="B196">
        <v>45</v>
      </c>
      <c r="C196">
        <f>IF(Sheet1!D196="Non-Travel",0,IF(Sheet1!D196="Travel_Frequently",1,2))</f>
        <v>0</v>
      </c>
      <c r="D196">
        <v>1195</v>
      </c>
      <c r="E196">
        <f>IF(Sheet1!F196="Human Resources",0,IF(Sheet1!F196="Research &amp; Development",1,2))</f>
        <v>1</v>
      </c>
      <c r="F196">
        <v>2</v>
      </c>
      <c r="G196">
        <v>2</v>
      </c>
      <c r="H196" cm="1">
        <f t="array" ref="H196">_xlfn.IFS(Sheet1!I196="Human Resources",0,Sheet1!I196="Life Sciences",1,Sheet1!I196="Marketing",2,Sheet1!I196="Medical",3,Sheet1!I196="Technical Degree",4,Sheet1!I196="Other",5)</f>
        <v>3</v>
      </c>
      <c r="I196">
        <v>1</v>
      </c>
      <c r="J196">
        <v>264</v>
      </c>
      <c r="K196">
        <v>1</v>
      </c>
      <c r="L196">
        <f>IF(Sheet1!M196="Male",0,1)</f>
        <v>0</v>
      </c>
      <c r="M196">
        <v>65</v>
      </c>
      <c r="N196">
        <v>2</v>
      </c>
      <c r="O196">
        <v>4</v>
      </c>
      <c r="P196" cm="1">
        <f t="array" ref="P196">_xlfn.IFS(Sheet1!Q196="Healthcare Representative",0,Sheet1!Q196="Human Resources",1,Sheet1!Q196="Laboratory Technician",2,Sheet1!Q196="Manager",3,Sheet1!Q196="Manufacturing Director",4,Sheet1!Q196="Research Director",5,Sheet1!Q196="Research Scientist",6,Sheet1!Q196="Sales Executive",7,Sheet1!Q196="Sales Representative",8)</f>
        <v>3</v>
      </c>
      <c r="Q196">
        <v>4</v>
      </c>
      <c r="R196">
        <f>IF(Sheet1!S196="Single",0,IF(Sheet1!S196="Married",1,2))</f>
        <v>1</v>
      </c>
      <c r="S196">
        <v>16792</v>
      </c>
      <c r="T196">
        <v>20462</v>
      </c>
      <c r="U196">
        <v>9</v>
      </c>
      <c r="V196">
        <f>IF(Sheet1!X196="No",0,1)</f>
        <v>0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</row>
    <row r="197" spans="1:34" x14ac:dyDescent="0.3">
      <c r="A197">
        <f>IF(Sheet1!C197="No",0,1)</f>
        <v>0</v>
      </c>
      <c r="B197">
        <v>37</v>
      </c>
      <c r="C197">
        <f>IF(Sheet1!D197="Non-Travel",0,IF(Sheet1!D197="Travel_Frequently",1,2))</f>
        <v>2</v>
      </c>
      <c r="D197">
        <v>290</v>
      </c>
      <c r="E197">
        <f>IF(Sheet1!F197="Human Resources",0,IF(Sheet1!F197="Research &amp; Development",1,2))</f>
        <v>1</v>
      </c>
      <c r="F197">
        <v>21</v>
      </c>
      <c r="G197">
        <v>3</v>
      </c>
      <c r="H197" cm="1">
        <f t="array" ref="H197">_xlfn.IFS(Sheet1!I197="Human Resources",0,Sheet1!I197="Life Sciences",1,Sheet1!I197="Marketing",2,Sheet1!I197="Medical",3,Sheet1!I197="Technical Degree",4,Sheet1!I197="Other",5)</f>
        <v>1</v>
      </c>
      <c r="I197">
        <v>1</v>
      </c>
      <c r="J197">
        <v>267</v>
      </c>
      <c r="K197">
        <v>2</v>
      </c>
      <c r="L197">
        <f>IF(Sheet1!M197="Male",0,1)</f>
        <v>0</v>
      </c>
      <c r="M197">
        <v>65</v>
      </c>
      <c r="N197">
        <v>4</v>
      </c>
      <c r="O197">
        <v>1</v>
      </c>
      <c r="P197" cm="1">
        <f t="array" ref="P197">_xlfn.IFS(Sheet1!Q197="Healthcare Representative",0,Sheet1!Q197="Human Resources",1,Sheet1!Q197="Laboratory Technician",2,Sheet1!Q197="Manager",3,Sheet1!Q197="Manufacturing Director",4,Sheet1!Q197="Research Director",5,Sheet1!Q197="Research Scientist",6,Sheet1!Q197="Sales Executive",7,Sheet1!Q197="Sales Representative",8)</f>
        <v>6</v>
      </c>
      <c r="Q197">
        <v>1</v>
      </c>
      <c r="R197">
        <f>IF(Sheet1!S197="Single",0,IF(Sheet1!S197="Married",1,2))</f>
        <v>1</v>
      </c>
      <c r="S197">
        <v>3564</v>
      </c>
      <c r="T197">
        <v>22977</v>
      </c>
      <c r="U197">
        <v>1</v>
      </c>
      <c r="V197">
        <f>IF(Sheet1!X197="No",0,1)</f>
        <v>1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</row>
    <row r="198" spans="1:34" x14ac:dyDescent="0.3">
      <c r="A198">
        <f>IF(Sheet1!C198="No",0,1)</f>
        <v>0</v>
      </c>
      <c r="B198">
        <v>35</v>
      </c>
      <c r="C198">
        <f>IF(Sheet1!D198="Non-Travel",0,IF(Sheet1!D198="Travel_Frequently",1,2))</f>
        <v>1</v>
      </c>
      <c r="D198">
        <v>138</v>
      </c>
      <c r="E198">
        <f>IF(Sheet1!F198="Human Resources",0,IF(Sheet1!F198="Research &amp; Development",1,2))</f>
        <v>1</v>
      </c>
      <c r="F198">
        <v>2</v>
      </c>
      <c r="G198">
        <v>3</v>
      </c>
      <c r="H198" cm="1">
        <f t="array" ref="H198">_xlfn.IFS(Sheet1!I198="Human Resources",0,Sheet1!I198="Life Sciences",1,Sheet1!I198="Marketing",2,Sheet1!I198="Medical",3,Sheet1!I198="Technical Degree",4,Sheet1!I198="Other",5)</f>
        <v>3</v>
      </c>
      <c r="I198">
        <v>1</v>
      </c>
      <c r="J198">
        <v>269</v>
      </c>
      <c r="K198">
        <v>2</v>
      </c>
      <c r="L198">
        <f>IF(Sheet1!M198="Male",0,1)</f>
        <v>1</v>
      </c>
      <c r="M198">
        <v>37</v>
      </c>
      <c r="N198">
        <v>3</v>
      </c>
      <c r="O198">
        <v>2</v>
      </c>
      <c r="P198" cm="1">
        <f t="array" ref="P198">_xlfn.IFS(Sheet1!Q198="Healthcare Representative",0,Sheet1!Q198="Human Resources",1,Sheet1!Q198="Laboratory Technician",2,Sheet1!Q198="Manager",3,Sheet1!Q198="Manufacturing Director",4,Sheet1!Q198="Research Director",5,Sheet1!Q198="Research Scientist",6,Sheet1!Q198="Sales Executive",7,Sheet1!Q198="Sales Representative",8)</f>
        <v>2</v>
      </c>
      <c r="Q198">
        <v>2</v>
      </c>
      <c r="R198">
        <f>IF(Sheet1!S198="Single",0,IF(Sheet1!S198="Married",1,2))</f>
        <v>0</v>
      </c>
      <c r="S198">
        <v>4425</v>
      </c>
      <c r="T198">
        <v>15986</v>
      </c>
      <c r="U198">
        <v>5</v>
      </c>
      <c r="V198">
        <f>IF(Sheet1!X198="No",0,1)</f>
        <v>0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</row>
    <row r="199" spans="1:34" x14ac:dyDescent="0.3">
      <c r="A199">
        <f>IF(Sheet1!C199="No",0,1)</f>
        <v>0</v>
      </c>
      <c r="B199">
        <v>42</v>
      </c>
      <c r="C199">
        <f>IF(Sheet1!D199="Non-Travel",0,IF(Sheet1!D199="Travel_Frequently",1,2))</f>
        <v>0</v>
      </c>
      <c r="D199">
        <v>926</v>
      </c>
      <c r="E199">
        <f>IF(Sheet1!F199="Human Resources",0,IF(Sheet1!F199="Research &amp; Development",1,2))</f>
        <v>1</v>
      </c>
      <c r="F199">
        <v>21</v>
      </c>
      <c r="G199">
        <v>2</v>
      </c>
      <c r="H199" cm="1">
        <f t="array" ref="H199">_xlfn.IFS(Sheet1!I199="Human Resources",0,Sheet1!I199="Life Sciences",1,Sheet1!I199="Marketing",2,Sheet1!I199="Medical",3,Sheet1!I199="Technical Degree",4,Sheet1!I199="Other",5)</f>
        <v>3</v>
      </c>
      <c r="I199">
        <v>1</v>
      </c>
      <c r="J199">
        <v>270</v>
      </c>
      <c r="K199">
        <v>3</v>
      </c>
      <c r="L199">
        <f>IF(Sheet1!M199="Male",0,1)</f>
        <v>1</v>
      </c>
      <c r="M199">
        <v>36</v>
      </c>
      <c r="N199">
        <v>3</v>
      </c>
      <c r="O199">
        <v>2</v>
      </c>
      <c r="P199" cm="1">
        <f t="array" ref="P199">_xlfn.IFS(Sheet1!Q199="Healthcare Representative",0,Sheet1!Q199="Human Resources",1,Sheet1!Q199="Laboratory Technician",2,Sheet1!Q199="Manager",3,Sheet1!Q199="Manufacturing Director",4,Sheet1!Q199="Research Director",5,Sheet1!Q199="Research Scientist",6,Sheet1!Q199="Sales Executive",7,Sheet1!Q199="Sales Representative",8)</f>
        <v>4</v>
      </c>
      <c r="Q199">
        <v>3</v>
      </c>
      <c r="R199">
        <f>IF(Sheet1!S199="Single",0,IF(Sheet1!S199="Married",1,2))</f>
        <v>2</v>
      </c>
      <c r="S199">
        <v>5265</v>
      </c>
      <c r="T199">
        <v>16439</v>
      </c>
      <c r="U199">
        <v>2</v>
      </c>
      <c r="V199">
        <f>IF(Sheet1!X199="No",0,1)</f>
        <v>0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</row>
    <row r="200" spans="1:34" x14ac:dyDescent="0.3">
      <c r="A200">
        <f>IF(Sheet1!C200="No",0,1)</f>
        <v>0</v>
      </c>
      <c r="B200">
        <v>38</v>
      </c>
      <c r="C200">
        <f>IF(Sheet1!D200="Non-Travel",0,IF(Sheet1!D200="Travel_Frequently",1,2))</f>
        <v>2</v>
      </c>
      <c r="D200">
        <v>1261</v>
      </c>
      <c r="E200">
        <f>IF(Sheet1!F200="Human Resources",0,IF(Sheet1!F200="Research &amp; Development",1,2))</f>
        <v>1</v>
      </c>
      <c r="F200">
        <v>2</v>
      </c>
      <c r="G200">
        <v>4</v>
      </c>
      <c r="H200" cm="1">
        <f t="array" ref="H200">_xlfn.IFS(Sheet1!I200="Human Resources",0,Sheet1!I200="Life Sciences",1,Sheet1!I200="Marketing",2,Sheet1!I200="Medical",3,Sheet1!I200="Technical Degree",4,Sheet1!I200="Other",5)</f>
        <v>1</v>
      </c>
      <c r="I200">
        <v>1</v>
      </c>
      <c r="J200">
        <v>271</v>
      </c>
      <c r="K200">
        <v>4</v>
      </c>
      <c r="L200">
        <f>IF(Sheet1!M200="Male",0,1)</f>
        <v>0</v>
      </c>
      <c r="M200">
        <v>88</v>
      </c>
      <c r="N200">
        <v>3</v>
      </c>
      <c r="O200">
        <v>2</v>
      </c>
      <c r="P200" cm="1">
        <f t="array" ref="P200">_xlfn.IFS(Sheet1!Q200="Healthcare Representative",0,Sheet1!Q200="Human Resources",1,Sheet1!Q200="Laboratory Technician",2,Sheet1!Q200="Manager",3,Sheet1!Q200="Manufacturing Director",4,Sheet1!Q200="Research Director",5,Sheet1!Q200="Research Scientist",6,Sheet1!Q200="Sales Executive",7,Sheet1!Q200="Sales Representative",8)</f>
        <v>4</v>
      </c>
      <c r="Q200">
        <v>3</v>
      </c>
      <c r="R200">
        <f>IF(Sheet1!S200="Single",0,IF(Sheet1!S200="Married",1,2))</f>
        <v>1</v>
      </c>
      <c r="S200">
        <v>6553</v>
      </c>
      <c r="T200">
        <v>7259</v>
      </c>
      <c r="U200">
        <v>9</v>
      </c>
      <c r="V200">
        <f>IF(Sheet1!X200="No",0,1)</f>
        <v>0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</row>
    <row r="201" spans="1:34" x14ac:dyDescent="0.3">
      <c r="A201">
        <f>IF(Sheet1!C201="No",0,1)</f>
        <v>0</v>
      </c>
      <c r="B201">
        <v>38</v>
      </c>
      <c r="C201">
        <f>IF(Sheet1!D201="Non-Travel",0,IF(Sheet1!D201="Travel_Frequently",1,2))</f>
        <v>2</v>
      </c>
      <c r="D201">
        <v>1084</v>
      </c>
      <c r="E201">
        <f>IF(Sheet1!F201="Human Resources",0,IF(Sheet1!F201="Research &amp; Development",1,2))</f>
        <v>1</v>
      </c>
      <c r="F201">
        <v>29</v>
      </c>
      <c r="G201">
        <v>3</v>
      </c>
      <c r="H201" cm="1">
        <f t="array" ref="H201">_xlfn.IFS(Sheet1!I201="Human Resources",0,Sheet1!I201="Life Sciences",1,Sheet1!I201="Marketing",2,Sheet1!I201="Medical",3,Sheet1!I201="Technical Degree",4,Sheet1!I201="Other",5)</f>
        <v>4</v>
      </c>
      <c r="I201">
        <v>1</v>
      </c>
      <c r="J201">
        <v>273</v>
      </c>
      <c r="K201">
        <v>4</v>
      </c>
      <c r="L201">
        <f>IF(Sheet1!M201="Male",0,1)</f>
        <v>0</v>
      </c>
      <c r="M201">
        <v>54</v>
      </c>
      <c r="N201">
        <v>3</v>
      </c>
      <c r="O201">
        <v>2</v>
      </c>
      <c r="P201" cm="1">
        <f t="array" ref="P201">_xlfn.IFS(Sheet1!Q201="Healthcare Representative",0,Sheet1!Q201="Human Resources",1,Sheet1!Q201="Laboratory Technician",2,Sheet1!Q201="Manager",3,Sheet1!Q201="Manufacturing Director",4,Sheet1!Q201="Research Director",5,Sheet1!Q201="Research Scientist",6,Sheet1!Q201="Sales Executive",7,Sheet1!Q201="Sales Representative",8)</f>
        <v>4</v>
      </c>
      <c r="Q201">
        <v>4</v>
      </c>
      <c r="R201">
        <f>IF(Sheet1!S201="Single",0,IF(Sheet1!S201="Married",1,2))</f>
        <v>1</v>
      </c>
      <c r="S201">
        <v>6261</v>
      </c>
      <c r="T201">
        <v>4185</v>
      </c>
      <c r="U201">
        <v>3</v>
      </c>
      <c r="V201">
        <f>IF(Sheet1!X201="No",0,1)</f>
        <v>0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</row>
    <row r="202" spans="1:34" x14ac:dyDescent="0.3">
      <c r="A202">
        <f>IF(Sheet1!C202="No",0,1)</f>
        <v>0</v>
      </c>
      <c r="B202">
        <v>27</v>
      </c>
      <c r="C202">
        <f>IF(Sheet1!D202="Non-Travel",0,IF(Sheet1!D202="Travel_Frequently",1,2))</f>
        <v>1</v>
      </c>
      <c r="D202">
        <v>472</v>
      </c>
      <c r="E202">
        <f>IF(Sheet1!F202="Human Resources",0,IF(Sheet1!F202="Research &amp; Development",1,2))</f>
        <v>1</v>
      </c>
      <c r="F202">
        <v>1</v>
      </c>
      <c r="G202">
        <v>1</v>
      </c>
      <c r="H202" cm="1">
        <f t="array" ref="H202">_xlfn.IFS(Sheet1!I202="Human Resources",0,Sheet1!I202="Life Sciences",1,Sheet1!I202="Marketing",2,Sheet1!I202="Medical",3,Sheet1!I202="Technical Degree",4,Sheet1!I202="Other",5)</f>
        <v>4</v>
      </c>
      <c r="I202">
        <v>1</v>
      </c>
      <c r="J202">
        <v>274</v>
      </c>
      <c r="K202">
        <v>3</v>
      </c>
      <c r="L202">
        <f>IF(Sheet1!M202="Male",0,1)</f>
        <v>0</v>
      </c>
      <c r="M202">
        <v>60</v>
      </c>
      <c r="N202">
        <v>2</v>
      </c>
      <c r="O202">
        <v>2</v>
      </c>
      <c r="P202" cm="1">
        <f t="array" ref="P202">_xlfn.IFS(Sheet1!Q202="Healthcare Representative",0,Sheet1!Q202="Human Resources",1,Sheet1!Q202="Laboratory Technician",2,Sheet1!Q202="Manager",3,Sheet1!Q202="Manufacturing Director",4,Sheet1!Q202="Research Director",5,Sheet1!Q202="Research Scientist",6,Sheet1!Q202="Sales Executive",7,Sheet1!Q202="Sales Representative",8)</f>
        <v>4</v>
      </c>
      <c r="Q202">
        <v>1</v>
      </c>
      <c r="R202">
        <f>IF(Sheet1!S202="Single",0,IF(Sheet1!S202="Married",1,2))</f>
        <v>1</v>
      </c>
      <c r="S202">
        <v>4298</v>
      </c>
      <c r="T202">
        <v>9679</v>
      </c>
      <c r="U202">
        <v>5</v>
      </c>
      <c r="V202">
        <f>IF(Sheet1!X202="No",0,1)</f>
        <v>0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</row>
    <row r="203" spans="1:34" x14ac:dyDescent="0.3">
      <c r="A203">
        <f>IF(Sheet1!C203="No",0,1)</f>
        <v>0</v>
      </c>
      <c r="B203">
        <v>49</v>
      </c>
      <c r="C203">
        <f>IF(Sheet1!D203="Non-Travel",0,IF(Sheet1!D203="Travel_Frequently",1,2))</f>
        <v>0</v>
      </c>
      <c r="D203">
        <v>1002</v>
      </c>
      <c r="E203">
        <f>IF(Sheet1!F203="Human Resources",0,IF(Sheet1!F203="Research &amp; Development",1,2))</f>
        <v>1</v>
      </c>
      <c r="F203">
        <v>18</v>
      </c>
      <c r="G203">
        <v>4</v>
      </c>
      <c r="H203" cm="1">
        <f t="array" ref="H203">_xlfn.IFS(Sheet1!I203="Human Resources",0,Sheet1!I203="Life Sciences",1,Sheet1!I203="Marketing",2,Sheet1!I203="Medical",3,Sheet1!I203="Technical Degree",4,Sheet1!I203="Other",5)</f>
        <v>1</v>
      </c>
      <c r="I203">
        <v>1</v>
      </c>
      <c r="J203">
        <v>275</v>
      </c>
      <c r="K203">
        <v>4</v>
      </c>
      <c r="L203">
        <f>IF(Sheet1!M203="Male",0,1)</f>
        <v>0</v>
      </c>
      <c r="M203">
        <v>92</v>
      </c>
      <c r="N203">
        <v>3</v>
      </c>
      <c r="O203">
        <v>2</v>
      </c>
      <c r="P203" cm="1">
        <f t="array" ref="P203">_xlfn.IFS(Sheet1!Q203="Healthcare Representative",0,Sheet1!Q203="Human Resources",1,Sheet1!Q203="Laboratory Technician",2,Sheet1!Q203="Manager",3,Sheet1!Q203="Manufacturing Director",4,Sheet1!Q203="Research Director",5,Sheet1!Q203="Research Scientist",6,Sheet1!Q203="Sales Executive",7,Sheet1!Q203="Sales Representative",8)</f>
        <v>4</v>
      </c>
      <c r="Q203">
        <v>4</v>
      </c>
      <c r="R203">
        <f>IF(Sheet1!S203="Single",0,IF(Sheet1!S203="Married",1,2))</f>
        <v>2</v>
      </c>
      <c r="S203">
        <v>6804</v>
      </c>
      <c r="T203">
        <v>23793</v>
      </c>
      <c r="U203">
        <v>1</v>
      </c>
      <c r="V203">
        <f>IF(Sheet1!X203="No",0,1)</f>
        <v>1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</row>
    <row r="204" spans="1:34" x14ac:dyDescent="0.3">
      <c r="A204">
        <f>IF(Sheet1!C204="No",0,1)</f>
        <v>0</v>
      </c>
      <c r="B204">
        <v>34</v>
      </c>
      <c r="C204">
        <f>IF(Sheet1!D204="Non-Travel",0,IF(Sheet1!D204="Travel_Frequently",1,2))</f>
        <v>1</v>
      </c>
      <c r="D204">
        <v>878</v>
      </c>
      <c r="E204">
        <f>IF(Sheet1!F204="Human Resources",0,IF(Sheet1!F204="Research &amp; Development",1,2))</f>
        <v>1</v>
      </c>
      <c r="F204">
        <v>10</v>
      </c>
      <c r="G204">
        <v>4</v>
      </c>
      <c r="H204" cm="1">
        <f t="array" ref="H204">_xlfn.IFS(Sheet1!I204="Human Resources",0,Sheet1!I204="Life Sciences",1,Sheet1!I204="Marketing",2,Sheet1!I204="Medical",3,Sheet1!I204="Technical Degree",4,Sheet1!I204="Other",5)</f>
        <v>3</v>
      </c>
      <c r="I204">
        <v>1</v>
      </c>
      <c r="J204">
        <v>277</v>
      </c>
      <c r="K204">
        <v>4</v>
      </c>
      <c r="L204">
        <f>IF(Sheet1!M204="Male",0,1)</f>
        <v>0</v>
      </c>
      <c r="M204">
        <v>43</v>
      </c>
      <c r="N204">
        <v>3</v>
      </c>
      <c r="O204">
        <v>1</v>
      </c>
      <c r="P204" cm="1">
        <f t="array" ref="P204">_xlfn.IFS(Sheet1!Q204="Healthcare Representative",0,Sheet1!Q204="Human Resources",1,Sheet1!Q204="Laboratory Technician",2,Sheet1!Q204="Manager",3,Sheet1!Q204="Manufacturing Director",4,Sheet1!Q204="Research Director",5,Sheet1!Q204="Research Scientist",6,Sheet1!Q204="Sales Executive",7,Sheet1!Q204="Sales Representative",8)</f>
        <v>6</v>
      </c>
      <c r="Q204">
        <v>3</v>
      </c>
      <c r="R204">
        <f>IF(Sheet1!S204="Single",0,IF(Sheet1!S204="Married",1,2))</f>
        <v>2</v>
      </c>
      <c r="S204">
        <v>3815</v>
      </c>
      <c r="T204">
        <v>5972</v>
      </c>
      <c r="U204">
        <v>1</v>
      </c>
      <c r="V204">
        <f>IF(Sheet1!X204="No",0,1)</f>
        <v>1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</row>
    <row r="205" spans="1:34" x14ac:dyDescent="0.3">
      <c r="A205">
        <f>IF(Sheet1!C205="No",0,1)</f>
        <v>0</v>
      </c>
      <c r="B205">
        <v>40</v>
      </c>
      <c r="C205">
        <f>IF(Sheet1!D205="Non-Travel",0,IF(Sheet1!D205="Travel_Frequently",1,2))</f>
        <v>2</v>
      </c>
      <c r="D205">
        <v>905</v>
      </c>
      <c r="E205">
        <f>IF(Sheet1!F205="Human Resources",0,IF(Sheet1!F205="Research &amp; Development",1,2))</f>
        <v>1</v>
      </c>
      <c r="F205">
        <v>19</v>
      </c>
      <c r="G205">
        <v>2</v>
      </c>
      <c r="H205" cm="1">
        <f t="array" ref="H205">_xlfn.IFS(Sheet1!I205="Human Resources",0,Sheet1!I205="Life Sciences",1,Sheet1!I205="Marketing",2,Sheet1!I205="Medical",3,Sheet1!I205="Technical Degree",4,Sheet1!I205="Other",5)</f>
        <v>3</v>
      </c>
      <c r="I205">
        <v>1</v>
      </c>
      <c r="J205">
        <v>281</v>
      </c>
      <c r="K205">
        <v>3</v>
      </c>
      <c r="L205">
        <f>IF(Sheet1!M205="Male",0,1)</f>
        <v>0</v>
      </c>
      <c r="M205">
        <v>99</v>
      </c>
      <c r="N205">
        <v>3</v>
      </c>
      <c r="O205">
        <v>2</v>
      </c>
      <c r="P205" cm="1">
        <f t="array" ref="P205">_xlfn.IFS(Sheet1!Q205="Healthcare Representative",0,Sheet1!Q205="Human Resources",1,Sheet1!Q205="Laboratory Technician",2,Sheet1!Q205="Manager",3,Sheet1!Q205="Manufacturing Director",4,Sheet1!Q205="Research Director",5,Sheet1!Q205="Research Scientist",6,Sheet1!Q205="Sales Executive",7,Sheet1!Q205="Sales Representative",8)</f>
        <v>2</v>
      </c>
      <c r="Q205">
        <v>4</v>
      </c>
      <c r="R205">
        <f>IF(Sheet1!S205="Single",0,IF(Sheet1!S205="Married",1,2))</f>
        <v>1</v>
      </c>
      <c r="S205">
        <v>2741</v>
      </c>
      <c r="T205">
        <v>16523</v>
      </c>
      <c r="U205">
        <v>8</v>
      </c>
      <c r="V205">
        <f>IF(Sheet1!X205="No",0,1)</f>
        <v>1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</row>
    <row r="206" spans="1:34" x14ac:dyDescent="0.3">
      <c r="A206">
        <f>IF(Sheet1!C206="No",0,1)</f>
        <v>1</v>
      </c>
      <c r="B206">
        <v>38</v>
      </c>
      <c r="C206">
        <f>IF(Sheet1!D206="Non-Travel",0,IF(Sheet1!D206="Travel_Frequently",1,2))</f>
        <v>2</v>
      </c>
      <c r="D206">
        <v>1180</v>
      </c>
      <c r="E206">
        <f>IF(Sheet1!F206="Human Resources",0,IF(Sheet1!F206="Research &amp; Development",1,2))</f>
        <v>1</v>
      </c>
      <c r="F206">
        <v>29</v>
      </c>
      <c r="G206">
        <v>1</v>
      </c>
      <c r="H206" cm="1">
        <f t="array" ref="H206">_xlfn.IFS(Sheet1!I206="Human Resources",0,Sheet1!I206="Life Sciences",1,Sheet1!I206="Marketing",2,Sheet1!I206="Medical",3,Sheet1!I206="Technical Degree",4,Sheet1!I206="Other",5)</f>
        <v>3</v>
      </c>
      <c r="I206">
        <v>1</v>
      </c>
      <c r="J206">
        <v>282</v>
      </c>
      <c r="K206">
        <v>2</v>
      </c>
      <c r="L206">
        <f>IF(Sheet1!M206="Male",0,1)</f>
        <v>0</v>
      </c>
      <c r="M206">
        <v>70</v>
      </c>
      <c r="N206">
        <v>3</v>
      </c>
      <c r="O206">
        <v>2</v>
      </c>
      <c r="P206" cm="1">
        <f t="array" ref="P206">_xlfn.IFS(Sheet1!Q206="Healthcare Representative",0,Sheet1!Q206="Human Resources",1,Sheet1!Q206="Laboratory Technician",2,Sheet1!Q206="Manager",3,Sheet1!Q206="Manufacturing Director",4,Sheet1!Q206="Research Director",5,Sheet1!Q206="Research Scientist",6,Sheet1!Q206="Sales Executive",7,Sheet1!Q206="Sales Representative",8)</f>
        <v>0</v>
      </c>
      <c r="Q206">
        <v>1</v>
      </c>
      <c r="R206">
        <f>IF(Sheet1!S206="Single",0,IF(Sheet1!S206="Married",1,2))</f>
        <v>1</v>
      </c>
      <c r="S206">
        <v>6673</v>
      </c>
      <c r="T206">
        <v>11354</v>
      </c>
      <c r="U206">
        <v>7</v>
      </c>
      <c r="V206">
        <f>IF(Sheet1!X206="No",0,1)</f>
        <v>1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</row>
    <row r="207" spans="1:34" x14ac:dyDescent="0.3">
      <c r="A207">
        <f>IF(Sheet1!C207="No",0,1)</f>
        <v>1</v>
      </c>
      <c r="B207">
        <v>29</v>
      </c>
      <c r="C207">
        <f>IF(Sheet1!D207="Non-Travel",0,IF(Sheet1!D207="Travel_Frequently",1,2))</f>
        <v>2</v>
      </c>
      <c r="D207">
        <v>121</v>
      </c>
      <c r="E207">
        <f>IF(Sheet1!F207="Human Resources",0,IF(Sheet1!F207="Research &amp; Development",1,2))</f>
        <v>2</v>
      </c>
      <c r="F207">
        <v>27</v>
      </c>
      <c r="G207">
        <v>3</v>
      </c>
      <c r="H207" cm="1">
        <f t="array" ref="H207">_xlfn.IFS(Sheet1!I207="Human Resources",0,Sheet1!I207="Life Sciences",1,Sheet1!I207="Marketing",2,Sheet1!I207="Medical",3,Sheet1!I207="Technical Degree",4,Sheet1!I207="Other",5)</f>
        <v>2</v>
      </c>
      <c r="I207">
        <v>1</v>
      </c>
      <c r="J207">
        <v>283</v>
      </c>
      <c r="K207">
        <v>2</v>
      </c>
      <c r="L207">
        <f>IF(Sheet1!M207="Male",0,1)</f>
        <v>1</v>
      </c>
      <c r="M207">
        <v>35</v>
      </c>
      <c r="N207">
        <v>3</v>
      </c>
      <c r="O207">
        <v>3</v>
      </c>
      <c r="P207" cm="1">
        <f t="array" ref="P207">_xlfn.IFS(Sheet1!Q207="Healthcare Representative",0,Sheet1!Q207="Human Resources",1,Sheet1!Q207="Laboratory Technician",2,Sheet1!Q207="Manager",3,Sheet1!Q207="Manufacturing Director",4,Sheet1!Q207="Research Director",5,Sheet1!Q207="Research Scientist",6,Sheet1!Q207="Sales Executive",7,Sheet1!Q207="Sales Representative",8)</f>
        <v>7</v>
      </c>
      <c r="Q207">
        <v>4</v>
      </c>
      <c r="R207">
        <f>IF(Sheet1!S207="Single",0,IF(Sheet1!S207="Married",1,2))</f>
        <v>1</v>
      </c>
      <c r="S207">
        <v>7639</v>
      </c>
      <c r="T207">
        <v>24525</v>
      </c>
      <c r="U207">
        <v>1</v>
      </c>
      <c r="V207">
        <f>IF(Sheet1!X207="No",0,1)</f>
        <v>0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</row>
    <row r="208" spans="1:34" x14ac:dyDescent="0.3">
      <c r="A208">
        <f>IF(Sheet1!C208="No",0,1)</f>
        <v>0</v>
      </c>
      <c r="B208">
        <v>22</v>
      </c>
      <c r="C208">
        <f>IF(Sheet1!D208="Non-Travel",0,IF(Sheet1!D208="Travel_Frequently",1,2))</f>
        <v>2</v>
      </c>
      <c r="D208">
        <v>1136</v>
      </c>
      <c r="E208">
        <f>IF(Sheet1!F208="Human Resources",0,IF(Sheet1!F208="Research &amp; Development",1,2))</f>
        <v>1</v>
      </c>
      <c r="F208">
        <v>5</v>
      </c>
      <c r="G208">
        <v>3</v>
      </c>
      <c r="H208" cm="1">
        <f t="array" ref="H208">_xlfn.IFS(Sheet1!I208="Human Resources",0,Sheet1!I208="Life Sciences",1,Sheet1!I208="Marketing",2,Sheet1!I208="Medical",3,Sheet1!I208="Technical Degree",4,Sheet1!I208="Other",5)</f>
        <v>1</v>
      </c>
      <c r="I208">
        <v>1</v>
      </c>
      <c r="J208">
        <v>284</v>
      </c>
      <c r="K208">
        <v>4</v>
      </c>
      <c r="L208">
        <f>IF(Sheet1!M208="Male",0,1)</f>
        <v>0</v>
      </c>
      <c r="M208">
        <v>60</v>
      </c>
      <c r="N208">
        <v>4</v>
      </c>
      <c r="O208">
        <v>1</v>
      </c>
      <c r="P208" cm="1">
        <f t="array" ref="P208">_xlfn.IFS(Sheet1!Q208="Healthcare Representative",0,Sheet1!Q208="Human Resources",1,Sheet1!Q208="Laboratory Technician",2,Sheet1!Q208="Manager",3,Sheet1!Q208="Manufacturing Director",4,Sheet1!Q208="Research Director",5,Sheet1!Q208="Research Scientist",6,Sheet1!Q208="Sales Executive",7,Sheet1!Q208="Sales Representative",8)</f>
        <v>6</v>
      </c>
      <c r="Q208">
        <v>2</v>
      </c>
      <c r="R208">
        <f>IF(Sheet1!S208="Single",0,IF(Sheet1!S208="Married",1,2))</f>
        <v>2</v>
      </c>
      <c r="S208">
        <v>2328</v>
      </c>
      <c r="T208">
        <v>12392</v>
      </c>
      <c r="U208">
        <v>1</v>
      </c>
      <c r="V208">
        <f>IF(Sheet1!X208="No",0,1)</f>
        <v>1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</row>
    <row r="209" spans="1:34" x14ac:dyDescent="0.3">
      <c r="A209">
        <f>IF(Sheet1!C209="No",0,1)</f>
        <v>0</v>
      </c>
      <c r="B209">
        <v>36</v>
      </c>
      <c r="C209">
        <f>IF(Sheet1!D209="Non-Travel",0,IF(Sheet1!D209="Travel_Frequently",1,2))</f>
        <v>1</v>
      </c>
      <c r="D209">
        <v>635</v>
      </c>
      <c r="E209">
        <f>IF(Sheet1!F209="Human Resources",0,IF(Sheet1!F209="Research &amp; Development",1,2))</f>
        <v>1</v>
      </c>
      <c r="F209">
        <v>18</v>
      </c>
      <c r="G209">
        <v>1</v>
      </c>
      <c r="H209" cm="1">
        <f t="array" ref="H209">_xlfn.IFS(Sheet1!I209="Human Resources",0,Sheet1!I209="Life Sciences",1,Sheet1!I209="Marketing",2,Sheet1!I209="Medical",3,Sheet1!I209="Technical Degree",4,Sheet1!I209="Other",5)</f>
        <v>3</v>
      </c>
      <c r="I209">
        <v>1</v>
      </c>
      <c r="J209">
        <v>286</v>
      </c>
      <c r="K209">
        <v>2</v>
      </c>
      <c r="L209">
        <f>IF(Sheet1!M209="Male",0,1)</f>
        <v>1</v>
      </c>
      <c r="M209">
        <v>73</v>
      </c>
      <c r="N209">
        <v>3</v>
      </c>
      <c r="O209">
        <v>1</v>
      </c>
      <c r="P209" cm="1">
        <f t="array" ref="P209">_xlfn.IFS(Sheet1!Q209="Healthcare Representative",0,Sheet1!Q209="Human Resources",1,Sheet1!Q209="Laboratory Technician",2,Sheet1!Q209="Manager",3,Sheet1!Q209="Manufacturing Director",4,Sheet1!Q209="Research Director",5,Sheet1!Q209="Research Scientist",6,Sheet1!Q209="Sales Executive",7,Sheet1!Q209="Sales Representative",8)</f>
        <v>2</v>
      </c>
      <c r="Q209">
        <v>4</v>
      </c>
      <c r="R209">
        <f>IF(Sheet1!S209="Single",0,IF(Sheet1!S209="Married",1,2))</f>
        <v>0</v>
      </c>
      <c r="S209">
        <v>2153</v>
      </c>
      <c r="T209">
        <v>7703</v>
      </c>
      <c r="U209">
        <v>1</v>
      </c>
      <c r="V209">
        <f>IF(Sheet1!X209="No",0,1)</f>
        <v>0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</row>
    <row r="210" spans="1:34" x14ac:dyDescent="0.3">
      <c r="A210">
        <f>IF(Sheet1!C210="No",0,1)</f>
        <v>0</v>
      </c>
      <c r="B210">
        <v>40</v>
      </c>
      <c r="C210">
        <f>IF(Sheet1!D210="Non-Travel",0,IF(Sheet1!D210="Travel_Frequently",1,2))</f>
        <v>0</v>
      </c>
      <c r="D210">
        <v>1151</v>
      </c>
      <c r="E210">
        <f>IF(Sheet1!F210="Human Resources",0,IF(Sheet1!F210="Research &amp; Development",1,2))</f>
        <v>1</v>
      </c>
      <c r="F210">
        <v>9</v>
      </c>
      <c r="G210">
        <v>5</v>
      </c>
      <c r="H210" cm="1">
        <f t="array" ref="H210">_xlfn.IFS(Sheet1!I210="Human Resources",0,Sheet1!I210="Life Sciences",1,Sheet1!I210="Marketing",2,Sheet1!I210="Medical",3,Sheet1!I210="Technical Degree",4,Sheet1!I210="Other",5)</f>
        <v>1</v>
      </c>
      <c r="I210">
        <v>1</v>
      </c>
      <c r="J210">
        <v>287</v>
      </c>
      <c r="K210">
        <v>4</v>
      </c>
      <c r="L210">
        <f>IF(Sheet1!M210="Male",0,1)</f>
        <v>0</v>
      </c>
      <c r="M210">
        <v>63</v>
      </c>
      <c r="N210">
        <v>2</v>
      </c>
      <c r="O210">
        <v>2</v>
      </c>
      <c r="P210" cm="1">
        <f t="array" ref="P210">_xlfn.IFS(Sheet1!Q210="Healthcare Representative",0,Sheet1!Q210="Human Resources",1,Sheet1!Q210="Laboratory Technician",2,Sheet1!Q210="Manager",3,Sheet1!Q210="Manufacturing Director",4,Sheet1!Q210="Research Director",5,Sheet1!Q210="Research Scientist",6,Sheet1!Q210="Sales Executive",7,Sheet1!Q210="Sales Representative",8)</f>
        <v>0</v>
      </c>
      <c r="Q210">
        <v>4</v>
      </c>
      <c r="R210">
        <f>IF(Sheet1!S210="Single",0,IF(Sheet1!S210="Married",1,2))</f>
        <v>1</v>
      </c>
      <c r="S210">
        <v>4876</v>
      </c>
      <c r="T210">
        <v>14242</v>
      </c>
      <c r="U210">
        <v>9</v>
      </c>
      <c r="V210">
        <f>IF(Sheet1!X210="No",0,1)</f>
        <v>0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</row>
    <row r="211" spans="1:34" x14ac:dyDescent="0.3">
      <c r="A211">
        <f>IF(Sheet1!C211="No",0,1)</f>
        <v>0</v>
      </c>
      <c r="B211">
        <v>46</v>
      </c>
      <c r="C211">
        <f>IF(Sheet1!D211="Non-Travel",0,IF(Sheet1!D211="Travel_Frequently",1,2))</f>
        <v>2</v>
      </c>
      <c r="D211">
        <v>644</v>
      </c>
      <c r="E211">
        <f>IF(Sheet1!F211="Human Resources",0,IF(Sheet1!F211="Research &amp; Development",1,2))</f>
        <v>1</v>
      </c>
      <c r="F211">
        <v>1</v>
      </c>
      <c r="G211">
        <v>4</v>
      </c>
      <c r="H211" cm="1">
        <f t="array" ref="H211">_xlfn.IFS(Sheet1!I211="Human Resources",0,Sheet1!I211="Life Sciences",1,Sheet1!I211="Marketing",2,Sheet1!I211="Medical",3,Sheet1!I211="Technical Degree",4,Sheet1!I211="Other",5)</f>
        <v>3</v>
      </c>
      <c r="I211">
        <v>1</v>
      </c>
      <c r="J211">
        <v>288</v>
      </c>
      <c r="K211">
        <v>4</v>
      </c>
      <c r="L211">
        <f>IF(Sheet1!M211="Male",0,1)</f>
        <v>0</v>
      </c>
      <c r="M211">
        <v>97</v>
      </c>
      <c r="N211">
        <v>3</v>
      </c>
      <c r="O211">
        <v>3</v>
      </c>
      <c r="P211" cm="1">
        <f t="array" ref="P211">_xlfn.IFS(Sheet1!Q211="Healthcare Representative",0,Sheet1!Q211="Human Resources",1,Sheet1!Q211="Laboratory Technician",2,Sheet1!Q211="Manager",3,Sheet1!Q211="Manufacturing Director",4,Sheet1!Q211="Research Director",5,Sheet1!Q211="Research Scientist",6,Sheet1!Q211="Sales Executive",7,Sheet1!Q211="Sales Representative",8)</f>
        <v>0</v>
      </c>
      <c r="Q211">
        <v>1</v>
      </c>
      <c r="R211">
        <f>IF(Sheet1!S211="Single",0,IF(Sheet1!S211="Married",1,2))</f>
        <v>2</v>
      </c>
      <c r="S211">
        <v>9396</v>
      </c>
      <c r="T211">
        <v>12368</v>
      </c>
      <c r="U211">
        <v>7</v>
      </c>
      <c r="V211">
        <f>IF(Sheet1!X211="No",0,1)</f>
        <v>0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</row>
    <row r="212" spans="1:34" x14ac:dyDescent="0.3">
      <c r="A212">
        <f>IF(Sheet1!C212="No",0,1)</f>
        <v>1</v>
      </c>
      <c r="B212">
        <v>32</v>
      </c>
      <c r="C212">
        <f>IF(Sheet1!D212="Non-Travel",0,IF(Sheet1!D212="Travel_Frequently",1,2))</f>
        <v>2</v>
      </c>
      <c r="D212">
        <v>1045</v>
      </c>
      <c r="E212">
        <f>IF(Sheet1!F212="Human Resources",0,IF(Sheet1!F212="Research &amp; Development",1,2))</f>
        <v>2</v>
      </c>
      <c r="F212">
        <v>4</v>
      </c>
      <c r="G212">
        <v>4</v>
      </c>
      <c r="H212" cm="1">
        <f t="array" ref="H212">_xlfn.IFS(Sheet1!I212="Human Resources",0,Sheet1!I212="Life Sciences",1,Sheet1!I212="Marketing",2,Sheet1!I212="Medical",3,Sheet1!I212="Technical Degree",4,Sheet1!I212="Other",5)</f>
        <v>3</v>
      </c>
      <c r="I212">
        <v>1</v>
      </c>
      <c r="J212">
        <v>291</v>
      </c>
      <c r="K212">
        <v>4</v>
      </c>
      <c r="L212">
        <f>IF(Sheet1!M212="Male",0,1)</f>
        <v>0</v>
      </c>
      <c r="M212">
        <v>32</v>
      </c>
      <c r="N212">
        <v>1</v>
      </c>
      <c r="O212">
        <v>3</v>
      </c>
      <c r="P212" cm="1">
        <f t="array" ref="P212">_xlfn.IFS(Sheet1!Q212="Healthcare Representative",0,Sheet1!Q212="Human Resources",1,Sheet1!Q212="Laboratory Technician",2,Sheet1!Q212="Manager",3,Sheet1!Q212="Manufacturing Director",4,Sheet1!Q212="Research Director",5,Sheet1!Q212="Research Scientist",6,Sheet1!Q212="Sales Executive",7,Sheet1!Q212="Sales Representative",8)</f>
        <v>7</v>
      </c>
      <c r="Q212">
        <v>4</v>
      </c>
      <c r="R212">
        <f>IF(Sheet1!S212="Single",0,IF(Sheet1!S212="Married",1,2))</f>
        <v>1</v>
      </c>
      <c r="S212">
        <v>10400</v>
      </c>
      <c r="T212">
        <v>25812</v>
      </c>
      <c r="U212">
        <v>1</v>
      </c>
      <c r="V212">
        <f>IF(Sheet1!X212="No",0,1)</f>
        <v>0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</row>
    <row r="213" spans="1:34" x14ac:dyDescent="0.3">
      <c r="A213">
        <f>IF(Sheet1!C213="No",0,1)</f>
        <v>0</v>
      </c>
      <c r="B213">
        <v>30</v>
      </c>
      <c r="C213">
        <f>IF(Sheet1!D213="Non-Travel",0,IF(Sheet1!D213="Travel_Frequently",1,2))</f>
        <v>0</v>
      </c>
      <c r="D213">
        <v>829</v>
      </c>
      <c r="E213">
        <f>IF(Sheet1!F213="Human Resources",0,IF(Sheet1!F213="Research &amp; Development",1,2))</f>
        <v>1</v>
      </c>
      <c r="F213">
        <v>1</v>
      </c>
      <c r="G213">
        <v>1</v>
      </c>
      <c r="H213" cm="1">
        <f t="array" ref="H213">_xlfn.IFS(Sheet1!I213="Human Resources",0,Sheet1!I213="Life Sciences",1,Sheet1!I213="Marketing",2,Sheet1!I213="Medical",3,Sheet1!I213="Technical Degree",4,Sheet1!I213="Other",5)</f>
        <v>1</v>
      </c>
      <c r="I213">
        <v>1</v>
      </c>
      <c r="J213">
        <v>292</v>
      </c>
      <c r="K213">
        <v>3</v>
      </c>
      <c r="L213">
        <f>IF(Sheet1!M213="Male",0,1)</f>
        <v>0</v>
      </c>
      <c r="M213">
        <v>88</v>
      </c>
      <c r="N213">
        <v>2</v>
      </c>
      <c r="O213">
        <v>3</v>
      </c>
      <c r="P213" cm="1">
        <f t="array" ref="P213">_xlfn.IFS(Sheet1!Q213="Healthcare Representative",0,Sheet1!Q213="Human Resources",1,Sheet1!Q213="Laboratory Technician",2,Sheet1!Q213="Manager",3,Sheet1!Q213="Manufacturing Director",4,Sheet1!Q213="Research Director",5,Sheet1!Q213="Research Scientist",6,Sheet1!Q213="Sales Executive",7,Sheet1!Q213="Sales Representative",8)</f>
        <v>4</v>
      </c>
      <c r="Q213">
        <v>3</v>
      </c>
      <c r="R213">
        <f>IF(Sheet1!S213="Single",0,IF(Sheet1!S213="Married",1,2))</f>
        <v>0</v>
      </c>
      <c r="S213">
        <v>8474</v>
      </c>
      <c r="T213">
        <v>20925</v>
      </c>
      <c r="U213">
        <v>1</v>
      </c>
      <c r="V213">
        <f>IF(Sheet1!X213="No",0,1)</f>
        <v>0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</row>
    <row r="214" spans="1:34" x14ac:dyDescent="0.3">
      <c r="A214">
        <f>IF(Sheet1!C214="No",0,1)</f>
        <v>0</v>
      </c>
      <c r="B214">
        <v>27</v>
      </c>
      <c r="C214">
        <f>IF(Sheet1!D214="Non-Travel",0,IF(Sheet1!D214="Travel_Frequently",1,2))</f>
        <v>1</v>
      </c>
      <c r="D214">
        <v>1242</v>
      </c>
      <c r="E214">
        <f>IF(Sheet1!F214="Human Resources",0,IF(Sheet1!F214="Research &amp; Development",1,2))</f>
        <v>2</v>
      </c>
      <c r="F214">
        <v>20</v>
      </c>
      <c r="G214">
        <v>3</v>
      </c>
      <c r="H214" cm="1">
        <f t="array" ref="H214">_xlfn.IFS(Sheet1!I214="Human Resources",0,Sheet1!I214="Life Sciences",1,Sheet1!I214="Marketing",2,Sheet1!I214="Medical",3,Sheet1!I214="Technical Degree",4,Sheet1!I214="Other",5)</f>
        <v>1</v>
      </c>
      <c r="I214">
        <v>1</v>
      </c>
      <c r="J214">
        <v>293</v>
      </c>
      <c r="K214">
        <v>4</v>
      </c>
      <c r="L214">
        <f>IF(Sheet1!M214="Male",0,1)</f>
        <v>1</v>
      </c>
      <c r="M214">
        <v>90</v>
      </c>
      <c r="N214">
        <v>3</v>
      </c>
      <c r="O214">
        <v>2</v>
      </c>
      <c r="P214" cm="1">
        <f t="array" ref="P214">_xlfn.IFS(Sheet1!Q214="Healthcare Representative",0,Sheet1!Q214="Human Resources",1,Sheet1!Q214="Laboratory Technician",2,Sheet1!Q214="Manager",3,Sheet1!Q214="Manufacturing Director",4,Sheet1!Q214="Research Director",5,Sheet1!Q214="Research Scientist",6,Sheet1!Q214="Sales Executive",7,Sheet1!Q214="Sales Representative",8)</f>
        <v>7</v>
      </c>
      <c r="Q214">
        <v>3</v>
      </c>
      <c r="R214">
        <f>IF(Sheet1!S214="Single",0,IF(Sheet1!S214="Married",1,2))</f>
        <v>0</v>
      </c>
      <c r="S214">
        <v>9981</v>
      </c>
      <c r="T214">
        <v>12916</v>
      </c>
      <c r="U214">
        <v>1</v>
      </c>
      <c r="V214">
        <f>IF(Sheet1!X214="No",0,1)</f>
        <v>0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</row>
    <row r="215" spans="1:34" x14ac:dyDescent="0.3">
      <c r="A215">
        <f>IF(Sheet1!C215="No",0,1)</f>
        <v>0</v>
      </c>
      <c r="B215">
        <v>51</v>
      </c>
      <c r="C215">
        <f>IF(Sheet1!D215="Non-Travel",0,IF(Sheet1!D215="Travel_Frequently",1,2))</f>
        <v>2</v>
      </c>
      <c r="D215">
        <v>1469</v>
      </c>
      <c r="E215">
        <f>IF(Sheet1!F215="Human Resources",0,IF(Sheet1!F215="Research &amp; Development",1,2))</f>
        <v>1</v>
      </c>
      <c r="F215">
        <v>8</v>
      </c>
      <c r="G215">
        <v>4</v>
      </c>
      <c r="H215" cm="1">
        <f t="array" ref="H215">_xlfn.IFS(Sheet1!I215="Human Resources",0,Sheet1!I215="Life Sciences",1,Sheet1!I215="Marketing",2,Sheet1!I215="Medical",3,Sheet1!I215="Technical Degree",4,Sheet1!I215="Other",5)</f>
        <v>1</v>
      </c>
      <c r="I215">
        <v>1</v>
      </c>
      <c r="J215">
        <v>296</v>
      </c>
      <c r="K215">
        <v>2</v>
      </c>
      <c r="L215">
        <f>IF(Sheet1!M215="Male",0,1)</f>
        <v>0</v>
      </c>
      <c r="M215">
        <v>81</v>
      </c>
      <c r="N215">
        <v>2</v>
      </c>
      <c r="O215">
        <v>3</v>
      </c>
      <c r="P215" cm="1">
        <f t="array" ref="P215">_xlfn.IFS(Sheet1!Q215="Healthcare Representative",0,Sheet1!Q215="Human Resources",1,Sheet1!Q215="Laboratory Technician",2,Sheet1!Q215="Manager",3,Sheet1!Q215="Manufacturing Director",4,Sheet1!Q215="Research Director",5,Sheet1!Q215="Research Scientist",6,Sheet1!Q215="Sales Executive",7,Sheet1!Q215="Sales Representative",8)</f>
        <v>5</v>
      </c>
      <c r="Q215">
        <v>2</v>
      </c>
      <c r="R215">
        <f>IF(Sheet1!S215="Single",0,IF(Sheet1!S215="Married",1,2))</f>
        <v>1</v>
      </c>
      <c r="S215">
        <v>12490</v>
      </c>
      <c r="T215">
        <v>15736</v>
      </c>
      <c r="U215">
        <v>5</v>
      </c>
      <c r="V215">
        <f>IF(Sheet1!X215="No",0,1)</f>
        <v>0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</row>
    <row r="216" spans="1:34" x14ac:dyDescent="0.3">
      <c r="A216">
        <f>IF(Sheet1!C216="No",0,1)</f>
        <v>1</v>
      </c>
      <c r="B216">
        <v>30</v>
      </c>
      <c r="C216">
        <f>IF(Sheet1!D216="Non-Travel",0,IF(Sheet1!D216="Travel_Frequently",1,2))</f>
        <v>2</v>
      </c>
      <c r="D216">
        <v>1005</v>
      </c>
      <c r="E216">
        <f>IF(Sheet1!F216="Human Resources",0,IF(Sheet1!F216="Research &amp; Development",1,2))</f>
        <v>1</v>
      </c>
      <c r="F216">
        <v>3</v>
      </c>
      <c r="G216">
        <v>3</v>
      </c>
      <c r="H216" cm="1">
        <f t="array" ref="H216">_xlfn.IFS(Sheet1!I216="Human Resources",0,Sheet1!I216="Life Sciences",1,Sheet1!I216="Marketing",2,Sheet1!I216="Medical",3,Sheet1!I216="Technical Degree",4,Sheet1!I216="Other",5)</f>
        <v>4</v>
      </c>
      <c r="I216">
        <v>1</v>
      </c>
      <c r="J216">
        <v>297</v>
      </c>
      <c r="K216">
        <v>4</v>
      </c>
      <c r="L216">
        <f>IF(Sheet1!M216="Male",0,1)</f>
        <v>1</v>
      </c>
      <c r="M216">
        <v>88</v>
      </c>
      <c r="N216">
        <v>3</v>
      </c>
      <c r="O216">
        <v>1</v>
      </c>
      <c r="P216" cm="1">
        <f t="array" ref="P216">_xlfn.IFS(Sheet1!Q216="Healthcare Representative",0,Sheet1!Q216="Human Resources",1,Sheet1!Q216="Laboratory Technician",2,Sheet1!Q216="Manager",3,Sheet1!Q216="Manufacturing Director",4,Sheet1!Q216="Research Director",5,Sheet1!Q216="Research Scientist",6,Sheet1!Q216="Sales Executive",7,Sheet1!Q216="Sales Representative",8)</f>
        <v>6</v>
      </c>
      <c r="Q216">
        <v>1</v>
      </c>
      <c r="R216">
        <f>IF(Sheet1!S216="Single",0,IF(Sheet1!S216="Married",1,2))</f>
        <v>0</v>
      </c>
      <c r="S216">
        <v>2657</v>
      </c>
      <c r="T216">
        <v>8556</v>
      </c>
      <c r="U216">
        <v>5</v>
      </c>
      <c r="V216">
        <f>IF(Sheet1!X216="No",0,1)</f>
        <v>1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</row>
    <row r="217" spans="1:34" x14ac:dyDescent="0.3">
      <c r="A217">
        <f>IF(Sheet1!C217="No",0,1)</f>
        <v>0</v>
      </c>
      <c r="B217">
        <v>41</v>
      </c>
      <c r="C217">
        <f>IF(Sheet1!D217="Non-Travel",0,IF(Sheet1!D217="Travel_Frequently",1,2))</f>
        <v>2</v>
      </c>
      <c r="D217">
        <v>896</v>
      </c>
      <c r="E217">
        <f>IF(Sheet1!F217="Human Resources",0,IF(Sheet1!F217="Research &amp; Development",1,2))</f>
        <v>2</v>
      </c>
      <c r="F217">
        <v>6</v>
      </c>
      <c r="G217">
        <v>3</v>
      </c>
      <c r="H217" cm="1">
        <f t="array" ref="H217">_xlfn.IFS(Sheet1!I217="Human Resources",0,Sheet1!I217="Life Sciences",1,Sheet1!I217="Marketing",2,Sheet1!I217="Medical",3,Sheet1!I217="Technical Degree",4,Sheet1!I217="Other",5)</f>
        <v>1</v>
      </c>
      <c r="I217">
        <v>1</v>
      </c>
      <c r="J217">
        <v>298</v>
      </c>
      <c r="K217">
        <v>4</v>
      </c>
      <c r="L217">
        <f>IF(Sheet1!M217="Male",0,1)</f>
        <v>1</v>
      </c>
      <c r="M217">
        <v>75</v>
      </c>
      <c r="N217">
        <v>3</v>
      </c>
      <c r="O217">
        <v>3</v>
      </c>
      <c r="P217" cm="1">
        <f t="array" ref="P217">_xlfn.IFS(Sheet1!Q217="Healthcare Representative",0,Sheet1!Q217="Human Resources",1,Sheet1!Q217="Laboratory Technician",2,Sheet1!Q217="Manager",3,Sheet1!Q217="Manufacturing Director",4,Sheet1!Q217="Research Director",5,Sheet1!Q217="Research Scientist",6,Sheet1!Q217="Sales Executive",7,Sheet1!Q217="Sales Representative",8)</f>
        <v>3</v>
      </c>
      <c r="Q217">
        <v>4</v>
      </c>
      <c r="R217">
        <f>IF(Sheet1!S217="Single",0,IF(Sheet1!S217="Married",1,2))</f>
        <v>0</v>
      </c>
      <c r="S217">
        <v>13591</v>
      </c>
      <c r="T217">
        <v>14674</v>
      </c>
      <c r="U217">
        <v>3</v>
      </c>
      <c r="V217">
        <f>IF(Sheet1!X217="No",0,1)</f>
        <v>1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3">
      <c r="A218">
        <f>IF(Sheet1!C218="No",0,1)</f>
        <v>1</v>
      </c>
      <c r="B218">
        <v>30</v>
      </c>
      <c r="C218">
        <f>IF(Sheet1!D218="Non-Travel",0,IF(Sheet1!D218="Travel_Frequently",1,2))</f>
        <v>1</v>
      </c>
      <c r="D218">
        <v>334</v>
      </c>
      <c r="E218">
        <f>IF(Sheet1!F218="Human Resources",0,IF(Sheet1!F218="Research &amp; Development",1,2))</f>
        <v>2</v>
      </c>
      <c r="F218">
        <v>26</v>
      </c>
      <c r="G218">
        <v>4</v>
      </c>
      <c r="H218" cm="1">
        <f t="array" ref="H218">_xlfn.IFS(Sheet1!I218="Human Resources",0,Sheet1!I218="Life Sciences",1,Sheet1!I218="Marketing",2,Sheet1!I218="Medical",3,Sheet1!I218="Technical Degree",4,Sheet1!I218="Other",5)</f>
        <v>2</v>
      </c>
      <c r="I218">
        <v>1</v>
      </c>
      <c r="J218">
        <v>299</v>
      </c>
      <c r="K218">
        <v>3</v>
      </c>
      <c r="L218">
        <f>IF(Sheet1!M218="Male",0,1)</f>
        <v>1</v>
      </c>
      <c r="M218">
        <v>52</v>
      </c>
      <c r="N218">
        <v>2</v>
      </c>
      <c r="O218">
        <v>2</v>
      </c>
      <c r="P218" cm="1">
        <f t="array" ref="P218">_xlfn.IFS(Sheet1!Q218="Healthcare Representative",0,Sheet1!Q218="Human Resources",1,Sheet1!Q218="Laboratory Technician",2,Sheet1!Q218="Manager",3,Sheet1!Q218="Manufacturing Director",4,Sheet1!Q218="Research Director",5,Sheet1!Q218="Research Scientist",6,Sheet1!Q218="Sales Executive",7,Sheet1!Q218="Sales Representative",8)</f>
        <v>7</v>
      </c>
      <c r="Q218">
        <v>1</v>
      </c>
      <c r="R218">
        <f>IF(Sheet1!S218="Single",0,IF(Sheet1!S218="Married",1,2))</f>
        <v>0</v>
      </c>
      <c r="S218">
        <v>6696</v>
      </c>
      <c r="T218">
        <v>22967</v>
      </c>
      <c r="U218">
        <v>5</v>
      </c>
      <c r="V218">
        <f>IF(Sheet1!X218="No",0,1)</f>
        <v>0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</row>
    <row r="219" spans="1:34" x14ac:dyDescent="0.3">
      <c r="A219">
        <f>IF(Sheet1!C219="No",0,1)</f>
        <v>1</v>
      </c>
      <c r="B219">
        <v>29</v>
      </c>
      <c r="C219">
        <f>IF(Sheet1!D219="Non-Travel",0,IF(Sheet1!D219="Travel_Frequently",1,2))</f>
        <v>2</v>
      </c>
      <c r="D219">
        <v>992</v>
      </c>
      <c r="E219">
        <f>IF(Sheet1!F219="Human Resources",0,IF(Sheet1!F219="Research &amp; Development",1,2))</f>
        <v>1</v>
      </c>
      <c r="F219">
        <v>1</v>
      </c>
      <c r="G219">
        <v>3</v>
      </c>
      <c r="H219" cm="1">
        <f t="array" ref="H219">_xlfn.IFS(Sheet1!I219="Human Resources",0,Sheet1!I219="Life Sciences",1,Sheet1!I219="Marketing",2,Sheet1!I219="Medical",3,Sheet1!I219="Technical Degree",4,Sheet1!I219="Other",5)</f>
        <v>4</v>
      </c>
      <c r="I219">
        <v>1</v>
      </c>
      <c r="J219">
        <v>300</v>
      </c>
      <c r="K219">
        <v>3</v>
      </c>
      <c r="L219">
        <f>IF(Sheet1!M219="Male",0,1)</f>
        <v>0</v>
      </c>
      <c r="M219">
        <v>85</v>
      </c>
      <c r="N219">
        <v>3</v>
      </c>
      <c r="O219">
        <v>1</v>
      </c>
      <c r="P219" cm="1">
        <f t="array" ref="P219">_xlfn.IFS(Sheet1!Q219="Healthcare Representative",0,Sheet1!Q219="Human Resources",1,Sheet1!Q219="Laboratory Technician",2,Sheet1!Q219="Manager",3,Sheet1!Q219="Manufacturing Director",4,Sheet1!Q219="Research Director",5,Sheet1!Q219="Research Scientist",6,Sheet1!Q219="Sales Executive",7,Sheet1!Q219="Sales Representative",8)</f>
        <v>6</v>
      </c>
      <c r="Q219">
        <v>3</v>
      </c>
      <c r="R219">
        <f>IF(Sheet1!S219="Single",0,IF(Sheet1!S219="Married",1,2))</f>
        <v>0</v>
      </c>
      <c r="S219">
        <v>2058</v>
      </c>
      <c r="T219">
        <v>19757</v>
      </c>
      <c r="U219">
        <v>0</v>
      </c>
      <c r="V219">
        <f>IF(Sheet1!X219="No",0,1)</f>
        <v>0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</row>
    <row r="220" spans="1:34" x14ac:dyDescent="0.3">
      <c r="A220">
        <f>IF(Sheet1!C220="No",0,1)</f>
        <v>0</v>
      </c>
      <c r="B220">
        <v>45</v>
      </c>
      <c r="C220">
        <f>IF(Sheet1!D220="Non-Travel",0,IF(Sheet1!D220="Travel_Frequently",1,2))</f>
        <v>0</v>
      </c>
      <c r="D220">
        <v>1052</v>
      </c>
      <c r="E220">
        <f>IF(Sheet1!F220="Human Resources",0,IF(Sheet1!F220="Research &amp; Development",1,2))</f>
        <v>2</v>
      </c>
      <c r="F220">
        <v>6</v>
      </c>
      <c r="G220">
        <v>3</v>
      </c>
      <c r="H220" cm="1">
        <f t="array" ref="H220">_xlfn.IFS(Sheet1!I220="Human Resources",0,Sheet1!I220="Life Sciences",1,Sheet1!I220="Marketing",2,Sheet1!I220="Medical",3,Sheet1!I220="Technical Degree",4,Sheet1!I220="Other",5)</f>
        <v>3</v>
      </c>
      <c r="I220">
        <v>1</v>
      </c>
      <c r="J220">
        <v>302</v>
      </c>
      <c r="K220">
        <v>4</v>
      </c>
      <c r="L220">
        <f>IF(Sheet1!M220="Male",0,1)</f>
        <v>1</v>
      </c>
      <c r="M220">
        <v>57</v>
      </c>
      <c r="N220">
        <v>2</v>
      </c>
      <c r="O220">
        <v>3</v>
      </c>
      <c r="P220" cm="1">
        <f t="array" ref="P220">_xlfn.IFS(Sheet1!Q220="Healthcare Representative",0,Sheet1!Q220="Human Resources",1,Sheet1!Q220="Laboratory Technician",2,Sheet1!Q220="Manager",3,Sheet1!Q220="Manufacturing Director",4,Sheet1!Q220="Research Director",5,Sheet1!Q220="Research Scientist",6,Sheet1!Q220="Sales Executive",7,Sheet1!Q220="Sales Representative",8)</f>
        <v>7</v>
      </c>
      <c r="Q220">
        <v>4</v>
      </c>
      <c r="R220">
        <f>IF(Sheet1!S220="Single",0,IF(Sheet1!S220="Married",1,2))</f>
        <v>0</v>
      </c>
      <c r="S220">
        <v>8865</v>
      </c>
      <c r="T220">
        <v>16840</v>
      </c>
      <c r="U220">
        <v>6</v>
      </c>
      <c r="V220">
        <f>IF(Sheet1!X220="No",0,1)</f>
        <v>0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</row>
    <row r="221" spans="1:34" x14ac:dyDescent="0.3">
      <c r="A221">
        <f>IF(Sheet1!C221="No",0,1)</f>
        <v>0</v>
      </c>
      <c r="B221">
        <v>54</v>
      </c>
      <c r="C221">
        <f>IF(Sheet1!D221="Non-Travel",0,IF(Sheet1!D221="Travel_Frequently",1,2))</f>
        <v>2</v>
      </c>
      <c r="D221">
        <v>1147</v>
      </c>
      <c r="E221">
        <f>IF(Sheet1!F221="Human Resources",0,IF(Sheet1!F221="Research &amp; Development",1,2))</f>
        <v>2</v>
      </c>
      <c r="F221">
        <v>3</v>
      </c>
      <c r="G221">
        <v>3</v>
      </c>
      <c r="H221" cm="1">
        <f t="array" ref="H221">_xlfn.IFS(Sheet1!I221="Human Resources",0,Sheet1!I221="Life Sciences",1,Sheet1!I221="Marketing",2,Sheet1!I221="Medical",3,Sheet1!I221="Technical Degree",4,Sheet1!I221="Other",5)</f>
        <v>2</v>
      </c>
      <c r="I221">
        <v>1</v>
      </c>
      <c r="J221">
        <v>303</v>
      </c>
      <c r="K221">
        <v>4</v>
      </c>
      <c r="L221">
        <f>IF(Sheet1!M221="Male",0,1)</f>
        <v>1</v>
      </c>
      <c r="M221">
        <v>52</v>
      </c>
      <c r="N221">
        <v>3</v>
      </c>
      <c r="O221">
        <v>2</v>
      </c>
      <c r="P221" cm="1">
        <f t="array" ref="P221">_xlfn.IFS(Sheet1!Q221="Healthcare Representative",0,Sheet1!Q221="Human Resources",1,Sheet1!Q221="Laboratory Technician",2,Sheet1!Q221="Manager",3,Sheet1!Q221="Manufacturing Director",4,Sheet1!Q221="Research Director",5,Sheet1!Q221="Research Scientist",6,Sheet1!Q221="Sales Executive",7,Sheet1!Q221="Sales Representative",8)</f>
        <v>7</v>
      </c>
      <c r="Q221">
        <v>1</v>
      </c>
      <c r="R221">
        <f>IF(Sheet1!S221="Single",0,IF(Sheet1!S221="Married",1,2))</f>
        <v>1</v>
      </c>
      <c r="S221">
        <v>5940</v>
      </c>
      <c r="T221">
        <v>17011</v>
      </c>
      <c r="U221">
        <v>2</v>
      </c>
      <c r="V221">
        <f>IF(Sheet1!X221="No",0,1)</f>
        <v>0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</row>
    <row r="222" spans="1:34" x14ac:dyDescent="0.3">
      <c r="A222">
        <f>IF(Sheet1!C222="No",0,1)</f>
        <v>0</v>
      </c>
      <c r="B222">
        <v>36</v>
      </c>
      <c r="C222">
        <f>IF(Sheet1!D222="Non-Travel",0,IF(Sheet1!D222="Travel_Frequently",1,2))</f>
        <v>2</v>
      </c>
      <c r="D222">
        <v>1396</v>
      </c>
      <c r="E222">
        <f>IF(Sheet1!F222="Human Resources",0,IF(Sheet1!F222="Research &amp; Development",1,2))</f>
        <v>1</v>
      </c>
      <c r="F222">
        <v>5</v>
      </c>
      <c r="G222">
        <v>2</v>
      </c>
      <c r="H222" cm="1">
        <f t="array" ref="H222">_xlfn.IFS(Sheet1!I222="Human Resources",0,Sheet1!I222="Life Sciences",1,Sheet1!I222="Marketing",2,Sheet1!I222="Medical",3,Sheet1!I222="Technical Degree",4,Sheet1!I222="Other",5)</f>
        <v>1</v>
      </c>
      <c r="I222">
        <v>1</v>
      </c>
      <c r="J222">
        <v>304</v>
      </c>
      <c r="K222">
        <v>4</v>
      </c>
      <c r="L222">
        <f>IF(Sheet1!M222="Male",0,1)</f>
        <v>0</v>
      </c>
      <c r="M222">
        <v>62</v>
      </c>
      <c r="N222">
        <v>3</v>
      </c>
      <c r="O222">
        <v>2</v>
      </c>
      <c r="P222" cm="1">
        <f t="array" ref="P222">_xlfn.IFS(Sheet1!Q222="Healthcare Representative",0,Sheet1!Q222="Human Resources",1,Sheet1!Q222="Laboratory Technician",2,Sheet1!Q222="Manager",3,Sheet1!Q222="Manufacturing Director",4,Sheet1!Q222="Research Director",5,Sheet1!Q222="Research Scientist",6,Sheet1!Q222="Sales Executive",7,Sheet1!Q222="Sales Representative",8)</f>
        <v>2</v>
      </c>
      <c r="Q222">
        <v>2</v>
      </c>
      <c r="R222">
        <f>IF(Sheet1!S222="Single",0,IF(Sheet1!S222="Married",1,2))</f>
        <v>0</v>
      </c>
      <c r="S222">
        <v>5914</v>
      </c>
      <c r="T222">
        <v>9945</v>
      </c>
      <c r="U222">
        <v>8</v>
      </c>
      <c r="V222">
        <f>IF(Sheet1!X222="No",0,1)</f>
        <v>0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</row>
    <row r="223" spans="1:34" x14ac:dyDescent="0.3">
      <c r="A223">
        <f>IF(Sheet1!C223="No",0,1)</f>
        <v>0</v>
      </c>
      <c r="B223">
        <v>33</v>
      </c>
      <c r="C223">
        <f>IF(Sheet1!D223="Non-Travel",0,IF(Sheet1!D223="Travel_Frequently",1,2))</f>
        <v>2</v>
      </c>
      <c r="D223">
        <v>147</v>
      </c>
      <c r="E223">
        <f>IF(Sheet1!F223="Human Resources",0,IF(Sheet1!F223="Research &amp; Development",1,2))</f>
        <v>1</v>
      </c>
      <c r="F223">
        <v>4</v>
      </c>
      <c r="G223">
        <v>4</v>
      </c>
      <c r="H223" cm="1">
        <f t="array" ref="H223">_xlfn.IFS(Sheet1!I223="Human Resources",0,Sheet1!I223="Life Sciences",1,Sheet1!I223="Marketing",2,Sheet1!I223="Medical",3,Sheet1!I223="Technical Degree",4,Sheet1!I223="Other",5)</f>
        <v>3</v>
      </c>
      <c r="I223">
        <v>1</v>
      </c>
      <c r="J223">
        <v>305</v>
      </c>
      <c r="K223">
        <v>3</v>
      </c>
      <c r="L223">
        <f>IF(Sheet1!M223="Male",0,1)</f>
        <v>1</v>
      </c>
      <c r="M223">
        <v>47</v>
      </c>
      <c r="N223">
        <v>2</v>
      </c>
      <c r="O223">
        <v>1</v>
      </c>
      <c r="P223" cm="1">
        <f t="array" ref="P223">_xlfn.IFS(Sheet1!Q223="Healthcare Representative",0,Sheet1!Q223="Human Resources",1,Sheet1!Q223="Laboratory Technician",2,Sheet1!Q223="Manager",3,Sheet1!Q223="Manufacturing Director",4,Sheet1!Q223="Research Director",5,Sheet1!Q223="Research Scientist",6,Sheet1!Q223="Sales Executive",7,Sheet1!Q223="Sales Representative",8)</f>
        <v>6</v>
      </c>
      <c r="Q223">
        <v>2</v>
      </c>
      <c r="R223">
        <f>IF(Sheet1!S223="Single",0,IF(Sheet1!S223="Married",1,2))</f>
        <v>1</v>
      </c>
      <c r="S223">
        <v>2622</v>
      </c>
      <c r="T223">
        <v>13248</v>
      </c>
      <c r="U223">
        <v>6</v>
      </c>
      <c r="V223">
        <f>IF(Sheet1!X223="No",0,1)</f>
        <v>0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</row>
    <row r="224" spans="1:34" x14ac:dyDescent="0.3">
      <c r="A224">
        <f>IF(Sheet1!C224="No",0,1)</f>
        <v>0</v>
      </c>
      <c r="B224">
        <v>37</v>
      </c>
      <c r="C224">
        <f>IF(Sheet1!D224="Non-Travel",0,IF(Sheet1!D224="Travel_Frequently",1,2))</f>
        <v>1</v>
      </c>
      <c r="D224">
        <v>663</v>
      </c>
      <c r="E224">
        <f>IF(Sheet1!F224="Human Resources",0,IF(Sheet1!F224="Research &amp; Development",1,2))</f>
        <v>1</v>
      </c>
      <c r="F224">
        <v>11</v>
      </c>
      <c r="G224">
        <v>3</v>
      </c>
      <c r="H224" cm="1">
        <f t="array" ref="H224">_xlfn.IFS(Sheet1!I224="Human Resources",0,Sheet1!I224="Life Sciences",1,Sheet1!I224="Marketing",2,Sheet1!I224="Medical",3,Sheet1!I224="Technical Degree",4,Sheet1!I224="Other",5)</f>
        <v>5</v>
      </c>
      <c r="I224">
        <v>1</v>
      </c>
      <c r="J224">
        <v>306</v>
      </c>
      <c r="K224">
        <v>2</v>
      </c>
      <c r="L224">
        <f>IF(Sheet1!M224="Male",0,1)</f>
        <v>0</v>
      </c>
      <c r="M224">
        <v>47</v>
      </c>
      <c r="N224">
        <v>3</v>
      </c>
      <c r="O224">
        <v>3</v>
      </c>
      <c r="P224" cm="1">
        <f t="array" ref="P224">_xlfn.IFS(Sheet1!Q224="Healthcare Representative",0,Sheet1!Q224="Human Resources",1,Sheet1!Q224="Laboratory Technician",2,Sheet1!Q224="Manager",3,Sheet1!Q224="Manufacturing Director",4,Sheet1!Q224="Research Director",5,Sheet1!Q224="Research Scientist",6,Sheet1!Q224="Sales Executive",7,Sheet1!Q224="Sales Representative",8)</f>
        <v>5</v>
      </c>
      <c r="Q224">
        <v>4</v>
      </c>
      <c r="R224">
        <f>IF(Sheet1!S224="Single",0,IF(Sheet1!S224="Married",1,2))</f>
        <v>2</v>
      </c>
      <c r="S224">
        <v>12185</v>
      </c>
      <c r="T224">
        <v>10056</v>
      </c>
      <c r="U224">
        <v>1</v>
      </c>
      <c r="V224">
        <f>IF(Sheet1!X224="No",0,1)</f>
        <v>1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</row>
    <row r="225" spans="1:34" x14ac:dyDescent="0.3">
      <c r="A225">
        <f>IF(Sheet1!C225="No",0,1)</f>
        <v>0</v>
      </c>
      <c r="B225">
        <v>38</v>
      </c>
      <c r="C225">
        <f>IF(Sheet1!D225="Non-Travel",0,IF(Sheet1!D225="Travel_Frequently",1,2))</f>
        <v>2</v>
      </c>
      <c r="D225">
        <v>119</v>
      </c>
      <c r="E225">
        <f>IF(Sheet1!F225="Human Resources",0,IF(Sheet1!F225="Research &amp; Development",1,2))</f>
        <v>2</v>
      </c>
      <c r="F225">
        <v>3</v>
      </c>
      <c r="G225">
        <v>3</v>
      </c>
      <c r="H225" cm="1">
        <f t="array" ref="H225">_xlfn.IFS(Sheet1!I225="Human Resources",0,Sheet1!I225="Life Sciences",1,Sheet1!I225="Marketing",2,Sheet1!I225="Medical",3,Sheet1!I225="Technical Degree",4,Sheet1!I225="Other",5)</f>
        <v>1</v>
      </c>
      <c r="I225">
        <v>1</v>
      </c>
      <c r="J225">
        <v>307</v>
      </c>
      <c r="K225">
        <v>1</v>
      </c>
      <c r="L225">
        <f>IF(Sheet1!M225="Male",0,1)</f>
        <v>0</v>
      </c>
      <c r="M225">
        <v>76</v>
      </c>
      <c r="N225">
        <v>3</v>
      </c>
      <c r="O225">
        <v>3</v>
      </c>
      <c r="P225" cm="1">
        <f t="array" ref="P225">_xlfn.IFS(Sheet1!Q225="Healthcare Representative",0,Sheet1!Q225="Human Resources",1,Sheet1!Q225="Laboratory Technician",2,Sheet1!Q225="Manager",3,Sheet1!Q225="Manufacturing Director",4,Sheet1!Q225="Research Director",5,Sheet1!Q225="Research Scientist",6,Sheet1!Q225="Sales Executive",7,Sheet1!Q225="Sales Representative",8)</f>
        <v>7</v>
      </c>
      <c r="Q225">
        <v>3</v>
      </c>
      <c r="R225">
        <f>IF(Sheet1!S225="Single",0,IF(Sheet1!S225="Married",1,2))</f>
        <v>2</v>
      </c>
      <c r="S225">
        <v>10609</v>
      </c>
      <c r="T225">
        <v>9647</v>
      </c>
      <c r="U225">
        <v>0</v>
      </c>
      <c r="V225">
        <f>IF(Sheet1!X225="No",0,1)</f>
        <v>0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</row>
    <row r="226" spans="1:34" x14ac:dyDescent="0.3">
      <c r="A226">
        <f>IF(Sheet1!C226="No",0,1)</f>
        <v>0</v>
      </c>
      <c r="B226">
        <v>31</v>
      </c>
      <c r="C226">
        <f>IF(Sheet1!D226="Non-Travel",0,IF(Sheet1!D226="Travel_Frequently",1,2))</f>
        <v>0</v>
      </c>
      <c r="D226">
        <v>979</v>
      </c>
      <c r="E226">
        <f>IF(Sheet1!F226="Human Resources",0,IF(Sheet1!F226="Research &amp; Development",1,2))</f>
        <v>1</v>
      </c>
      <c r="F226">
        <v>1</v>
      </c>
      <c r="G226">
        <v>4</v>
      </c>
      <c r="H226" cm="1">
        <f t="array" ref="H226">_xlfn.IFS(Sheet1!I226="Human Resources",0,Sheet1!I226="Life Sciences",1,Sheet1!I226="Marketing",2,Sheet1!I226="Medical",3,Sheet1!I226="Technical Degree",4,Sheet1!I226="Other",5)</f>
        <v>3</v>
      </c>
      <c r="I226">
        <v>1</v>
      </c>
      <c r="J226">
        <v>308</v>
      </c>
      <c r="K226">
        <v>3</v>
      </c>
      <c r="L226">
        <f>IF(Sheet1!M226="Male",0,1)</f>
        <v>0</v>
      </c>
      <c r="M226">
        <v>90</v>
      </c>
      <c r="N226">
        <v>1</v>
      </c>
      <c r="O226">
        <v>2</v>
      </c>
      <c r="P226" cm="1">
        <f t="array" ref="P226">_xlfn.IFS(Sheet1!Q226="Healthcare Representative",0,Sheet1!Q226="Human Resources",1,Sheet1!Q226="Laboratory Technician",2,Sheet1!Q226="Manager",3,Sheet1!Q226="Manufacturing Director",4,Sheet1!Q226="Research Director",5,Sheet1!Q226="Research Scientist",6,Sheet1!Q226="Sales Executive",7,Sheet1!Q226="Sales Representative",8)</f>
        <v>4</v>
      </c>
      <c r="Q226">
        <v>3</v>
      </c>
      <c r="R226">
        <f>IF(Sheet1!S226="Single",0,IF(Sheet1!S226="Married",1,2))</f>
        <v>1</v>
      </c>
      <c r="S226">
        <v>4345</v>
      </c>
      <c r="T226">
        <v>4381</v>
      </c>
      <c r="U226">
        <v>0</v>
      </c>
      <c r="V226">
        <f>IF(Sheet1!X226="No",0,1)</f>
        <v>0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</row>
    <row r="227" spans="1:34" x14ac:dyDescent="0.3">
      <c r="A227">
        <f>IF(Sheet1!C227="No",0,1)</f>
        <v>0</v>
      </c>
      <c r="B227">
        <v>59</v>
      </c>
      <c r="C227">
        <f>IF(Sheet1!D227="Non-Travel",0,IF(Sheet1!D227="Travel_Frequently",1,2))</f>
        <v>2</v>
      </c>
      <c r="D227">
        <v>142</v>
      </c>
      <c r="E227">
        <f>IF(Sheet1!F227="Human Resources",0,IF(Sheet1!F227="Research &amp; Development",1,2))</f>
        <v>1</v>
      </c>
      <c r="F227">
        <v>3</v>
      </c>
      <c r="G227">
        <v>3</v>
      </c>
      <c r="H227" cm="1">
        <f t="array" ref="H227">_xlfn.IFS(Sheet1!I227="Human Resources",0,Sheet1!I227="Life Sciences",1,Sheet1!I227="Marketing",2,Sheet1!I227="Medical",3,Sheet1!I227="Technical Degree",4,Sheet1!I227="Other",5)</f>
        <v>1</v>
      </c>
      <c r="I227">
        <v>1</v>
      </c>
      <c r="J227">
        <v>309</v>
      </c>
      <c r="K227">
        <v>3</v>
      </c>
      <c r="L227">
        <f>IF(Sheet1!M227="Male",0,1)</f>
        <v>0</v>
      </c>
      <c r="M227">
        <v>70</v>
      </c>
      <c r="N227">
        <v>2</v>
      </c>
      <c r="O227">
        <v>1</v>
      </c>
      <c r="P227" cm="1">
        <f t="array" ref="P227">_xlfn.IFS(Sheet1!Q227="Healthcare Representative",0,Sheet1!Q227="Human Resources",1,Sheet1!Q227="Laboratory Technician",2,Sheet1!Q227="Manager",3,Sheet1!Q227="Manufacturing Director",4,Sheet1!Q227="Research Director",5,Sheet1!Q227="Research Scientist",6,Sheet1!Q227="Sales Executive",7,Sheet1!Q227="Sales Representative",8)</f>
        <v>6</v>
      </c>
      <c r="Q227">
        <v>4</v>
      </c>
      <c r="R227">
        <f>IF(Sheet1!S227="Single",0,IF(Sheet1!S227="Married",1,2))</f>
        <v>1</v>
      </c>
      <c r="S227">
        <v>2177</v>
      </c>
      <c r="T227">
        <v>8456</v>
      </c>
      <c r="U227">
        <v>3</v>
      </c>
      <c r="V227">
        <f>IF(Sheet1!X227="No",0,1)</f>
        <v>0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</row>
    <row r="228" spans="1:34" x14ac:dyDescent="0.3">
      <c r="A228">
        <f>IF(Sheet1!C228="No",0,1)</f>
        <v>0</v>
      </c>
      <c r="B228">
        <v>37</v>
      </c>
      <c r="C228">
        <f>IF(Sheet1!D228="Non-Travel",0,IF(Sheet1!D228="Travel_Frequently",1,2))</f>
        <v>1</v>
      </c>
      <c r="D228">
        <v>319</v>
      </c>
      <c r="E228">
        <f>IF(Sheet1!F228="Human Resources",0,IF(Sheet1!F228="Research &amp; Development",1,2))</f>
        <v>2</v>
      </c>
      <c r="F228">
        <v>4</v>
      </c>
      <c r="G228">
        <v>4</v>
      </c>
      <c r="H228" cm="1">
        <f t="array" ref="H228">_xlfn.IFS(Sheet1!I228="Human Resources",0,Sheet1!I228="Life Sciences",1,Sheet1!I228="Marketing",2,Sheet1!I228="Medical",3,Sheet1!I228="Technical Degree",4,Sheet1!I228="Other",5)</f>
        <v>2</v>
      </c>
      <c r="I228">
        <v>1</v>
      </c>
      <c r="J228">
        <v>311</v>
      </c>
      <c r="K228">
        <v>1</v>
      </c>
      <c r="L228">
        <f>IF(Sheet1!M228="Male",0,1)</f>
        <v>0</v>
      </c>
      <c r="M228">
        <v>41</v>
      </c>
      <c r="N228">
        <v>3</v>
      </c>
      <c r="O228">
        <v>1</v>
      </c>
      <c r="P228" cm="1">
        <f t="array" ref="P228">_xlfn.IFS(Sheet1!Q228="Healthcare Representative",0,Sheet1!Q228="Human Resources",1,Sheet1!Q228="Laboratory Technician",2,Sheet1!Q228="Manager",3,Sheet1!Q228="Manufacturing Director",4,Sheet1!Q228="Research Director",5,Sheet1!Q228="Research Scientist",6,Sheet1!Q228="Sales Executive",7,Sheet1!Q228="Sales Representative",8)</f>
        <v>8</v>
      </c>
      <c r="Q228">
        <v>4</v>
      </c>
      <c r="R228">
        <f>IF(Sheet1!S228="Single",0,IF(Sheet1!S228="Married",1,2))</f>
        <v>2</v>
      </c>
      <c r="S228">
        <v>2793</v>
      </c>
      <c r="T228">
        <v>2539</v>
      </c>
      <c r="U228">
        <v>4</v>
      </c>
      <c r="V228">
        <f>IF(Sheet1!X228="No",0,1)</f>
        <v>0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</row>
    <row r="229" spans="1:34" x14ac:dyDescent="0.3">
      <c r="A229">
        <f>IF(Sheet1!C229="No",0,1)</f>
        <v>0</v>
      </c>
      <c r="B229">
        <v>29</v>
      </c>
      <c r="C229">
        <f>IF(Sheet1!D229="Non-Travel",0,IF(Sheet1!D229="Travel_Frequently",1,2))</f>
        <v>1</v>
      </c>
      <c r="D229">
        <v>1413</v>
      </c>
      <c r="E229">
        <f>IF(Sheet1!F229="Human Resources",0,IF(Sheet1!F229="Research &amp; Development",1,2))</f>
        <v>2</v>
      </c>
      <c r="F229">
        <v>1</v>
      </c>
      <c r="G229">
        <v>1</v>
      </c>
      <c r="H229" cm="1">
        <f t="array" ref="H229">_xlfn.IFS(Sheet1!I229="Human Resources",0,Sheet1!I229="Life Sciences",1,Sheet1!I229="Marketing",2,Sheet1!I229="Medical",3,Sheet1!I229="Technical Degree",4,Sheet1!I229="Other",5)</f>
        <v>3</v>
      </c>
      <c r="I229">
        <v>1</v>
      </c>
      <c r="J229">
        <v>312</v>
      </c>
      <c r="K229">
        <v>2</v>
      </c>
      <c r="L229">
        <f>IF(Sheet1!M229="Male",0,1)</f>
        <v>1</v>
      </c>
      <c r="M229">
        <v>42</v>
      </c>
      <c r="N229">
        <v>3</v>
      </c>
      <c r="O229">
        <v>3</v>
      </c>
      <c r="P229" cm="1">
        <f t="array" ref="P229">_xlfn.IFS(Sheet1!Q229="Healthcare Representative",0,Sheet1!Q229="Human Resources",1,Sheet1!Q229="Laboratory Technician",2,Sheet1!Q229="Manager",3,Sheet1!Q229="Manufacturing Director",4,Sheet1!Q229="Research Director",5,Sheet1!Q229="Research Scientist",6,Sheet1!Q229="Sales Executive",7,Sheet1!Q229="Sales Representative",8)</f>
        <v>7</v>
      </c>
      <c r="Q229">
        <v>4</v>
      </c>
      <c r="R229">
        <f>IF(Sheet1!S229="Single",0,IF(Sheet1!S229="Married",1,2))</f>
        <v>1</v>
      </c>
      <c r="S229">
        <v>7918</v>
      </c>
      <c r="T229">
        <v>6599</v>
      </c>
      <c r="U229">
        <v>1</v>
      </c>
      <c r="V229">
        <f>IF(Sheet1!X229="No",0,1)</f>
        <v>0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</row>
    <row r="230" spans="1:34" x14ac:dyDescent="0.3">
      <c r="A230">
        <f>IF(Sheet1!C230="No",0,1)</f>
        <v>0</v>
      </c>
      <c r="B230">
        <v>35</v>
      </c>
      <c r="C230">
        <f>IF(Sheet1!D230="Non-Travel",0,IF(Sheet1!D230="Travel_Frequently",1,2))</f>
        <v>1</v>
      </c>
      <c r="D230">
        <v>944</v>
      </c>
      <c r="E230">
        <f>IF(Sheet1!F230="Human Resources",0,IF(Sheet1!F230="Research &amp; Development",1,2))</f>
        <v>2</v>
      </c>
      <c r="F230">
        <v>1</v>
      </c>
      <c r="G230">
        <v>3</v>
      </c>
      <c r="H230" cm="1">
        <f t="array" ref="H230">_xlfn.IFS(Sheet1!I230="Human Resources",0,Sheet1!I230="Life Sciences",1,Sheet1!I230="Marketing",2,Sheet1!I230="Medical",3,Sheet1!I230="Technical Degree",4,Sheet1!I230="Other",5)</f>
        <v>2</v>
      </c>
      <c r="I230">
        <v>1</v>
      </c>
      <c r="J230">
        <v>314</v>
      </c>
      <c r="K230">
        <v>3</v>
      </c>
      <c r="L230">
        <f>IF(Sheet1!M230="Male",0,1)</f>
        <v>1</v>
      </c>
      <c r="M230">
        <v>92</v>
      </c>
      <c r="N230">
        <v>3</v>
      </c>
      <c r="O230">
        <v>3</v>
      </c>
      <c r="P230" cm="1">
        <f t="array" ref="P230">_xlfn.IFS(Sheet1!Q230="Healthcare Representative",0,Sheet1!Q230="Human Resources",1,Sheet1!Q230="Laboratory Technician",2,Sheet1!Q230="Manager",3,Sheet1!Q230="Manufacturing Director",4,Sheet1!Q230="Research Director",5,Sheet1!Q230="Research Scientist",6,Sheet1!Q230="Sales Executive",7,Sheet1!Q230="Sales Representative",8)</f>
        <v>7</v>
      </c>
      <c r="Q230">
        <v>3</v>
      </c>
      <c r="R230">
        <f>IF(Sheet1!S230="Single",0,IF(Sheet1!S230="Married",1,2))</f>
        <v>0</v>
      </c>
      <c r="S230">
        <v>8789</v>
      </c>
      <c r="T230">
        <v>9096</v>
      </c>
      <c r="U230">
        <v>1</v>
      </c>
      <c r="V230">
        <f>IF(Sheet1!X230="No",0,1)</f>
        <v>0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</row>
    <row r="231" spans="1:34" x14ac:dyDescent="0.3">
      <c r="A231">
        <f>IF(Sheet1!C231="No",0,1)</f>
        <v>1</v>
      </c>
      <c r="B231">
        <v>29</v>
      </c>
      <c r="C231">
        <f>IF(Sheet1!D231="Non-Travel",0,IF(Sheet1!D231="Travel_Frequently",1,2))</f>
        <v>2</v>
      </c>
      <c r="D231">
        <v>896</v>
      </c>
      <c r="E231">
        <f>IF(Sheet1!F231="Human Resources",0,IF(Sheet1!F231="Research &amp; Development",1,2))</f>
        <v>1</v>
      </c>
      <c r="F231">
        <v>18</v>
      </c>
      <c r="G231">
        <v>1</v>
      </c>
      <c r="H231" cm="1">
        <f t="array" ref="H231">_xlfn.IFS(Sheet1!I231="Human Resources",0,Sheet1!I231="Life Sciences",1,Sheet1!I231="Marketing",2,Sheet1!I231="Medical",3,Sheet1!I231="Technical Degree",4,Sheet1!I231="Other",5)</f>
        <v>3</v>
      </c>
      <c r="I231">
        <v>1</v>
      </c>
      <c r="J231">
        <v>315</v>
      </c>
      <c r="K231">
        <v>3</v>
      </c>
      <c r="L231">
        <f>IF(Sheet1!M231="Male",0,1)</f>
        <v>0</v>
      </c>
      <c r="M231">
        <v>86</v>
      </c>
      <c r="N231">
        <v>2</v>
      </c>
      <c r="O231">
        <v>1</v>
      </c>
      <c r="P231" cm="1">
        <f t="array" ref="P231">_xlfn.IFS(Sheet1!Q231="Healthcare Representative",0,Sheet1!Q231="Human Resources",1,Sheet1!Q231="Laboratory Technician",2,Sheet1!Q231="Manager",3,Sheet1!Q231="Manufacturing Director",4,Sheet1!Q231="Research Director",5,Sheet1!Q231="Research Scientist",6,Sheet1!Q231="Sales Executive",7,Sheet1!Q231="Sales Representative",8)</f>
        <v>6</v>
      </c>
      <c r="Q231">
        <v>4</v>
      </c>
      <c r="R231">
        <f>IF(Sheet1!S231="Single",0,IF(Sheet1!S231="Married",1,2))</f>
        <v>0</v>
      </c>
      <c r="S231">
        <v>2389</v>
      </c>
      <c r="T231">
        <v>14961</v>
      </c>
      <c r="U231">
        <v>1</v>
      </c>
      <c r="V231">
        <f>IF(Sheet1!X231="No",0,1)</f>
        <v>1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</row>
    <row r="232" spans="1:34" x14ac:dyDescent="0.3">
      <c r="A232">
        <f>IF(Sheet1!C232="No",0,1)</f>
        <v>0</v>
      </c>
      <c r="B232">
        <v>52</v>
      </c>
      <c r="C232">
        <f>IF(Sheet1!D232="Non-Travel",0,IF(Sheet1!D232="Travel_Frequently",1,2))</f>
        <v>2</v>
      </c>
      <c r="D232">
        <v>1323</v>
      </c>
      <c r="E232">
        <f>IF(Sheet1!F232="Human Resources",0,IF(Sheet1!F232="Research &amp; Development",1,2))</f>
        <v>1</v>
      </c>
      <c r="F232">
        <v>2</v>
      </c>
      <c r="G232">
        <v>3</v>
      </c>
      <c r="H232" cm="1">
        <f t="array" ref="H232">_xlfn.IFS(Sheet1!I232="Human Resources",0,Sheet1!I232="Life Sciences",1,Sheet1!I232="Marketing",2,Sheet1!I232="Medical",3,Sheet1!I232="Technical Degree",4,Sheet1!I232="Other",5)</f>
        <v>1</v>
      </c>
      <c r="I232">
        <v>1</v>
      </c>
      <c r="J232">
        <v>316</v>
      </c>
      <c r="K232">
        <v>3</v>
      </c>
      <c r="L232">
        <f>IF(Sheet1!M232="Male",0,1)</f>
        <v>1</v>
      </c>
      <c r="M232">
        <v>89</v>
      </c>
      <c r="N232">
        <v>2</v>
      </c>
      <c r="O232">
        <v>1</v>
      </c>
      <c r="P232" cm="1">
        <f t="array" ref="P232">_xlfn.IFS(Sheet1!Q232="Healthcare Representative",0,Sheet1!Q232="Human Resources",1,Sheet1!Q232="Laboratory Technician",2,Sheet1!Q232="Manager",3,Sheet1!Q232="Manufacturing Director",4,Sheet1!Q232="Research Director",5,Sheet1!Q232="Research Scientist",6,Sheet1!Q232="Sales Executive",7,Sheet1!Q232="Sales Representative",8)</f>
        <v>2</v>
      </c>
      <c r="Q232">
        <v>4</v>
      </c>
      <c r="R232">
        <f>IF(Sheet1!S232="Single",0,IF(Sheet1!S232="Married",1,2))</f>
        <v>0</v>
      </c>
      <c r="S232">
        <v>3212</v>
      </c>
      <c r="T232">
        <v>3300</v>
      </c>
      <c r="U232">
        <v>7</v>
      </c>
      <c r="V232">
        <f>IF(Sheet1!X232="No",0,1)</f>
        <v>0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</row>
    <row r="233" spans="1:34" x14ac:dyDescent="0.3">
      <c r="A233">
        <f>IF(Sheet1!C233="No",0,1)</f>
        <v>0</v>
      </c>
      <c r="B233">
        <v>42</v>
      </c>
      <c r="C233">
        <f>IF(Sheet1!D233="Non-Travel",0,IF(Sheet1!D233="Travel_Frequently",1,2))</f>
        <v>2</v>
      </c>
      <c r="D233">
        <v>532</v>
      </c>
      <c r="E233">
        <f>IF(Sheet1!F233="Human Resources",0,IF(Sheet1!F233="Research &amp; Development",1,2))</f>
        <v>1</v>
      </c>
      <c r="F233">
        <v>4</v>
      </c>
      <c r="G233">
        <v>2</v>
      </c>
      <c r="H233" cm="1">
        <f t="array" ref="H233">_xlfn.IFS(Sheet1!I233="Human Resources",0,Sheet1!I233="Life Sciences",1,Sheet1!I233="Marketing",2,Sheet1!I233="Medical",3,Sheet1!I233="Technical Degree",4,Sheet1!I233="Other",5)</f>
        <v>4</v>
      </c>
      <c r="I233">
        <v>1</v>
      </c>
      <c r="J233">
        <v>319</v>
      </c>
      <c r="K233">
        <v>3</v>
      </c>
      <c r="L233">
        <f>IF(Sheet1!M233="Male",0,1)</f>
        <v>0</v>
      </c>
      <c r="M233">
        <v>58</v>
      </c>
      <c r="N233">
        <v>3</v>
      </c>
      <c r="O233">
        <v>5</v>
      </c>
      <c r="P233" cm="1">
        <f t="array" ref="P233">_xlfn.IFS(Sheet1!Q233="Healthcare Representative",0,Sheet1!Q233="Human Resources",1,Sheet1!Q233="Laboratory Technician",2,Sheet1!Q233="Manager",3,Sheet1!Q233="Manufacturing Director",4,Sheet1!Q233="Research Director",5,Sheet1!Q233="Research Scientist",6,Sheet1!Q233="Sales Executive",7,Sheet1!Q233="Sales Representative",8)</f>
        <v>3</v>
      </c>
      <c r="Q233">
        <v>4</v>
      </c>
      <c r="R233">
        <f>IF(Sheet1!S233="Single",0,IF(Sheet1!S233="Married",1,2))</f>
        <v>1</v>
      </c>
      <c r="S233">
        <v>19232</v>
      </c>
      <c r="T233">
        <v>4933</v>
      </c>
      <c r="U233">
        <v>1</v>
      </c>
      <c r="V233">
        <f>IF(Sheet1!X233="No",0,1)</f>
        <v>0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</row>
    <row r="234" spans="1:34" x14ac:dyDescent="0.3">
      <c r="A234">
        <f>IF(Sheet1!C234="No",0,1)</f>
        <v>0</v>
      </c>
      <c r="B234">
        <v>59</v>
      </c>
      <c r="C234">
        <f>IF(Sheet1!D234="Non-Travel",0,IF(Sheet1!D234="Travel_Frequently",1,2))</f>
        <v>2</v>
      </c>
      <c r="D234">
        <v>818</v>
      </c>
      <c r="E234">
        <f>IF(Sheet1!F234="Human Resources",0,IF(Sheet1!F234="Research &amp; Development",1,2))</f>
        <v>0</v>
      </c>
      <c r="F234">
        <v>6</v>
      </c>
      <c r="G234">
        <v>2</v>
      </c>
      <c r="H234" cm="1">
        <f t="array" ref="H234">_xlfn.IFS(Sheet1!I234="Human Resources",0,Sheet1!I234="Life Sciences",1,Sheet1!I234="Marketing",2,Sheet1!I234="Medical",3,Sheet1!I234="Technical Degree",4,Sheet1!I234="Other",5)</f>
        <v>3</v>
      </c>
      <c r="I234">
        <v>1</v>
      </c>
      <c r="J234">
        <v>321</v>
      </c>
      <c r="K234">
        <v>2</v>
      </c>
      <c r="L234">
        <f>IF(Sheet1!M234="Male",0,1)</f>
        <v>0</v>
      </c>
      <c r="M234">
        <v>52</v>
      </c>
      <c r="N234">
        <v>3</v>
      </c>
      <c r="O234">
        <v>1</v>
      </c>
      <c r="P234" cm="1">
        <f t="array" ref="P234">_xlfn.IFS(Sheet1!Q234="Healthcare Representative",0,Sheet1!Q234="Human Resources",1,Sheet1!Q234="Laboratory Technician",2,Sheet1!Q234="Manager",3,Sheet1!Q234="Manufacturing Director",4,Sheet1!Q234="Research Director",5,Sheet1!Q234="Research Scientist",6,Sheet1!Q234="Sales Executive",7,Sheet1!Q234="Sales Representative",8)</f>
        <v>1</v>
      </c>
      <c r="Q234">
        <v>3</v>
      </c>
      <c r="R234">
        <f>IF(Sheet1!S234="Single",0,IF(Sheet1!S234="Married",1,2))</f>
        <v>1</v>
      </c>
      <c r="S234">
        <v>2267</v>
      </c>
      <c r="T234">
        <v>25657</v>
      </c>
      <c r="U234">
        <v>8</v>
      </c>
      <c r="V234">
        <f>IF(Sheet1!X234="No",0,1)</f>
        <v>0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</row>
    <row r="235" spans="1:34" x14ac:dyDescent="0.3">
      <c r="A235">
        <f>IF(Sheet1!C235="No",0,1)</f>
        <v>0</v>
      </c>
      <c r="B235">
        <v>50</v>
      </c>
      <c r="C235">
        <f>IF(Sheet1!D235="Non-Travel",0,IF(Sheet1!D235="Travel_Frequently",1,2))</f>
        <v>2</v>
      </c>
      <c r="D235">
        <v>854</v>
      </c>
      <c r="E235">
        <f>IF(Sheet1!F235="Human Resources",0,IF(Sheet1!F235="Research &amp; Development",1,2))</f>
        <v>2</v>
      </c>
      <c r="F235">
        <v>1</v>
      </c>
      <c r="G235">
        <v>4</v>
      </c>
      <c r="H235" cm="1">
        <f t="array" ref="H235">_xlfn.IFS(Sheet1!I235="Human Resources",0,Sheet1!I235="Life Sciences",1,Sheet1!I235="Marketing",2,Sheet1!I235="Medical",3,Sheet1!I235="Technical Degree",4,Sheet1!I235="Other",5)</f>
        <v>3</v>
      </c>
      <c r="I235">
        <v>1</v>
      </c>
      <c r="J235">
        <v>323</v>
      </c>
      <c r="K235">
        <v>4</v>
      </c>
      <c r="L235">
        <f>IF(Sheet1!M235="Male",0,1)</f>
        <v>1</v>
      </c>
      <c r="M235">
        <v>68</v>
      </c>
      <c r="N235">
        <v>3</v>
      </c>
      <c r="O235">
        <v>5</v>
      </c>
      <c r="P235" cm="1">
        <f t="array" ref="P235">_xlfn.IFS(Sheet1!Q235="Healthcare Representative",0,Sheet1!Q235="Human Resources",1,Sheet1!Q235="Laboratory Technician",2,Sheet1!Q235="Manager",3,Sheet1!Q235="Manufacturing Director",4,Sheet1!Q235="Research Director",5,Sheet1!Q235="Research Scientist",6,Sheet1!Q235="Sales Executive",7,Sheet1!Q235="Sales Representative",8)</f>
        <v>3</v>
      </c>
      <c r="Q235">
        <v>4</v>
      </c>
      <c r="R235">
        <f>IF(Sheet1!S235="Single",0,IF(Sheet1!S235="Married",1,2))</f>
        <v>2</v>
      </c>
      <c r="S235">
        <v>19517</v>
      </c>
      <c r="T235">
        <v>24118</v>
      </c>
      <c r="U235">
        <v>3</v>
      </c>
      <c r="V235">
        <f>IF(Sheet1!X235="No",0,1)</f>
        <v>0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</row>
    <row r="236" spans="1:34" x14ac:dyDescent="0.3">
      <c r="A236">
        <f>IF(Sheet1!C236="No",0,1)</f>
        <v>1</v>
      </c>
      <c r="B236">
        <v>33</v>
      </c>
      <c r="C236">
        <f>IF(Sheet1!D236="Non-Travel",0,IF(Sheet1!D236="Travel_Frequently",1,2))</f>
        <v>2</v>
      </c>
      <c r="D236">
        <v>813</v>
      </c>
      <c r="E236">
        <f>IF(Sheet1!F236="Human Resources",0,IF(Sheet1!F236="Research &amp; Development",1,2))</f>
        <v>1</v>
      </c>
      <c r="F236">
        <v>14</v>
      </c>
      <c r="G236">
        <v>3</v>
      </c>
      <c r="H236" cm="1">
        <f t="array" ref="H236">_xlfn.IFS(Sheet1!I236="Human Resources",0,Sheet1!I236="Life Sciences",1,Sheet1!I236="Marketing",2,Sheet1!I236="Medical",3,Sheet1!I236="Technical Degree",4,Sheet1!I236="Other",5)</f>
        <v>3</v>
      </c>
      <c r="I236">
        <v>1</v>
      </c>
      <c r="J236">
        <v>325</v>
      </c>
      <c r="K236">
        <v>3</v>
      </c>
      <c r="L236">
        <f>IF(Sheet1!M236="Male",0,1)</f>
        <v>0</v>
      </c>
      <c r="M236">
        <v>58</v>
      </c>
      <c r="N236">
        <v>3</v>
      </c>
      <c r="O236">
        <v>1</v>
      </c>
      <c r="P236" cm="1">
        <f t="array" ref="P236">_xlfn.IFS(Sheet1!Q236="Healthcare Representative",0,Sheet1!Q236="Human Resources",1,Sheet1!Q236="Laboratory Technician",2,Sheet1!Q236="Manager",3,Sheet1!Q236="Manufacturing Director",4,Sheet1!Q236="Research Director",5,Sheet1!Q236="Research Scientist",6,Sheet1!Q236="Sales Executive",7,Sheet1!Q236="Sales Representative",8)</f>
        <v>2</v>
      </c>
      <c r="Q236">
        <v>4</v>
      </c>
      <c r="R236">
        <f>IF(Sheet1!S236="Single",0,IF(Sheet1!S236="Married",1,2))</f>
        <v>1</v>
      </c>
      <c r="S236">
        <v>2436</v>
      </c>
      <c r="T236">
        <v>22149</v>
      </c>
      <c r="U236">
        <v>5</v>
      </c>
      <c r="V236">
        <f>IF(Sheet1!X236="No",0,1)</f>
        <v>1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</row>
    <row r="237" spans="1:34" x14ac:dyDescent="0.3">
      <c r="A237">
        <f>IF(Sheet1!C237="No",0,1)</f>
        <v>0</v>
      </c>
      <c r="B237">
        <v>43</v>
      </c>
      <c r="C237">
        <f>IF(Sheet1!D237="Non-Travel",0,IF(Sheet1!D237="Travel_Frequently",1,2))</f>
        <v>2</v>
      </c>
      <c r="D237">
        <v>1034</v>
      </c>
      <c r="E237">
        <f>IF(Sheet1!F237="Human Resources",0,IF(Sheet1!F237="Research &amp; Development",1,2))</f>
        <v>2</v>
      </c>
      <c r="F237">
        <v>16</v>
      </c>
      <c r="G237">
        <v>3</v>
      </c>
      <c r="H237" cm="1">
        <f t="array" ref="H237">_xlfn.IFS(Sheet1!I237="Human Resources",0,Sheet1!I237="Life Sciences",1,Sheet1!I237="Marketing",2,Sheet1!I237="Medical",3,Sheet1!I237="Technical Degree",4,Sheet1!I237="Other",5)</f>
        <v>2</v>
      </c>
      <c r="I237">
        <v>1</v>
      </c>
      <c r="J237">
        <v>327</v>
      </c>
      <c r="K237">
        <v>4</v>
      </c>
      <c r="L237">
        <f>IF(Sheet1!M237="Male",0,1)</f>
        <v>1</v>
      </c>
      <c r="M237">
        <v>80</v>
      </c>
      <c r="N237">
        <v>3</v>
      </c>
      <c r="O237">
        <v>4</v>
      </c>
      <c r="P237" cm="1">
        <f t="array" ref="P237">_xlfn.IFS(Sheet1!Q237="Healthcare Representative",0,Sheet1!Q237="Human Resources",1,Sheet1!Q237="Laboratory Technician",2,Sheet1!Q237="Manager",3,Sheet1!Q237="Manufacturing Director",4,Sheet1!Q237="Research Director",5,Sheet1!Q237="Research Scientist",6,Sheet1!Q237="Sales Executive",7,Sheet1!Q237="Sales Representative",8)</f>
        <v>3</v>
      </c>
      <c r="Q237">
        <v>4</v>
      </c>
      <c r="R237">
        <f>IF(Sheet1!S237="Single",0,IF(Sheet1!S237="Married",1,2))</f>
        <v>1</v>
      </c>
      <c r="S237">
        <v>16064</v>
      </c>
      <c r="T237">
        <v>7744</v>
      </c>
      <c r="U237">
        <v>5</v>
      </c>
      <c r="V237">
        <f>IF(Sheet1!X237="No",0,1)</f>
        <v>1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</row>
    <row r="238" spans="1:34" x14ac:dyDescent="0.3">
      <c r="A238">
        <f>IF(Sheet1!C238="No",0,1)</f>
        <v>1</v>
      </c>
      <c r="B238">
        <v>33</v>
      </c>
      <c r="C238">
        <f>IF(Sheet1!D238="Non-Travel",0,IF(Sheet1!D238="Travel_Frequently",1,2))</f>
        <v>2</v>
      </c>
      <c r="D238">
        <v>465</v>
      </c>
      <c r="E238">
        <f>IF(Sheet1!F238="Human Resources",0,IF(Sheet1!F238="Research &amp; Development",1,2))</f>
        <v>1</v>
      </c>
      <c r="F238">
        <v>2</v>
      </c>
      <c r="G238">
        <v>2</v>
      </c>
      <c r="H238" cm="1">
        <f t="array" ref="H238">_xlfn.IFS(Sheet1!I238="Human Resources",0,Sheet1!I238="Life Sciences",1,Sheet1!I238="Marketing",2,Sheet1!I238="Medical",3,Sheet1!I238="Technical Degree",4,Sheet1!I238="Other",5)</f>
        <v>1</v>
      </c>
      <c r="I238">
        <v>1</v>
      </c>
      <c r="J238">
        <v>328</v>
      </c>
      <c r="K238">
        <v>1</v>
      </c>
      <c r="L238">
        <f>IF(Sheet1!M238="Male",0,1)</f>
        <v>1</v>
      </c>
      <c r="M238">
        <v>39</v>
      </c>
      <c r="N238">
        <v>3</v>
      </c>
      <c r="O238">
        <v>1</v>
      </c>
      <c r="P238" cm="1">
        <f t="array" ref="P238">_xlfn.IFS(Sheet1!Q238="Healthcare Representative",0,Sheet1!Q238="Human Resources",1,Sheet1!Q238="Laboratory Technician",2,Sheet1!Q238="Manager",3,Sheet1!Q238="Manufacturing Director",4,Sheet1!Q238="Research Director",5,Sheet1!Q238="Research Scientist",6,Sheet1!Q238="Sales Executive",7,Sheet1!Q238="Sales Representative",8)</f>
        <v>2</v>
      </c>
      <c r="Q238">
        <v>1</v>
      </c>
      <c r="R238">
        <f>IF(Sheet1!S238="Single",0,IF(Sheet1!S238="Married",1,2))</f>
        <v>1</v>
      </c>
      <c r="S238">
        <v>2707</v>
      </c>
      <c r="T238">
        <v>21509</v>
      </c>
      <c r="U238">
        <v>7</v>
      </c>
      <c r="V238">
        <f>IF(Sheet1!X238="No",0,1)</f>
        <v>0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</row>
    <row r="239" spans="1:34" x14ac:dyDescent="0.3">
      <c r="A239">
        <f>IF(Sheet1!C239="No",0,1)</f>
        <v>0</v>
      </c>
      <c r="B239">
        <v>52</v>
      </c>
      <c r="C239">
        <f>IF(Sheet1!D239="Non-Travel",0,IF(Sheet1!D239="Travel_Frequently",1,2))</f>
        <v>0</v>
      </c>
      <c r="D239">
        <v>771</v>
      </c>
      <c r="E239">
        <f>IF(Sheet1!F239="Human Resources",0,IF(Sheet1!F239="Research &amp; Development",1,2))</f>
        <v>2</v>
      </c>
      <c r="F239">
        <v>2</v>
      </c>
      <c r="G239">
        <v>4</v>
      </c>
      <c r="H239" cm="1">
        <f t="array" ref="H239">_xlfn.IFS(Sheet1!I239="Human Resources",0,Sheet1!I239="Life Sciences",1,Sheet1!I239="Marketing",2,Sheet1!I239="Medical",3,Sheet1!I239="Technical Degree",4,Sheet1!I239="Other",5)</f>
        <v>1</v>
      </c>
      <c r="I239">
        <v>1</v>
      </c>
      <c r="J239">
        <v>329</v>
      </c>
      <c r="K239">
        <v>1</v>
      </c>
      <c r="L239">
        <f>IF(Sheet1!M239="Male",0,1)</f>
        <v>0</v>
      </c>
      <c r="M239">
        <v>79</v>
      </c>
      <c r="N239">
        <v>2</v>
      </c>
      <c r="O239">
        <v>5</v>
      </c>
      <c r="P239" cm="1">
        <f t="array" ref="P239">_xlfn.IFS(Sheet1!Q239="Healthcare Representative",0,Sheet1!Q239="Human Resources",1,Sheet1!Q239="Laboratory Technician",2,Sheet1!Q239="Manager",3,Sheet1!Q239="Manufacturing Director",4,Sheet1!Q239="Research Director",5,Sheet1!Q239="Research Scientist",6,Sheet1!Q239="Sales Executive",7,Sheet1!Q239="Sales Representative",8)</f>
        <v>3</v>
      </c>
      <c r="Q239">
        <v>3</v>
      </c>
      <c r="R239">
        <f>IF(Sheet1!S239="Single",0,IF(Sheet1!S239="Married",1,2))</f>
        <v>0</v>
      </c>
      <c r="S239">
        <v>19068</v>
      </c>
      <c r="T239">
        <v>21030</v>
      </c>
      <c r="U239">
        <v>1</v>
      </c>
      <c r="V239">
        <f>IF(Sheet1!X239="No",0,1)</f>
        <v>1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</row>
    <row r="240" spans="1:34" x14ac:dyDescent="0.3">
      <c r="A240">
        <f>IF(Sheet1!C240="No",0,1)</f>
        <v>0</v>
      </c>
      <c r="B240">
        <v>32</v>
      </c>
      <c r="C240">
        <f>IF(Sheet1!D240="Non-Travel",0,IF(Sheet1!D240="Travel_Frequently",1,2))</f>
        <v>2</v>
      </c>
      <c r="D240">
        <v>1401</v>
      </c>
      <c r="E240">
        <f>IF(Sheet1!F240="Human Resources",0,IF(Sheet1!F240="Research &amp; Development",1,2))</f>
        <v>2</v>
      </c>
      <c r="F240">
        <v>4</v>
      </c>
      <c r="G240">
        <v>2</v>
      </c>
      <c r="H240" cm="1">
        <f t="array" ref="H240">_xlfn.IFS(Sheet1!I240="Human Resources",0,Sheet1!I240="Life Sciences",1,Sheet1!I240="Marketing",2,Sheet1!I240="Medical",3,Sheet1!I240="Technical Degree",4,Sheet1!I240="Other",5)</f>
        <v>1</v>
      </c>
      <c r="I240">
        <v>1</v>
      </c>
      <c r="J240">
        <v>330</v>
      </c>
      <c r="K240">
        <v>3</v>
      </c>
      <c r="L240">
        <f>IF(Sheet1!M240="Male",0,1)</f>
        <v>1</v>
      </c>
      <c r="M240">
        <v>56</v>
      </c>
      <c r="N240">
        <v>3</v>
      </c>
      <c r="O240">
        <v>1</v>
      </c>
      <c r="P240" cm="1">
        <f t="array" ref="P240">_xlfn.IFS(Sheet1!Q240="Healthcare Representative",0,Sheet1!Q240="Human Resources",1,Sheet1!Q240="Laboratory Technician",2,Sheet1!Q240="Manager",3,Sheet1!Q240="Manufacturing Director",4,Sheet1!Q240="Research Director",5,Sheet1!Q240="Research Scientist",6,Sheet1!Q240="Sales Executive",7,Sheet1!Q240="Sales Representative",8)</f>
        <v>8</v>
      </c>
      <c r="Q240">
        <v>2</v>
      </c>
      <c r="R240">
        <f>IF(Sheet1!S240="Single",0,IF(Sheet1!S240="Married",1,2))</f>
        <v>1</v>
      </c>
      <c r="S240">
        <v>3931</v>
      </c>
      <c r="T240">
        <v>20990</v>
      </c>
      <c r="U240">
        <v>2</v>
      </c>
      <c r="V240">
        <f>IF(Sheet1!X240="No",0,1)</f>
        <v>0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</row>
    <row r="241" spans="1:34" x14ac:dyDescent="0.3">
      <c r="A241">
        <f>IF(Sheet1!C241="No",0,1)</f>
        <v>1</v>
      </c>
      <c r="B241">
        <v>32</v>
      </c>
      <c r="C241">
        <f>IF(Sheet1!D241="Non-Travel",0,IF(Sheet1!D241="Travel_Frequently",1,2))</f>
        <v>2</v>
      </c>
      <c r="D241">
        <v>515</v>
      </c>
      <c r="E241">
        <f>IF(Sheet1!F241="Human Resources",0,IF(Sheet1!F241="Research &amp; Development",1,2))</f>
        <v>1</v>
      </c>
      <c r="F241">
        <v>1</v>
      </c>
      <c r="G241">
        <v>3</v>
      </c>
      <c r="H241" cm="1">
        <f t="array" ref="H241">_xlfn.IFS(Sheet1!I241="Human Resources",0,Sheet1!I241="Life Sciences",1,Sheet1!I241="Marketing",2,Sheet1!I241="Medical",3,Sheet1!I241="Technical Degree",4,Sheet1!I241="Other",5)</f>
        <v>1</v>
      </c>
      <c r="I241">
        <v>1</v>
      </c>
      <c r="J241">
        <v>331</v>
      </c>
      <c r="K241">
        <v>4</v>
      </c>
      <c r="L241">
        <f>IF(Sheet1!M241="Male",0,1)</f>
        <v>0</v>
      </c>
      <c r="M241">
        <v>62</v>
      </c>
      <c r="N241">
        <v>2</v>
      </c>
      <c r="O241">
        <v>1</v>
      </c>
      <c r="P241" cm="1">
        <f t="array" ref="P241">_xlfn.IFS(Sheet1!Q241="Healthcare Representative",0,Sheet1!Q241="Human Resources",1,Sheet1!Q241="Laboratory Technician",2,Sheet1!Q241="Manager",3,Sheet1!Q241="Manufacturing Director",4,Sheet1!Q241="Research Director",5,Sheet1!Q241="Research Scientist",6,Sheet1!Q241="Sales Executive",7,Sheet1!Q241="Sales Representative",8)</f>
        <v>2</v>
      </c>
      <c r="Q241">
        <v>3</v>
      </c>
      <c r="R241">
        <f>IF(Sheet1!S241="Single",0,IF(Sheet1!S241="Married",1,2))</f>
        <v>0</v>
      </c>
      <c r="S241">
        <v>3730</v>
      </c>
      <c r="T241">
        <v>9571</v>
      </c>
      <c r="U241">
        <v>0</v>
      </c>
      <c r="V241">
        <f>IF(Sheet1!X241="No",0,1)</f>
        <v>1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</row>
    <row r="242" spans="1:34" x14ac:dyDescent="0.3">
      <c r="A242">
        <f>IF(Sheet1!C242="No",0,1)</f>
        <v>0</v>
      </c>
      <c r="B242">
        <v>39</v>
      </c>
      <c r="C242">
        <f>IF(Sheet1!D242="Non-Travel",0,IF(Sheet1!D242="Travel_Frequently",1,2))</f>
        <v>2</v>
      </c>
      <c r="D242">
        <v>1431</v>
      </c>
      <c r="E242">
        <f>IF(Sheet1!F242="Human Resources",0,IF(Sheet1!F242="Research &amp; Development",1,2))</f>
        <v>1</v>
      </c>
      <c r="F242">
        <v>1</v>
      </c>
      <c r="G242">
        <v>4</v>
      </c>
      <c r="H242" cm="1">
        <f t="array" ref="H242">_xlfn.IFS(Sheet1!I242="Human Resources",0,Sheet1!I242="Life Sciences",1,Sheet1!I242="Marketing",2,Sheet1!I242="Medical",3,Sheet1!I242="Technical Degree",4,Sheet1!I242="Other",5)</f>
        <v>3</v>
      </c>
      <c r="I242">
        <v>1</v>
      </c>
      <c r="J242">
        <v>332</v>
      </c>
      <c r="K242">
        <v>3</v>
      </c>
      <c r="L242">
        <f>IF(Sheet1!M242="Male",0,1)</f>
        <v>1</v>
      </c>
      <c r="M242">
        <v>96</v>
      </c>
      <c r="N242">
        <v>3</v>
      </c>
      <c r="O242">
        <v>1</v>
      </c>
      <c r="P242" cm="1">
        <f t="array" ref="P242">_xlfn.IFS(Sheet1!Q242="Healthcare Representative",0,Sheet1!Q242="Human Resources",1,Sheet1!Q242="Laboratory Technician",2,Sheet1!Q242="Manager",3,Sheet1!Q242="Manufacturing Director",4,Sheet1!Q242="Research Director",5,Sheet1!Q242="Research Scientist",6,Sheet1!Q242="Sales Executive",7,Sheet1!Q242="Sales Representative",8)</f>
        <v>2</v>
      </c>
      <c r="Q242">
        <v>3</v>
      </c>
      <c r="R242">
        <f>IF(Sheet1!S242="Single",0,IF(Sheet1!S242="Married",1,2))</f>
        <v>2</v>
      </c>
      <c r="S242">
        <v>2232</v>
      </c>
      <c r="T242">
        <v>15417</v>
      </c>
      <c r="U242">
        <v>7</v>
      </c>
      <c r="V242">
        <f>IF(Sheet1!X242="No",0,1)</f>
        <v>0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</row>
    <row r="243" spans="1:34" x14ac:dyDescent="0.3">
      <c r="A243">
        <f>IF(Sheet1!C243="No",0,1)</f>
        <v>0</v>
      </c>
      <c r="B243">
        <v>32</v>
      </c>
      <c r="C243">
        <f>IF(Sheet1!D243="Non-Travel",0,IF(Sheet1!D243="Travel_Frequently",1,2))</f>
        <v>0</v>
      </c>
      <c r="D243">
        <v>976</v>
      </c>
      <c r="E243">
        <f>IF(Sheet1!F243="Human Resources",0,IF(Sheet1!F243="Research &amp; Development",1,2))</f>
        <v>2</v>
      </c>
      <c r="F243">
        <v>26</v>
      </c>
      <c r="G243">
        <v>4</v>
      </c>
      <c r="H243" cm="1">
        <f t="array" ref="H243">_xlfn.IFS(Sheet1!I243="Human Resources",0,Sheet1!I243="Life Sciences",1,Sheet1!I243="Marketing",2,Sheet1!I243="Medical",3,Sheet1!I243="Technical Degree",4,Sheet1!I243="Other",5)</f>
        <v>2</v>
      </c>
      <c r="I243">
        <v>1</v>
      </c>
      <c r="J243">
        <v>333</v>
      </c>
      <c r="K243">
        <v>3</v>
      </c>
      <c r="L243">
        <f>IF(Sheet1!M243="Male",0,1)</f>
        <v>0</v>
      </c>
      <c r="M243">
        <v>100</v>
      </c>
      <c r="N243">
        <v>3</v>
      </c>
      <c r="O243">
        <v>2</v>
      </c>
      <c r="P243" cm="1">
        <f t="array" ref="P243">_xlfn.IFS(Sheet1!Q243="Healthcare Representative",0,Sheet1!Q243="Human Resources",1,Sheet1!Q243="Laboratory Technician",2,Sheet1!Q243="Manager",3,Sheet1!Q243="Manufacturing Director",4,Sheet1!Q243="Research Director",5,Sheet1!Q243="Research Scientist",6,Sheet1!Q243="Sales Executive",7,Sheet1!Q243="Sales Representative",8)</f>
        <v>7</v>
      </c>
      <c r="Q243">
        <v>4</v>
      </c>
      <c r="R243">
        <f>IF(Sheet1!S243="Single",0,IF(Sheet1!S243="Married",1,2))</f>
        <v>1</v>
      </c>
      <c r="S243">
        <v>4465</v>
      </c>
      <c r="T243">
        <v>12069</v>
      </c>
      <c r="U243">
        <v>0</v>
      </c>
      <c r="V243">
        <f>IF(Sheet1!X243="No",0,1)</f>
        <v>0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</row>
    <row r="244" spans="1:34" x14ac:dyDescent="0.3">
      <c r="A244">
        <f>IF(Sheet1!C244="No",0,1)</f>
        <v>0</v>
      </c>
      <c r="B244">
        <v>41</v>
      </c>
      <c r="C244">
        <f>IF(Sheet1!D244="Non-Travel",0,IF(Sheet1!D244="Travel_Frequently",1,2))</f>
        <v>2</v>
      </c>
      <c r="D244">
        <v>1411</v>
      </c>
      <c r="E244">
        <f>IF(Sheet1!F244="Human Resources",0,IF(Sheet1!F244="Research &amp; Development",1,2))</f>
        <v>1</v>
      </c>
      <c r="F244">
        <v>19</v>
      </c>
      <c r="G244">
        <v>2</v>
      </c>
      <c r="H244" cm="1">
        <f t="array" ref="H244">_xlfn.IFS(Sheet1!I244="Human Resources",0,Sheet1!I244="Life Sciences",1,Sheet1!I244="Marketing",2,Sheet1!I244="Medical",3,Sheet1!I244="Technical Degree",4,Sheet1!I244="Other",5)</f>
        <v>1</v>
      </c>
      <c r="I244">
        <v>1</v>
      </c>
      <c r="J244">
        <v>334</v>
      </c>
      <c r="K244">
        <v>3</v>
      </c>
      <c r="L244">
        <f>IF(Sheet1!M244="Male",0,1)</f>
        <v>0</v>
      </c>
      <c r="M244">
        <v>36</v>
      </c>
      <c r="N244">
        <v>3</v>
      </c>
      <c r="O244">
        <v>2</v>
      </c>
      <c r="P244" cm="1">
        <f t="array" ref="P244">_xlfn.IFS(Sheet1!Q244="Healthcare Representative",0,Sheet1!Q244="Human Resources",1,Sheet1!Q244="Laboratory Technician",2,Sheet1!Q244="Manager",3,Sheet1!Q244="Manufacturing Director",4,Sheet1!Q244="Research Director",5,Sheet1!Q244="Research Scientist",6,Sheet1!Q244="Sales Executive",7,Sheet1!Q244="Sales Representative",8)</f>
        <v>6</v>
      </c>
      <c r="Q244">
        <v>1</v>
      </c>
      <c r="R244">
        <f>IF(Sheet1!S244="Single",0,IF(Sheet1!S244="Married",1,2))</f>
        <v>2</v>
      </c>
      <c r="S244">
        <v>3072</v>
      </c>
      <c r="T244">
        <v>19877</v>
      </c>
      <c r="U244">
        <v>2</v>
      </c>
      <c r="V244">
        <f>IF(Sheet1!X244="No",0,1)</f>
        <v>0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</row>
    <row r="245" spans="1:34" x14ac:dyDescent="0.3">
      <c r="A245">
        <f>IF(Sheet1!C245="No",0,1)</f>
        <v>0</v>
      </c>
      <c r="B245">
        <v>40</v>
      </c>
      <c r="C245">
        <f>IF(Sheet1!D245="Non-Travel",0,IF(Sheet1!D245="Travel_Frequently",1,2))</f>
        <v>2</v>
      </c>
      <c r="D245">
        <v>1300</v>
      </c>
      <c r="E245">
        <f>IF(Sheet1!F245="Human Resources",0,IF(Sheet1!F245="Research &amp; Development",1,2))</f>
        <v>1</v>
      </c>
      <c r="F245">
        <v>24</v>
      </c>
      <c r="G245">
        <v>2</v>
      </c>
      <c r="H245" cm="1">
        <f t="array" ref="H245">_xlfn.IFS(Sheet1!I245="Human Resources",0,Sheet1!I245="Life Sciences",1,Sheet1!I245="Marketing",2,Sheet1!I245="Medical",3,Sheet1!I245="Technical Degree",4,Sheet1!I245="Other",5)</f>
        <v>4</v>
      </c>
      <c r="I245">
        <v>1</v>
      </c>
      <c r="J245">
        <v>335</v>
      </c>
      <c r="K245">
        <v>1</v>
      </c>
      <c r="L245">
        <f>IF(Sheet1!M245="Male",0,1)</f>
        <v>0</v>
      </c>
      <c r="M245">
        <v>62</v>
      </c>
      <c r="N245">
        <v>3</v>
      </c>
      <c r="O245">
        <v>2</v>
      </c>
      <c r="P245" cm="1">
        <f t="array" ref="P245">_xlfn.IFS(Sheet1!Q245="Healthcare Representative",0,Sheet1!Q245="Human Resources",1,Sheet1!Q245="Laboratory Technician",2,Sheet1!Q245="Manager",3,Sheet1!Q245="Manufacturing Director",4,Sheet1!Q245="Research Director",5,Sheet1!Q245="Research Scientist",6,Sheet1!Q245="Sales Executive",7,Sheet1!Q245="Sales Representative",8)</f>
        <v>6</v>
      </c>
      <c r="Q245">
        <v>4</v>
      </c>
      <c r="R245">
        <f>IF(Sheet1!S245="Single",0,IF(Sheet1!S245="Married",1,2))</f>
        <v>2</v>
      </c>
      <c r="S245">
        <v>3319</v>
      </c>
      <c r="T245">
        <v>24447</v>
      </c>
      <c r="U245">
        <v>1</v>
      </c>
      <c r="V245">
        <f>IF(Sheet1!X245="No",0,1)</f>
        <v>0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</row>
    <row r="246" spans="1:34" x14ac:dyDescent="0.3">
      <c r="A246">
        <f>IF(Sheet1!C246="No",0,1)</f>
        <v>0</v>
      </c>
      <c r="B246">
        <v>45</v>
      </c>
      <c r="C246">
        <f>IF(Sheet1!D246="Non-Travel",0,IF(Sheet1!D246="Travel_Frequently",1,2))</f>
        <v>2</v>
      </c>
      <c r="D246">
        <v>252</v>
      </c>
      <c r="E246">
        <f>IF(Sheet1!F246="Human Resources",0,IF(Sheet1!F246="Research &amp; Development",1,2))</f>
        <v>1</v>
      </c>
      <c r="F246">
        <v>1</v>
      </c>
      <c r="G246">
        <v>3</v>
      </c>
      <c r="H246" cm="1">
        <f t="array" ref="H246">_xlfn.IFS(Sheet1!I246="Human Resources",0,Sheet1!I246="Life Sciences",1,Sheet1!I246="Marketing",2,Sheet1!I246="Medical",3,Sheet1!I246="Technical Degree",4,Sheet1!I246="Other",5)</f>
        <v>5</v>
      </c>
      <c r="I246">
        <v>1</v>
      </c>
      <c r="J246">
        <v>336</v>
      </c>
      <c r="K246">
        <v>3</v>
      </c>
      <c r="L246">
        <f>IF(Sheet1!M246="Male",0,1)</f>
        <v>0</v>
      </c>
      <c r="M246">
        <v>70</v>
      </c>
      <c r="N246">
        <v>4</v>
      </c>
      <c r="O246">
        <v>5</v>
      </c>
      <c r="P246" cm="1">
        <f t="array" ref="P246">_xlfn.IFS(Sheet1!Q246="Healthcare Representative",0,Sheet1!Q246="Human Resources",1,Sheet1!Q246="Laboratory Technician",2,Sheet1!Q246="Manager",3,Sheet1!Q246="Manufacturing Director",4,Sheet1!Q246="Research Director",5,Sheet1!Q246="Research Scientist",6,Sheet1!Q246="Sales Executive",7,Sheet1!Q246="Sales Representative",8)</f>
        <v>3</v>
      </c>
      <c r="Q246">
        <v>4</v>
      </c>
      <c r="R246">
        <f>IF(Sheet1!S246="Single",0,IF(Sheet1!S246="Married",1,2))</f>
        <v>1</v>
      </c>
      <c r="S246">
        <v>19202</v>
      </c>
      <c r="T246">
        <v>15970</v>
      </c>
      <c r="U246">
        <v>0</v>
      </c>
      <c r="V246">
        <f>IF(Sheet1!X246="No",0,1)</f>
        <v>0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</row>
    <row r="247" spans="1:34" x14ac:dyDescent="0.3">
      <c r="A247">
        <f>IF(Sheet1!C247="No",0,1)</f>
        <v>0</v>
      </c>
      <c r="B247">
        <v>31</v>
      </c>
      <c r="C247">
        <f>IF(Sheet1!D247="Non-Travel",0,IF(Sheet1!D247="Travel_Frequently",1,2))</f>
        <v>1</v>
      </c>
      <c r="D247">
        <v>1327</v>
      </c>
      <c r="E247">
        <f>IF(Sheet1!F247="Human Resources",0,IF(Sheet1!F247="Research &amp; Development",1,2))</f>
        <v>1</v>
      </c>
      <c r="F247">
        <v>3</v>
      </c>
      <c r="G247">
        <v>4</v>
      </c>
      <c r="H247" cm="1">
        <f t="array" ref="H247">_xlfn.IFS(Sheet1!I247="Human Resources",0,Sheet1!I247="Life Sciences",1,Sheet1!I247="Marketing",2,Sheet1!I247="Medical",3,Sheet1!I247="Technical Degree",4,Sheet1!I247="Other",5)</f>
        <v>3</v>
      </c>
      <c r="I247">
        <v>1</v>
      </c>
      <c r="J247">
        <v>337</v>
      </c>
      <c r="K247">
        <v>2</v>
      </c>
      <c r="L247">
        <f>IF(Sheet1!M247="Male",0,1)</f>
        <v>0</v>
      </c>
      <c r="M247">
        <v>73</v>
      </c>
      <c r="N247">
        <v>3</v>
      </c>
      <c r="O247">
        <v>3</v>
      </c>
      <c r="P247" cm="1">
        <f t="array" ref="P247">_xlfn.IFS(Sheet1!Q247="Healthcare Representative",0,Sheet1!Q247="Human Resources",1,Sheet1!Q247="Laboratory Technician",2,Sheet1!Q247="Manager",3,Sheet1!Q247="Manufacturing Director",4,Sheet1!Q247="Research Director",5,Sheet1!Q247="Research Scientist",6,Sheet1!Q247="Sales Executive",7,Sheet1!Q247="Sales Representative",8)</f>
        <v>5</v>
      </c>
      <c r="Q247">
        <v>3</v>
      </c>
      <c r="R247">
        <f>IF(Sheet1!S247="Single",0,IF(Sheet1!S247="Married",1,2))</f>
        <v>2</v>
      </c>
      <c r="S247">
        <v>13675</v>
      </c>
      <c r="T247">
        <v>13523</v>
      </c>
      <c r="U247">
        <v>9</v>
      </c>
      <c r="V247">
        <f>IF(Sheet1!X247="No",0,1)</f>
        <v>0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</row>
    <row r="248" spans="1:34" x14ac:dyDescent="0.3">
      <c r="A248">
        <f>IF(Sheet1!C248="No",0,1)</f>
        <v>0</v>
      </c>
      <c r="B248">
        <v>33</v>
      </c>
      <c r="C248">
        <f>IF(Sheet1!D248="Non-Travel",0,IF(Sheet1!D248="Travel_Frequently",1,2))</f>
        <v>2</v>
      </c>
      <c r="D248">
        <v>832</v>
      </c>
      <c r="E248">
        <f>IF(Sheet1!F248="Human Resources",0,IF(Sheet1!F248="Research &amp; Development",1,2))</f>
        <v>1</v>
      </c>
      <c r="F248">
        <v>5</v>
      </c>
      <c r="G248">
        <v>4</v>
      </c>
      <c r="H248" cm="1">
        <f t="array" ref="H248">_xlfn.IFS(Sheet1!I248="Human Resources",0,Sheet1!I248="Life Sciences",1,Sheet1!I248="Marketing",2,Sheet1!I248="Medical",3,Sheet1!I248="Technical Degree",4,Sheet1!I248="Other",5)</f>
        <v>1</v>
      </c>
      <c r="I248">
        <v>1</v>
      </c>
      <c r="J248">
        <v>338</v>
      </c>
      <c r="K248">
        <v>3</v>
      </c>
      <c r="L248">
        <f>IF(Sheet1!M248="Male",0,1)</f>
        <v>1</v>
      </c>
      <c r="M248">
        <v>63</v>
      </c>
      <c r="N248">
        <v>2</v>
      </c>
      <c r="O248">
        <v>1</v>
      </c>
      <c r="P248" cm="1">
        <f t="array" ref="P248">_xlfn.IFS(Sheet1!Q248="Healthcare Representative",0,Sheet1!Q248="Human Resources",1,Sheet1!Q248="Laboratory Technician",2,Sheet1!Q248="Manager",3,Sheet1!Q248="Manufacturing Director",4,Sheet1!Q248="Research Director",5,Sheet1!Q248="Research Scientist",6,Sheet1!Q248="Sales Executive",7,Sheet1!Q248="Sales Representative",8)</f>
        <v>6</v>
      </c>
      <c r="Q248">
        <v>4</v>
      </c>
      <c r="R248">
        <f>IF(Sheet1!S248="Single",0,IF(Sheet1!S248="Married",1,2))</f>
        <v>1</v>
      </c>
      <c r="S248">
        <v>2911</v>
      </c>
      <c r="T248">
        <v>14776</v>
      </c>
      <c r="U248">
        <v>1</v>
      </c>
      <c r="V248">
        <f>IF(Sheet1!X248="No",0,1)</f>
        <v>0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</row>
    <row r="249" spans="1:34" x14ac:dyDescent="0.3">
      <c r="A249">
        <f>IF(Sheet1!C249="No",0,1)</f>
        <v>0</v>
      </c>
      <c r="B249">
        <v>34</v>
      </c>
      <c r="C249">
        <f>IF(Sheet1!D249="Non-Travel",0,IF(Sheet1!D249="Travel_Frequently",1,2))</f>
        <v>2</v>
      </c>
      <c r="D249">
        <v>470</v>
      </c>
      <c r="E249">
        <f>IF(Sheet1!F249="Human Resources",0,IF(Sheet1!F249="Research &amp; Development",1,2))</f>
        <v>1</v>
      </c>
      <c r="F249">
        <v>2</v>
      </c>
      <c r="G249">
        <v>4</v>
      </c>
      <c r="H249" cm="1">
        <f t="array" ref="H249">_xlfn.IFS(Sheet1!I249="Human Resources",0,Sheet1!I249="Life Sciences",1,Sheet1!I249="Marketing",2,Sheet1!I249="Medical",3,Sheet1!I249="Technical Degree",4,Sheet1!I249="Other",5)</f>
        <v>1</v>
      </c>
      <c r="I249">
        <v>1</v>
      </c>
      <c r="J249">
        <v>339</v>
      </c>
      <c r="K249">
        <v>4</v>
      </c>
      <c r="L249">
        <f>IF(Sheet1!M249="Male",0,1)</f>
        <v>0</v>
      </c>
      <c r="M249">
        <v>84</v>
      </c>
      <c r="N249">
        <v>2</v>
      </c>
      <c r="O249">
        <v>2</v>
      </c>
      <c r="P249" cm="1">
        <f t="array" ref="P249">_xlfn.IFS(Sheet1!Q249="Healthcare Representative",0,Sheet1!Q249="Human Resources",1,Sheet1!Q249="Laboratory Technician",2,Sheet1!Q249="Manager",3,Sheet1!Q249="Manufacturing Director",4,Sheet1!Q249="Research Director",5,Sheet1!Q249="Research Scientist",6,Sheet1!Q249="Sales Executive",7,Sheet1!Q249="Sales Representative",8)</f>
        <v>4</v>
      </c>
      <c r="Q249">
        <v>1</v>
      </c>
      <c r="R249">
        <f>IF(Sheet1!S249="Single",0,IF(Sheet1!S249="Married",1,2))</f>
        <v>1</v>
      </c>
      <c r="S249">
        <v>5957</v>
      </c>
      <c r="T249">
        <v>23687</v>
      </c>
      <c r="U249">
        <v>6</v>
      </c>
      <c r="V249">
        <f>IF(Sheet1!X249="No",0,1)</f>
        <v>0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</row>
    <row r="250" spans="1:34" x14ac:dyDescent="0.3">
      <c r="A250">
        <f>IF(Sheet1!C250="No",0,1)</f>
        <v>0</v>
      </c>
      <c r="B250">
        <v>37</v>
      </c>
      <c r="C250">
        <f>IF(Sheet1!D250="Non-Travel",0,IF(Sheet1!D250="Travel_Frequently",1,2))</f>
        <v>2</v>
      </c>
      <c r="D250">
        <v>1017</v>
      </c>
      <c r="E250">
        <f>IF(Sheet1!F250="Human Resources",0,IF(Sheet1!F250="Research &amp; Development",1,2))</f>
        <v>1</v>
      </c>
      <c r="F250">
        <v>1</v>
      </c>
      <c r="G250">
        <v>2</v>
      </c>
      <c r="H250" cm="1">
        <f t="array" ref="H250">_xlfn.IFS(Sheet1!I250="Human Resources",0,Sheet1!I250="Life Sciences",1,Sheet1!I250="Marketing",2,Sheet1!I250="Medical",3,Sheet1!I250="Technical Degree",4,Sheet1!I250="Other",5)</f>
        <v>3</v>
      </c>
      <c r="I250">
        <v>1</v>
      </c>
      <c r="J250">
        <v>340</v>
      </c>
      <c r="K250">
        <v>3</v>
      </c>
      <c r="L250">
        <f>IF(Sheet1!M250="Male",0,1)</f>
        <v>1</v>
      </c>
      <c r="M250">
        <v>83</v>
      </c>
      <c r="N250">
        <v>2</v>
      </c>
      <c r="O250">
        <v>1</v>
      </c>
      <c r="P250" cm="1">
        <f t="array" ref="P250">_xlfn.IFS(Sheet1!Q250="Healthcare Representative",0,Sheet1!Q250="Human Resources",1,Sheet1!Q250="Laboratory Technician",2,Sheet1!Q250="Manager",3,Sheet1!Q250="Manufacturing Director",4,Sheet1!Q250="Research Director",5,Sheet1!Q250="Research Scientist",6,Sheet1!Q250="Sales Executive",7,Sheet1!Q250="Sales Representative",8)</f>
        <v>6</v>
      </c>
      <c r="Q250">
        <v>1</v>
      </c>
      <c r="R250">
        <f>IF(Sheet1!S250="Single",0,IF(Sheet1!S250="Married",1,2))</f>
        <v>1</v>
      </c>
      <c r="S250">
        <v>3920</v>
      </c>
      <c r="T250">
        <v>18697</v>
      </c>
      <c r="U250">
        <v>2</v>
      </c>
      <c r="V250">
        <f>IF(Sheet1!X250="No",0,1)</f>
        <v>0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</row>
    <row r="251" spans="1:34" x14ac:dyDescent="0.3">
      <c r="A251">
        <f>IF(Sheet1!C251="No",0,1)</f>
        <v>0</v>
      </c>
      <c r="B251">
        <v>45</v>
      </c>
      <c r="C251">
        <f>IF(Sheet1!D251="Non-Travel",0,IF(Sheet1!D251="Travel_Frequently",1,2))</f>
        <v>1</v>
      </c>
      <c r="D251">
        <v>1199</v>
      </c>
      <c r="E251">
        <f>IF(Sheet1!F251="Human Resources",0,IF(Sheet1!F251="Research &amp; Development",1,2))</f>
        <v>1</v>
      </c>
      <c r="F251">
        <v>7</v>
      </c>
      <c r="G251">
        <v>4</v>
      </c>
      <c r="H251" cm="1">
        <f t="array" ref="H251">_xlfn.IFS(Sheet1!I251="Human Resources",0,Sheet1!I251="Life Sciences",1,Sheet1!I251="Marketing",2,Sheet1!I251="Medical",3,Sheet1!I251="Technical Degree",4,Sheet1!I251="Other",5)</f>
        <v>1</v>
      </c>
      <c r="I251">
        <v>1</v>
      </c>
      <c r="J251">
        <v>341</v>
      </c>
      <c r="K251">
        <v>1</v>
      </c>
      <c r="L251">
        <f>IF(Sheet1!M251="Male",0,1)</f>
        <v>0</v>
      </c>
      <c r="M251">
        <v>77</v>
      </c>
      <c r="N251">
        <v>4</v>
      </c>
      <c r="O251">
        <v>2</v>
      </c>
      <c r="P251" cm="1">
        <f t="array" ref="P251">_xlfn.IFS(Sheet1!Q251="Healthcare Representative",0,Sheet1!Q251="Human Resources",1,Sheet1!Q251="Laboratory Technician",2,Sheet1!Q251="Manager",3,Sheet1!Q251="Manufacturing Director",4,Sheet1!Q251="Research Director",5,Sheet1!Q251="Research Scientist",6,Sheet1!Q251="Sales Executive",7,Sheet1!Q251="Sales Representative",8)</f>
        <v>4</v>
      </c>
      <c r="Q251">
        <v>3</v>
      </c>
      <c r="R251">
        <f>IF(Sheet1!S251="Single",0,IF(Sheet1!S251="Married",1,2))</f>
        <v>1</v>
      </c>
      <c r="S251">
        <v>6434</v>
      </c>
      <c r="T251">
        <v>5118</v>
      </c>
      <c r="U251">
        <v>4</v>
      </c>
      <c r="V251">
        <f>IF(Sheet1!X251="No",0,1)</f>
        <v>0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</row>
    <row r="252" spans="1:34" x14ac:dyDescent="0.3">
      <c r="A252">
        <f>IF(Sheet1!C252="No",0,1)</f>
        <v>1</v>
      </c>
      <c r="B252">
        <v>37</v>
      </c>
      <c r="C252">
        <f>IF(Sheet1!D252="Non-Travel",0,IF(Sheet1!D252="Travel_Frequently",1,2))</f>
        <v>1</v>
      </c>
      <c r="D252">
        <v>504</v>
      </c>
      <c r="E252">
        <f>IF(Sheet1!F252="Human Resources",0,IF(Sheet1!F252="Research &amp; Development",1,2))</f>
        <v>1</v>
      </c>
      <c r="F252">
        <v>10</v>
      </c>
      <c r="G252">
        <v>3</v>
      </c>
      <c r="H252" cm="1">
        <f t="array" ref="H252">_xlfn.IFS(Sheet1!I252="Human Resources",0,Sheet1!I252="Life Sciences",1,Sheet1!I252="Marketing",2,Sheet1!I252="Medical",3,Sheet1!I252="Technical Degree",4,Sheet1!I252="Other",5)</f>
        <v>3</v>
      </c>
      <c r="I252">
        <v>1</v>
      </c>
      <c r="J252">
        <v>342</v>
      </c>
      <c r="K252">
        <v>1</v>
      </c>
      <c r="L252">
        <f>IF(Sheet1!M252="Male",0,1)</f>
        <v>0</v>
      </c>
      <c r="M252">
        <v>61</v>
      </c>
      <c r="N252">
        <v>3</v>
      </c>
      <c r="O252">
        <v>3</v>
      </c>
      <c r="P252" cm="1">
        <f t="array" ref="P252">_xlfn.IFS(Sheet1!Q252="Healthcare Representative",0,Sheet1!Q252="Human Resources",1,Sheet1!Q252="Laboratory Technician",2,Sheet1!Q252="Manager",3,Sheet1!Q252="Manufacturing Director",4,Sheet1!Q252="Research Director",5,Sheet1!Q252="Research Scientist",6,Sheet1!Q252="Sales Executive",7,Sheet1!Q252="Sales Representative",8)</f>
        <v>4</v>
      </c>
      <c r="Q252">
        <v>3</v>
      </c>
      <c r="R252">
        <f>IF(Sheet1!S252="Single",0,IF(Sheet1!S252="Married",1,2))</f>
        <v>2</v>
      </c>
      <c r="S252">
        <v>10048</v>
      </c>
      <c r="T252">
        <v>22573</v>
      </c>
      <c r="U252">
        <v>6</v>
      </c>
      <c r="V252">
        <f>IF(Sheet1!X252="No",0,1)</f>
        <v>0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</row>
    <row r="253" spans="1:34" x14ac:dyDescent="0.3">
      <c r="A253">
        <f>IF(Sheet1!C253="No",0,1)</f>
        <v>0</v>
      </c>
      <c r="B253">
        <v>39</v>
      </c>
      <c r="C253">
        <f>IF(Sheet1!D253="Non-Travel",0,IF(Sheet1!D253="Travel_Frequently",1,2))</f>
        <v>1</v>
      </c>
      <c r="D253">
        <v>505</v>
      </c>
      <c r="E253">
        <f>IF(Sheet1!F253="Human Resources",0,IF(Sheet1!F253="Research &amp; Development",1,2))</f>
        <v>1</v>
      </c>
      <c r="F253">
        <v>2</v>
      </c>
      <c r="G253">
        <v>4</v>
      </c>
      <c r="H253" cm="1">
        <f t="array" ref="H253">_xlfn.IFS(Sheet1!I253="Human Resources",0,Sheet1!I253="Life Sciences",1,Sheet1!I253="Marketing",2,Sheet1!I253="Medical",3,Sheet1!I253="Technical Degree",4,Sheet1!I253="Other",5)</f>
        <v>4</v>
      </c>
      <c r="I253">
        <v>1</v>
      </c>
      <c r="J253">
        <v>343</v>
      </c>
      <c r="K253">
        <v>3</v>
      </c>
      <c r="L253">
        <f>IF(Sheet1!M253="Male",0,1)</f>
        <v>1</v>
      </c>
      <c r="M253">
        <v>64</v>
      </c>
      <c r="N253">
        <v>3</v>
      </c>
      <c r="O253">
        <v>3</v>
      </c>
      <c r="P253" cm="1">
        <f t="array" ref="P253">_xlfn.IFS(Sheet1!Q253="Healthcare Representative",0,Sheet1!Q253="Human Resources",1,Sheet1!Q253="Laboratory Technician",2,Sheet1!Q253="Manager",3,Sheet1!Q253="Manufacturing Director",4,Sheet1!Q253="Research Director",5,Sheet1!Q253="Research Scientist",6,Sheet1!Q253="Sales Executive",7,Sheet1!Q253="Sales Representative",8)</f>
        <v>0</v>
      </c>
      <c r="Q253">
        <v>3</v>
      </c>
      <c r="R253">
        <f>IF(Sheet1!S253="Single",0,IF(Sheet1!S253="Married",1,2))</f>
        <v>0</v>
      </c>
      <c r="S253">
        <v>10938</v>
      </c>
      <c r="T253">
        <v>6420</v>
      </c>
      <c r="U253">
        <v>0</v>
      </c>
      <c r="V253">
        <f>IF(Sheet1!X253="No",0,1)</f>
        <v>0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</row>
    <row r="254" spans="1:34" x14ac:dyDescent="0.3">
      <c r="A254">
        <f>IF(Sheet1!C254="No",0,1)</f>
        <v>0</v>
      </c>
      <c r="B254">
        <v>29</v>
      </c>
      <c r="C254">
        <f>IF(Sheet1!D254="Non-Travel",0,IF(Sheet1!D254="Travel_Frequently",1,2))</f>
        <v>2</v>
      </c>
      <c r="D254">
        <v>665</v>
      </c>
      <c r="E254">
        <f>IF(Sheet1!F254="Human Resources",0,IF(Sheet1!F254="Research &amp; Development",1,2))</f>
        <v>1</v>
      </c>
      <c r="F254">
        <v>15</v>
      </c>
      <c r="G254">
        <v>3</v>
      </c>
      <c r="H254" cm="1">
        <f t="array" ref="H254">_xlfn.IFS(Sheet1!I254="Human Resources",0,Sheet1!I254="Life Sciences",1,Sheet1!I254="Marketing",2,Sheet1!I254="Medical",3,Sheet1!I254="Technical Degree",4,Sheet1!I254="Other",5)</f>
        <v>1</v>
      </c>
      <c r="I254">
        <v>1</v>
      </c>
      <c r="J254">
        <v>346</v>
      </c>
      <c r="K254">
        <v>3</v>
      </c>
      <c r="L254">
        <f>IF(Sheet1!M254="Male",0,1)</f>
        <v>0</v>
      </c>
      <c r="M254">
        <v>60</v>
      </c>
      <c r="N254">
        <v>3</v>
      </c>
      <c r="O254">
        <v>1</v>
      </c>
      <c r="P254" cm="1">
        <f t="array" ref="P254">_xlfn.IFS(Sheet1!Q254="Healthcare Representative",0,Sheet1!Q254="Human Resources",1,Sheet1!Q254="Laboratory Technician",2,Sheet1!Q254="Manager",3,Sheet1!Q254="Manufacturing Director",4,Sheet1!Q254="Research Director",5,Sheet1!Q254="Research Scientist",6,Sheet1!Q254="Sales Executive",7,Sheet1!Q254="Sales Representative",8)</f>
        <v>6</v>
      </c>
      <c r="Q254">
        <v>4</v>
      </c>
      <c r="R254">
        <f>IF(Sheet1!S254="Single",0,IF(Sheet1!S254="Married",1,2))</f>
        <v>0</v>
      </c>
      <c r="S254">
        <v>2340</v>
      </c>
      <c r="T254">
        <v>22673</v>
      </c>
      <c r="U254">
        <v>1</v>
      </c>
      <c r="V254">
        <f>IF(Sheet1!X254="No",0,1)</f>
        <v>0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</row>
    <row r="255" spans="1:34" x14ac:dyDescent="0.3">
      <c r="A255">
        <f>IF(Sheet1!C255="No",0,1)</f>
        <v>0</v>
      </c>
      <c r="B255">
        <v>42</v>
      </c>
      <c r="C255">
        <f>IF(Sheet1!D255="Non-Travel",0,IF(Sheet1!D255="Travel_Frequently",1,2))</f>
        <v>2</v>
      </c>
      <c r="D255">
        <v>916</v>
      </c>
      <c r="E255">
        <f>IF(Sheet1!F255="Human Resources",0,IF(Sheet1!F255="Research &amp; Development",1,2))</f>
        <v>1</v>
      </c>
      <c r="F255">
        <v>17</v>
      </c>
      <c r="G255">
        <v>2</v>
      </c>
      <c r="H255" cm="1">
        <f t="array" ref="H255">_xlfn.IFS(Sheet1!I255="Human Resources",0,Sheet1!I255="Life Sciences",1,Sheet1!I255="Marketing",2,Sheet1!I255="Medical",3,Sheet1!I255="Technical Degree",4,Sheet1!I255="Other",5)</f>
        <v>1</v>
      </c>
      <c r="I255">
        <v>1</v>
      </c>
      <c r="J255">
        <v>347</v>
      </c>
      <c r="K255">
        <v>4</v>
      </c>
      <c r="L255">
        <f>IF(Sheet1!M255="Male",0,1)</f>
        <v>1</v>
      </c>
      <c r="M255">
        <v>82</v>
      </c>
      <c r="N255">
        <v>4</v>
      </c>
      <c r="O255">
        <v>2</v>
      </c>
      <c r="P255" cm="1">
        <f t="array" ref="P255">_xlfn.IFS(Sheet1!Q255="Healthcare Representative",0,Sheet1!Q255="Human Resources",1,Sheet1!Q255="Laboratory Technician",2,Sheet1!Q255="Manager",3,Sheet1!Q255="Manufacturing Director",4,Sheet1!Q255="Research Director",5,Sheet1!Q255="Research Scientist",6,Sheet1!Q255="Sales Executive",7,Sheet1!Q255="Sales Representative",8)</f>
        <v>6</v>
      </c>
      <c r="Q255">
        <v>1</v>
      </c>
      <c r="R255">
        <f>IF(Sheet1!S255="Single",0,IF(Sheet1!S255="Married",1,2))</f>
        <v>0</v>
      </c>
      <c r="S255">
        <v>6545</v>
      </c>
      <c r="T255">
        <v>23016</v>
      </c>
      <c r="U255">
        <v>3</v>
      </c>
      <c r="V255">
        <f>IF(Sheet1!X255="No",0,1)</f>
        <v>1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</row>
    <row r="256" spans="1:34" x14ac:dyDescent="0.3">
      <c r="A256">
        <f>IF(Sheet1!C256="No",0,1)</f>
        <v>0</v>
      </c>
      <c r="B256">
        <v>29</v>
      </c>
      <c r="C256">
        <f>IF(Sheet1!D256="Non-Travel",0,IF(Sheet1!D256="Travel_Frequently",1,2))</f>
        <v>2</v>
      </c>
      <c r="D256">
        <v>1247</v>
      </c>
      <c r="E256">
        <f>IF(Sheet1!F256="Human Resources",0,IF(Sheet1!F256="Research &amp; Development",1,2))</f>
        <v>2</v>
      </c>
      <c r="F256">
        <v>20</v>
      </c>
      <c r="G256">
        <v>2</v>
      </c>
      <c r="H256" cm="1">
        <f t="array" ref="H256">_xlfn.IFS(Sheet1!I256="Human Resources",0,Sheet1!I256="Life Sciences",1,Sheet1!I256="Marketing",2,Sheet1!I256="Medical",3,Sheet1!I256="Technical Degree",4,Sheet1!I256="Other",5)</f>
        <v>2</v>
      </c>
      <c r="I256">
        <v>1</v>
      </c>
      <c r="J256">
        <v>349</v>
      </c>
      <c r="K256">
        <v>4</v>
      </c>
      <c r="L256">
        <f>IF(Sheet1!M256="Male",0,1)</f>
        <v>0</v>
      </c>
      <c r="M256">
        <v>45</v>
      </c>
      <c r="N256">
        <v>3</v>
      </c>
      <c r="O256">
        <v>2</v>
      </c>
      <c r="P256" cm="1">
        <f t="array" ref="P256">_xlfn.IFS(Sheet1!Q256="Healthcare Representative",0,Sheet1!Q256="Human Resources",1,Sheet1!Q256="Laboratory Technician",2,Sheet1!Q256="Manager",3,Sheet1!Q256="Manufacturing Director",4,Sheet1!Q256="Research Director",5,Sheet1!Q256="Research Scientist",6,Sheet1!Q256="Sales Executive",7,Sheet1!Q256="Sales Representative",8)</f>
        <v>7</v>
      </c>
      <c r="Q256">
        <v>4</v>
      </c>
      <c r="R256">
        <f>IF(Sheet1!S256="Single",0,IF(Sheet1!S256="Married",1,2))</f>
        <v>2</v>
      </c>
      <c r="S256">
        <v>6931</v>
      </c>
      <c r="T256">
        <v>10732</v>
      </c>
      <c r="U256">
        <v>2</v>
      </c>
      <c r="V256">
        <f>IF(Sheet1!X256="No",0,1)</f>
        <v>0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</row>
    <row r="257" spans="1:34" x14ac:dyDescent="0.3">
      <c r="A257">
        <f>IF(Sheet1!C257="No",0,1)</f>
        <v>0</v>
      </c>
      <c r="B257">
        <v>25</v>
      </c>
      <c r="C257">
        <f>IF(Sheet1!D257="Non-Travel",0,IF(Sheet1!D257="Travel_Frequently",1,2))</f>
        <v>2</v>
      </c>
      <c r="D257">
        <v>685</v>
      </c>
      <c r="E257">
        <f>IF(Sheet1!F257="Human Resources",0,IF(Sheet1!F257="Research &amp; Development",1,2))</f>
        <v>1</v>
      </c>
      <c r="F257">
        <v>1</v>
      </c>
      <c r="G257">
        <v>3</v>
      </c>
      <c r="H257" cm="1">
        <f t="array" ref="H257">_xlfn.IFS(Sheet1!I257="Human Resources",0,Sheet1!I257="Life Sciences",1,Sheet1!I257="Marketing",2,Sheet1!I257="Medical",3,Sheet1!I257="Technical Degree",4,Sheet1!I257="Other",5)</f>
        <v>1</v>
      </c>
      <c r="I257">
        <v>1</v>
      </c>
      <c r="J257">
        <v>350</v>
      </c>
      <c r="K257">
        <v>1</v>
      </c>
      <c r="L257">
        <f>IF(Sheet1!M257="Male",0,1)</f>
        <v>1</v>
      </c>
      <c r="M257">
        <v>62</v>
      </c>
      <c r="N257">
        <v>3</v>
      </c>
      <c r="O257">
        <v>2</v>
      </c>
      <c r="P257" cm="1">
        <f t="array" ref="P257">_xlfn.IFS(Sheet1!Q257="Healthcare Representative",0,Sheet1!Q257="Human Resources",1,Sheet1!Q257="Laboratory Technician",2,Sheet1!Q257="Manager",3,Sheet1!Q257="Manufacturing Director",4,Sheet1!Q257="Research Director",5,Sheet1!Q257="Research Scientist",6,Sheet1!Q257="Sales Executive",7,Sheet1!Q257="Sales Representative",8)</f>
        <v>4</v>
      </c>
      <c r="Q257">
        <v>3</v>
      </c>
      <c r="R257">
        <f>IF(Sheet1!S257="Single",0,IF(Sheet1!S257="Married",1,2))</f>
        <v>1</v>
      </c>
      <c r="S257">
        <v>4898</v>
      </c>
      <c r="T257">
        <v>7505</v>
      </c>
      <c r="U257">
        <v>0</v>
      </c>
      <c r="V257">
        <f>IF(Sheet1!X257="No",0,1)</f>
        <v>0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</row>
    <row r="258" spans="1:34" x14ac:dyDescent="0.3">
      <c r="A258">
        <f>IF(Sheet1!C258="No",0,1)</f>
        <v>0</v>
      </c>
      <c r="B258">
        <v>42</v>
      </c>
      <c r="C258">
        <f>IF(Sheet1!D258="Non-Travel",0,IF(Sheet1!D258="Travel_Frequently",1,2))</f>
        <v>2</v>
      </c>
      <c r="D258">
        <v>269</v>
      </c>
      <c r="E258">
        <f>IF(Sheet1!F258="Human Resources",0,IF(Sheet1!F258="Research &amp; Development",1,2))</f>
        <v>1</v>
      </c>
      <c r="F258">
        <v>2</v>
      </c>
      <c r="G258">
        <v>3</v>
      </c>
      <c r="H258" cm="1">
        <f t="array" ref="H258">_xlfn.IFS(Sheet1!I258="Human Resources",0,Sheet1!I258="Life Sciences",1,Sheet1!I258="Marketing",2,Sheet1!I258="Medical",3,Sheet1!I258="Technical Degree",4,Sheet1!I258="Other",5)</f>
        <v>3</v>
      </c>
      <c r="I258">
        <v>1</v>
      </c>
      <c r="J258">
        <v>351</v>
      </c>
      <c r="K258">
        <v>4</v>
      </c>
      <c r="L258">
        <f>IF(Sheet1!M258="Male",0,1)</f>
        <v>1</v>
      </c>
      <c r="M258">
        <v>56</v>
      </c>
      <c r="N258">
        <v>2</v>
      </c>
      <c r="O258">
        <v>1</v>
      </c>
      <c r="P258" cm="1">
        <f t="array" ref="P258">_xlfn.IFS(Sheet1!Q258="Healthcare Representative",0,Sheet1!Q258="Human Resources",1,Sheet1!Q258="Laboratory Technician",2,Sheet1!Q258="Manager",3,Sheet1!Q258="Manufacturing Director",4,Sheet1!Q258="Research Director",5,Sheet1!Q258="Research Scientist",6,Sheet1!Q258="Sales Executive",7,Sheet1!Q258="Sales Representative",8)</f>
        <v>2</v>
      </c>
      <c r="Q258">
        <v>1</v>
      </c>
      <c r="R258">
        <f>IF(Sheet1!S258="Single",0,IF(Sheet1!S258="Married",1,2))</f>
        <v>2</v>
      </c>
      <c r="S258">
        <v>2593</v>
      </c>
      <c r="T258">
        <v>8007</v>
      </c>
      <c r="U258">
        <v>0</v>
      </c>
      <c r="V258">
        <f>IF(Sheet1!X258="No",0,1)</f>
        <v>1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</row>
    <row r="259" spans="1:34" x14ac:dyDescent="0.3">
      <c r="A259">
        <f>IF(Sheet1!C259="No",0,1)</f>
        <v>0</v>
      </c>
      <c r="B259">
        <v>40</v>
      </c>
      <c r="C259">
        <f>IF(Sheet1!D259="Non-Travel",0,IF(Sheet1!D259="Travel_Frequently",1,2))</f>
        <v>2</v>
      </c>
      <c r="D259">
        <v>1416</v>
      </c>
      <c r="E259">
        <f>IF(Sheet1!F259="Human Resources",0,IF(Sheet1!F259="Research &amp; Development",1,2))</f>
        <v>1</v>
      </c>
      <c r="F259">
        <v>2</v>
      </c>
      <c r="G259">
        <v>2</v>
      </c>
      <c r="H259" cm="1">
        <f t="array" ref="H259">_xlfn.IFS(Sheet1!I259="Human Resources",0,Sheet1!I259="Life Sciences",1,Sheet1!I259="Marketing",2,Sheet1!I259="Medical",3,Sheet1!I259="Technical Degree",4,Sheet1!I259="Other",5)</f>
        <v>3</v>
      </c>
      <c r="I259">
        <v>1</v>
      </c>
      <c r="J259">
        <v>352</v>
      </c>
      <c r="K259">
        <v>1</v>
      </c>
      <c r="L259">
        <f>IF(Sheet1!M259="Male",0,1)</f>
        <v>0</v>
      </c>
      <c r="M259">
        <v>49</v>
      </c>
      <c r="N259">
        <v>3</v>
      </c>
      <c r="O259">
        <v>5</v>
      </c>
      <c r="P259" cm="1">
        <f t="array" ref="P259">_xlfn.IFS(Sheet1!Q259="Healthcare Representative",0,Sheet1!Q259="Human Resources",1,Sheet1!Q259="Laboratory Technician",2,Sheet1!Q259="Manager",3,Sheet1!Q259="Manufacturing Director",4,Sheet1!Q259="Research Director",5,Sheet1!Q259="Research Scientist",6,Sheet1!Q259="Sales Executive",7,Sheet1!Q259="Sales Representative",8)</f>
        <v>5</v>
      </c>
      <c r="Q259">
        <v>3</v>
      </c>
      <c r="R259">
        <f>IF(Sheet1!S259="Single",0,IF(Sheet1!S259="Married",1,2))</f>
        <v>2</v>
      </c>
      <c r="S259">
        <v>19436</v>
      </c>
      <c r="T259">
        <v>5949</v>
      </c>
      <c r="U259">
        <v>0</v>
      </c>
      <c r="V259">
        <f>IF(Sheet1!X259="No",0,1)</f>
        <v>0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</row>
    <row r="260" spans="1:34" x14ac:dyDescent="0.3">
      <c r="A260">
        <f>IF(Sheet1!C260="No",0,1)</f>
        <v>0</v>
      </c>
      <c r="B260">
        <v>51</v>
      </c>
      <c r="C260">
        <f>IF(Sheet1!D260="Non-Travel",0,IF(Sheet1!D260="Travel_Frequently",1,2))</f>
        <v>2</v>
      </c>
      <c r="D260">
        <v>833</v>
      </c>
      <c r="E260">
        <f>IF(Sheet1!F260="Human Resources",0,IF(Sheet1!F260="Research &amp; Development",1,2))</f>
        <v>1</v>
      </c>
      <c r="F260">
        <v>1</v>
      </c>
      <c r="G260">
        <v>3</v>
      </c>
      <c r="H260" cm="1">
        <f t="array" ref="H260">_xlfn.IFS(Sheet1!I260="Human Resources",0,Sheet1!I260="Life Sciences",1,Sheet1!I260="Marketing",2,Sheet1!I260="Medical",3,Sheet1!I260="Technical Degree",4,Sheet1!I260="Other",5)</f>
        <v>1</v>
      </c>
      <c r="I260">
        <v>1</v>
      </c>
      <c r="J260">
        <v>353</v>
      </c>
      <c r="K260">
        <v>3</v>
      </c>
      <c r="L260">
        <f>IF(Sheet1!M260="Male",0,1)</f>
        <v>0</v>
      </c>
      <c r="M260">
        <v>96</v>
      </c>
      <c r="N260">
        <v>3</v>
      </c>
      <c r="O260">
        <v>1</v>
      </c>
      <c r="P260" cm="1">
        <f t="array" ref="P260">_xlfn.IFS(Sheet1!Q260="Healthcare Representative",0,Sheet1!Q260="Human Resources",1,Sheet1!Q260="Laboratory Technician",2,Sheet1!Q260="Manager",3,Sheet1!Q260="Manufacturing Director",4,Sheet1!Q260="Research Director",5,Sheet1!Q260="Research Scientist",6,Sheet1!Q260="Sales Executive",7,Sheet1!Q260="Sales Representative",8)</f>
        <v>6</v>
      </c>
      <c r="Q260">
        <v>4</v>
      </c>
      <c r="R260">
        <f>IF(Sheet1!S260="Single",0,IF(Sheet1!S260="Married",1,2))</f>
        <v>1</v>
      </c>
      <c r="S260">
        <v>2723</v>
      </c>
      <c r="T260">
        <v>23231</v>
      </c>
      <c r="U260">
        <v>1</v>
      </c>
      <c r="V260">
        <f>IF(Sheet1!X260="No",0,1)</f>
        <v>0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</row>
    <row r="261" spans="1:34" x14ac:dyDescent="0.3">
      <c r="A261">
        <f>IF(Sheet1!C261="No",0,1)</f>
        <v>1</v>
      </c>
      <c r="B261">
        <v>31</v>
      </c>
      <c r="C261">
        <f>IF(Sheet1!D261="Non-Travel",0,IF(Sheet1!D261="Travel_Frequently",1,2))</f>
        <v>1</v>
      </c>
      <c r="D261">
        <v>307</v>
      </c>
      <c r="E261">
        <f>IF(Sheet1!F261="Human Resources",0,IF(Sheet1!F261="Research &amp; Development",1,2))</f>
        <v>1</v>
      </c>
      <c r="F261">
        <v>29</v>
      </c>
      <c r="G261">
        <v>2</v>
      </c>
      <c r="H261" cm="1">
        <f t="array" ref="H261">_xlfn.IFS(Sheet1!I261="Human Resources",0,Sheet1!I261="Life Sciences",1,Sheet1!I261="Marketing",2,Sheet1!I261="Medical",3,Sheet1!I261="Technical Degree",4,Sheet1!I261="Other",5)</f>
        <v>3</v>
      </c>
      <c r="I261">
        <v>1</v>
      </c>
      <c r="J261">
        <v>355</v>
      </c>
      <c r="K261">
        <v>3</v>
      </c>
      <c r="L261">
        <f>IF(Sheet1!M261="Male",0,1)</f>
        <v>0</v>
      </c>
      <c r="M261">
        <v>71</v>
      </c>
      <c r="N261">
        <v>2</v>
      </c>
      <c r="O261">
        <v>1</v>
      </c>
      <c r="P261" cm="1">
        <f t="array" ref="P261">_xlfn.IFS(Sheet1!Q261="Healthcare Representative",0,Sheet1!Q261="Human Resources",1,Sheet1!Q261="Laboratory Technician",2,Sheet1!Q261="Manager",3,Sheet1!Q261="Manufacturing Director",4,Sheet1!Q261="Research Director",5,Sheet1!Q261="Research Scientist",6,Sheet1!Q261="Sales Executive",7,Sheet1!Q261="Sales Representative",8)</f>
        <v>2</v>
      </c>
      <c r="Q261">
        <v>2</v>
      </c>
      <c r="R261">
        <f>IF(Sheet1!S261="Single",0,IF(Sheet1!S261="Married",1,2))</f>
        <v>0</v>
      </c>
      <c r="S261">
        <v>3479</v>
      </c>
      <c r="T261">
        <v>11652</v>
      </c>
      <c r="U261">
        <v>0</v>
      </c>
      <c r="V261">
        <f>IF(Sheet1!X261="No",0,1)</f>
        <v>0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</row>
    <row r="262" spans="1:34" x14ac:dyDescent="0.3">
      <c r="A262">
        <f>IF(Sheet1!C262="No",0,1)</f>
        <v>0</v>
      </c>
      <c r="B262">
        <v>32</v>
      </c>
      <c r="C262">
        <f>IF(Sheet1!D262="Non-Travel",0,IF(Sheet1!D262="Travel_Frequently",1,2))</f>
        <v>1</v>
      </c>
      <c r="D262">
        <v>1311</v>
      </c>
      <c r="E262">
        <f>IF(Sheet1!F262="Human Resources",0,IF(Sheet1!F262="Research &amp; Development",1,2))</f>
        <v>1</v>
      </c>
      <c r="F262">
        <v>7</v>
      </c>
      <c r="G262">
        <v>3</v>
      </c>
      <c r="H262" cm="1">
        <f t="array" ref="H262">_xlfn.IFS(Sheet1!I262="Human Resources",0,Sheet1!I262="Life Sciences",1,Sheet1!I262="Marketing",2,Sheet1!I262="Medical",3,Sheet1!I262="Technical Degree",4,Sheet1!I262="Other",5)</f>
        <v>1</v>
      </c>
      <c r="I262">
        <v>1</v>
      </c>
      <c r="J262">
        <v>359</v>
      </c>
      <c r="K262">
        <v>2</v>
      </c>
      <c r="L262">
        <f>IF(Sheet1!M262="Male",0,1)</f>
        <v>0</v>
      </c>
      <c r="M262">
        <v>100</v>
      </c>
      <c r="N262">
        <v>4</v>
      </c>
      <c r="O262">
        <v>1</v>
      </c>
      <c r="P262" cm="1">
        <f t="array" ref="P262">_xlfn.IFS(Sheet1!Q262="Healthcare Representative",0,Sheet1!Q262="Human Resources",1,Sheet1!Q262="Laboratory Technician",2,Sheet1!Q262="Manager",3,Sheet1!Q262="Manufacturing Director",4,Sheet1!Q262="Research Director",5,Sheet1!Q262="Research Scientist",6,Sheet1!Q262="Sales Executive",7,Sheet1!Q262="Sales Representative",8)</f>
        <v>2</v>
      </c>
      <c r="Q262">
        <v>2</v>
      </c>
      <c r="R262">
        <f>IF(Sheet1!S262="Single",0,IF(Sheet1!S262="Married",1,2))</f>
        <v>1</v>
      </c>
      <c r="S262">
        <v>2794</v>
      </c>
      <c r="T262">
        <v>26062</v>
      </c>
      <c r="U262">
        <v>1</v>
      </c>
      <c r="V262">
        <f>IF(Sheet1!X262="No",0,1)</f>
        <v>0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</row>
    <row r="263" spans="1:34" x14ac:dyDescent="0.3">
      <c r="A263">
        <f>IF(Sheet1!C263="No",0,1)</f>
        <v>0</v>
      </c>
      <c r="B263">
        <v>38</v>
      </c>
      <c r="C263">
        <f>IF(Sheet1!D263="Non-Travel",0,IF(Sheet1!D263="Travel_Frequently",1,2))</f>
        <v>0</v>
      </c>
      <c r="D263">
        <v>1327</v>
      </c>
      <c r="E263">
        <f>IF(Sheet1!F263="Human Resources",0,IF(Sheet1!F263="Research &amp; Development",1,2))</f>
        <v>2</v>
      </c>
      <c r="F263">
        <v>2</v>
      </c>
      <c r="G263">
        <v>2</v>
      </c>
      <c r="H263" cm="1">
        <f t="array" ref="H263">_xlfn.IFS(Sheet1!I263="Human Resources",0,Sheet1!I263="Life Sciences",1,Sheet1!I263="Marketing",2,Sheet1!I263="Medical",3,Sheet1!I263="Technical Degree",4,Sheet1!I263="Other",5)</f>
        <v>1</v>
      </c>
      <c r="I263">
        <v>1</v>
      </c>
      <c r="J263">
        <v>361</v>
      </c>
      <c r="K263">
        <v>4</v>
      </c>
      <c r="L263">
        <f>IF(Sheet1!M263="Male",0,1)</f>
        <v>0</v>
      </c>
      <c r="M263">
        <v>39</v>
      </c>
      <c r="N263">
        <v>2</v>
      </c>
      <c r="O263">
        <v>2</v>
      </c>
      <c r="P263" cm="1">
        <f t="array" ref="P263">_xlfn.IFS(Sheet1!Q263="Healthcare Representative",0,Sheet1!Q263="Human Resources",1,Sheet1!Q263="Laboratory Technician",2,Sheet1!Q263="Manager",3,Sheet1!Q263="Manufacturing Director",4,Sheet1!Q263="Research Director",5,Sheet1!Q263="Research Scientist",6,Sheet1!Q263="Sales Executive",7,Sheet1!Q263="Sales Representative",8)</f>
        <v>7</v>
      </c>
      <c r="Q263">
        <v>4</v>
      </c>
      <c r="R263">
        <f>IF(Sheet1!S263="Single",0,IF(Sheet1!S263="Married",1,2))</f>
        <v>1</v>
      </c>
      <c r="S263">
        <v>5249</v>
      </c>
      <c r="T263">
        <v>19682</v>
      </c>
      <c r="U263">
        <v>3</v>
      </c>
      <c r="V263">
        <f>IF(Sheet1!X263="No",0,1)</f>
        <v>0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</row>
    <row r="264" spans="1:34" x14ac:dyDescent="0.3">
      <c r="A264">
        <f>IF(Sheet1!C264="No",0,1)</f>
        <v>0</v>
      </c>
      <c r="B264">
        <v>32</v>
      </c>
      <c r="C264">
        <f>IF(Sheet1!D264="Non-Travel",0,IF(Sheet1!D264="Travel_Frequently",1,2))</f>
        <v>2</v>
      </c>
      <c r="D264">
        <v>128</v>
      </c>
      <c r="E264">
        <f>IF(Sheet1!F264="Human Resources",0,IF(Sheet1!F264="Research &amp; Development",1,2))</f>
        <v>1</v>
      </c>
      <c r="F264">
        <v>2</v>
      </c>
      <c r="G264">
        <v>1</v>
      </c>
      <c r="H264" cm="1">
        <f t="array" ref="H264">_xlfn.IFS(Sheet1!I264="Human Resources",0,Sheet1!I264="Life Sciences",1,Sheet1!I264="Marketing",2,Sheet1!I264="Medical",3,Sheet1!I264="Technical Degree",4,Sheet1!I264="Other",5)</f>
        <v>4</v>
      </c>
      <c r="I264">
        <v>1</v>
      </c>
      <c r="J264">
        <v>362</v>
      </c>
      <c r="K264">
        <v>4</v>
      </c>
      <c r="L264">
        <f>IF(Sheet1!M264="Male",0,1)</f>
        <v>0</v>
      </c>
      <c r="M264">
        <v>84</v>
      </c>
      <c r="N264">
        <v>2</v>
      </c>
      <c r="O264">
        <v>2</v>
      </c>
      <c r="P264" cm="1">
        <f t="array" ref="P264">_xlfn.IFS(Sheet1!Q264="Healthcare Representative",0,Sheet1!Q264="Human Resources",1,Sheet1!Q264="Laboratory Technician",2,Sheet1!Q264="Manager",3,Sheet1!Q264="Manufacturing Director",4,Sheet1!Q264="Research Director",5,Sheet1!Q264="Research Scientist",6,Sheet1!Q264="Sales Executive",7,Sheet1!Q264="Sales Representative",8)</f>
        <v>2</v>
      </c>
      <c r="Q264">
        <v>1</v>
      </c>
      <c r="R264">
        <f>IF(Sheet1!S264="Single",0,IF(Sheet1!S264="Married",1,2))</f>
        <v>0</v>
      </c>
      <c r="S264">
        <v>2176</v>
      </c>
      <c r="T264">
        <v>19737</v>
      </c>
      <c r="U264">
        <v>4</v>
      </c>
      <c r="V264">
        <f>IF(Sheet1!X264="No",0,1)</f>
        <v>0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</row>
    <row r="265" spans="1:34" x14ac:dyDescent="0.3">
      <c r="A265">
        <f>IF(Sheet1!C265="No",0,1)</f>
        <v>0</v>
      </c>
      <c r="B265">
        <v>46</v>
      </c>
      <c r="C265">
        <f>IF(Sheet1!D265="Non-Travel",0,IF(Sheet1!D265="Travel_Frequently",1,2))</f>
        <v>2</v>
      </c>
      <c r="D265">
        <v>488</v>
      </c>
      <c r="E265">
        <f>IF(Sheet1!F265="Human Resources",0,IF(Sheet1!F265="Research &amp; Development",1,2))</f>
        <v>2</v>
      </c>
      <c r="F265">
        <v>2</v>
      </c>
      <c r="G265">
        <v>3</v>
      </c>
      <c r="H265" cm="1">
        <f t="array" ref="H265">_xlfn.IFS(Sheet1!I265="Human Resources",0,Sheet1!I265="Life Sciences",1,Sheet1!I265="Marketing",2,Sheet1!I265="Medical",3,Sheet1!I265="Technical Degree",4,Sheet1!I265="Other",5)</f>
        <v>4</v>
      </c>
      <c r="I265">
        <v>1</v>
      </c>
      <c r="J265">
        <v>363</v>
      </c>
      <c r="K265">
        <v>3</v>
      </c>
      <c r="L265">
        <f>IF(Sheet1!M265="Male",0,1)</f>
        <v>1</v>
      </c>
      <c r="M265">
        <v>75</v>
      </c>
      <c r="N265">
        <v>1</v>
      </c>
      <c r="O265">
        <v>4</v>
      </c>
      <c r="P265" cm="1">
        <f t="array" ref="P265">_xlfn.IFS(Sheet1!Q265="Healthcare Representative",0,Sheet1!Q265="Human Resources",1,Sheet1!Q265="Laboratory Technician",2,Sheet1!Q265="Manager",3,Sheet1!Q265="Manufacturing Director",4,Sheet1!Q265="Research Director",5,Sheet1!Q265="Research Scientist",6,Sheet1!Q265="Sales Executive",7,Sheet1!Q265="Sales Representative",8)</f>
        <v>3</v>
      </c>
      <c r="Q265">
        <v>2</v>
      </c>
      <c r="R265">
        <f>IF(Sheet1!S265="Single",0,IF(Sheet1!S265="Married",1,2))</f>
        <v>1</v>
      </c>
      <c r="S265">
        <v>16872</v>
      </c>
      <c r="T265">
        <v>14977</v>
      </c>
      <c r="U265">
        <v>3</v>
      </c>
      <c r="V265">
        <f>IF(Sheet1!X265="No",0,1)</f>
        <v>1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</row>
    <row r="266" spans="1:34" x14ac:dyDescent="0.3">
      <c r="A266">
        <f>IF(Sheet1!C266="No",0,1)</f>
        <v>1</v>
      </c>
      <c r="B266">
        <v>28</v>
      </c>
      <c r="C266">
        <f>IF(Sheet1!D266="Non-Travel",0,IF(Sheet1!D266="Travel_Frequently",1,2))</f>
        <v>2</v>
      </c>
      <c r="D266">
        <v>529</v>
      </c>
      <c r="E266">
        <f>IF(Sheet1!F266="Human Resources",0,IF(Sheet1!F266="Research &amp; Development",1,2))</f>
        <v>1</v>
      </c>
      <c r="F266">
        <v>2</v>
      </c>
      <c r="G266">
        <v>4</v>
      </c>
      <c r="H266" cm="1">
        <f t="array" ref="H266">_xlfn.IFS(Sheet1!I266="Human Resources",0,Sheet1!I266="Life Sciences",1,Sheet1!I266="Marketing",2,Sheet1!I266="Medical",3,Sheet1!I266="Technical Degree",4,Sheet1!I266="Other",5)</f>
        <v>1</v>
      </c>
      <c r="I266">
        <v>1</v>
      </c>
      <c r="J266">
        <v>364</v>
      </c>
      <c r="K266">
        <v>1</v>
      </c>
      <c r="L266">
        <f>IF(Sheet1!M266="Male",0,1)</f>
        <v>0</v>
      </c>
      <c r="M266">
        <v>79</v>
      </c>
      <c r="N266">
        <v>3</v>
      </c>
      <c r="O266">
        <v>1</v>
      </c>
      <c r="P266" cm="1">
        <f t="array" ref="P266">_xlfn.IFS(Sheet1!Q266="Healthcare Representative",0,Sheet1!Q266="Human Resources",1,Sheet1!Q266="Laboratory Technician",2,Sheet1!Q266="Manager",3,Sheet1!Q266="Manufacturing Director",4,Sheet1!Q266="Research Director",5,Sheet1!Q266="Research Scientist",6,Sheet1!Q266="Sales Executive",7,Sheet1!Q266="Sales Representative",8)</f>
        <v>2</v>
      </c>
      <c r="Q266">
        <v>3</v>
      </c>
      <c r="R266">
        <f>IF(Sheet1!S266="Single",0,IF(Sheet1!S266="Married",1,2))</f>
        <v>0</v>
      </c>
      <c r="S266">
        <v>3485</v>
      </c>
      <c r="T266">
        <v>14935</v>
      </c>
      <c r="U266">
        <v>2</v>
      </c>
      <c r="V266">
        <f>IF(Sheet1!X266="No",0,1)</f>
        <v>0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>
        <f>IF(Sheet1!C267="No",0,1)</f>
        <v>0</v>
      </c>
      <c r="B267">
        <v>29</v>
      </c>
      <c r="C267">
        <f>IF(Sheet1!D267="Non-Travel",0,IF(Sheet1!D267="Travel_Frequently",1,2))</f>
        <v>2</v>
      </c>
      <c r="D267">
        <v>1210</v>
      </c>
      <c r="E267">
        <f>IF(Sheet1!F267="Human Resources",0,IF(Sheet1!F267="Research &amp; Development",1,2))</f>
        <v>2</v>
      </c>
      <c r="F267">
        <v>2</v>
      </c>
      <c r="G267">
        <v>3</v>
      </c>
      <c r="H267" cm="1">
        <f t="array" ref="H267">_xlfn.IFS(Sheet1!I267="Human Resources",0,Sheet1!I267="Life Sciences",1,Sheet1!I267="Marketing",2,Sheet1!I267="Medical",3,Sheet1!I267="Technical Degree",4,Sheet1!I267="Other",5)</f>
        <v>3</v>
      </c>
      <c r="I267">
        <v>1</v>
      </c>
      <c r="J267">
        <v>366</v>
      </c>
      <c r="K267">
        <v>1</v>
      </c>
      <c r="L267">
        <f>IF(Sheet1!M267="Male",0,1)</f>
        <v>0</v>
      </c>
      <c r="M267">
        <v>78</v>
      </c>
      <c r="N267">
        <v>2</v>
      </c>
      <c r="O267">
        <v>2</v>
      </c>
      <c r="P267" cm="1">
        <f t="array" ref="P267">_xlfn.IFS(Sheet1!Q267="Healthcare Representative",0,Sheet1!Q267="Human Resources",1,Sheet1!Q267="Laboratory Technician",2,Sheet1!Q267="Manager",3,Sheet1!Q267="Manufacturing Director",4,Sheet1!Q267="Research Director",5,Sheet1!Q267="Research Scientist",6,Sheet1!Q267="Sales Executive",7,Sheet1!Q267="Sales Representative",8)</f>
        <v>7</v>
      </c>
      <c r="Q267">
        <v>2</v>
      </c>
      <c r="R267">
        <f>IF(Sheet1!S267="Single",0,IF(Sheet1!S267="Married",1,2))</f>
        <v>1</v>
      </c>
      <c r="S267">
        <v>6644</v>
      </c>
      <c r="T267">
        <v>3687</v>
      </c>
      <c r="U267">
        <v>2</v>
      </c>
      <c r="V267">
        <f>IF(Sheet1!X267="No",0,1)</f>
        <v>0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>
        <f>IF(Sheet1!C268="No",0,1)</f>
        <v>0</v>
      </c>
      <c r="B268">
        <v>31</v>
      </c>
      <c r="C268">
        <f>IF(Sheet1!D268="Non-Travel",0,IF(Sheet1!D268="Travel_Frequently",1,2))</f>
        <v>2</v>
      </c>
      <c r="D268">
        <v>1463</v>
      </c>
      <c r="E268">
        <f>IF(Sheet1!F268="Human Resources",0,IF(Sheet1!F268="Research &amp; Development",1,2))</f>
        <v>1</v>
      </c>
      <c r="F268">
        <v>23</v>
      </c>
      <c r="G268">
        <v>3</v>
      </c>
      <c r="H268" cm="1">
        <f t="array" ref="H268">_xlfn.IFS(Sheet1!I268="Human Resources",0,Sheet1!I268="Life Sciences",1,Sheet1!I268="Marketing",2,Sheet1!I268="Medical",3,Sheet1!I268="Technical Degree",4,Sheet1!I268="Other",5)</f>
        <v>3</v>
      </c>
      <c r="I268">
        <v>1</v>
      </c>
      <c r="J268">
        <v>367</v>
      </c>
      <c r="K268">
        <v>2</v>
      </c>
      <c r="L268">
        <f>IF(Sheet1!M268="Male",0,1)</f>
        <v>0</v>
      </c>
      <c r="M268">
        <v>64</v>
      </c>
      <c r="N268">
        <v>2</v>
      </c>
      <c r="O268">
        <v>2</v>
      </c>
      <c r="P268" cm="1">
        <f t="array" ref="P268">_xlfn.IFS(Sheet1!Q268="Healthcare Representative",0,Sheet1!Q268="Human Resources",1,Sheet1!Q268="Laboratory Technician",2,Sheet1!Q268="Manager",3,Sheet1!Q268="Manufacturing Director",4,Sheet1!Q268="Research Director",5,Sheet1!Q268="Research Scientist",6,Sheet1!Q268="Sales Executive",7,Sheet1!Q268="Sales Representative",8)</f>
        <v>0</v>
      </c>
      <c r="Q268">
        <v>4</v>
      </c>
      <c r="R268">
        <f>IF(Sheet1!S268="Single",0,IF(Sheet1!S268="Married",1,2))</f>
        <v>1</v>
      </c>
      <c r="S268">
        <v>5582</v>
      </c>
      <c r="T268">
        <v>14408</v>
      </c>
      <c r="U268">
        <v>0</v>
      </c>
      <c r="V268">
        <f>IF(Sheet1!X268="No",0,1)</f>
        <v>0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</row>
    <row r="269" spans="1:34" x14ac:dyDescent="0.3">
      <c r="A269">
        <f>IF(Sheet1!C269="No",0,1)</f>
        <v>0</v>
      </c>
      <c r="B269">
        <v>25</v>
      </c>
      <c r="C269">
        <f>IF(Sheet1!D269="Non-Travel",0,IF(Sheet1!D269="Travel_Frequently",1,2))</f>
        <v>0</v>
      </c>
      <c r="D269">
        <v>675</v>
      </c>
      <c r="E269">
        <f>IF(Sheet1!F269="Human Resources",0,IF(Sheet1!F269="Research &amp; Development",1,2))</f>
        <v>1</v>
      </c>
      <c r="F269">
        <v>5</v>
      </c>
      <c r="G269">
        <v>2</v>
      </c>
      <c r="H269" cm="1">
        <f t="array" ref="H269">_xlfn.IFS(Sheet1!I269="Human Resources",0,Sheet1!I269="Life Sciences",1,Sheet1!I269="Marketing",2,Sheet1!I269="Medical",3,Sheet1!I269="Technical Degree",4,Sheet1!I269="Other",5)</f>
        <v>1</v>
      </c>
      <c r="I269">
        <v>1</v>
      </c>
      <c r="J269">
        <v>369</v>
      </c>
      <c r="K269">
        <v>2</v>
      </c>
      <c r="L269">
        <f>IF(Sheet1!M269="Male",0,1)</f>
        <v>0</v>
      </c>
      <c r="M269">
        <v>85</v>
      </c>
      <c r="N269">
        <v>4</v>
      </c>
      <c r="O269">
        <v>2</v>
      </c>
      <c r="P269" cm="1">
        <f t="array" ref="P269">_xlfn.IFS(Sheet1!Q269="Healthcare Representative",0,Sheet1!Q269="Human Resources",1,Sheet1!Q269="Laboratory Technician",2,Sheet1!Q269="Manager",3,Sheet1!Q269="Manufacturing Director",4,Sheet1!Q269="Research Director",5,Sheet1!Q269="Research Scientist",6,Sheet1!Q269="Sales Executive",7,Sheet1!Q269="Sales Representative",8)</f>
        <v>0</v>
      </c>
      <c r="Q269">
        <v>1</v>
      </c>
      <c r="R269">
        <f>IF(Sheet1!S269="Single",0,IF(Sheet1!S269="Married",1,2))</f>
        <v>2</v>
      </c>
      <c r="S269">
        <v>4000</v>
      </c>
      <c r="T269">
        <v>18384</v>
      </c>
      <c r="U269">
        <v>1</v>
      </c>
      <c r="V269">
        <f>IF(Sheet1!X269="No",0,1)</f>
        <v>0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</row>
    <row r="270" spans="1:34" x14ac:dyDescent="0.3">
      <c r="A270">
        <f>IF(Sheet1!C270="No",0,1)</f>
        <v>0</v>
      </c>
      <c r="B270">
        <v>45</v>
      </c>
      <c r="C270">
        <f>IF(Sheet1!D270="Non-Travel",0,IF(Sheet1!D270="Travel_Frequently",1,2))</f>
        <v>2</v>
      </c>
      <c r="D270">
        <v>1385</v>
      </c>
      <c r="E270">
        <f>IF(Sheet1!F270="Human Resources",0,IF(Sheet1!F270="Research &amp; Development",1,2))</f>
        <v>1</v>
      </c>
      <c r="F270">
        <v>20</v>
      </c>
      <c r="G270">
        <v>2</v>
      </c>
      <c r="H270" cm="1">
        <f t="array" ref="H270">_xlfn.IFS(Sheet1!I270="Human Resources",0,Sheet1!I270="Life Sciences",1,Sheet1!I270="Marketing",2,Sheet1!I270="Medical",3,Sheet1!I270="Technical Degree",4,Sheet1!I270="Other",5)</f>
        <v>3</v>
      </c>
      <c r="I270">
        <v>1</v>
      </c>
      <c r="J270">
        <v>372</v>
      </c>
      <c r="K270">
        <v>3</v>
      </c>
      <c r="L270">
        <f>IF(Sheet1!M270="Male",0,1)</f>
        <v>0</v>
      </c>
      <c r="M270">
        <v>79</v>
      </c>
      <c r="N270">
        <v>3</v>
      </c>
      <c r="O270">
        <v>4</v>
      </c>
      <c r="P270" cm="1">
        <f t="array" ref="P270">_xlfn.IFS(Sheet1!Q270="Healthcare Representative",0,Sheet1!Q270="Human Resources",1,Sheet1!Q270="Laboratory Technician",2,Sheet1!Q270="Manager",3,Sheet1!Q270="Manufacturing Director",4,Sheet1!Q270="Research Director",5,Sheet1!Q270="Research Scientist",6,Sheet1!Q270="Sales Executive",7,Sheet1!Q270="Sales Representative",8)</f>
        <v>0</v>
      </c>
      <c r="Q270">
        <v>4</v>
      </c>
      <c r="R270">
        <f>IF(Sheet1!S270="Single",0,IF(Sheet1!S270="Married",1,2))</f>
        <v>1</v>
      </c>
      <c r="S270">
        <v>13496</v>
      </c>
      <c r="T270">
        <v>7501</v>
      </c>
      <c r="U270">
        <v>0</v>
      </c>
      <c r="V270">
        <f>IF(Sheet1!X270="No",0,1)</f>
        <v>1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</row>
    <row r="271" spans="1:34" x14ac:dyDescent="0.3">
      <c r="A271">
        <f>IF(Sheet1!C271="No",0,1)</f>
        <v>0</v>
      </c>
      <c r="B271">
        <v>36</v>
      </c>
      <c r="C271">
        <f>IF(Sheet1!D271="Non-Travel",0,IF(Sheet1!D271="Travel_Frequently",1,2))</f>
        <v>2</v>
      </c>
      <c r="D271">
        <v>1403</v>
      </c>
      <c r="E271">
        <f>IF(Sheet1!F271="Human Resources",0,IF(Sheet1!F271="Research &amp; Development",1,2))</f>
        <v>1</v>
      </c>
      <c r="F271">
        <v>6</v>
      </c>
      <c r="G271">
        <v>3</v>
      </c>
      <c r="H271" cm="1">
        <f t="array" ref="H271">_xlfn.IFS(Sheet1!I271="Human Resources",0,Sheet1!I271="Life Sciences",1,Sheet1!I271="Marketing",2,Sheet1!I271="Medical",3,Sheet1!I271="Technical Degree",4,Sheet1!I271="Other",5)</f>
        <v>1</v>
      </c>
      <c r="I271">
        <v>1</v>
      </c>
      <c r="J271">
        <v>373</v>
      </c>
      <c r="K271">
        <v>4</v>
      </c>
      <c r="L271">
        <f>IF(Sheet1!M271="Male",0,1)</f>
        <v>0</v>
      </c>
      <c r="M271">
        <v>47</v>
      </c>
      <c r="N271">
        <v>3</v>
      </c>
      <c r="O271">
        <v>1</v>
      </c>
      <c r="P271" cm="1">
        <f t="array" ref="P271">_xlfn.IFS(Sheet1!Q271="Healthcare Representative",0,Sheet1!Q271="Human Resources",1,Sheet1!Q271="Laboratory Technician",2,Sheet1!Q271="Manager",3,Sheet1!Q271="Manufacturing Director",4,Sheet1!Q271="Research Director",5,Sheet1!Q271="Research Scientist",6,Sheet1!Q271="Sales Executive",7,Sheet1!Q271="Sales Representative",8)</f>
        <v>2</v>
      </c>
      <c r="Q271">
        <v>4</v>
      </c>
      <c r="R271">
        <f>IF(Sheet1!S271="Single",0,IF(Sheet1!S271="Married",1,2))</f>
        <v>1</v>
      </c>
      <c r="S271">
        <v>3210</v>
      </c>
      <c r="T271">
        <v>20251</v>
      </c>
      <c r="U271">
        <v>0</v>
      </c>
      <c r="V271">
        <f>IF(Sheet1!X271="No",0,1)</f>
        <v>0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</row>
    <row r="272" spans="1:34" x14ac:dyDescent="0.3">
      <c r="A272">
        <f>IF(Sheet1!C272="No",0,1)</f>
        <v>0</v>
      </c>
      <c r="B272">
        <v>55</v>
      </c>
      <c r="C272">
        <f>IF(Sheet1!D272="Non-Travel",0,IF(Sheet1!D272="Travel_Frequently",1,2))</f>
        <v>2</v>
      </c>
      <c r="D272">
        <v>452</v>
      </c>
      <c r="E272">
        <f>IF(Sheet1!F272="Human Resources",0,IF(Sheet1!F272="Research &amp; Development",1,2))</f>
        <v>1</v>
      </c>
      <c r="F272">
        <v>1</v>
      </c>
      <c r="G272">
        <v>3</v>
      </c>
      <c r="H272" cm="1">
        <f t="array" ref="H272">_xlfn.IFS(Sheet1!I272="Human Resources",0,Sheet1!I272="Life Sciences",1,Sheet1!I272="Marketing",2,Sheet1!I272="Medical",3,Sheet1!I272="Technical Degree",4,Sheet1!I272="Other",5)</f>
        <v>3</v>
      </c>
      <c r="I272">
        <v>1</v>
      </c>
      <c r="J272">
        <v>374</v>
      </c>
      <c r="K272">
        <v>4</v>
      </c>
      <c r="L272">
        <f>IF(Sheet1!M272="Male",0,1)</f>
        <v>0</v>
      </c>
      <c r="M272">
        <v>81</v>
      </c>
      <c r="N272">
        <v>3</v>
      </c>
      <c r="O272">
        <v>5</v>
      </c>
      <c r="P272" cm="1">
        <f t="array" ref="P272">_xlfn.IFS(Sheet1!Q272="Healthcare Representative",0,Sheet1!Q272="Human Resources",1,Sheet1!Q272="Laboratory Technician",2,Sheet1!Q272="Manager",3,Sheet1!Q272="Manufacturing Director",4,Sheet1!Q272="Research Director",5,Sheet1!Q272="Research Scientist",6,Sheet1!Q272="Sales Executive",7,Sheet1!Q272="Sales Representative",8)</f>
        <v>3</v>
      </c>
      <c r="Q272">
        <v>1</v>
      </c>
      <c r="R272">
        <f>IF(Sheet1!S272="Single",0,IF(Sheet1!S272="Married",1,2))</f>
        <v>0</v>
      </c>
      <c r="S272">
        <v>19045</v>
      </c>
      <c r="T272">
        <v>18938</v>
      </c>
      <c r="U272">
        <v>0</v>
      </c>
      <c r="V272">
        <f>IF(Sheet1!X272="No",0,1)</f>
        <v>1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</row>
    <row r="273" spans="1:34" x14ac:dyDescent="0.3">
      <c r="A273">
        <f>IF(Sheet1!C273="No",0,1)</f>
        <v>1</v>
      </c>
      <c r="B273">
        <v>47</v>
      </c>
      <c r="C273">
        <f>IF(Sheet1!D273="Non-Travel",0,IF(Sheet1!D273="Travel_Frequently",1,2))</f>
        <v>0</v>
      </c>
      <c r="D273">
        <v>666</v>
      </c>
      <c r="E273">
        <f>IF(Sheet1!F273="Human Resources",0,IF(Sheet1!F273="Research &amp; Development",1,2))</f>
        <v>1</v>
      </c>
      <c r="F273">
        <v>29</v>
      </c>
      <c r="G273">
        <v>4</v>
      </c>
      <c r="H273" cm="1">
        <f t="array" ref="H273">_xlfn.IFS(Sheet1!I273="Human Resources",0,Sheet1!I273="Life Sciences",1,Sheet1!I273="Marketing",2,Sheet1!I273="Medical",3,Sheet1!I273="Technical Degree",4,Sheet1!I273="Other",5)</f>
        <v>1</v>
      </c>
      <c r="I273">
        <v>1</v>
      </c>
      <c r="J273">
        <v>376</v>
      </c>
      <c r="K273">
        <v>1</v>
      </c>
      <c r="L273">
        <f>IF(Sheet1!M273="Male",0,1)</f>
        <v>0</v>
      </c>
      <c r="M273">
        <v>88</v>
      </c>
      <c r="N273">
        <v>3</v>
      </c>
      <c r="O273">
        <v>3</v>
      </c>
      <c r="P273" cm="1">
        <f t="array" ref="P273">_xlfn.IFS(Sheet1!Q273="Healthcare Representative",0,Sheet1!Q273="Human Resources",1,Sheet1!Q273="Laboratory Technician",2,Sheet1!Q273="Manager",3,Sheet1!Q273="Manufacturing Director",4,Sheet1!Q273="Research Director",5,Sheet1!Q273="Research Scientist",6,Sheet1!Q273="Sales Executive",7,Sheet1!Q273="Sales Representative",8)</f>
        <v>3</v>
      </c>
      <c r="Q273">
        <v>2</v>
      </c>
      <c r="R273">
        <f>IF(Sheet1!S273="Single",0,IF(Sheet1!S273="Married",1,2))</f>
        <v>1</v>
      </c>
      <c r="S273">
        <v>11849</v>
      </c>
      <c r="T273">
        <v>10268</v>
      </c>
      <c r="U273">
        <v>1</v>
      </c>
      <c r="V273">
        <f>IF(Sheet1!X273="No",0,1)</f>
        <v>1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</row>
    <row r="274" spans="1:34" x14ac:dyDescent="0.3">
      <c r="A274">
        <f>IF(Sheet1!C274="No",0,1)</f>
        <v>0</v>
      </c>
      <c r="B274">
        <v>28</v>
      </c>
      <c r="C274">
        <f>IF(Sheet1!D274="Non-Travel",0,IF(Sheet1!D274="Travel_Frequently",1,2))</f>
        <v>2</v>
      </c>
      <c r="D274">
        <v>1158</v>
      </c>
      <c r="E274">
        <f>IF(Sheet1!F274="Human Resources",0,IF(Sheet1!F274="Research &amp; Development",1,2))</f>
        <v>1</v>
      </c>
      <c r="F274">
        <v>9</v>
      </c>
      <c r="G274">
        <v>3</v>
      </c>
      <c r="H274" cm="1">
        <f t="array" ref="H274">_xlfn.IFS(Sheet1!I274="Human Resources",0,Sheet1!I274="Life Sciences",1,Sheet1!I274="Marketing",2,Sheet1!I274="Medical",3,Sheet1!I274="Technical Degree",4,Sheet1!I274="Other",5)</f>
        <v>3</v>
      </c>
      <c r="I274">
        <v>1</v>
      </c>
      <c r="J274">
        <v>377</v>
      </c>
      <c r="K274">
        <v>4</v>
      </c>
      <c r="L274">
        <f>IF(Sheet1!M274="Male",0,1)</f>
        <v>0</v>
      </c>
      <c r="M274">
        <v>94</v>
      </c>
      <c r="N274">
        <v>3</v>
      </c>
      <c r="O274">
        <v>1</v>
      </c>
      <c r="P274" cm="1">
        <f t="array" ref="P274">_xlfn.IFS(Sheet1!Q274="Healthcare Representative",0,Sheet1!Q274="Human Resources",1,Sheet1!Q274="Laboratory Technician",2,Sheet1!Q274="Manager",3,Sheet1!Q274="Manufacturing Director",4,Sheet1!Q274="Research Director",5,Sheet1!Q274="Research Scientist",6,Sheet1!Q274="Sales Executive",7,Sheet1!Q274="Sales Representative",8)</f>
        <v>6</v>
      </c>
      <c r="Q274">
        <v>4</v>
      </c>
      <c r="R274">
        <f>IF(Sheet1!S274="Single",0,IF(Sheet1!S274="Married",1,2))</f>
        <v>1</v>
      </c>
      <c r="S274">
        <v>2070</v>
      </c>
      <c r="T274">
        <v>2613</v>
      </c>
      <c r="U274">
        <v>1</v>
      </c>
      <c r="V274">
        <f>IF(Sheet1!X274="No",0,1)</f>
        <v>0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</row>
    <row r="275" spans="1:34" x14ac:dyDescent="0.3">
      <c r="A275">
        <f>IF(Sheet1!C275="No",0,1)</f>
        <v>0</v>
      </c>
      <c r="B275">
        <v>37</v>
      </c>
      <c r="C275">
        <f>IF(Sheet1!D275="Non-Travel",0,IF(Sheet1!D275="Travel_Frequently",1,2))</f>
        <v>2</v>
      </c>
      <c r="D275">
        <v>228</v>
      </c>
      <c r="E275">
        <f>IF(Sheet1!F275="Human Resources",0,IF(Sheet1!F275="Research &amp; Development",1,2))</f>
        <v>2</v>
      </c>
      <c r="F275">
        <v>6</v>
      </c>
      <c r="G275">
        <v>4</v>
      </c>
      <c r="H275" cm="1">
        <f t="array" ref="H275">_xlfn.IFS(Sheet1!I275="Human Resources",0,Sheet1!I275="Life Sciences",1,Sheet1!I275="Marketing",2,Sheet1!I275="Medical",3,Sheet1!I275="Technical Degree",4,Sheet1!I275="Other",5)</f>
        <v>3</v>
      </c>
      <c r="I275">
        <v>1</v>
      </c>
      <c r="J275">
        <v>378</v>
      </c>
      <c r="K275">
        <v>3</v>
      </c>
      <c r="L275">
        <f>IF(Sheet1!M275="Male",0,1)</f>
        <v>0</v>
      </c>
      <c r="M275">
        <v>98</v>
      </c>
      <c r="N275">
        <v>3</v>
      </c>
      <c r="O275">
        <v>2</v>
      </c>
      <c r="P275" cm="1">
        <f t="array" ref="P275">_xlfn.IFS(Sheet1!Q275="Healthcare Representative",0,Sheet1!Q275="Human Resources",1,Sheet1!Q275="Laboratory Technician",2,Sheet1!Q275="Manager",3,Sheet1!Q275="Manufacturing Director",4,Sheet1!Q275="Research Director",5,Sheet1!Q275="Research Scientist",6,Sheet1!Q275="Sales Executive",7,Sheet1!Q275="Sales Representative",8)</f>
        <v>7</v>
      </c>
      <c r="Q275">
        <v>4</v>
      </c>
      <c r="R275">
        <f>IF(Sheet1!S275="Single",0,IF(Sheet1!S275="Married",1,2))</f>
        <v>1</v>
      </c>
      <c r="S275">
        <v>6502</v>
      </c>
      <c r="T275">
        <v>22825</v>
      </c>
      <c r="U275">
        <v>4</v>
      </c>
      <c r="V275">
        <f>IF(Sheet1!X275="No",0,1)</f>
        <v>0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</row>
    <row r="276" spans="1:34" x14ac:dyDescent="0.3">
      <c r="A276">
        <f>IF(Sheet1!C276="No",0,1)</f>
        <v>0</v>
      </c>
      <c r="B276">
        <v>21</v>
      </c>
      <c r="C276">
        <f>IF(Sheet1!D276="Non-Travel",0,IF(Sheet1!D276="Travel_Frequently",1,2))</f>
        <v>2</v>
      </c>
      <c r="D276">
        <v>996</v>
      </c>
      <c r="E276">
        <f>IF(Sheet1!F276="Human Resources",0,IF(Sheet1!F276="Research &amp; Development",1,2))</f>
        <v>1</v>
      </c>
      <c r="F276">
        <v>3</v>
      </c>
      <c r="G276">
        <v>2</v>
      </c>
      <c r="H276" cm="1">
        <f t="array" ref="H276">_xlfn.IFS(Sheet1!I276="Human Resources",0,Sheet1!I276="Life Sciences",1,Sheet1!I276="Marketing",2,Sheet1!I276="Medical",3,Sheet1!I276="Technical Degree",4,Sheet1!I276="Other",5)</f>
        <v>3</v>
      </c>
      <c r="I276">
        <v>1</v>
      </c>
      <c r="J276">
        <v>379</v>
      </c>
      <c r="K276">
        <v>4</v>
      </c>
      <c r="L276">
        <f>IF(Sheet1!M276="Male",0,1)</f>
        <v>0</v>
      </c>
      <c r="M276">
        <v>100</v>
      </c>
      <c r="N276">
        <v>2</v>
      </c>
      <c r="O276">
        <v>1</v>
      </c>
      <c r="P276" cm="1">
        <f t="array" ref="P276">_xlfn.IFS(Sheet1!Q276="Healthcare Representative",0,Sheet1!Q276="Human Resources",1,Sheet1!Q276="Laboratory Technician",2,Sheet1!Q276="Manager",3,Sheet1!Q276="Manufacturing Director",4,Sheet1!Q276="Research Director",5,Sheet1!Q276="Research Scientist",6,Sheet1!Q276="Sales Executive",7,Sheet1!Q276="Sales Representative",8)</f>
        <v>6</v>
      </c>
      <c r="Q276">
        <v>3</v>
      </c>
      <c r="R276">
        <f>IF(Sheet1!S276="Single",0,IF(Sheet1!S276="Married",1,2))</f>
        <v>0</v>
      </c>
      <c r="S276">
        <v>3230</v>
      </c>
      <c r="T276">
        <v>10531</v>
      </c>
      <c r="U276">
        <v>1</v>
      </c>
      <c r="V276">
        <f>IF(Sheet1!X276="No",0,1)</f>
        <v>0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</row>
    <row r="277" spans="1:34" x14ac:dyDescent="0.3">
      <c r="A277">
        <f>IF(Sheet1!C277="No",0,1)</f>
        <v>0</v>
      </c>
      <c r="B277">
        <v>37</v>
      </c>
      <c r="C277">
        <f>IF(Sheet1!D277="Non-Travel",0,IF(Sheet1!D277="Travel_Frequently",1,2))</f>
        <v>0</v>
      </c>
      <c r="D277">
        <v>728</v>
      </c>
      <c r="E277">
        <f>IF(Sheet1!F277="Human Resources",0,IF(Sheet1!F277="Research &amp; Development",1,2))</f>
        <v>1</v>
      </c>
      <c r="F277">
        <v>1</v>
      </c>
      <c r="G277">
        <v>4</v>
      </c>
      <c r="H277" cm="1">
        <f t="array" ref="H277">_xlfn.IFS(Sheet1!I277="Human Resources",0,Sheet1!I277="Life Sciences",1,Sheet1!I277="Marketing",2,Sheet1!I277="Medical",3,Sheet1!I277="Technical Degree",4,Sheet1!I277="Other",5)</f>
        <v>3</v>
      </c>
      <c r="I277">
        <v>1</v>
      </c>
      <c r="J277">
        <v>380</v>
      </c>
      <c r="K277">
        <v>1</v>
      </c>
      <c r="L277">
        <f>IF(Sheet1!M277="Male",0,1)</f>
        <v>1</v>
      </c>
      <c r="M277">
        <v>80</v>
      </c>
      <c r="N277">
        <v>3</v>
      </c>
      <c r="O277">
        <v>3</v>
      </c>
      <c r="P277" cm="1">
        <f t="array" ref="P277">_xlfn.IFS(Sheet1!Q277="Healthcare Representative",0,Sheet1!Q277="Human Resources",1,Sheet1!Q277="Laboratory Technician",2,Sheet1!Q277="Manager",3,Sheet1!Q277="Manufacturing Director",4,Sheet1!Q277="Research Director",5,Sheet1!Q277="Research Scientist",6,Sheet1!Q277="Sales Executive",7,Sheet1!Q277="Sales Representative",8)</f>
        <v>5</v>
      </c>
      <c r="Q277">
        <v>4</v>
      </c>
      <c r="R277">
        <f>IF(Sheet1!S277="Single",0,IF(Sheet1!S277="Married",1,2))</f>
        <v>2</v>
      </c>
      <c r="S277">
        <v>13603</v>
      </c>
      <c r="T277">
        <v>11677</v>
      </c>
      <c r="U277">
        <v>2</v>
      </c>
      <c r="V277">
        <f>IF(Sheet1!X277="No",0,1)</f>
        <v>1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</row>
    <row r="278" spans="1:34" x14ac:dyDescent="0.3">
      <c r="A278">
        <f>IF(Sheet1!C278="No",0,1)</f>
        <v>0</v>
      </c>
      <c r="B278">
        <v>35</v>
      </c>
      <c r="C278">
        <f>IF(Sheet1!D278="Non-Travel",0,IF(Sheet1!D278="Travel_Frequently",1,2))</f>
        <v>2</v>
      </c>
      <c r="D278">
        <v>1315</v>
      </c>
      <c r="E278">
        <f>IF(Sheet1!F278="Human Resources",0,IF(Sheet1!F278="Research &amp; Development",1,2))</f>
        <v>1</v>
      </c>
      <c r="F278">
        <v>22</v>
      </c>
      <c r="G278">
        <v>3</v>
      </c>
      <c r="H278" cm="1">
        <f t="array" ref="H278">_xlfn.IFS(Sheet1!I278="Human Resources",0,Sheet1!I278="Life Sciences",1,Sheet1!I278="Marketing",2,Sheet1!I278="Medical",3,Sheet1!I278="Technical Degree",4,Sheet1!I278="Other",5)</f>
        <v>1</v>
      </c>
      <c r="I278">
        <v>1</v>
      </c>
      <c r="J278">
        <v>381</v>
      </c>
      <c r="K278">
        <v>2</v>
      </c>
      <c r="L278">
        <f>IF(Sheet1!M278="Male",0,1)</f>
        <v>1</v>
      </c>
      <c r="M278">
        <v>71</v>
      </c>
      <c r="N278">
        <v>4</v>
      </c>
      <c r="O278">
        <v>3</v>
      </c>
      <c r="P278" cm="1">
        <f t="array" ref="P278">_xlfn.IFS(Sheet1!Q278="Healthcare Representative",0,Sheet1!Q278="Human Resources",1,Sheet1!Q278="Laboratory Technician",2,Sheet1!Q278="Manager",3,Sheet1!Q278="Manufacturing Director",4,Sheet1!Q278="Research Director",5,Sheet1!Q278="Research Scientist",6,Sheet1!Q278="Sales Executive",7,Sheet1!Q278="Sales Representative",8)</f>
        <v>3</v>
      </c>
      <c r="Q278">
        <v>2</v>
      </c>
      <c r="R278">
        <f>IF(Sheet1!S278="Single",0,IF(Sheet1!S278="Married",1,2))</f>
        <v>2</v>
      </c>
      <c r="S278">
        <v>11996</v>
      </c>
      <c r="T278">
        <v>19100</v>
      </c>
      <c r="U278">
        <v>7</v>
      </c>
      <c r="V278">
        <f>IF(Sheet1!X278="No",0,1)</f>
        <v>0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</row>
    <row r="279" spans="1:34" x14ac:dyDescent="0.3">
      <c r="A279">
        <f>IF(Sheet1!C279="No",0,1)</f>
        <v>0</v>
      </c>
      <c r="B279">
        <v>38</v>
      </c>
      <c r="C279">
        <f>IF(Sheet1!D279="Non-Travel",0,IF(Sheet1!D279="Travel_Frequently",1,2))</f>
        <v>2</v>
      </c>
      <c r="D279">
        <v>322</v>
      </c>
      <c r="E279">
        <f>IF(Sheet1!F279="Human Resources",0,IF(Sheet1!F279="Research &amp; Development",1,2))</f>
        <v>2</v>
      </c>
      <c r="F279">
        <v>7</v>
      </c>
      <c r="G279">
        <v>2</v>
      </c>
      <c r="H279" cm="1">
        <f t="array" ref="H279">_xlfn.IFS(Sheet1!I279="Human Resources",0,Sheet1!I279="Life Sciences",1,Sheet1!I279="Marketing",2,Sheet1!I279="Medical",3,Sheet1!I279="Technical Degree",4,Sheet1!I279="Other",5)</f>
        <v>3</v>
      </c>
      <c r="I279">
        <v>1</v>
      </c>
      <c r="J279">
        <v>382</v>
      </c>
      <c r="K279">
        <v>1</v>
      </c>
      <c r="L279">
        <f>IF(Sheet1!M279="Male",0,1)</f>
        <v>1</v>
      </c>
      <c r="M279">
        <v>44</v>
      </c>
      <c r="N279">
        <v>4</v>
      </c>
      <c r="O279">
        <v>2</v>
      </c>
      <c r="P279" cm="1">
        <f t="array" ref="P279">_xlfn.IFS(Sheet1!Q279="Healthcare Representative",0,Sheet1!Q279="Human Resources",1,Sheet1!Q279="Laboratory Technician",2,Sheet1!Q279="Manager",3,Sheet1!Q279="Manufacturing Director",4,Sheet1!Q279="Research Director",5,Sheet1!Q279="Research Scientist",6,Sheet1!Q279="Sales Executive",7,Sheet1!Q279="Sales Representative",8)</f>
        <v>7</v>
      </c>
      <c r="Q279">
        <v>1</v>
      </c>
      <c r="R279">
        <f>IF(Sheet1!S279="Single",0,IF(Sheet1!S279="Married",1,2))</f>
        <v>2</v>
      </c>
      <c r="S279">
        <v>5605</v>
      </c>
      <c r="T279">
        <v>19191</v>
      </c>
      <c r="U279">
        <v>1</v>
      </c>
      <c r="V279">
        <f>IF(Sheet1!X279="No",0,1)</f>
        <v>1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</row>
    <row r="280" spans="1:34" x14ac:dyDescent="0.3">
      <c r="A280">
        <f>IF(Sheet1!C280="No",0,1)</f>
        <v>0</v>
      </c>
      <c r="B280">
        <v>26</v>
      </c>
      <c r="C280">
        <f>IF(Sheet1!D280="Non-Travel",0,IF(Sheet1!D280="Travel_Frequently",1,2))</f>
        <v>1</v>
      </c>
      <c r="D280">
        <v>1479</v>
      </c>
      <c r="E280">
        <f>IF(Sheet1!F280="Human Resources",0,IF(Sheet1!F280="Research &amp; Development",1,2))</f>
        <v>1</v>
      </c>
      <c r="F280">
        <v>1</v>
      </c>
      <c r="G280">
        <v>3</v>
      </c>
      <c r="H280" cm="1">
        <f t="array" ref="H280">_xlfn.IFS(Sheet1!I280="Human Resources",0,Sheet1!I280="Life Sciences",1,Sheet1!I280="Marketing",2,Sheet1!I280="Medical",3,Sheet1!I280="Technical Degree",4,Sheet1!I280="Other",5)</f>
        <v>1</v>
      </c>
      <c r="I280">
        <v>1</v>
      </c>
      <c r="J280">
        <v>384</v>
      </c>
      <c r="K280">
        <v>3</v>
      </c>
      <c r="L280">
        <f>IF(Sheet1!M280="Male",0,1)</f>
        <v>1</v>
      </c>
      <c r="M280">
        <v>84</v>
      </c>
      <c r="N280">
        <v>3</v>
      </c>
      <c r="O280">
        <v>2</v>
      </c>
      <c r="P280" cm="1">
        <f t="array" ref="P280">_xlfn.IFS(Sheet1!Q280="Healthcare Representative",0,Sheet1!Q280="Human Resources",1,Sheet1!Q280="Laboratory Technician",2,Sheet1!Q280="Manager",3,Sheet1!Q280="Manufacturing Director",4,Sheet1!Q280="Research Director",5,Sheet1!Q280="Research Scientist",6,Sheet1!Q280="Sales Executive",7,Sheet1!Q280="Sales Representative",8)</f>
        <v>4</v>
      </c>
      <c r="Q280">
        <v>2</v>
      </c>
      <c r="R280">
        <f>IF(Sheet1!S280="Single",0,IF(Sheet1!S280="Married",1,2))</f>
        <v>2</v>
      </c>
      <c r="S280">
        <v>6397</v>
      </c>
      <c r="T280">
        <v>26767</v>
      </c>
      <c r="U280">
        <v>1</v>
      </c>
      <c r="V280">
        <f>IF(Sheet1!X280="No",0,1)</f>
        <v>0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</row>
    <row r="281" spans="1:34" x14ac:dyDescent="0.3">
      <c r="A281">
        <f>IF(Sheet1!C281="No",0,1)</f>
        <v>0</v>
      </c>
      <c r="B281">
        <v>50</v>
      </c>
      <c r="C281">
        <f>IF(Sheet1!D281="Non-Travel",0,IF(Sheet1!D281="Travel_Frequently",1,2))</f>
        <v>2</v>
      </c>
      <c r="D281">
        <v>797</v>
      </c>
      <c r="E281">
        <f>IF(Sheet1!F281="Human Resources",0,IF(Sheet1!F281="Research &amp; Development",1,2))</f>
        <v>1</v>
      </c>
      <c r="F281">
        <v>4</v>
      </c>
      <c r="G281">
        <v>1</v>
      </c>
      <c r="H281" cm="1">
        <f t="array" ref="H281">_xlfn.IFS(Sheet1!I281="Human Resources",0,Sheet1!I281="Life Sciences",1,Sheet1!I281="Marketing",2,Sheet1!I281="Medical",3,Sheet1!I281="Technical Degree",4,Sheet1!I281="Other",5)</f>
        <v>1</v>
      </c>
      <c r="I281">
        <v>1</v>
      </c>
      <c r="J281">
        <v>385</v>
      </c>
      <c r="K281">
        <v>1</v>
      </c>
      <c r="L281">
        <f>IF(Sheet1!M281="Male",0,1)</f>
        <v>0</v>
      </c>
      <c r="M281">
        <v>96</v>
      </c>
      <c r="N281">
        <v>3</v>
      </c>
      <c r="O281">
        <v>5</v>
      </c>
      <c r="P281" cm="1">
        <f t="array" ref="P281">_xlfn.IFS(Sheet1!Q281="Healthcare Representative",0,Sheet1!Q281="Human Resources",1,Sheet1!Q281="Laboratory Technician",2,Sheet1!Q281="Manager",3,Sheet1!Q281="Manufacturing Director",4,Sheet1!Q281="Research Director",5,Sheet1!Q281="Research Scientist",6,Sheet1!Q281="Sales Executive",7,Sheet1!Q281="Sales Representative",8)</f>
        <v>5</v>
      </c>
      <c r="Q281">
        <v>2</v>
      </c>
      <c r="R281">
        <f>IF(Sheet1!S281="Single",0,IF(Sheet1!S281="Married",1,2))</f>
        <v>2</v>
      </c>
      <c r="S281">
        <v>19144</v>
      </c>
      <c r="T281">
        <v>15815</v>
      </c>
      <c r="U281">
        <v>3</v>
      </c>
      <c r="V281">
        <f>IF(Sheet1!X281="No",0,1)</f>
        <v>0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</row>
    <row r="282" spans="1:34" x14ac:dyDescent="0.3">
      <c r="A282">
        <f>IF(Sheet1!C282="No",0,1)</f>
        <v>0</v>
      </c>
      <c r="B282">
        <v>53</v>
      </c>
      <c r="C282">
        <f>IF(Sheet1!D282="Non-Travel",0,IF(Sheet1!D282="Travel_Frequently",1,2))</f>
        <v>2</v>
      </c>
      <c r="D282">
        <v>1070</v>
      </c>
      <c r="E282">
        <f>IF(Sheet1!F282="Human Resources",0,IF(Sheet1!F282="Research &amp; Development",1,2))</f>
        <v>1</v>
      </c>
      <c r="F282">
        <v>3</v>
      </c>
      <c r="G282">
        <v>4</v>
      </c>
      <c r="H282" cm="1">
        <f t="array" ref="H282">_xlfn.IFS(Sheet1!I282="Human Resources",0,Sheet1!I282="Life Sciences",1,Sheet1!I282="Marketing",2,Sheet1!I282="Medical",3,Sheet1!I282="Technical Degree",4,Sheet1!I282="Other",5)</f>
        <v>3</v>
      </c>
      <c r="I282">
        <v>1</v>
      </c>
      <c r="J282">
        <v>386</v>
      </c>
      <c r="K282">
        <v>3</v>
      </c>
      <c r="L282">
        <f>IF(Sheet1!M282="Male",0,1)</f>
        <v>0</v>
      </c>
      <c r="M282">
        <v>45</v>
      </c>
      <c r="N282">
        <v>3</v>
      </c>
      <c r="O282">
        <v>4</v>
      </c>
      <c r="P282" cm="1">
        <f t="array" ref="P282">_xlfn.IFS(Sheet1!Q282="Healthcare Representative",0,Sheet1!Q282="Human Resources",1,Sheet1!Q282="Laboratory Technician",2,Sheet1!Q282="Manager",3,Sheet1!Q282="Manufacturing Director",4,Sheet1!Q282="Research Director",5,Sheet1!Q282="Research Scientist",6,Sheet1!Q282="Sales Executive",7,Sheet1!Q282="Sales Representative",8)</f>
        <v>5</v>
      </c>
      <c r="Q282">
        <v>3</v>
      </c>
      <c r="R282">
        <f>IF(Sheet1!S282="Single",0,IF(Sheet1!S282="Married",1,2))</f>
        <v>1</v>
      </c>
      <c r="S282">
        <v>17584</v>
      </c>
      <c r="T282">
        <v>21016</v>
      </c>
      <c r="U282">
        <v>3</v>
      </c>
      <c r="V282">
        <f>IF(Sheet1!X282="No",0,1)</f>
        <v>1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</row>
    <row r="283" spans="1:34" x14ac:dyDescent="0.3">
      <c r="A283">
        <f>IF(Sheet1!C283="No",0,1)</f>
        <v>0</v>
      </c>
      <c r="B283">
        <v>42</v>
      </c>
      <c r="C283">
        <f>IF(Sheet1!D283="Non-Travel",0,IF(Sheet1!D283="Travel_Frequently",1,2))</f>
        <v>2</v>
      </c>
      <c r="D283">
        <v>635</v>
      </c>
      <c r="E283">
        <f>IF(Sheet1!F283="Human Resources",0,IF(Sheet1!F283="Research &amp; Development",1,2))</f>
        <v>2</v>
      </c>
      <c r="F283">
        <v>1</v>
      </c>
      <c r="G283">
        <v>1</v>
      </c>
      <c r="H283" cm="1">
        <f t="array" ref="H283">_xlfn.IFS(Sheet1!I283="Human Resources",0,Sheet1!I283="Life Sciences",1,Sheet1!I283="Marketing",2,Sheet1!I283="Medical",3,Sheet1!I283="Technical Degree",4,Sheet1!I283="Other",5)</f>
        <v>1</v>
      </c>
      <c r="I283">
        <v>1</v>
      </c>
      <c r="J283">
        <v>387</v>
      </c>
      <c r="K283">
        <v>2</v>
      </c>
      <c r="L283">
        <f>IF(Sheet1!M283="Male",0,1)</f>
        <v>0</v>
      </c>
      <c r="M283">
        <v>99</v>
      </c>
      <c r="N283">
        <v>3</v>
      </c>
      <c r="O283">
        <v>2</v>
      </c>
      <c r="P283" cm="1">
        <f t="array" ref="P283">_xlfn.IFS(Sheet1!Q283="Healthcare Representative",0,Sheet1!Q283="Human Resources",1,Sheet1!Q283="Laboratory Technician",2,Sheet1!Q283="Manager",3,Sheet1!Q283="Manufacturing Director",4,Sheet1!Q283="Research Director",5,Sheet1!Q283="Research Scientist",6,Sheet1!Q283="Sales Executive",7,Sheet1!Q283="Sales Representative",8)</f>
        <v>7</v>
      </c>
      <c r="Q283">
        <v>3</v>
      </c>
      <c r="R283">
        <f>IF(Sheet1!S283="Single",0,IF(Sheet1!S283="Married",1,2))</f>
        <v>1</v>
      </c>
      <c r="S283">
        <v>4907</v>
      </c>
      <c r="T283">
        <v>24532</v>
      </c>
      <c r="U283">
        <v>1</v>
      </c>
      <c r="V283">
        <f>IF(Sheet1!X283="No",0,1)</f>
        <v>0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</row>
    <row r="284" spans="1:34" x14ac:dyDescent="0.3">
      <c r="A284">
        <f>IF(Sheet1!C284="No",0,1)</f>
        <v>0</v>
      </c>
      <c r="B284">
        <v>29</v>
      </c>
      <c r="C284">
        <f>IF(Sheet1!D284="Non-Travel",0,IF(Sheet1!D284="Travel_Frequently",1,2))</f>
        <v>1</v>
      </c>
      <c r="D284">
        <v>442</v>
      </c>
      <c r="E284">
        <f>IF(Sheet1!F284="Human Resources",0,IF(Sheet1!F284="Research &amp; Development",1,2))</f>
        <v>2</v>
      </c>
      <c r="F284">
        <v>2</v>
      </c>
      <c r="G284">
        <v>2</v>
      </c>
      <c r="H284" cm="1">
        <f t="array" ref="H284">_xlfn.IFS(Sheet1!I284="Human Resources",0,Sheet1!I284="Life Sciences",1,Sheet1!I284="Marketing",2,Sheet1!I284="Medical",3,Sheet1!I284="Technical Degree",4,Sheet1!I284="Other",5)</f>
        <v>1</v>
      </c>
      <c r="I284">
        <v>1</v>
      </c>
      <c r="J284">
        <v>388</v>
      </c>
      <c r="K284">
        <v>2</v>
      </c>
      <c r="L284">
        <f>IF(Sheet1!M284="Male",0,1)</f>
        <v>0</v>
      </c>
      <c r="M284">
        <v>44</v>
      </c>
      <c r="N284">
        <v>3</v>
      </c>
      <c r="O284">
        <v>2</v>
      </c>
      <c r="P284" cm="1">
        <f t="array" ref="P284">_xlfn.IFS(Sheet1!Q284="Healthcare Representative",0,Sheet1!Q284="Human Resources",1,Sheet1!Q284="Laboratory Technician",2,Sheet1!Q284="Manager",3,Sheet1!Q284="Manufacturing Director",4,Sheet1!Q284="Research Director",5,Sheet1!Q284="Research Scientist",6,Sheet1!Q284="Sales Executive",7,Sheet1!Q284="Sales Representative",8)</f>
        <v>7</v>
      </c>
      <c r="Q284">
        <v>4</v>
      </c>
      <c r="R284">
        <f>IF(Sheet1!S284="Single",0,IF(Sheet1!S284="Married",1,2))</f>
        <v>0</v>
      </c>
      <c r="S284">
        <v>4554</v>
      </c>
      <c r="T284">
        <v>20260</v>
      </c>
      <c r="U284">
        <v>1</v>
      </c>
      <c r="V284">
        <f>IF(Sheet1!X284="No",0,1)</f>
        <v>0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</row>
    <row r="285" spans="1:34" x14ac:dyDescent="0.3">
      <c r="A285">
        <f>IF(Sheet1!C285="No",0,1)</f>
        <v>0</v>
      </c>
      <c r="B285">
        <v>55</v>
      </c>
      <c r="C285">
        <f>IF(Sheet1!D285="Non-Travel",0,IF(Sheet1!D285="Travel_Frequently",1,2))</f>
        <v>2</v>
      </c>
      <c r="D285">
        <v>147</v>
      </c>
      <c r="E285">
        <f>IF(Sheet1!F285="Human Resources",0,IF(Sheet1!F285="Research &amp; Development",1,2))</f>
        <v>1</v>
      </c>
      <c r="F285">
        <v>20</v>
      </c>
      <c r="G285">
        <v>2</v>
      </c>
      <c r="H285" cm="1">
        <f t="array" ref="H285">_xlfn.IFS(Sheet1!I285="Human Resources",0,Sheet1!I285="Life Sciences",1,Sheet1!I285="Marketing",2,Sheet1!I285="Medical",3,Sheet1!I285="Technical Degree",4,Sheet1!I285="Other",5)</f>
        <v>4</v>
      </c>
      <c r="I285">
        <v>1</v>
      </c>
      <c r="J285">
        <v>389</v>
      </c>
      <c r="K285">
        <v>2</v>
      </c>
      <c r="L285">
        <f>IF(Sheet1!M285="Male",0,1)</f>
        <v>0</v>
      </c>
      <c r="M285">
        <v>37</v>
      </c>
      <c r="N285">
        <v>3</v>
      </c>
      <c r="O285">
        <v>2</v>
      </c>
      <c r="P285" cm="1">
        <f t="array" ref="P285">_xlfn.IFS(Sheet1!Q285="Healthcare Representative",0,Sheet1!Q285="Human Resources",1,Sheet1!Q285="Laboratory Technician",2,Sheet1!Q285="Manager",3,Sheet1!Q285="Manufacturing Director",4,Sheet1!Q285="Research Director",5,Sheet1!Q285="Research Scientist",6,Sheet1!Q285="Sales Executive",7,Sheet1!Q285="Sales Representative",8)</f>
        <v>2</v>
      </c>
      <c r="Q285">
        <v>4</v>
      </c>
      <c r="R285">
        <f>IF(Sheet1!S285="Single",0,IF(Sheet1!S285="Married",1,2))</f>
        <v>1</v>
      </c>
      <c r="S285">
        <v>5415</v>
      </c>
      <c r="T285">
        <v>15972</v>
      </c>
      <c r="U285">
        <v>3</v>
      </c>
      <c r="V285">
        <f>IF(Sheet1!X285="No",0,1)</f>
        <v>1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</row>
    <row r="286" spans="1:34" x14ac:dyDescent="0.3">
      <c r="A286">
        <f>IF(Sheet1!C286="No",0,1)</f>
        <v>0</v>
      </c>
      <c r="B286">
        <v>26</v>
      </c>
      <c r="C286">
        <f>IF(Sheet1!D286="Non-Travel",0,IF(Sheet1!D286="Travel_Frequently",1,2))</f>
        <v>1</v>
      </c>
      <c r="D286">
        <v>496</v>
      </c>
      <c r="E286">
        <f>IF(Sheet1!F286="Human Resources",0,IF(Sheet1!F286="Research &amp; Development",1,2))</f>
        <v>1</v>
      </c>
      <c r="F286">
        <v>11</v>
      </c>
      <c r="G286">
        <v>2</v>
      </c>
      <c r="H286" cm="1">
        <f t="array" ref="H286">_xlfn.IFS(Sheet1!I286="Human Resources",0,Sheet1!I286="Life Sciences",1,Sheet1!I286="Marketing",2,Sheet1!I286="Medical",3,Sheet1!I286="Technical Degree",4,Sheet1!I286="Other",5)</f>
        <v>3</v>
      </c>
      <c r="I286">
        <v>1</v>
      </c>
      <c r="J286">
        <v>390</v>
      </c>
      <c r="K286">
        <v>1</v>
      </c>
      <c r="L286">
        <f>IF(Sheet1!M286="Male",0,1)</f>
        <v>0</v>
      </c>
      <c r="M286">
        <v>60</v>
      </c>
      <c r="N286">
        <v>3</v>
      </c>
      <c r="O286">
        <v>2</v>
      </c>
      <c r="P286" cm="1">
        <f t="array" ref="P286">_xlfn.IFS(Sheet1!Q286="Healthcare Representative",0,Sheet1!Q286="Human Resources",1,Sheet1!Q286="Laboratory Technician",2,Sheet1!Q286="Manager",3,Sheet1!Q286="Manufacturing Director",4,Sheet1!Q286="Research Director",5,Sheet1!Q286="Research Scientist",6,Sheet1!Q286="Sales Executive",7,Sheet1!Q286="Sales Representative",8)</f>
        <v>0</v>
      </c>
      <c r="Q286">
        <v>1</v>
      </c>
      <c r="R286">
        <f>IF(Sheet1!S286="Single",0,IF(Sheet1!S286="Married",1,2))</f>
        <v>1</v>
      </c>
      <c r="S286">
        <v>4741</v>
      </c>
      <c r="T286">
        <v>22722</v>
      </c>
      <c r="U286">
        <v>1</v>
      </c>
      <c r="V286">
        <f>IF(Sheet1!X286="No",0,1)</f>
        <v>1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</row>
    <row r="287" spans="1:34" x14ac:dyDescent="0.3">
      <c r="A287">
        <f>IF(Sheet1!C287="No",0,1)</f>
        <v>0</v>
      </c>
      <c r="B287">
        <v>37</v>
      </c>
      <c r="C287">
        <f>IF(Sheet1!D287="Non-Travel",0,IF(Sheet1!D287="Travel_Frequently",1,2))</f>
        <v>2</v>
      </c>
      <c r="D287">
        <v>1372</v>
      </c>
      <c r="E287">
        <f>IF(Sheet1!F287="Human Resources",0,IF(Sheet1!F287="Research &amp; Development",1,2))</f>
        <v>1</v>
      </c>
      <c r="F287">
        <v>1</v>
      </c>
      <c r="G287">
        <v>3</v>
      </c>
      <c r="H287" cm="1">
        <f t="array" ref="H287">_xlfn.IFS(Sheet1!I287="Human Resources",0,Sheet1!I287="Life Sciences",1,Sheet1!I287="Marketing",2,Sheet1!I287="Medical",3,Sheet1!I287="Technical Degree",4,Sheet1!I287="Other",5)</f>
        <v>1</v>
      </c>
      <c r="I287">
        <v>1</v>
      </c>
      <c r="J287">
        <v>391</v>
      </c>
      <c r="K287">
        <v>4</v>
      </c>
      <c r="L287">
        <f>IF(Sheet1!M287="Male",0,1)</f>
        <v>1</v>
      </c>
      <c r="M287">
        <v>42</v>
      </c>
      <c r="N287">
        <v>3</v>
      </c>
      <c r="O287">
        <v>1</v>
      </c>
      <c r="P287" cm="1">
        <f t="array" ref="P287">_xlfn.IFS(Sheet1!Q287="Healthcare Representative",0,Sheet1!Q287="Human Resources",1,Sheet1!Q287="Laboratory Technician",2,Sheet1!Q287="Manager",3,Sheet1!Q287="Manufacturing Director",4,Sheet1!Q287="Research Director",5,Sheet1!Q287="Research Scientist",6,Sheet1!Q287="Sales Executive",7,Sheet1!Q287="Sales Representative",8)</f>
        <v>6</v>
      </c>
      <c r="Q287">
        <v>4</v>
      </c>
      <c r="R287">
        <f>IF(Sheet1!S287="Single",0,IF(Sheet1!S287="Married",1,2))</f>
        <v>0</v>
      </c>
      <c r="S287">
        <v>2115</v>
      </c>
      <c r="T287">
        <v>15881</v>
      </c>
      <c r="U287">
        <v>1</v>
      </c>
      <c r="V287">
        <f>IF(Sheet1!X287="No",0,1)</f>
        <v>0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</row>
    <row r="288" spans="1:34" x14ac:dyDescent="0.3">
      <c r="A288">
        <f>IF(Sheet1!C288="No",0,1)</f>
        <v>1</v>
      </c>
      <c r="B288">
        <v>44</v>
      </c>
      <c r="C288">
        <f>IF(Sheet1!D288="Non-Travel",0,IF(Sheet1!D288="Travel_Frequently",1,2))</f>
        <v>1</v>
      </c>
      <c r="D288">
        <v>920</v>
      </c>
      <c r="E288">
        <f>IF(Sheet1!F288="Human Resources",0,IF(Sheet1!F288="Research &amp; Development",1,2))</f>
        <v>1</v>
      </c>
      <c r="F288">
        <v>24</v>
      </c>
      <c r="G288">
        <v>3</v>
      </c>
      <c r="H288" cm="1">
        <f t="array" ref="H288">_xlfn.IFS(Sheet1!I288="Human Resources",0,Sheet1!I288="Life Sciences",1,Sheet1!I288="Marketing",2,Sheet1!I288="Medical",3,Sheet1!I288="Technical Degree",4,Sheet1!I288="Other",5)</f>
        <v>1</v>
      </c>
      <c r="I288">
        <v>1</v>
      </c>
      <c r="J288">
        <v>392</v>
      </c>
      <c r="K288">
        <v>4</v>
      </c>
      <c r="L288">
        <f>IF(Sheet1!M288="Male",0,1)</f>
        <v>0</v>
      </c>
      <c r="M288">
        <v>43</v>
      </c>
      <c r="N288">
        <v>3</v>
      </c>
      <c r="O288">
        <v>1</v>
      </c>
      <c r="P288" cm="1">
        <f t="array" ref="P288">_xlfn.IFS(Sheet1!Q288="Healthcare Representative",0,Sheet1!Q288="Human Resources",1,Sheet1!Q288="Laboratory Technician",2,Sheet1!Q288="Manager",3,Sheet1!Q288="Manufacturing Director",4,Sheet1!Q288="Research Director",5,Sheet1!Q288="Research Scientist",6,Sheet1!Q288="Sales Executive",7,Sheet1!Q288="Sales Representative",8)</f>
        <v>2</v>
      </c>
      <c r="Q288">
        <v>3</v>
      </c>
      <c r="R288">
        <f>IF(Sheet1!S288="Single",0,IF(Sheet1!S288="Married",1,2))</f>
        <v>2</v>
      </c>
      <c r="S288">
        <v>3161</v>
      </c>
      <c r="T288">
        <v>19920</v>
      </c>
      <c r="U288">
        <v>3</v>
      </c>
      <c r="V288">
        <f>IF(Sheet1!X288="No",0,1)</f>
        <v>1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</row>
    <row r="289" spans="1:34" x14ac:dyDescent="0.3">
      <c r="A289">
        <f>IF(Sheet1!C289="No",0,1)</f>
        <v>0</v>
      </c>
      <c r="B289">
        <v>38</v>
      </c>
      <c r="C289">
        <f>IF(Sheet1!D289="Non-Travel",0,IF(Sheet1!D289="Travel_Frequently",1,2))</f>
        <v>2</v>
      </c>
      <c r="D289">
        <v>688</v>
      </c>
      <c r="E289">
        <f>IF(Sheet1!F289="Human Resources",0,IF(Sheet1!F289="Research &amp; Development",1,2))</f>
        <v>1</v>
      </c>
      <c r="F289">
        <v>23</v>
      </c>
      <c r="G289">
        <v>4</v>
      </c>
      <c r="H289" cm="1">
        <f t="array" ref="H289">_xlfn.IFS(Sheet1!I289="Human Resources",0,Sheet1!I289="Life Sciences",1,Sheet1!I289="Marketing",2,Sheet1!I289="Medical",3,Sheet1!I289="Technical Degree",4,Sheet1!I289="Other",5)</f>
        <v>1</v>
      </c>
      <c r="I289">
        <v>1</v>
      </c>
      <c r="J289">
        <v>393</v>
      </c>
      <c r="K289">
        <v>4</v>
      </c>
      <c r="L289">
        <f>IF(Sheet1!M289="Male",0,1)</f>
        <v>0</v>
      </c>
      <c r="M289">
        <v>82</v>
      </c>
      <c r="N289">
        <v>3</v>
      </c>
      <c r="O289">
        <v>2</v>
      </c>
      <c r="P289" cm="1">
        <f t="array" ref="P289">_xlfn.IFS(Sheet1!Q289="Healthcare Representative",0,Sheet1!Q289="Human Resources",1,Sheet1!Q289="Laboratory Technician",2,Sheet1!Q289="Manager",3,Sheet1!Q289="Manufacturing Director",4,Sheet1!Q289="Research Director",5,Sheet1!Q289="Research Scientist",6,Sheet1!Q289="Sales Executive",7,Sheet1!Q289="Sales Representative",8)</f>
        <v>0</v>
      </c>
      <c r="Q289">
        <v>4</v>
      </c>
      <c r="R289">
        <f>IF(Sheet1!S289="Single",0,IF(Sheet1!S289="Married",1,2))</f>
        <v>2</v>
      </c>
      <c r="S289">
        <v>5745</v>
      </c>
      <c r="T289">
        <v>18899</v>
      </c>
      <c r="U289">
        <v>9</v>
      </c>
      <c r="V289">
        <f>IF(Sheet1!X289="No",0,1)</f>
        <v>0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</row>
    <row r="290" spans="1:34" x14ac:dyDescent="0.3">
      <c r="A290">
        <f>IF(Sheet1!C290="No",0,1)</f>
        <v>1</v>
      </c>
      <c r="B290">
        <v>26</v>
      </c>
      <c r="C290">
        <f>IF(Sheet1!D290="Non-Travel",0,IF(Sheet1!D290="Travel_Frequently",1,2))</f>
        <v>2</v>
      </c>
      <c r="D290">
        <v>1449</v>
      </c>
      <c r="E290">
        <f>IF(Sheet1!F290="Human Resources",0,IF(Sheet1!F290="Research &amp; Development",1,2))</f>
        <v>1</v>
      </c>
      <c r="F290">
        <v>16</v>
      </c>
      <c r="G290">
        <v>4</v>
      </c>
      <c r="H290" cm="1">
        <f t="array" ref="H290">_xlfn.IFS(Sheet1!I290="Human Resources",0,Sheet1!I290="Life Sciences",1,Sheet1!I290="Marketing",2,Sheet1!I290="Medical",3,Sheet1!I290="Technical Degree",4,Sheet1!I290="Other",5)</f>
        <v>3</v>
      </c>
      <c r="I290">
        <v>1</v>
      </c>
      <c r="J290">
        <v>394</v>
      </c>
      <c r="K290">
        <v>1</v>
      </c>
      <c r="L290">
        <f>IF(Sheet1!M290="Male",0,1)</f>
        <v>0</v>
      </c>
      <c r="M290">
        <v>45</v>
      </c>
      <c r="N290">
        <v>3</v>
      </c>
      <c r="O290">
        <v>1</v>
      </c>
      <c r="P290" cm="1">
        <f t="array" ref="P290">_xlfn.IFS(Sheet1!Q290="Healthcare Representative",0,Sheet1!Q290="Human Resources",1,Sheet1!Q290="Laboratory Technician",2,Sheet1!Q290="Manager",3,Sheet1!Q290="Manufacturing Director",4,Sheet1!Q290="Research Director",5,Sheet1!Q290="Research Scientist",6,Sheet1!Q290="Sales Executive",7,Sheet1!Q290="Sales Representative",8)</f>
        <v>2</v>
      </c>
      <c r="Q290">
        <v>2</v>
      </c>
      <c r="R290">
        <f>IF(Sheet1!S290="Single",0,IF(Sheet1!S290="Married",1,2))</f>
        <v>2</v>
      </c>
      <c r="S290">
        <v>2373</v>
      </c>
      <c r="T290">
        <v>14180</v>
      </c>
      <c r="U290">
        <v>2</v>
      </c>
      <c r="V290">
        <f>IF(Sheet1!X290="No",0,1)</f>
        <v>1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</row>
    <row r="291" spans="1:34" x14ac:dyDescent="0.3">
      <c r="A291">
        <f>IF(Sheet1!C291="No",0,1)</f>
        <v>0</v>
      </c>
      <c r="B291">
        <v>28</v>
      </c>
      <c r="C291">
        <f>IF(Sheet1!D291="Non-Travel",0,IF(Sheet1!D291="Travel_Frequently",1,2))</f>
        <v>2</v>
      </c>
      <c r="D291">
        <v>1117</v>
      </c>
      <c r="E291">
        <f>IF(Sheet1!F291="Human Resources",0,IF(Sheet1!F291="Research &amp; Development",1,2))</f>
        <v>1</v>
      </c>
      <c r="F291">
        <v>8</v>
      </c>
      <c r="G291">
        <v>2</v>
      </c>
      <c r="H291" cm="1">
        <f t="array" ref="H291">_xlfn.IFS(Sheet1!I291="Human Resources",0,Sheet1!I291="Life Sciences",1,Sheet1!I291="Marketing",2,Sheet1!I291="Medical",3,Sheet1!I291="Technical Degree",4,Sheet1!I291="Other",5)</f>
        <v>1</v>
      </c>
      <c r="I291">
        <v>1</v>
      </c>
      <c r="J291">
        <v>395</v>
      </c>
      <c r="K291">
        <v>4</v>
      </c>
      <c r="L291">
        <f>IF(Sheet1!M291="Male",0,1)</f>
        <v>1</v>
      </c>
      <c r="M291">
        <v>66</v>
      </c>
      <c r="N291">
        <v>3</v>
      </c>
      <c r="O291">
        <v>1</v>
      </c>
      <c r="P291" cm="1">
        <f t="array" ref="P291">_xlfn.IFS(Sheet1!Q291="Healthcare Representative",0,Sheet1!Q291="Human Resources",1,Sheet1!Q291="Laboratory Technician",2,Sheet1!Q291="Manager",3,Sheet1!Q291="Manufacturing Director",4,Sheet1!Q291="Research Director",5,Sheet1!Q291="Research Scientist",6,Sheet1!Q291="Sales Executive",7,Sheet1!Q291="Sales Representative",8)</f>
        <v>6</v>
      </c>
      <c r="Q291">
        <v>4</v>
      </c>
      <c r="R291">
        <f>IF(Sheet1!S291="Single",0,IF(Sheet1!S291="Married",1,2))</f>
        <v>0</v>
      </c>
      <c r="S291">
        <v>3310</v>
      </c>
      <c r="T291">
        <v>4488</v>
      </c>
      <c r="U291">
        <v>1</v>
      </c>
      <c r="V291">
        <f>IF(Sheet1!X291="No",0,1)</f>
        <v>0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</row>
    <row r="292" spans="1:34" x14ac:dyDescent="0.3">
      <c r="A292">
        <f>IF(Sheet1!C292="No",0,1)</f>
        <v>0</v>
      </c>
      <c r="B292">
        <v>49</v>
      </c>
      <c r="C292">
        <f>IF(Sheet1!D292="Non-Travel",0,IF(Sheet1!D292="Travel_Frequently",1,2))</f>
        <v>1</v>
      </c>
      <c r="D292">
        <v>636</v>
      </c>
      <c r="E292">
        <f>IF(Sheet1!F292="Human Resources",0,IF(Sheet1!F292="Research &amp; Development",1,2))</f>
        <v>1</v>
      </c>
      <c r="F292">
        <v>10</v>
      </c>
      <c r="G292">
        <v>4</v>
      </c>
      <c r="H292" cm="1">
        <f t="array" ref="H292">_xlfn.IFS(Sheet1!I292="Human Resources",0,Sheet1!I292="Life Sciences",1,Sheet1!I292="Marketing",2,Sheet1!I292="Medical",3,Sheet1!I292="Technical Degree",4,Sheet1!I292="Other",5)</f>
        <v>1</v>
      </c>
      <c r="I292">
        <v>1</v>
      </c>
      <c r="J292">
        <v>396</v>
      </c>
      <c r="K292">
        <v>3</v>
      </c>
      <c r="L292">
        <f>IF(Sheet1!M292="Male",0,1)</f>
        <v>1</v>
      </c>
      <c r="M292">
        <v>35</v>
      </c>
      <c r="N292">
        <v>3</v>
      </c>
      <c r="O292">
        <v>5</v>
      </c>
      <c r="P292" cm="1">
        <f t="array" ref="P292">_xlfn.IFS(Sheet1!Q292="Healthcare Representative",0,Sheet1!Q292="Human Resources",1,Sheet1!Q292="Laboratory Technician",2,Sheet1!Q292="Manager",3,Sheet1!Q292="Manufacturing Director",4,Sheet1!Q292="Research Director",5,Sheet1!Q292="Research Scientist",6,Sheet1!Q292="Sales Executive",7,Sheet1!Q292="Sales Representative",8)</f>
        <v>5</v>
      </c>
      <c r="Q292">
        <v>1</v>
      </c>
      <c r="R292">
        <f>IF(Sheet1!S292="Single",0,IF(Sheet1!S292="Married",1,2))</f>
        <v>0</v>
      </c>
      <c r="S292">
        <v>18665</v>
      </c>
      <c r="T292">
        <v>25594</v>
      </c>
      <c r="U292">
        <v>9</v>
      </c>
      <c r="V292">
        <f>IF(Sheet1!X292="No",0,1)</f>
        <v>1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</row>
    <row r="293" spans="1:34" x14ac:dyDescent="0.3">
      <c r="A293">
        <f>IF(Sheet1!C293="No",0,1)</f>
        <v>0</v>
      </c>
      <c r="B293">
        <v>36</v>
      </c>
      <c r="C293">
        <f>IF(Sheet1!D293="Non-Travel",0,IF(Sheet1!D293="Travel_Frequently",1,2))</f>
        <v>2</v>
      </c>
      <c r="D293">
        <v>506</v>
      </c>
      <c r="E293">
        <f>IF(Sheet1!F293="Human Resources",0,IF(Sheet1!F293="Research &amp; Development",1,2))</f>
        <v>1</v>
      </c>
      <c r="F293">
        <v>3</v>
      </c>
      <c r="G293">
        <v>3</v>
      </c>
      <c r="H293" cm="1">
        <f t="array" ref="H293">_xlfn.IFS(Sheet1!I293="Human Resources",0,Sheet1!I293="Life Sciences",1,Sheet1!I293="Marketing",2,Sheet1!I293="Medical",3,Sheet1!I293="Technical Degree",4,Sheet1!I293="Other",5)</f>
        <v>4</v>
      </c>
      <c r="I293">
        <v>1</v>
      </c>
      <c r="J293">
        <v>397</v>
      </c>
      <c r="K293">
        <v>3</v>
      </c>
      <c r="L293">
        <f>IF(Sheet1!M293="Male",0,1)</f>
        <v>0</v>
      </c>
      <c r="M293">
        <v>30</v>
      </c>
      <c r="N293">
        <v>3</v>
      </c>
      <c r="O293">
        <v>2</v>
      </c>
      <c r="P293" cm="1">
        <f t="array" ref="P293">_xlfn.IFS(Sheet1!Q293="Healthcare Representative",0,Sheet1!Q293="Human Resources",1,Sheet1!Q293="Laboratory Technician",2,Sheet1!Q293="Manager",3,Sheet1!Q293="Manufacturing Director",4,Sheet1!Q293="Research Director",5,Sheet1!Q293="Research Scientist",6,Sheet1!Q293="Sales Executive",7,Sheet1!Q293="Sales Representative",8)</f>
        <v>6</v>
      </c>
      <c r="Q293">
        <v>2</v>
      </c>
      <c r="R293">
        <f>IF(Sheet1!S293="Single",0,IF(Sheet1!S293="Married",1,2))</f>
        <v>0</v>
      </c>
      <c r="S293">
        <v>4485</v>
      </c>
      <c r="T293">
        <v>26285</v>
      </c>
      <c r="U293">
        <v>4</v>
      </c>
      <c r="V293">
        <f>IF(Sheet1!X293="No",0,1)</f>
        <v>0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</row>
    <row r="294" spans="1:34" x14ac:dyDescent="0.3">
      <c r="A294">
        <f>IF(Sheet1!C294="No",0,1)</f>
        <v>0</v>
      </c>
      <c r="B294">
        <v>31</v>
      </c>
      <c r="C294">
        <f>IF(Sheet1!D294="Non-Travel",0,IF(Sheet1!D294="Travel_Frequently",1,2))</f>
        <v>1</v>
      </c>
      <c r="D294">
        <v>444</v>
      </c>
      <c r="E294">
        <f>IF(Sheet1!F294="Human Resources",0,IF(Sheet1!F294="Research &amp; Development",1,2))</f>
        <v>2</v>
      </c>
      <c r="F294">
        <v>5</v>
      </c>
      <c r="G294">
        <v>3</v>
      </c>
      <c r="H294" cm="1">
        <f t="array" ref="H294">_xlfn.IFS(Sheet1!I294="Human Resources",0,Sheet1!I294="Life Sciences",1,Sheet1!I294="Marketing",2,Sheet1!I294="Medical",3,Sheet1!I294="Technical Degree",4,Sheet1!I294="Other",5)</f>
        <v>2</v>
      </c>
      <c r="I294">
        <v>1</v>
      </c>
      <c r="J294">
        <v>399</v>
      </c>
      <c r="K294">
        <v>4</v>
      </c>
      <c r="L294">
        <f>IF(Sheet1!M294="Male",0,1)</f>
        <v>1</v>
      </c>
      <c r="M294">
        <v>84</v>
      </c>
      <c r="N294">
        <v>3</v>
      </c>
      <c r="O294">
        <v>1</v>
      </c>
      <c r="P294" cm="1">
        <f t="array" ref="P294">_xlfn.IFS(Sheet1!Q294="Healthcare Representative",0,Sheet1!Q294="Human Resources",1,Sheet1!Q294="Laboratory Technician",2,Sheet1!Q294="Manager",3,Sheet1!Q294="Manufacturing Director",4,Sheet1!Q294="Research Director",5,Sheet1!Q294="Research Scientist",6,Sheet1!Q294="Sales Executive",7,Sheet1!Q294="Sales Representative",8)</f>
        <v>8</v>
      </c>
      <c r="Q294">
        <v>2</v>
      </c>
      <c r="R294">
        <f>IF(Sheet1!S294="Single",0,IF(Sheet1!S294="Married",1,2))</f>
        <v>2</v>
      </c>
      <c r="S294">
        <v>2789</v>
      </c>
      <c r="T294">
        <v>3909</v>
      </c>
      <c r="U294">
        <v>1</v>
      </c>
      <c r="V294">
        <f>IF(Sheet1!X294="No",0,1)</f>
        <v>0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1:34" x14ac:dyDescent="0.3">
      <c r="A295">
        <f>IF(Sheet1!C295="No",0,1)</f>
        <v>1</v>
      </c>
      <c r="B295">
        <v>26</v>
      </c>
      <c r="C295">
        <f>IF(Sheet1!D295="Non-Travel",0,IF(Sheet1!D295="Travel_Frequently",1,2))</f>
        <v>2</v>
      </c>
      <c r="D295">
        <v>950</v>
      </c>
      <c r="E295">
        <f>IF(Sheet1!F295="Human Resources",0,IF(Sheet1!F295="Research &amp; Development",1,2))</f>
        <v>2</v>
      </c>
      <c r="F295">
        <v>4</v>
      </c>
      <c r="G295">
        <v>4</v>
      </c>
      <c r="H295" cm="1">
        <f t="array" ref="H295">_xlfn.IFS(Sheet1!I295="Human Resources",0,Sheet1!I295="Life Sciences",1,Sheet1!I295="Marketing",2,Sheet1!I295="Medical",3,Sheet1!I295="Technical Degree",4,Sheet1!I295="Other",5)</f>
        <v>2</v>
      </c>
      <c r="I295">
        <v>1</v>
      </c>
      <c r="J295">
        <v>401</v>
      </c>
      <c r="K295">
        <v>4</v>
      </c>
      <c r="L295">
        <f>IF(Sheet1!M295="Male",0,1)</f>
        <v>0</v>
      </c>
      <c r="M295">
        <v>48</v>
      </c>
      <c r="N295">
        <v>2</v>
      </c>
      <c r="O295">
        <v>2</v>
      </c>
      <c r="P295" cm="1">
        <f t="array" ref="P295">_xlfn.IFS(Sheet1!Q295="Healthcare Representative",0,Sheet1!Q295="Human Resources",1,Sheet1!Q295="Laboratory Technician",2,Sheet1!Q295="Manager",3,Sheet1!Q295="Manufacturing Director",4,Sheet1!Q295="Research Director",5,Sheet1!Q295="Research Scientist",6,Sheet1!Q295="Sales Executive",7,Sheet1!Q295="Sales Representative",8)</f>
        <v>7</v>
      </c>
      <c r="Q295">
        <v>4</v>
      </c>
      <c r="R295">
        <f>IF(Sheet1!S295="Single",0,IF(Sheet1!S295="Married",1,2))</f>
        <v>0</v>
      </c>
      <c r="S295">
        <v>5828</v>
      </c>
      <c r="T295">
        <v>8450</v>
      </c>
      <c r="U295">
        <v>1</v>
      </c>
      <c r="V295">
        <f>IF(Sheet1!X295="No",0,1)</f>
        <v>1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</row>
    <row r="296" spans="1:34" x14ac:dyDescent="0.3">
      <c r="A296">
        <f>IF(Sheet1!C296="No",0,1)</f>
        <v>0</v>
      </c>
      <c r="B296">
        <v>37</v>
      </c>
      <c r="C296">
        <f>IF(Sheet1!D296="Non-Travel",0,IF(Sheet1!D296="Travel_Frequently",1,2))</f>
        <v>1</v>
      </c>
      <c r="D296">
        <v>889</v>
      </c>
      <c r="E296">
        <f>IF(Sheet1!F296="Human Resources",0,IF(Sheet1!F296="Research &amp; Development",1,2))</f>
        <v>1</v>
      </c>
      <c r="F296">
        <v>9</v>
      </c>
      <c r="G296">
        <v>3</v>
      </c>
      <c r="H296" cm="1">
        <f t="array" ref="H296">_xlfn.IFS(Sheet1!I296="Human Resources",0,Sheet1!I296="Life Sciences",1,Sheet1!I296="Marketing",2,Sheet1!I296="Medical",3,Sheet1!I296="Technical Degree",4,Sheet1!I296="Other",5)</f>
        <v>3</v>
      </c>
      <c r="I296">
        <v>1</v>
      </c>
      <c r="J296">
        <v>403</v>
      </c>
      <c r="K296">
        <v>2</v>
      </c>
      <c r="L296">
        <f>IF(Sheet1!M296="Male",0,1)</f>
        <v>0</v>
      </c>
      <c r="M296">
        <v>53</v>
      </c>
      <c r="N296">
        <v>3</v>
      </c>
      <c r="O296">
        <v>1</v>
      </c>
      <c r="P296" cm="1">
        <f t="array" ref="P296">_xlfn.IFS(Sheet1!Q296="Healthcare Representative",0,Sheet1!Q296="Human Resources",1,Sheet1!Q296="Laboratory Technician",2,Sheet1!Q296="Manager",3,Sheet1!Q296="Manufacturing Director",4,Sheet1!Q296="Research Director",5,Sheet1!Q296="Research Scientist",6,Sheet1!Q296="Sales Executive",7,Sheet1!Q296="Sales Representative",8)</f>
        <v>6</v>
      </c>
      <c r="Q296">
        <v>4</v>
      </c>
      <c r="R296">
        <f>IF(Sheet1!S296="Single",0,IF(Sheet1!S296="Married",1,2))</f>
        <v>1</v>
      </c>
      <c r="S296">
        <v>2326</v>
      </c>
      <c r="T296">
        <v>11411</v>
      </c>
      <c r="U296">
        <v>1</v>
      </c>
      <c r="V296">
        <f>IF(Sheet1!X296="No",0,1)</f>
        <v>1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</row>
    <row r="297" spans="1:34" x14ac:dyDescent="0.3">
      <c r="A297">
        <f>IF(Sheet1!C297="No",0,1)</f>
        <v>0</v>
      </c>
      <c r="B297">
        <v>42</v>
      </c>
      <c r="C297">
        <f>IF(Sheet1!D297="Non-Travel",0,IF(Sheet1!D297="Travel_Frequently",1,2))</f>
        <v>1</v>
      </c>
      <c r="D297">
        <v>555</v>
      </c>
      <c r="E297">
        <f>IF(Sheet1!F297="Human Resources",0,IF(Sheet1!F297="Research &amp; Development",1,2))</f>
        <v>2</v>
      </c>
      <c r="F297">
        <v>26</v>
      </c>
      <c r="G297">
        <v>3</v>
      </c>
      <c r="H297" cm="1">
        <f t="array" ref="H297">_xlfn.IFS(Sheet1!I297="Human Resources",0,Sheet1!I297="Life Sciences",1,Sheet1!I297="Marketing",2,Sheet1!I297="Medical",3,Sheet1!I297="Technical Degree",4,Sheet1!I297="Other",5)</f>
        <v>2</v>
      </c>
      <c r="I297">
        <v>1</v>
      </c>
      <c r="J297">
        <v>404</v>
      </c>
      <c r="K297">
        <v>3</v>
      </c>
      <c r="L297">
        <f>IF(Sheet1!M297="Male",0,1)</f>
        <v>1</v>
      </c>
      <c r="M297">
        <v>77</v>
      </c>
      <c r="N297">
        <v>3</v>
      </c>
      <c r="O297">
        <v>4</v>
      </c>
      <c r="P297" cm="1">
        <f t="array" ref="P297">_xlfn.IFS(Sheet1!Q297="Healthcare Representative",0,Sheet1!Q297="Human Resources",1,Sheet1!Q297="Laboratory Technician",2,Sheet1!Q297="Manager",3,Sheet1!Q297="Manufacturing Director",4,Sheet1!Q297="Research Director",5,Sheet1!Q297="Research Scientist",6,Sheet1!Q297="Sales Executive",7,Sheet1!Q297="Sales Representative",8)</f>
        <v>7</v>
      </c>
      <c r="Q297">
        <v>2</v>
      </c>
      <c r="R297">
        <f>IF(Sheet1!S297="Single",0,IF(Sheet1!S297="Married",1,2))</f>
        <v>1</v>
      </c>
      <c r="S297">
        <v>13525</v>
      </c>
      <c r="T297">
        <v>14864</v>
      </c>
      <c r="U297">
        <v>5</v>
      </c>
      <c r="V297">
        <f>IF(Sheet1!X297="No",0,1)</f>
        <v>0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</row>
    <row r="298" spans="1:34" x14ac:dyDescent="0.3">
      <c r="A298">
        <f>IF(Sheet1!C298="No",0,1)</f>
        <v>1</v>
      </c>
      <c r="B298">
        <v>18</v>
      </c>
      <c r="C298">
        <f>IF(Sheet1!D298="Non-Travel",0,IF(Sheet1!D298="Travel_Frequently",1,2))</f>
        <v>2</v>
      </c>
      <c r="D298">
        <v>230</v>
      </c>
      <c r="E298">
        <f>IF(Sheet1!F298="Human Resources",0,IF(Sheet1!F298="Research &amp; Development",1,2))</f>
        <v>1</v>
      </c>
      <c r="F298">
        <v>3</v>
      </c>
      <c r="G298">
        <v>3</v>
      </c>
      <c r="H298" cm="1">
        <f t="array" ref="H298">_xlfn.IFS(Sheet1!I298="Human Resources",0,Sheet1!I298="Life Sciences",1,Sheet1!I298="Marketing",2,Sheet1!I298="Medical",3,Sheet1!I298="Technical Degree",4,Sheet1!I298="Other",5)</f>
        <v>1</v>
      </c>
      <c r="I298">
        <v>1</v>
      </c>
      <c r="J298">
        <v>405</v>
      </c>
      <c r="K298">
        <v>3</v>
      </c>
      <c r="L298">
        <f>IF(Sheet1!M298="Male",0,1)</f>
        <v>0</v>
      </c>
      <c r="M298">
        <v>54</v>
      </c>
      <c r="N298">
        <v>3</v>
      </c>
      <c r="O298">
        <v>1</v>
      </c>
      <c r="P298" cm="1">
        <f t="array" ref="P298">_xlfn.IFS(Sheet1!Q298="Healthcare Representative",0,Sheet1!Q298="Human Resources",1,Sheet1!Q298="Laboratory Technician",2,Sheet1!Q298="Manager",3,Sheet1!Q298="Manufacturing Director",4,Sheet1!Q298="Research Director",5,Sheet1!Q298="Research Scientist",6,Sheet1!Q298="Sales Executive",7,Sheet1!Q298="Sales Representative",8)</f>
        <v>2</v>
      </c>
      <c r="Q298">
        <v>3</v>
      </c>
      <c r="R298">
        <f>IF(Sheet1!S298="Single",0,IF(Sheet1!S298="Married",1,2))</f>
        <v>0</v>
      </c>
      <c r="S298">
        <v>1420</v>
      </c>
      <c r="T298">
        <v>25233</v>
      </c>
      <c r="U298">
        <v>1</v>
      </c>
      <c r="V298">
        <f>IF(Sheet1!X298="No",0,1)</f>
        <v>0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>
        <f>IF(Sheet1!C299="No",0,1)</f>
        <v>0</v>
      </c>
      <c r="B299">
        <v>35</v>
      </c>
      <c r="C299">
        <f>IF(Sheet1!D299="Non-Travel",0,IF(Sheet1!D299="Travel_Frequently",1,2))</f>
        <v>2</v>
      </c>
      <c r="D299">
        <v>1232</v>
      </c>
      <c r="E299">
        <f>IF(Sheet1!F299="Human Resources",0,IF(Sheet1!F299="Research &amp; Development",1,2))</f>
        <v>2</v>
      </c>
      <c r="F299">
        <v>16</v>
      </c>
      <c r="G299">
        <v>3</v>
      </c>
      <c r="H299" cm="1">
        <f t="array" ref="H299">_xlfn.IFS(Sheet1!I299="Human Resources",0,Sheet1!I299="Life Sciences",1,Sheet1!I299="Marketing",2,Sheet1!I299="Medical",3,Sheet1!I299="Technical Degree",4,Sheet1!I299="Other",5)</f>
        <v>2</v>
      </c>
      <c r="I299">
        <v>1</v>
      </c>
      <c r="J299">
        <v>406</v>
      </c>
      <c r="K299">
        <v>3</v>
      </c>
      <c r="L299">
        <f>IF(Sheet1!M299="Male",0,1)</f>
        <v>0</v>
      </c>
      <c r="M299">
        <v>96</v>
      </c>
      <c r="N299">
        <v>3</v>
      </c>
      <c r="O299">
        <v>3</v>
      </c>
      <c r="P299" cm="1">
        <f t="array" ref="P299">_xlfn.IFS(Sheet1!Q299="Healthcare Representative",0,Sheet1!Q299="Human Resources",1,Sheet1!Q299="Laboratory Technician",2,Sheet1!Q299="Manager",3,Sheet1!Q299="Manufacturing Director",4,Sheet1!Q299="Research Director",5,Sheet1!Q299="Research Scientist",6,Sheet1!Q299="Sales Executive",7,Sheet1!Q299="Sales Representative",8)</f>
        <v>7</v>
      </c>
      <c r="Q299">
        <v>2</v>
      </c>
      <c r="R299">
        <f>IF(Sheet1!S299="Single",0,IF(Sheet1!S299="Married",1,2))</f>
        <v>1</v>
      </c>
      <c r="S299">
        <v>8020</v>
      </c>
      <c r="T299">
        <v>5100</v>
      </c>
      <c r="U299">
        <v>0</v>
      </c>
      <c r="V299">
        <f>IF(Sheet1!X299="No",0,1)</f>
        <v>0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</row>
    <row r="300" spans="1:34" x14ac:dyDescent="0.3">
      <c r="A300">
        <f>IF(Sheet1!C300="No",0,1)</f>
        <v>0</v>
      </c>
      <c r="B300">
        <v>36</v>
      </c>
      <c r="C300">
        <f>IF(Sheet1!D300="Non-Travel",0,IF(Sheet1!D300="Travel_Frequently",1,2))</f>
        <v>1</v>
      </c>
      <c r="D300">
        <v>566</v>
      </c>
      <c r="E300">
        <f>IF(Sheet1!F300="Human Resources",0,IF(Sheet1!F300="Research &amp; Development",1,2))</f>
        <v>1</v>
      </c>
      <c r="F300">
        <v>18</v>
      </c>
      <c r="G300">
        <v>4</v>
      </c>
      <c r="H300" cm="1">
        <f t="array" ref="H300">_xlfn.IFS(Sheet1!I300="Human Resources",0,Sheet1!I300="Life Sciences",1,Sheet1!I300="Marketing",2,Sheet1!I300="Medical",3,Sheet1!I300="Technical Degree",4,Sheet1!I300="Other",5)</f>
        <v>1</v>
      </c>
      <c r="I300">
        <v>1</v>
      </c>
      <c r="J300">
        <v>407</v>
      </c>
      <c r="K300">
        <v>3</v>
      </c>
      <c r="L300">
        <f>IF(Sheet1!M300="Male",0,1)</f>
        <v>0</v>
      </c>
      <c r="M300">
        <v>81</v>
      </c>
      <c r="N300">
        <v>4</v>
      </c>
      <c r="O300">
        <v>1</v>
      </c>
      <c r="P300" cm="1">
        <f t="array" ref="P300">_xlfn.IFS(Sheet1!Q300="Healthcare Representative",0,Sheet1!Q300="Human Resources",1,Sheet1!Q300="Laboratory Technician",2,Sheet1!Q300="Manager",3,Sheet1!Q300="Manufacturing Director",4,Sheet1!Q300="Research Director",5,Sheet1!Q300="Research Scientist",6,Sheet1!Q300="Sales Executive",7,Sheet1!Q300="Sales Representative",8)</f>
        <v>2</v>
      </c>
      <c r="Q300">
        <v>4</v>
      </c>
      <c r="R300">
        <f>IF(Sheet1!S300="Single",0,IF(Sheet1!S300="Married",1,2))</f>
        <v>1</v>
      </c>
      <c r="S300">
        <v>3688</v>
      </c>
      <c r="T300">
        <v>7122</v>
      </c>
      <c r="U300">
        <v>4</v>
      </c>
      <c r="V300">
        <f>IF(Sheet1!X300="No",0,1)</f>
        <v>0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</row>
    <row r="301" spans="1:34" x14ac:dyDescent="0.3">
      <c r="A301">
        <f>IF(Sheet1!C301="No",0,1)</f>
        <v>0</v>
      </c>
      <c r="B301">
        <v>51</v>
      </c>
      <c r="C301">
        <f>IF(Sheet1!D301="Non-Travel",0,IF(Sheet1!D301="Travel_Frequently",1,2))</f>
        <v>2</v>
      </c>
      <c r="D301">
        <v>1302</v>
      </c>
      <c r="E301">
        <f>IF(Sheet1!F301="Human Resources",0,IF(Sheet1!F301="Research &amp; Development",1,2))</f>
        <v>1</v>
      </c>
      <c r="F301">
        <v>2</v>
      </c>
      <c r="G301">
        <v>3</v>
      </c>
      <c r="H301" cm="1">
        <f t="array" ref="H301">_xlfn.IFS(Sheet1!I301="Human Resources",0,Sheet1!I301="Life Sciences",1,Sheet1!I301="Marketing",2,Sheet1!I301="Medical",3,Sheet1!I301="Technical Degree",4,Sheet1!I301="Other",5)</f>
        <v>3</v>
      </c>
      <c r="I301">
        <v>1</v>
      </c>
      <c r="J301">
        <v>408</v>
      </c>
      <c r="K301">
        <v>4</v>
      </c>
      <c r="L301">
        <f>IF(Sheet1!M301="Male",0,1)</f>
        <v>0</v>
      </c>
      <c r="M301">
        <v>84</v>
      </c>
      <c r="N301">
        <v>1</v>
      </c>
      <c r="O301">
        <v>2</v>
      </c>
      <c r="P301" cm="1">
        <f t="array" ref="P301">_xlfn.IFS(Sheet1!Q301="Healthcare Representative",0,Sheet1!Q301="Human Resources",1,Sheet1!Q301="Laboratory Technician",2,Sheet1!Q301="Manager",3,Sheet1!Q301="Manufacturing Director",4,Sheet1!Q301="Research Director",5,Sheet1!Q301="Research Scientist",6,Sheet1!Q301="Sales Executive",7,Sheet1!Q301="Sales Representative",8)</f>
        <v>4</v>
      </c>
      <c r="Q301">
        <v>2</v>
      </c>
      <c r="R301">
        <f>IF(Sheet1!S301="Single",0,IF(Sheet1!S301="Married",1,2))</f>
        <v>2</v>
      </c>
      <c r="S301">
        <v>5482</v>
      </c>
      <c r="T301">
        <v>16321</v>
      </c>
      <c r="U301">
        <v>5</v>
      </c>
      <c r="V301">
        <f>IF(Sheet1!X301="No",0,1)</f>
        <v>0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</row>
    <row r="302" spans="1:34" x14ac:dyDescent="0.3">
      <c r="A302">
        <f>IF(Sheet1!C302="No",0,1)</f>
        <v>0</v>
      </c>
      <c r="B302">
        <v>41</v>
      </c>
      <c r="C302">
        <f>IF(Sheet1!D302="Non-Travel",0,IF(Sheet1!D302="Travel_Frequently",1,2))</f>
        <v>2</v>
      </c>
      <c r="D302">
        <v>334</v>
      </c>
      <c r="E302">
        <f>IF(Sheet1!F302="Human Resources",0,IF(Sheet1!F302="Research &amp; Development",1,2))</f>
        <v>2</v>
      </c>
      <c r="F302">
        <v>2</v>
      </c>
      <c r="G302">
        <v>4</v>
      </c>
      <c r="H302" cm="1">
        <f t="array" ref="H302">_xlfn.IFS(Sheet1!I302="Human Resources",0,Sheet1!I302="Life Sciences",1,Sheet1!I302="Marketing",2,Sheet1!I302="Medical",3,Sheet1!I302="Technical Degree",4,Sheet1!I302="Other",5)</f>
        <v>1</v>
      </c>
      <c r="I302">
        <v>1</v>
      </c>
      <c r="J302">
        <v>410</v>
      </c>
      <c r="K302">
        <v>4</v>
      </c>
      <c r="L302">
        <f>IF(Sheet1!M302="Male",0,1)</f>
        <v>0</v>
      </c>
      <c r="M302">
        <v>88</v>
      </c>
      <c r="N302">
        <v>3</v>
      </c>
      <c r="O302">
        <v>4</v>
      </c>
      <c r="P302" cm="1">
        <f t="array" ref="P302">_xlfn.IFS(Sheet1!Q302="Healthcare Representative",0,Sheet1!Q302="Human Resources",1,Sheet1!Q302="Laboratory Technician",2,Sheet1!Q302="Manager",3,Sheet1!Q302="Manufacturing Director",4,Sheet1!Q302="Research Director",5,Sheet1!Q302="Research Scientist",6,Sheet1!Q302="Sales Executive",7,Sheet1!Q302="Sales Representative",8)</f>
        <v>3</v>
      </c>
      <c r="Q302">
        <v>2</v>
      </c>
      <c r="R302">
        <f>IF(Sheet1!S302="Single",0,IF(Sheet1!S302="Married",1,2))</f>
        <v>0</v>
      </c>
      <c r="S302">
        <v>16015</v>
      </c>
      <c r="T302">
        <v>15896</v>
      </c>
      <c r="U302">
        <v>1</v>
      </c>
      <c r="V302">
        <f>IF(Sheet1!X302="No",0,1)</f>
        <v>0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</row>
    <row r="303" spans="1:34" x14ac:dyDescent="0.3">
      <c r="A303">
        <f>IF(Sheet1!C303="No",0,1)</f>
        <v>0</v>
      </c>
      <c r="B303">
        <v>18</v>
      </c>
      <c r="C303">
        <f>IF(Sheet1!D303="Non-Travel",0,IF(Sheet1!D303="Travel_Frequently",1,2))</f>
        <v>2</v>
      </c>
      <c r="D303">
        <v>812</v>
      </c>
      <c r="E303">
        <f>IF(Sheet1!F303="Human Resources",0,IF(Sheet1!F303="Research &amp; Development",1,2))</f>
        <v>2</v>
      </c>
      <c r="F303">
        <v>10</v>
      </c>
      <c r="G303">
        <v>3</v>
      </c>
      <c r="H303" cm="1">
        <f t="array" ref="H303">_xlfn.IFS(Sheet1!I303="Human Resources",0,Sheet1!I303="Life Sciences",1,Sheet1!I303="Marketing",2,Sheet1!I303="Medical",3,Sheet1!I303="Technical Degree",4,Sheet1!I303="Other",5)</f>
        <v>3</v>
      </c>
      <c r="I303">
        <v>1</v>
      </c>
      <c r="J303">
        <v>411</v>
      </c>
      <c r="K303">
        <v>4</v>
      </c>
      <c r="L303">
        <f>IF(Sheet1!M303="Male",0,1)</f>
        <v>1</v>
      </c>
      <c r="M303">
        <v>69</v>
      </c>
      <c r="N303">
        <v>2</v>
      </c>
      <c r="O303">
        <v>1</v>
      </c>
      <c r="P303" cm="1">
        <f t="array" ref="P303">_xlfn.IFS(Sheet1!Q303="Healthcare Representative",0,Sheet1!Q303="Human Resources",1,Sheet1!Q303="Laboratory Technician",2,Sheet1!Q303="Manager",3,Sheet1!Q303="Manufacturing Director",4,Sheet1!Q303="Research Director",5,Sheet1!Q303="Research Scientist",6,Sheet1!Q303="Sales Executive",7,Sheet1!Q303="Sales Representative",8)</f>
        <v>8</v>
      </c>
      <c r="Q303">
        <v>3</v>
      </c>
      <c r="R303">
        <f>IF(Sheet1!S303="Single",0,IF(Sheet1!S303="Married",1,2))</f>
        <v>0</v>
      </c>
      <c r="S303">
        <v>1200</v>
      </c>
      <c r="T303">
        <v>9724</v>
      </c>
      <c r="U303">
        <v>1</v>
      </c>
      <c r="V303">
        <f>IF(Sheet1!X303="No",0,1)</f>
        <v>0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>
        <f>IF(Sheet1!C304="No",0,1)</f>
        <v>0</v>
      </c>
      <c r="B304">
        <v>28</v>
      </c>
      <c r="C304">
        <f>IF(Sheet1!D304="Non-Travel",0,IF(Sheet1!D304="Travel_Frequently",1,2))</f>
        <v>2</v>
      </c>
      <c r="D304">
        <v>1476</v>
      </c>
      <c r="E304">
        <f>IF(Sheet1!F304="Human Resources",0,IF(Sheet1!F304="Research &amp; Development",1,2))</f>
        <v>1</v>
      </c>
      <c r="F304">
        <v>16</v>
      </c>
      <c r="G304">
        <v>2</v>
      </c>
      <c r="H304" cm="1">
        <f t="array" ref="H304">_xlfn.IFS(Sheet1!I304="Human Resources",0,Sheet1!I304="Life Sciences",1,Sheet1!I304="Marketing",2,Sheet1!I304="Medical",3,Sheet1!I304="Technical Degree",4,Sheet1!I304="Other",5)</f>
        <v>3</v>
      </c>
      <c r="I304">
        <v>1</v>
      </c>
      <c r="J304">
        <v>412</v>
      </c>
      <c r="K304">
        <v>2</v>
      </c>
      <c r="L304">
        <f>IF(Sheet1!M304="Male",0,1)</f>
        <v>0</v>
      </c>
      <c r="M304">
        <v>68</v>
      </c>
      <c r="N304">
        <v>4</v>
      </c>
      <c r="O304">
        <v>2</v>
      </c>
      <c r="P304" cm="1">
        <f t="array" ref="P304">_xlfn.IFS(Sheet1!Q304="Healthcare Representative",0,Sheet1!Q304="Human Resources",1,Sheet1!Q304="Laboratory Technician",2,Sheet1!Q304="Manager",3,Sheet1!Q304="Manufacturing Director",4,Sheet1!Q304="Research Director",5,Sheet1!Q304="Research Scientist",6,Sheet1!Q304="Sales Executive",7,Sheet1!Q304="Sales Representative",8)</f>
        <v>0</v>
      </c>
      <c r="Q304">
        <v>1</v>
      </c>
      <c r="R304">
        <f>IF(Sheet1!S304="Single",0,IF(Sheet1!S304="Married",1,2))</f>
        <v>0</v>
      </c>
      <c r="S304">
        <v>5661</v>
      </c>
      <c r="T304">
        <v>4824</v>
      </c>
      <c r="U304">
        <v>0</v>
      </c>
      <c r="V304">
        <f>IF(Sheet1!X304="No",0,1)</f>
        <v>0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</row>
    <row r="305" spans="1:34" x14ac:dyDescent="0.3">
      <c r="A305">
        <f>IF(Sheet1!C305="No",0,1)</f>
        <v>0</v>
      </c>
      <c r="B305">
        <v>31</v>
      </c>
      <c r="C305">
        <f>IF(Sheet1!D305="Non-Travel",0,IF(Sheet1!D305="Travel_Frequently",1,2))</f>
        <v>2</v>
      </c>
      <c r="D305">
        <v>218</v>
      </c>
      <c r="E305">
        <f>IF(Sheet1!F305="Human Resources",0,IF(Sheet1!F305="Research &amp; Development",1,2))</f>
        <v>2</v>
      </c>
      <c r="F305">
        <v>7</v>
      </c>
      <c r="G305">
        <v>3</v>
      </c>
      <c r="H305" cm="1">
        <f t="array" ref="H305">_xlfn.IFS(Sheet1!I305="Human Resources",0,Sheet1!I305="Life Sciences",1,Sheet1!I305="Marketing",2,Sheet1!I305="Medical",3,Sheet1!I305="Technical Degree",4,Sheet1!I305="Other",5)</f>
        <v>4</v>
      </c>
      <c r="I305">
        <v>1</v>
      </c>
      <c r="J305">
        <v>416</v>
      </c>
      <c r="K305">
        <v>2</v>
      </c>
      <c r="L305">
        <f>IF(Sheet1!M305="Male",0,1)</f>
        <v>0</v>
      </c>
      <c r="M305">
        <v>100</v>
      </c>
      <c r="N305">
        <v>4</v>
      </c>
      <c r="O305">
        <v>2</v>
      </c>
      <c r="P305" cm="1">
        <f t="array" ref="P305">_xlfn.IFS(Sheet1!Q305="Healthcare Representative",0,Sheet1!Q305="Human Resources",1,Sheet1!Q305="Laboratory Technician",2,Sheet1!Q305="Manager",3,Sheet1!Q305="Manufacturing Director",4,Sheet1!Q305="Research Director",5,Sheet1!Q305="Research Scientist",6,Sheet1!Q305="Sales Executive",7,Sheet1!Q305="Sales Representative",8)</f>
        <v>7</v>
      </c>
      <c r="Q305">
        <v>4</v>
      </c>
      <c r="R305">
        <f>IF(Sheet1!S305="Single",0,IF(Sheet1!S305="Married",1,2))</f>
        <v>1</v>
      </c>
      <c r="S305">
        <v>6929</v>
      </c>
      <c r="T305">
        <v>12241</v>
      </c>
      <c r="U305">
        <v>4</v>
      </c>
      <c r="V305">
        <f>IF(Sheet1!X305="No",0,1)</f>
        <v>0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</row>
    <row r="306" spans="1:34" x14ac:dyDescent="0.3">
      <c r="A306">
        <f>IF(Sheet1!C306="No",0,1)</f>
        <v>0</v>
      </c>
      <c r="B306">
        <v>39</v>
      </c>
      <c r="C306">
        <f>IF(Sheet1!D306="Non-Travel",0,IF(Sheet1!D306="Travel_Frequently",1,2))</f>
        <v>2</v>
      </c>
      <c r="D306">
        <v>1132</v>
      </c>
      <c r="E306">
        <f>IF(Sheet1!F306="Human Resources",0,IF(Sheet1!F306="Research &amp; Development",1,2))</f>
        <v>1</v>
      </c>
      <c r="F306">
        <v>1</v>
      </c>
      <c r="G306">
        <v>3</v>
      </c>
      <c r="H306" cm="1">
        <f t="array" ref="H306">_xlfn.IFS(Sheet1!I306="Human Resources",0,Sheet1!I306="Life Sciences",1,Sheet1!I306="Marketing",2,Sheet1!I306="Medical",3,Sheet1!I306="Technical Degree",4,Sheet1!I306="Other",5)</f>
        <v>3</v>
      </c>
      <c r="I306">
        <v>1</v>
      </c>
      <c r="J306">
        <v>417</v>
      </c>
      <c r="K306">
        <v>3</v>
      </c>
      <c r="L306">
        <f>IF(Sheet1!M306="Male",0,1)</f>
        <v>0</v>
      </c>
      <c r="M306">
        <v>48</v>
      </c>
      <c r="N306">
        <v>4</v>
      </c>
      <c r="O306">
        <v>3</v>
      </c>
      <c r="P306" cm="1">
        <f t="array" ref="P306">_xlfn.IFS(Sheet1!Q306="Healthcare Representative",0,Sheet1!Q306="Human Resources",1,Sheet1!Q306="Laboratory Technician",2,Sheet1!Q306="Manager",3,Sheet1!Q306="Manufacturing Director",4,Sheet1!Q306="Research Director",5,Sheet1!Q306="Research Scientist",6,Sheet1!Q306="Sales Executive",7,Sheet1!Q306="Sales Representative",8)</f>
        <v>0</v>
      </c>
      <c r="Q306">
        <v>4</v>
      </c>
      <c r="R306">
        <f>IF(Sheet1!S306="Single",0,IF(Sheet1!S306="Married",1,2))</f>
        <v>2</v>
      </c>
      <c r="S306">
        <v>9613</v>
      </c>
      <c r="T306">
        <v>10942</v>
      </c>
      <c r="U306">
        <v>0</v>
      </c>
      <c r="V306">
        <f>IF(Sheet1!X306="No",0,1)</f>
        <v>0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</row>
    <row r="307" spans="1:34" x14ac:dyDescent="0.3">
      <c r="A307">
        <f>IF(Sheet1!C307="No",0,1)</f>
        <v>0</v>
      </c>
      <c r="B307">
        <v>36</v>
      </c>
      <c r="C307">
        <f>IF(Sheet1!D307="Non-Travel",0,IF(Sheet1!D307="Travel_Frequently",1,2))</f>
        <v>0</v>
      </c>
      <c r="D307">
        <v>1105</v>
      </c>
      <c r="E307">
        <f>IF(Sheet1!F307="Human Resources",0,IF(Sheet1!F307="Research &amp; Development",1,2))</f>
        <v>1</v>
      </c>
      <c r="F307">
        <v>24</v>
      </c>
      <c r="G307">
        <v>4</v>
      </c>
      <c r="H307" cm="1">
        <f t="array" ref="H307">_xlfn.IFS(Sheet1!I307="Human Resources",0,Sheet1!I307="Life Sciences",1,Sheet1!I307="Marketing",2,Sheet1!I307="Medical",3,Sheet1!I307="Technical Degree",4,Sheet1!I307="Other",5)</f>
        <v>1</v>
      </c>
      <c r="I307">
        <v>1</v>
      </c>
      <c r="J307">
        <v>419</v>
      </c>
      <c r="K307">
        <v>2</v>
      </c>
      <c r="L307">
        <f>IF(Sheet1!M307="Male",0,1)</f>
        <v>1</v>
      </c>
      <c r="M307">
        <v>47</v>
      </c>
      <c r="N307">
        <v>3</v>
      </c>
      <c r="O307">
        <v>2</v>
      </c>
      <c r="P307" cm="1">
        <f t="array" ref="P307">_xlfn.IFS(Sheet1!Q307="Healthcare Representative",0,Sheet1!Q307="Human Resources",1,Sheet1!Q307="Laboratory Technician",2,Sheet1!Q307="Manager",3,Sheet1!Q307="Manufacturing Director",4,Sheet1!Q307="Research Director",5,Sheet1!Q307="Research Scientist",6,Sheet1!Q307="Sales Executive",7,Sheet1!Q307="Sales Representative",8)</f>
        <v>2</v>
      </c>
      <c r="Q307">
        <v>2</v>
      </c>
      <c r="R307">
        <f>IF(Sheet1!S307="Single",0,IF(Sheet1!S307="Married",1,2))</f>
        <v>1</v>
      </c>
      <c r="S307">
        <v>5674</v>
      </c>
      <c r="T307">
        <v>6927</v>
      </c>
      <c r="U307">
        <v>7</v>
      </c>
      <c r="V307">
        <f>IF(Sheet1!X307="No",0,1)</f>
        <v>0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</row>
    <row r="308" spans="1:34" x14ac:dyDescent="0.3">
      <c r="A308">
        <f>IF(Sheet1!C308="No",0,1)</f>
        <v>0</v>
      </c>
      <c r="B308">
        <v>32</v>
      </c>
      <c r="C308">
        <f>IF(Sheet1!D308="Non-Travel",0,IF(Sheet1!D308="Travel_Frequently",1,2))</f>
        <v>2</v>
      </c>
      <c r="D308">
        <v>906</v>
      </c>
      <c r="E308">
        <f>IF(Sheet1!F308="Human Resources",0,IF(Sheet1!F308="Research &amp; Development",1,2))</f>
        <v>2</v>
      </c>
      <c r="F308">
        <v>7</v>
      </c>
      <c r="G308">
        <v>3</v>
      </c>
      <c r="H308" cm="1">
        <f t="array" ref="H308">_xlfn.IFS(Sheet1!I308="Human Resources",0,Sheet1!I308="Life Sciences",1,Sheet1!I308="Marketing",2,Sheet1!I308="Medical",3,Sheet1!I308="Technical Degree",4,Sheet1!I308="Other",5)</f>
        <v>1</v>
      </c>
      <c r="I308">
        <v>1</v>
      </c>
      <c r="J308">
        <v>420</v>
      </c>
      <c r="K308">
        <v>4</v>
      </c>
      <c r="L308">
        <f>IF(Sheet1!M308="Male",0,1)</f>
        <v>0</v>
      </c>
      <c r="M308">
        <v>91</v>
      </c>
      <c r="N308">
        <v>2</v>
      </c>
      <c r="O308">
        <v>2</v>
      </c>
      <c r="P308" cm="1">
        <f t="array" ref="P308">_xlfn.IFS(Sheet1!Q308="Healthcare Representative",0,Sheet1!Q308="Human Resources",1,Sheet1!Q308="Laboratory Technician",2,Sheet1!Q308="Manager",3,Sheet1!Q308="Manufacturing Director",4,Sheet1!Q308="Research Director",5,Sheet1!Q308="Research Scientist",6,Sheet1!Q308="Sales Executive",7,Sheet1!Q308="Sales Representative",8)</f>
        <v>7</v>
      </c>
      <c r="Q308">
        <v>3</v>
      </c>
      <c r="R308">
        <f>IF(Sheet1!S308="Single",0,IF(Sheet1!S308="Married",1,2))</f>
        <v>1</v>
      </c>
      <c r="S308">
        <v>5484</v>
      </c>
      <c r="T308">
        <v>16985</v>
      </c>
      <c r="U308">
        <v>1</v>
      </c>
      <c r="V308">
        <f>IF(Sheet1!X308="No",0,1)</f>
        <v>0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</row>
    <row r="309" spans="1:34" x14ac:dyDescent="0.3">
      <c r="A309">
        <f>IF(Sheet1!C309="No",0,1)</f>
        <v>0</v>
      </c>
      <c r="B309">
        <v>38</v>
      </c>
      <c r="C309">
        <f>IF(Sheet1!D309="Non-Travel",0,IF(Sheet1!D309="Travel_Frequently",1,2))</f>
        <v>2</v>
      </c>
      <c r="D309">
        <v>849</v>
      </c>
      <c r="E309">
        <f>IF(Sheet1!F309="Human Resources",0,IF(Sheet1!F309="Research &amp; Development",1,2))</f>
        <v>1</v>
      </c>
      <c r="F309">
        <v>25</v>
      </c>
      <c r="G309">
        <v>2</v>
      </c>
      <c r="H309" cm="1">
        <f t="array" ref="H309">_xlfn.IFS(Sheet1!I309="Human Resources",0,Sheet1!I309="Life Sciences",1,Sheet1!I309="Marketing",2,Sheet1!I309="Medical",3,Sheet1!I309="Technical Degree",4,Sheet1!I309="Other",5)</f>
        <v>1</v>
      </c>
      <c r="I309">
        <v>1</v>
      </c>
      <c r="J309">
        <v>421</v>
      </c>
      <c r="K309">
        <v>1</v>
      </c>
      <c r="L309">
        <f>IF(Sheet1!M309="Male",0,1)</f>
        <v>1</v>
      </c>
      <c r="M309">
        <v>81</v>
      </c>
      <c r="N309">
        <v>2</v>
      </c>
      <c r="O309">
        <v>3</v>
      </c>
      <c r="P309" cm="1">
        <f t="array" ref="P309">_xlfn.IFS(Sheet1!Q309="Healthcare Representative",0,Sheet1!Q309="Human Resources",1,Sheet1!Q309="Laboratory Technician",2,Sheet1!Q309="Manager",3,Sheet1!Q309="Manufacturing Director",4,Sheet1!Q309="Research Director",5,Sheet1!Q309="Research Scientist",6,Sheet1!Q309="Sales Executive",7,Sheet1!Q309="Sales Representative",8)</f>
        <v>5</v>
      </c>
      <c r="Q309">
        <v>2</v>
      </c>
      <c r="R309">
        <f>IF(Sheet1!S309="Single",0,IF(Sheet1!S309="Married",1,2))</f>
        <v>1</v>
      </c>
      <c r="S309">
        <v>12061</v>
      </c>
      <c r="T309">
        <v>26707</v>
      </c>
      <c r="U309">
        <v>3</v>
      </c>
      <c r="V309">
        <f>IF(Sheet1!X309="No",0,1)</f>
        <v>0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</row>
    <row r="310" spans="1:34" x14ac:dyDescent="0.3">
      <c r="A310">
        <f>IF(Sheet1!C310="No",0,1)</f>
        <v>0</v>
      </c>
      <c r="B310">
        <v>58</v>
      </c>
      <c r="C310">
        <f>IF(Sheet1!D310="Non-Travel",0,IF(Sheet1!D310="Travel_Frequently",1,2))</f>
        <v>0</v>
      </c>
      <c r="D310">
        <v>390</v>
      </c>
      <c r="E310">
        <f>IF(Sheet1!F310="Human Resources",0,IF(Sheet1!F310="Research &amp; Development",1,2))</f>
        <v>1</v>
      </c>
      <c r="F310">
        <v>1</v>
      </c>
      <c r="G310">
        <v>4</v>
      </c>
      <c r="H310" cm="1">
        <f t="array" ref="H310">_xlfn.IFS(Sheet1!I310="Human Resources",0,Sheet1!I310="Life Sciences",1,Sheet1!I310="Marketing",2,Sheet1!I310="Medical",3,Sheet1!I310="Technical Degree",4,Sheet1!I310="Other",5)</f>
        <v>1</v>
      </c>
      <c r="I310">
        <v>1</v>
      </c>
      <c r="J310">
        <v>422</v>
      </c>
      <c r="K310">
        <v>4</v>
      </c>
      <c r="L310">
        <f>IF(Sheet1!M310="Male",0,1)</f>
        <v>0</v>
      </c>
      <c r="M310">
        <v>32</v>
      </c>
      <c r="N310">
        <v>1</v>
      </c>
      <c r="O310">
        <v>2</v>
      </c>
      <c r="P310" cm="1">
        <f t="array" ref="P310">_xlfn.IFS(Sheet1!Q310="Healthcare Representative",0,Sheet1!Q310="Human Resources",1,Sheet1!Q310="Laboratory Technician",2,Sheet1!Q310="Manager",3,Sheet1!Q310="Manufacturing Director",4,Sheet1!Q310="Research Director",5,Sheet1!Q310="Research Scientist",6,Sheet1!Q310="Sales Executive",7,Sheet1!Q310="Sales Representative",8)</f>
        <v>0</v>
      </c>
      <c r="Q310">
        <v>3</v>
      </c>
      <c r="R310">
        <f>IF(Sheet1!S310="Single",0,IF(Sheet1!S310="Married",1,2))</f>
        <v>2</v>
      </c>
      <c r="S310">
        <v>5660</v>
      </c>
      <c r="T310">
        <v>17056</v>
      </c>
      <c r="U310">
        <v>2</v>
      </c>
      <c r="V310">
        <f>IF(Sheet1!X310="No",0,1)</f>
        <v>1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</row>
    <row r="311" spans="1:34" x14ac:dyDescent="0.3">
      <c r="A311">
        <f>IF(Sheet1!C311="No",0,1)</f>
        <v>0</v>
      </c>
      <c r="B311">
        <v>31</v>
      </c>
      <c r="C311">
        <f>IF(Sheet1!D311="Non-Travel",0,IF(Sheet1!D311="Travel_Frequently",1,2))</f>
        <v>2</v>
      </c>
      <c r="D311">
        <v>691</v>
      </c>
      <c r="E311">
        <f>IF(Sheet1!F311="Human Resources",0,IF(Sheet1!F311="Research &amp; Development",1,2))</f>
        <v>1</v>
      </c>
      <c r="F311">
        <v>5</v>
      </c>
      <c r="G311">
        <v>4</v>
      </c>
      <c r="H311" cm="1">
        <f t="array" ref="H311">_xlfn.IFS(Sheet1!I311="Human Resources",0,Sheet1!I311="Life Sciences",1,Sheet1!I311="Marketing",2,Sheet1!I311="Medical",3,Sheet1!I311="Technical Degree",4,Sheet1!I311="Other",5)</f>
        <v>4</v>
      </c>
      <c r="I311">
        <v>1</v>
      </c>
      <c r="J311">
        <v>423</v>
      </c>
      <c r="K311">
        <v>3</v>
      </c>
      <c r="L311">
        <f>IF(Sheet1!M311="Male",0,1)</f>
        <v>0</v>
      </c>
      <c r="M311">
        <v>86</v>
      </c>
      <c r="N311">
        <v>3</v>
      </c>
      <c r="O311">
        <v>1</v>
      </c>
      <c r="P311" cm="1">
        <f t="array" ref="P311">_xlfn.IFS(Sheet1!Q311="Healthcare Representative",0,Sheet1!Q311="Human Resources",1,Sheet1!Q311="Laboratory Technician",2,Sheet1!Q311="Manager",3,Sheet1!Q311="Manufacturing Director",4,Sheet1!Q311="Research Director",5,Sheet1!Q311="Research Scientist",6,Sheet1!Q311="Sales Executive",7,Sheet1!Q311="Sales Representative",8)</f>
        <v>6</v>
      </c>
      <c r="Q311">
        <v>4</v>
      </c>
      <c r="R311">
        <f>IF(Sheet1!S311="Single",0,IF(Sheet1!S311="Married",1,2))</f>
        <v>1</v>
      </c>
      <c r="S311">
        <v>4821</v>
      </c>
      <c r="T311">
        <v>10077</v>
      </c>
      <c r="U311">
        <v>0</v>
      </c>
      <c r="V311">
        <f>IF(Sheet1!X311="No",0,1)</f>
        <v>1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</row>
    <row r="312" spans="1:34" x14ac:dyDescent="0.3">
      <c r="A312">
        <f>IF(Sheet1!C312="No",0,1)</f>
        <v>0</v>
      </c>
      <c r="B312">
        <v>31</v>
      </c>
      <c r="C312">
        <f>IF(Sheet1!D312="Non-Travel",0,IF(Sheet1!D312="Travel_Frequently",1,2))</f>
        <v>2</v>
      </c>
      <c r="D312">
        <v>106</v>
      </c>
      <c r="E312">
        <f>IF(Sheet1!F312="Human Resources",0,IF(Sheet1!F312="Research &amp; Development",1,2))</f>
        <v>0</v>
      </c>
      <c r="F312">
        <v>2</v>
      </c>
      <c r="G312">
        <v>3</v>
      </c>
      <c r="H312" cm="1">
        <f t="array" ref="H312">_xlfn.IFS(Sheet1!I312="Human Resources",0,Sheet1!I312="Life Sciences",1,Sheet1!I312="Marketing",2,Sheet1!I312="Medical",3,Sheet1!I312="Technical Degree",4,Sheet1!I312="Other",5)</f>
        <v>0</v>
      </c>
      <c r="I312">
        <v>1</v>
      </c>
      <c r="J312">
        <v>424</v>
      </c>
      <c r="K312">
        <v>1</v>
      </c>
      <c r="L312">
        <f>IF(Sheet1!M312="Male",0,1)</f>
        <v>0</v>
      </c>
      <c r="M312">
        <v>62</v>
      </c>
      <c r="N312">
        <v>2</v>
      </c>
      <c r="O312">
        <v>2</v>
      </c>
      <c r="P312" cm="1">
        <f t="array" ref="P312">_xlfn.IFS(Sheet1!Q312="Healthcare Representative",0,Sheet1!Q312="Human Resources",1,Sheet1!Q312="Laboratory Technician",2,Sheet1!Q312="Manager",3,Sheet1!Q312="Manufacturing Director",4,Sheet1!Q312="Research Director",5,Sheet1!Q312="Research Scientist",6,Sheet1!Q312="Sales Executive",7,Sheet1!Q312="Sales Representative",8)</f>
        <v>1</v>
      </c>
      <c r="Q312">
        <v>1</v>
      </c>
      <c r="R312">
        <f>IF(Sheet1!S312="Single",0,IF(Sheet1!S312="Married",1,2))</f>
        <v>1</v>
      </c>
      <c r="S312">
        <v>6410</v>
      </c>
      <c r="T312">
        <v>17822</v>
      </c>
      <c r="U312">
        <v>3</v>
      </c>
      <c r="V312">
        <f>IF(Sheet1!X312="No",0,1)</f>
        <v>0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</row>
    <row r="313" spans="1:34" x14ac:dyDescent="0.3">
      <c r="A313">
        <f>IF(Sheet1!C313="No",0,1)</f>
        <v>0</v>
      </c>
      <c r="B313">
        <v>45</v>
      </c>
      <c r="C313">
        <f>IF(Sheet1!D313="Non-Travel",0,IF(Sheet1!D313="Travel_Frequently",1,2))</f>
        <v>1</v>
      </c>
      <c r="D313">
        <v>1249</v>
      </c>
      <c r="E313">
        <f>IF(Sheet1!F313="Human Resources",0,IF(Sheet1!F313="Research &amp; Development",1,2))</f>
        <v>1</v>
      </c>
      <c r="F313">
        <v>7</v>
      </c>
      <c r="G313">
        <v>3</v>
      </c>
      <c r="H313" cm="1">
        <f t="array" ref="H313">_xlfn.IFS(Sheet1!I313="Human Resources",0,Sheet1!I313="Life Sciences",1,Sheet1!I313="Marketing",2,Sheet1!I313="Medical",3,Sheet1!I313="Technical Degree",4,Sheet1!I313="Other",5)</f>
        <v>1</v>
      </c>
      <c r="I313">
        <v>1</v>
      </c>
      <c r="J313">
        <v>425</v>
      </c>
      <c r="K313">
        <v>1</v>
      </c>
      <c r="L313">
        <f>IF(Sheet1!M313="Male",0,1)</f>
        <v>0</v>
      </c>
      <c r="M313">
        <v>97</v>
      </c>
      <c r="N313">
        <v>3</v>
      </c>
      <c r="O313">
        <v>3</v>
      </c>
      <c r="P313" cm="1">
        <f t="array" ref="P313">_xlfn.IFS(Sheet1!Q313="Healthcare Representative",0,Sheet1!Q313="Human Resources",1,Sheet1!Q313="Laboratory Technician",2,Sheet1!Q313="Manager",3,Sheet1!Q313="Manufacturing Director",4,Sheet1!Q313="Research Director",5,Sheet1!Q313="Research Scientist",6,Sheet1!Q313="Sales Executive",7,Sheet1!Q313="Sales Representative",8)</f>
        <v>2</v>
      </c>
      <c r="Q313">
        <v>1</v>
      </c>
      <c r="R313">
        <f>IF(Sheet1!S313="Single",0,IF(Sheet1!S313="Married",1,2))</f>
        <v>2</v>
      </c>
      <c r="S313">
        <v>5210</v>
      </c>
      <c r="T313">
        <v>20308</v>
      </c>
      <c r="U313">
        <v>1</v>
      </c>
      <c r="V313">
        <f>IF(Sheet1!X313="No",0,1)</f>
        <v>0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</row>
    <row r="314" spans="1:34" x14ac:dyDescent="0.3">
      <c r="A314">
        <f>IF(Sheet1!C314="No",0,1)</f>
        <v>0</v>
      </c>
      <c r="B314">
        <v>31</v>
      </c>
      <c r="C314">
        <f>IF(Sheet1!D314="Non-Travel",0,IF(Sheet1!D314="Travel_Frequently",1,2))</f>
        <v>2</v>
      </c>
      <c r="D314">
        <v>192</v>
      </c>
      <c r="E314">
        <f>IF(Sheet1!F314="Human Resources",0,IF(Sheet1!F314="Research &amp; Development",1,2))</f>
        <v>1</v>
      </c>
      <c r="F314">
        <v>2</v>
      </c>
      <c r="G314">
        <v>4</v>
      </c>
      <c r="H314" cm="1">
        <f t="array" ref="H314">_xlfn.IFS(Sheet1!I314="Human Resources",0,Sheet1!I314="Life Sciences",1,Sheet1!I314="Marketing",2,Sheet1!I314="Medical",3,Sheet1!I314="Technical Degree",4,Sheet1!I314="Other",5)</f>
        <v>1</v>
      </c>
      <c r="I314">
        <v>1</v>
      </c>
      <c r="J314">
        <v>426</v>
      </c>
      <c r="K314">
        <v>3</v>
      </c>
      <c r="L314">
        <f>IF(Sheet1!M314="Male",0,1)</f>
        <v>0</v>
      </c>
      <c r="M314">
        <v>32</v>
      </c>
      <c r="N314">
        <v>3</v>
      </c>
      <c r="O314">
        <v>1</v>
      </c>
      <c r="P314" cm="1">
        <f t="array" ref="P314">_xlfn.IFS(Sheet1!Q314="Healthcare Representative",0,Sheet1!Q314="Human Resources",1,Sheet1!Q314="Laboratory Technician",2,Sheet1!Q314="Manager",3,Sheet1!Q314="Manufacturing Director",4,Sheet1!Q314="Research Director",5,Sheet1!Q314="Research Scientist",6,Sheet1!Q314="Sales Executive",7,Sheet1!Q314="Sales Representative",8)</f>
        <v>6</v>
      </c>
      <c r="Q314">
        <v>4</v>
      </c>
      <c r="R314">
        <f>IF(Sheet1!S314="Single",0,IF(Sheet1!S314="Married",1,2))</f>
        <v>2</v>
      </c>
      <c r="S314">
        <v>2695</v>
      </c>
      <c r="T314">
        <v>7747</v>
      </c>
      <c r="U314">
        <v>0</v>
      </c>
      <c r="V314">
        <f>IF(Sheet1!X314="No",0,1)</f>
        <v>1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</row>
    <row r="315" spans="1:34" x14ac:dyDescent="0.3">
      <c r="A315">
        <f>IF(Sheet1!C315="No",0,1)</f>
        <v>0</v>
      </c>
      <c r="B315">
        <v>33</v>
      </c>
      <c r="C315">
        <f>IF(Sheet1!D315="Non-Travel",0,IF(Sheet1!D315="Travel_Frequently",1,2))</f>
        <v>1</v>
      </c>
      <c r="D315">
        <v>553</v>
      </c>
      <c r="E315">
        <f>IF(Sheet1!F315="Human Resources",0,IF(Sheet1!F315="Research &amp; Development",1,2))</f>
        <v>1</v>
      </c>
      <c r="F315">
        <v>5</v>
      </c>
      <c r="G315">
        <v>4</v>
      </c>
      <c r="H315" cm="1">
        <f t="array" ref="H315">_xlfn.IFS(Sheet1!I315="Human Resources",0,Sheet1!I315="Life Sciences",1,Sheet1!I315="Marketing",2,Sheet1!I315="Medical",3,Sheet1!I315="Technical Degree",4,Sheet1!I315="Other",5)</f>
        <v>1</v>
      </c>
      <c r="I315">
        <v>1</v>
      </c>
      <c r="J315">
        <v>428</v>
      </c>
      <c r="K315">
        <v>4</v>
      </c>
      <c r="L315">
        <f>IF(Sheet1!M315="Male",0,1)</f>
        <v>1</v>
      </c>
      <c r="M315">
        <v>74</v>
      </c>
      <c r="N315">
        <v>3</v>
      </c>
      <c r="O315">
        <v>3</v>
      </c>
      <c r="P315" cm="1">
        <f t="array" ref="P315">_xlfn.IFS(Sheet1!Q315="Healthcare Representative",0,Sheet1!Q315="Human Resources",1,Sheet1!Q315="Laboratory Technician",2,Sheet1!Q315="Manager",3,Sheet1!Q315="Manufacturing Director",4,Sheet1!Q315="Research Director",5,Sheet1!Q315="Research Scientist",6,Sheet1!Q315="Sales Executive",7,Sheet1!Q315="Sales Representative",8)</f>
        <v>3</v>
      </c>
      <c r="Q315">
        <v>2</v>
      </c>
      <c r="R315">
        <f>IF(Sheet1!S315="Single",0,IF(Sheet1!S315="Married",1,2))</f>
        <v>1</v>
      </c>
      <c r="S315">
        <v>11878</v>
      </c>
      <c r="T315">
        <v>23364</v>
      </c>
      <c r="U315">
        <v>6</v>
      </c>
      <c r="V315">
        <f>IF(Sheet1!X315="No",0,1)</f>
        <v>0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</row>
    <row r="316" spans="1:34" x14ac:dyDescent="0.3">
      <c r="A316">
        <f>IF(Sheet1!C316="No",0,1)</f>
        <v>0</v>
      </c>
      <c r="B316">
        <v>39</v>
      </c>
      <c r="C316">
        <f>IF(Sheet1!D316="Non-Travel",0,IF(Sheet1!D316="Travel_Frequently",1,2))</f>
        <v>2</v>
      </c>
      <c r="D316">
        <v>117</v>
      </c>
      <c r="E316">
        <f>IF(Sheet1!F316="Human Resources",0,IF(Sheet1!F316="Research &amp; Development",1,2))</f>
        <v>1</v>
      </c>
      <c r="F316">
        <v>10</v>
      </c>
      <c r="G316">
        <v>1</v>
      </c>
      <c r="H316" cm="1">
        <f t="array" ref="H316">_xlfn.IFS(Sheet1!I316="Human Resources",0,Sheet1!I316="Life Sciences",1,Sheet1!I316="Marketing",2,Sheet1!I316="Medical",3,Sheet1!I316="Technical Degree",4,Sheet1!I316="Other",5)</f>
        <v>3</v>
      </c>
      <c r="I316">
        <v>1</v>
      </c>
      <c r="J316">
        <v>429</v>
      </c>
      <c r="K316">
        <v>3</v>
      </c>
      <c r="L316">
        <f>IF(Sheet1!M316="Male",0,1)</f>
        <v>0</v>
      </c>
      <c r="M316">
        <v>99</v>
      </c>
      <c r="N316">
        <v>3</v>
      </c>
      <c r="O316">
        <v>4</v>
      </c>
      <c r="P316" cm="1">
        <f t="array" ref="P316">_xlfn.IFS(Sheet1!Q316="Healthcare Representative",0,Sheet1!Q316="Human Resources",1,Sheet1!Q316="Laboratory Technician",2,Sheet1!Q316="Manager",3,Sheet1!Q316="Manufacturing Director",4,Sheet1!Q316="Research Director",5,Sheet1!Q316="Research Scientist",6,Sheet1!Q316="Sales Executive",7,Sheet1!Q316="Sales Representative",8)</f>
        <v>3</v>
      </c>
      <c r="Q316">
        <v>1</v>
      </c>
      <c r="R316">
        <f>IF(Sheet1!S316="Single",0,IF(Sheet1!S316="Married",1,2))</f>
        <v>1</v>
      </c>
      <c r="S316">
        <v>17068</v>
      </c>
      <c r="T316">
        <v>5355</v>
      </c>
      <c r="U316">
        <v>1</v>
      </c>
      <c r="V316">
        <f>IF(Sheet1!X316="No",0,1)</f>
        <v>1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</row>
    <row r="317" spans="1:34" x14ac:dyDescent="0.3">
      <c r="A317">
        <f>IF(Sheet1!C317="No",0,1)</f>
        <v>0</v>
      </c>
      <c r="B317">
        <v>43</v>
      </c>
      <c r="C317">
        <f>IF(Sheet1!D317="Non-Travel",0,IF(Sheet1!D317="Travel_Frequently",1,2))</f>
        <v>1</v>
      </c>
      <c r="D317">
        <v>185</v>
      </c>
      <c r="E317">
        <f>IF(Sheet1!F317="Human Resources",0,IF(Sheet1!F317="Research &amp; Development",1,2))</f>
        <v>1</v>
      </c>
      <c r="F317">
        <v>10</v>
      </c>
      <c r="G317">
        <v>4</v>
      </c>
      <c r="H317" cm="1">
        <f t="array" ref="H317">_xlfn.IFS(Sheet1!I317="Human Resources",0,Sheet1!I317="Life Sciences",1,Sheet1!I317="Marketing",2,Sheet1!I317="Medical",3,Sheet1!I317="Technical Degree",4,Sheet1!I317="Other",5)</f>
        <v>1</v>
      </c>
      <c r="I317">
        <v>1</v>
      </c>
      <c r="J317">
        <v>430</v>
      </c>
      <c r="K317">
        <v>3</v>
      </c>
      <c r="L317">
        <f>IF(Sheet1!M317="Male",0,1)</f>
        <v>1</v>
      </c>
      <c r="M317">
        <v>33</v>
      </c>
      <c r="N317">
        <v>3</v>
      </c>
      <c r="O317">
        <v>1</v>
      </c>
      <c r="P317" cm="1">
        <f t="array" ref="P317">_xlfn.IFS(Sheet1!Q317="Healthcare Representative",0,Sheet1!Q317="Human Resources",1,Sheet1!Q317="Laboratory Technician",2,Sheet1!Q317="Manager",3,Sheet1!Q317="Manufacturing Director",4,Sheet1!Q317="Research Director",5,Sheet1!Q317="Research Scientist",6,Sheet1!Q317="Sales Executive",7,Sheet1!Q317="Sales Representative",8)</f>
        <v>2</v>
      </c>
      <c r="Q317">
        <v>4</v>
      </c>
      <c r="R317">
        <f>IF(Sheet1!S317="Single",0,IF(Sheet1!S317="Married",1,2))</f>
        <v>0</v>
      </c>
      <c r="S317">
        <v>2455</v>
      </c>
      <c r="T317">
        <v>10675</v>
      </c>
      <c r="U317">
        <v>0</v>
      </c>
      <c r="V317">
        <f>IF(Sheet1!X317="No",0,1)</f>
        <v>0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</row>
    <row r="318" spans="1:34" x14ac:dyDescent="0.3">
      <c r="A318">
        <f>IF(Sheet1!C318="No",0,1)</f>
        <v>0</v>
      </c>
      <c r="B318">
        <v>49</v>
      </c>
      <c r="C318">
        <f>IF(Sheet1!D318="Non-Travel",0,IF(Sheet1!D318="Travel_Frequently",1,2))</f>
        <v>2</v>
      </c>
      <c r="D318">
        <v>1091</v>
      </c>
      <c r="E318">
        <f>IF(Sheet1!F318="Human Resources",0,IF(Sheet1!F318="Research &amp; Development",1,2))</f>
        <v>1</v>
      </c>
      <c r="F318">
        <v>1</v>
      </c>
      <c r="G318">
        <v>2</v>
      </c>
      <c r="H318" cm="1">
        <f t="array" ref="H318">_xlfn.IFS(Sheet1!I318="Human Resources",0,Sheet1!I318="Life Sciences",1,Sheet1!I318="Marketing",2,Sheet1!I318="Medical",3,Sheet1!I318="Technical Degree",4,Sheet1!I318="Other",5)</f>
        <v>4</v>
      </c>
      <c r="I318">
        <v>1</v>
      </c>
      <c r="J318">
        <v>431</v>
      </c>
      <c r="K318">
        <v>3</v>
      </c>
      <c r="L318">
        <f>IF(Sheet1!M318="Male",0,1)</f>
        <v>1</v>
      </c>
      <c r="M318">
        <v>90</v>
      </c>
      <c r="N318">
        <v>2</v>
      </c>
      <c r="O318">
        <v>4</v>
      </c>
      <c r="P318" cm="1">
        <f t="array" ref="P318">_xlfn.IFS(Sheet1!Q318="Healthcare Representative",0,Sheet1!Q318="Human Resources",1,Sheet1!Q318="Laboratory Technician",2,Sheet1!Q318="Manager",3,Sheet1!Q318="Manufacturing Director",4,Sheet1!Q318="Research Director",5,Sheet1!Q318="Research Scientist",6,Sheet1!Q318="Sales Executive",7,Sheet1!Q318="Sales Representative",8)</f>
        <v>0</v>
      </c>
      <c r="Q318">
        <v>3</v>
      </c>
      <c r="R318">
        <f>IF(Sheet1!S318="Single",0,IF(Sheet1!S318="Married",1,2))</f>
        <v>0</v>
      </c>
      <c r="S318">
        <v>13964</v>
      </c>
      <c r="T318">
        <v>17810</v>
      </c>
      <c r="U318">
        <v>7</v>
      </c>
      <c r="V318">
        <f>IF(Sheet1!X318="No",0,1)</f>
        <v>1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</row>
    <row r="319" spans="1:34" x14ac:dyDescent="0.3">
      <c r="A319">
        <f>IF(Sheet1!C319="No",0,1)</f>
        <v>1</v>
      </c>
      <c r="B319">
        <v>52</v>
      </c>
      <c r="C319">
        <f>IF(Sheet1!D319="Non-Travel",0,IF(Sheet1!D319="Travel_Frequently",1,2))</f>
        <v>2</v>
      </c>
      <c r="D319">
        <v>723</v>
      </c>
      <c r="E319">
        <f>IF(Sheet1!F319="Human Resources",0,IF(Sheet1!F319="Research &amp; Development",1,2))</f>
        <v>1</v>
      </c>
      <c r="F319">
        <v>8</v>
      </c>
      <c r="G319">
        <v>4</v>
      </c>
      <c r="H319" cm="1">
        <f t="array" ref="H319">_xlfn.IFS(Sheet1!I319="Human Resources",0,Sheet1!I319="Life Sciences",1,Sheet1!I319="Marketing",2,Sheet1!I319="Medical",3,Sheet1!I319="Technical Degree",4,Sheet1!I319="Other",5)</f>
        <v>3</v>
      </c>
      <c r="I319">
        <v>1</v>
      </c>
      <c r="J319">
        <v>433</v>
      </c>
      <c r="K319">
        <v>3</v>
      </c>
      <c r="L319">
        <f>IF(Sheet1!M319="Male",0,1)</f>
        <v>0</v>
      </c>
      <c r="M319">
        <v>85</v>
      </c>
      <c r="N319">
        <v>2</v>
      </c>
      <c r="O319">
        <v>2</v>
      </c>
      <c r="P319" cm="1">
        <f t="array" ref="P319">_xlfn.IFS(Sheet1!Q319="Healthcare Representative",0,Sheet1!Q319="Human Resources",1,Sheet1!Q319="Laboratory Technician",2,Sheet1!Q319="Manager",3,Sheet1!Q319="Manufacturing Director",4,Sheet1!Q319="Research Director",5,Sheet1!Q319="Research Scientist",6,Sheet1!Q319="Sales Executive",7,Sheet1!Q319="Sales Representative",8)</f>
        <v>6</v>
      </c>
      <c r="Q319">
        <v>2</v>
      </c>
      <c r="R319">
        <f>IF(Sheet1!S319="Single",0,IF(Sheet1!S319="Married",1,2))</f>
        <v>1</v>
      </c>
      <c r="S319">
        <v>4941</v>
      </c>
      <c r="T319">
        <v>17747</v>
      </c>
      <c r="U319">
        <v>2</v>
      </c>
      <c r="V319">
        <f>IF(Sheet1!X319="No",0,1)</f>
        <v>0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</row>
    <row r="320" spans="1:34" x14ac:dyDescent="0.3">
      <c r="A320">
        <f>IF(Sheet1!C320="No",0,1)</f>
        <v>0</v>
      </c>
      <c r="B320">
        <v>27</v>
      </c>
      <c r="C320">
        <f>IF(Sheet1!D320="Non-Travel",0,IF(Sheet1!D320="Travel_Frequently",1,2))</f>
        <v>2</v>
      </c>
      <c r="D320">
        <v>1220</v>
      </c>
      <c r="E320">
        <f>IF(Sheet1!F320="Human Resources",0,IF(Sheet1!F320="Research &amp; Development",1,2))</f>
        <v>1</v>
      </c>
      <c r="F320">
        <v>5</v>
      </c>
      <c r="G320">
        <v>3</v>
      </c>
      <c r="H320" cm="1">
        <f t="array" ref="H320">_xlfn.IFS(Sheet1!I320="Human Resources",0,Sheet1!I320="Life Sciences",1,Sheet1!I320="Marketing",2,Sheet1!I320="Medical",3,Sheet1!I320="Technical Degree",4,Sheet1!I320="Other",5)</f>
        <v>1</v>
      </c>
      <c r="I320">
        <v>1</v>
      </c>
      <c r="J320">
        <v>434</v>
      </c>
      <c r="K320">
        <v>3</v>
      </c>
      <c r="L320">
        <f>IF(Sheet1!M320="Male",0,1)</f>
        <v>1</v>
      </c>
      <c r="M320">
        <v>85</v>
      </c>
      <c r="N320">
        <v>3</v>
      </c>
      <c r="O320">
        <v>1</v>
      </c>
      <c r="P320" cm="1">
        <f t="array" ref="P320">_xlfn.IFS(Sheet1!Q320="Healthcare Representative",0,Sheet1!Q320="Human Resources",1,Sheet1!Q320="Laboratory Technician",2,Sheet1!Q320="Manager",3,Sheet1!Q320="Manufacturing Director",4,Sheet1!Q320="Research Director",5,Sheet1!Q320="Research Scientist",6,Sheet1!Q320="Sales Executive",7,Sheet1!Q320="Sales Representative",8)</f>
        <v>6</v>
      </c>
      <c r="Q320">
        <v>2</v>
      </c>
      <c r="R320">
        <f>IF(Sheet1!S320="Single",0,IF(Sheet1!S320="Married",1,2))</f>
        <v>0</v>
      </c>
      <c r="S320">
        <v>2478</v>
      </c>
      <c r="T320">
        <v>20938</v>
      </c>
      <c r="U320">
        <v>1</v>
      </c>
      <c r="V320">
        <f>IF(Sheet1!X320="No",0,1)</f>
        <v>1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</row>
    <row r="321" spans="1:34" x14ac:dyDescent="0.3">
      <c r="A321">
        <f>IF(Sheet1!C321="No",0,1)</f>
        <v>0</v>
      </c>
      <c r="B321">
        <v>32</v>
      </c>
      <c r="C321">
        <f>IF(Sheet1!D321="Non-Travel",0,IF(Sheet1!D321="Travel_Frequently",1,2))</f>
        <v>2</v>
      </c>
      <c r="D321">
        <v>588</v>
      </c>
      <c r="E321">
        <f>IF(Sheet1!F321="Human Resources",0,IF(Sheet1!F321="Research &amp; Development",1,2))</f>
        <v>2</v>
      </c>
      <c r="F321">
        <v>8</v>
      </c>
      <c r="G321">
        <v>2</v>
      </c>
      <c r="H321" cm="1">
        <f t="array" ref="H321">_xlfn.IFS(Sheet1!I321="Human Resources",0,Sheet1!I321="Life Sciences",1,Sheet1!I321="Marketing",2,Sheet1!I321="Medical",3,Sheet1!I321="Technical Degree",4,Sheet1!I321="Other",5)</f>
        <v>4</v>
      </c>
      <c r="I321">
        <v>1</v>
      </c>
      <c r="J321">
        <v>436</v>
      </c>
      <c r="K321">
        <v>3</v>
      </c>
      <c r="L321">
        <f>IF(Sheet1!M321="Male",0,1)</f>
        <v>1</v>
      </c>
      <c r="M321">
        <v>65</v>
      </c>
      <c r="N321">
        <v>2</v>
      </c>
      <c r="O321">
        <v>2</v>
      </c>
      <c r="P321" cm="1">
        <f t="array" ref="P321">_xlfn.IFS(Sheet1!Q321="Healthcare Representative",0,Sheet1!Q321="Human Resources",1,Sheet1!Q321="Laboratory Technician",2,Sheet1!Q321="Manager",3,Sheet1!Q321="Manufacturing Director",4,Sheet1!Q321="Research Director",5,Sheet1!Q321="Research Scientist",6,Sheet1!Q321="Sales Executive",7,Sheet1!Q321="Sales Representative",8)</f>
        <v>7</v>
      </c>
      <c r="Q321">
        <v>2</v>
      </c>
      <c r="R321">
        <f>IF(Sheet1!S321="Single",0,IF(Sheet1!S321="Married",1,2))</f>
        <v>1</v>
      </c>
      <c r="S321">
        <v>5228</v>
      </c>
      <c r="T321">
        <v>24624</v>
      </c>
      <c r="U321">
        <v>1</v>
      </c>
      <c r="V321">
        <f>IF(Sheet1!X321="No",0,1)</f>
        <v>1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</row>
    <row r="322" spans="1:34" x14ac:dyDescent="0.3">
      <c r="A322">
        <f>IF(Sheet1!C322="No",0,1)</f>
        <v>0</v>
      </c>
      <c r="B322">
        <v>27</v>
      </c>
      <c r="C322">
        <f>IF(Sheet1!D322="Non-Travel",0,IF(Sheet1!D322="Travel_Frequently",1,2))</f>
        <v>2</v>
      </c>
      <c r="D322">
        <v>1377</v>
      </c>
      <c r="E322">
        <f>IF(Sheet1!F322="Human Resources",0,IF(Sheet1!F322="Research &amp; Development",1,2))</f>
        <v>2</v>
      </c>
      <c r="F322">
        <v>2</v>
      </c>
      <c r="G322">
        <v>3</v>
      </c>
      <c r="H322" cm="1">
        <f t="array" ref="H322">_xlfn.IFS(Sheet1!I322="Human Resources",0,Sheet1!I322="Life Sciences",1,Sheet1!I322="Marketing",2,Sheet1!I322="Medical",3,Sheet1!I322="Technical Degree",4,Sheet1!I322="Other",5)</f>
        <v>1</v>
      </c>
      <c r="I322">
        <v>1</v>
      </c>
      <c r="J322">
        <v>437</v>
      </c>
      <c r="K322">
        <v>4</v>
      </c>
      <c r="L322">
        <f>IF(Sheet1!M322="Male",0,1)</f>
        <v>0</v>
      </c>
      <c r="M322">
        <v>74</v>
      </c>
      <c r="N322">
        <v>3</v>
      </c>
      <c r="O322">
        <v>2</v>
      </c>
      <c r="P322" cm="1">
        <f t="array" ref="P322">_xlfn.IFS(Sheet1!Q322="Healthcare Representative",0,Sheet1!Q322="Human Resources",1,Sheet1!Q322="Laboratory Technician",2,Sheet1!Q322="Manager",3,Sheet1!Q322="Manufacturing Director",4,Sheet1!Q322="Research Director",5,Sheet1!Q322="Research Scientist",6,Sheet1!Q322="Sales Executive",7,Sheet1!Q322="Sales Representative",8)</f>
        <v>7</v>
      </c>
      <c r="Q322">
        <v>3</v>
      </c>
      <c r="R322">
        <f>IF(Sheet1!S322="Single",0,IF(Sheet1!S322="Married",1,2))</f>
        <v>0</v>
      </c>
      <c r="S322">
        <v>4478</v>
      </c>
      <c r="T322">
        <v>5242</v>
      </c>
      <c r="U322">
        <v>1</v>
      </c>
      <c r="V322">
        <f>IF(Sheet1!X322="No",0,1)</f>
        <v>1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</row>
    <row r="323" spans="1:34" x14ac:dyDescent="0.3">
      <c r="A323">
        <f>IF(Sheet1!C323="No",0,1)</f>
        <v>0</v>
      </c>
      <c r="B323">
        <v>31</v>
      </c>
      <c r="C323">
        <f>IF(Sheet1!D323="Non-Travel",0,IF(Sheet1!D323="Travel_Frequently",1,2))</f>
        <v>2</v>
      </c>
      <c r="D323">
        <v>691</v>
      </c>
      <c r="E323">
        <f>IF(Sheet1!F323="Human Resources",0,IF(Sheet1!F323="Research &amp; Development",1,2))</f>
        <v>2</v>
      </c>
      <c r="F323">
        <v>7</v>
      </c>
      <c r="G323">
        <v>3</v>
      </c>
      <c r="H323" cm="1">
        <f t="array" ref="H323">_xlfn.IFS(Sheet1!I323="Human Resources",0,Sheet1!I323="Life Sciences",1,Sheet1!I323="Marketing",2,Sheet1!I323="Medical",3,Sheet1!I323="Technical Degree",4,Sheet1!I323="Other",5)</f>
        <v>2</v>
      </c>
      <c r="I323">
        <v>1</v>
      </c>
      <c r="J323">
        <v>438</v>
      </c>
      <c r="K323">
        <v>4</v>
      </c>
      <c r="L323">
        <f>IF(Sheet1!M323="Male",0,1)</f>
        <v>0</v>
      </c>
      <c r="M323">
        <v>73</v>
      </c>
      <c r="N323">
        <v>3</v>
      </c>
      <c r="O323">
        <v>2</v>
      </c>
      <c r="P323" cm="1">
        <f t="array" ref="P323">_xlfn.IFS(Sheet1!Q323="Healthcare Representative",0,Sheet1!Q323="Human Resources",1,Sheet1!Q323="Laboratory Technician",2,Sheet1!Q323="Manager",3,Sheet1!Q323="Manufacturing Director",4,Sheet1!Q323="Research Director",5,Sheet1!Q323="Research Scientist",6,Sheet1!Q323="Sales Executive",7,Sheet1!Q323="Sales Representative",8)</f>
        <v>7</v>
      </c>
      <c r="Q323">
        <v>4</v>
      </c>
      <c r="R323">
        <f>IF(Sheet1!S323="Single",0,IF(Sheet1!S323="Married",1,2))</f>
        <v>2</v>
      </c>
      <c r="S323">
        <v>7547</v>
      </c>
      <c r="T323">
        <v>7143</v>
      </c>
      <c r="U323">
        <v>4</v>
      </c>
      <c r="V323">
        <f>IF(Sheet1!X323="No",0,1)</f>
        <v>0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</row>
    <row r="324" spans="1:34" x14ac:dyDescent="0.3">
      <c r="A324">
        <f>IF(Sheet1!C324="No",0,1)</f>
        <v>0</v>
      </c>
      <c r="B324">
        <v>32</v>
      </c>
      <c r="C324">
        <f>IF(Sheet1!D324="Non-Travel",0,IF(Sheet1!D324="Travel_Frequently",1,2))</f>
        <v>2</v>
      </c>
      <c r="D324">
        <v>1018</v>
      </c>
      <c r="E324">
        <f>IF(Sheet1!F324="Human Resources",0,IF(Sheet1!F324="Research &amp; Development",1,2))</f>
        <v>1</v>
      </c>
      <c r="F324">
        <v>2</v>
      </c>
      <c r="G324">
        <v>4</v>
      </c>
      <c r="H324" cm="1">
        <f t="array" ref="H324">_xlfn.IFS(Sheet1!I324="Human Resources",0,Sheet1!I324="Life Sciences",1,Sheet1!I324="Marketing",2,Sheet1!I324="Medical",3,Sheet1!I324="Technical Degree",4,Sheet1!I324="Other",5)</f>
        <v>3</v>
      </c>
      <c r="I324">
        <v>1</v>
      </c>
      <c r="J324">
        <v>439</v>
      </c>
      <c r="K324">
        <v>1</v>
      </c>
      <c r="L324">
        <f>IF(Sheet1!M324="Male",0,1)</f>
        <v>1</v>
      </c>
      <c r="M324">
        <v>74</v>
      </c>
      <c r="N324">
        <v>4</v>
      </c>
      <c r="O324">
        <v>2</v>
      </c>
      <c r="P324" cm="1">
        <f t="array" ref="P324">_xlfn.IFS(Sheet1!Q324="Healthcare Representative",0,Sheet1!Q324="Human Resources",1,Sheet1!Q324="Laboratory Technician",2,Sheet1!Q324="Manager",3,Sheet1!Q324="Manufacturing Director",4,Sheet1!Q324="Research Director",5,Sheet1!Q324="Research Scientist",6,Sheet1!Q324="Sales Executive",7,Sheet1!Q324="Sales Representative",8)</f>
        <v>6</v>
      </c>
      <c r="Q324">
        <v>4</v>
      </c>
      <c r="R324">
        <f>IF(Sheet1!S324="Single",0,IF(Sheet1!S324="Married",1,2))</f>
        <v>0</v>
      </c>
      <c r="S324">
        <v>5055</v>
      </c>
      <c r="T324">
        <v>10557</v>
      </c>
      <c r="U324">
        <v>7</v>
      </c>
      <c r="V324">
        <f>IF(Sheet1!X324="No",0,1)</f>
        <v>0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</row>
    <row r="325" spans="1:34" x14ac:dyDescent="0.3">
      <c r="A325">
        <f>IF(Sheet1!C325="No",0,1)</f>
        <v>1</v>
      </c>
      <c r="B325">
        <v>28</v>
      </c>
      <c r="C325">
        <f>IF(Sheet1!D325="Non-Travel",0,IF(Sheet1!D325="Travel_Frequently",1,2))</f>
        <v>2</v>
      </c>
      <c r="D325">
        <v>1157</v>
      </c>
      <c r="E325">
        <f>IF(Sheet1!F325="Human Resources",0,IF(Sheet1!F325="Research &amp; Development",1,2))</f>
        <v>1</v>
      </c>
      <c r="F325">
        <v>2</v>
      </c>
      <c r="G325">
        <v>4</v>
      </c>
      <c r="H325" cm="1">
        <f t="array" ref="H325">_xlfn.IFS(Sheet1!I325="Human Resources",0,Sheet1!I325="Life Sciences",1,Sheet1!I325="Marketing",2,Sheet1!I325="Medical",3,Sheet1!I325="Technical Degree",4,Sheet1!I325="Other",5)</f>
        <v>3</v>
      </c>
      <c r="I325">
        <v>1</v>
      </c>
      <c r="J325">
        <v>440</v>
      </c>
      <c r="K325">
        <v>1</v>
      </c>
      <c r="L325">
        <f>IF(Sheet1!M325="Male",0,1)</f>
        <v>0</v>
      </c>
      <c r="M325">
        <v>84</v>
      </c>
      <c r="N325">
        <v>1</v>
      </c>
      <c r="O325">
        <v>1</v>
      </c>
      <c r="P325" cm="1">
        <f t="array" ref="P325">_xlfn.IFS(Sheet1!Q325="Healthcare Representative",0,Sheet1!Q325="Human Resources",1,Sheet1!Q325="Laboratory Technician",2,Sheet1!Q325="Manager",3,Sheet1!Q325="Manufacturing Director",4,Sheet1!Q325="Research Director",5,Sheet1!Q325="Research Scientist",6,Sheet1!Q325="Sales Executive",7,Sheet1!Q325="Sales Representative",8)</f>
        <v>6</v>
      </c>
      <c r="Q325">
        <v>4</v>
      </c>
      <c r="R325">
        <f>IF(Sheet1!S325="Single",0,IF(Sheet1!S325="Married",1,2))</f>
        <v>1</v>
      </c>
      <c r="S325">
        <v>3464</v>
      </c>
      <c r="T325">
        <v>24737</v>
      </c>
      <c r="U325">
        <v>5</v>
      </c>
      <c r="V325">
        <f>IF(Sheet1!X325="No",0,1)</f>
        <v>1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</row>
    <row r="326" spans="1:34" x14ac:dyDescent="0.3">
      <c r="A326">
        <f>IF(Sheet1!C326="No",0,1)</f>
        <v>0</v>
      </c>
      <c r="B326">
        <v>30</v>
      </c>
      <c r="C326">
        <f>IF(Sheet1!D326="Non-Travel",0,IF(Sheet1!D326="Travel_Frequently",1,2))</f>
        <v>2</v>
      </c>
      <c r="D326">
        <v>1275</v>
      </c>
      <c r="E326">
        <f>IF(Sheet1!F326="Human Resources",0,IF(Sheet1!F326="Research &amp; Development",1,2))</f>
        <v>1</v>
      </c>
      <c r="F326">
        <v>28</v>
      </c>
      <c r="G326">
        <v>2</v>
      </c>
      <c r="H326" cm="1">
        <f t="array" ref="H326">_xlfn.IFS(Sheet1!I326="Human Resources",0,Sheet1!I326="Life Sciences",1,Sheet1!I326="Marketing",2,Sheet1!I326="Medical",3,Sheet1!I326="Technical Degree",4,Sheet1!I326="Other",5)</f>
        <v>3</v>
      </c>
      <c r="I326">
        <v>1</v>
      </c>
      <c r="J326">
        <v>441</v>
      </c>
      <c r="K326">
        <v>4</v>
      </c>
      <c r="L326">
        <f>IF(Sheet1!M326="Male",0,1)</f>
        <v>1</v>
      </c>
      <c r="M326">
        <v>64</v>
      </c>
      <c r="N326">
        <v>3</v>
      </c>
      <c r="O326">
        <v>2</v>
      </c>
      <c r="P326" cm="1">
        <f t="array" ref="P326">_xlfn.IFS(Sheet1!Q326="Healthcare Representative",0,Sheet1!Q326="Human Resources",1,Sheet1!Q326="Laboratory Technician",2,Sheet1!Q326="Manager",3,Sheet1!Q326="Manufacturing Director",4,Sheet1!Q326="Research Director",5,Sheet1!Q326="Research Scientist",6,Sheet1!Q326="Sales Executive",7,Sheet1!Q326="Sales Representative",8)</f>
        <v>6</v>
      </c>
      <c r="Q326">
        <v>4</v>
      </c>
      <c r="R326">
        <f>IF(Sheet1!S326="Single",0,IF(Sheet1!S326="Married",1,2))</f>
        <v>1</v>
      </c>
      <c r="S326">
        <v>5775</v>
      </c>
      <c r="T326">
        <v>11934</v>
      </c>
      <c r="U326">
        <v>1</v>
      </c>
      <c r="V326">
        <f>IF(Sheet1!X326="No",0,1)</f>
        <v>0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</row>
    <row r="327" spans="1:34" x14ac:dyDescent="0.3">
      <c r="A327">
        <f>IF(Sheet1!C327="No",0,1)</f>
        <v>0</v>
      </c>
      <c r="B327">
        <v>31</v>
      </c>
      <c r="C327">
        <f>IF(Sheet1!D327="Non-Travel",0,IF(Sheet1!D327="Travel_Frequently",1,2))</f>
        <v>1</v>
      </c>
      <c r="D327">
        <v>798</v>
      </c>
      <c r="E327">
        <f>IF(Sheet1!F327="Human Resources",0,IF(Sheet1!F327="Research &amp; Development",1,2))</f>
        <v>1</v>
      </c>
      <c r="F327">
        <v>7</v>
      </c>
      <c r="G327">
        <v>2</v>
      </c>
      <c r="H327" cm="1">
        <f t="array" ref="H327">_xlfn.IFS(Sheet1!I327="Human Resources",0,Sheet1!I327="Life Sciences",1,Sheet1!I327="Marketing",2,Sheet1!I327="Medical",3,Sheet1!I327="Technical Degree",4,Sheet1!I327="Other",5)</f>
        <v>1</v>
      </c>
      <c r="I327">
        <v>1</v>
      </c>
      <c r="J327">
        <v>442</v>
      </c>
      <c r="K327">
        <v>3</v>
      </c>
      <c r="L327">
        <f>IF(Sheet1!M327="Male",0,1)</f>
        <v>1</v>
      </c>
      <c r="M327">
        <v>48</v>
      </c>
      <c r="N327">
        <v>2</v>
      </c>
      <c r="O327">
        <v>3</v>
      </c>
      <c r="P327" cm="1">
        <f t="array" ref="P327">_xlfn.IFS(Sheet1!Q327="Healthcare Representative",0,Sheet1!Q327="Human Resources",1,Sheet1!Q327="Laboratory Technician",2,Sheet1!Q327="Manager",3,Sheet1!Q327="Manufacturing Director",4,Sheet1!Q327="Research Director",5,Sheet1!Q327="Research Scientist",6,Sheet1!Q327="Sales Executive",7,Sheet1!Q327="Sales Representative",8)</f>
        <v>4</v>
      </c>
      <c r="Q327">
        <v>3</v>
      </c>
      <c r="R327">
        <f>IF(Sheet1!S327="Single",0,IF(Sheet1!S327="Married",1,2))</f>
        <v>1</v>
      </c>
      <c r="S327">
        <v>8943</v>
      </c>
      <c r="T327">
        <v>14034</v>
      </c>
      <c r="U327">
        <v>1</v>
      </c>
      <c r="V327">
        <f>IF(Sheet1!X327="No",0,1)</f>
        <v>0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</row>
    <row r="328" spans="1:34" x14ac:dyDescent="0.3">
      <c r="A328">
        <f>IF(Sheet1!C328="No",0,1)</f>
        <v>0</v>
      </c>
      <c r="B328">
        <v>39</v>
      </c>
      <c r="C328">
        <f>IF(Sheet1!D328="Non-Travel",0,IF(Sheet1!D328="Travel_Frequently",1,2))</f>
        <v>1</v>
      </c>
      <c r="D328">
        <v>672</v>
      </c>
      <c r="E328">
        <f>IF(Sheet1!F328="Human Resources",0,IF(Sheet1!F328="Research &amp; Development",1,2))</f>
        <v>1</v>
      </c>
      <c r="F328">
        <v>7</v>
      </c>
      <c r="G328">
        <v>2</v>
      </c>
      <c r="H328" cm="1">
        <f t="array" ref="H328">_xlfn.IFS(Sheet1!I328="Human Resources",0,Sheet1!I328="Life Sciences",1,Sheet1!I328="Marketing",2,Sheet1!I328="Medical",3,Sheet1!I328="Technical Degree",4,Sheet1!I328="Other",5)</f>
        <v>3</v>
      </c>
      <c r="I328">
        <v>1</v>
      </c>
      <c r="J328">
        <v>444</v>
      </c>
      <c r="K328">
        <v>3</v>
      </c>
      <c r="L328">
        <f>IF(Sheet1!M328="Male",0,1)</f>
        <v>0</v>
      </c>
      <c r="M328">
        <v>54</v>
      </c>
      <c r="N328">
        <v>2</v>
      </c>
      <c r="O328">
        <v>5</v>
      </c>
      <c r="P328" cm="1">
        <f t="array" ref="P328">_xlfn.IFS(Sheet1!Q328="Healthcare Representative",0,Sheet1!Q328="Human Resources",1,Sheet1!Q328="Laboratory Technician",2,Sheet1!Q328="Manager",3,Sheet1!Q328="Manufacturing Director",4,Sheet1!Q328="Research Director",5,Sheet1!Q328="Research Scientist",6,Sheet1!Q328="Sales Executive",7,Sheet1!Q328="Sales Representative",8)</f>
        <v>3</v>
      </c>
      <c r="Q328">
        <v>4</v>
      </c>
      <c r="R328">
        <f>IF(Sheet1!S328="Single",0,IF(Sheet1!S328="Married",1,2))</f>
        <v>1</v>
      </c>
      <c r="S328">
        <v>19272</v>
      </c>
      <c r="T328">
        <v>21141</v>
      </c>
      <c r="U328">
        <v>1</v>
      </c>
      <c r="V328">
        <f>IF(Sheet1!X328="No",0,1)</f>
        <v>0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</row>
    <row r="329" spans="1:34" x14ac:dyDescent="0.3">
      <c r="A329">
        <f>IF(Sheet1!C329="No",0,1)</f>
        <v>1</v>
      </c>
      <c r="B329">
        <v>39</v>
      </c>
      <c r="C329">
        <f>IF(Sheet1!D329="Non-Travel",0,IF(Sheet1!D329="Travel_Frequently",1,2))</f>
        <v>2</v>
      </c>
      <c r="D329">
        <v>1162</v>
      </c>
      <c r="E329">
        <f>IF(Sheet1!F329="Human Resources",0,IF(Sheet1!F329="Research &amp; Development",1,2))</f>
        <v>2</v>
      </c>
      <c r="F329">
        <v>3</v>
      </c>
      <c r="G329">
        <v>2</v>
      </c>
      <c r="H329" cm="1">
        <f t="array" ref="H329">_xlfn.IFS(Sheet1!I329="Human Resources",0,Sheet1!I329="Life Sciences",1,Sheet1!I329="Marketing",2,Sheet1!I329="Medical",3,Sheet1!I329="Technical Degree",4,Sheet1!I329="Other",5)</f>
        <v>3</v>
      </c>
      <c r="I329">
        <v>1</v>
      </c>
      <c r="J329">
        <v>445</v>
      </c>
      <c r="K329">
        <v>4</v>
      </c>
      <c r="L329">
        <f>IF(Sheet1!M329="Male",0,1)</f>
        <v>1</v>
      </c>
      <c r="M329">
        <v>41</v>
      </c>
      <c r="N329">
        <v>3</v>
      </c>
      <c r="O329">
        <v>2</v>
      </c>
      <c r="P329" cm="1">
        <f t="array" ref="P329">_xlfn.IFS(Sheet1!Q329="Healthcare Representative",0,Sheet1!Q329="Human Resources",1,Sheet1!Q329="Laboratory Technician",2,Sheet1!Q329="Manager",3,Sheet1!Q329="Manufacturing Director",4,Sheet1!Q329="Research Director",5,Sheet1!Q329="Research Scientist",6,Sheet1!Q329="Sales Executive",7,Sheet1!Q329="Sales Representative",8)</f>
        <v>7</v>
      </c>
      <c r="Q329">
        <v>3</v>
      </c>
      <c r="R329">
        <f>IF(Sheet1!S329="Single",0,IF(Sheet1!S329="Married",1,2))</f>
        <v>1</v>
      </c>
      <c r="S329">
        <v>5238</v>
      </c>
      <c r="T329">
        <v>17778</v>
      </c>
      <c r="U329">
        <v>4</v>
      </c>
      <c r="V329">
        <f>IF(Sheet1!X329="No",0,1)</f>
        <v>1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</row>
    <row r="330" spans="1:34" x14ac:dyDescent="0.3">
      <c r="A330">
        <f>IF(Sheet1!C330="No",0,1)</f>
        <v>0</v>
      </c>
      <c r="B330">
        <v>33</v>
      </c>
      <c r="C330">
        <f>IF(Sheet1!D330="Non-Travel",0,IF(Sheet1!D330="Travel_Frequently",1,2))</f>
        <v>1</v>
      </c>
      <c r="D330">
        <v>508</v>
      </c>
      <c r="E330">
        <f>IF(Sheet1!F330="Human Resources",0,IF(Sheet1!F330="Research &amp; Development",1,2))</f>
        <v>2</v>
      </c>
      <c r="F330">
        <v>10</v>
      </c>
      <c r="G330">
        <v>3</v>
      </c>
      <c r="H330" cm="1">
        <f t="array" ref="H330">_xlfn.IFS(Sheet1!I330="Human Resources",0,Sheet1!I330="Life Sciences",1,Sheet1!I330="Marketing",2,Sheet1!I330="Medical",3,Sheet1!I330="Technical Degree",4,Sheet1!I330="Other",5)</f>
        <v>2</v>
      </c>
      <c r="I330">
        <v>1</v>
      </c>
      <c r="J330">
        <v>446</v>
      </c>
      <c r="K330">
        <v>2</v>
      </c>
      <c r="L330">
        <f>IF(Sheet1!M330="Male",0,1)</f>
        <v>0</v>
      </c>
      <c r="M330">
        <v>46</v>
      </c>
      <c r="N330">
        <v>2</v>
      </c>
      <c r="O330">
        <v>2</v>
      </c>
      <c r="P330" cm="1">
        <f t="array" ref="P330">_xlfn.IFS(Sheet1!Q330="Healthcare Representative",0,Sheet1!Q330="Human Resources",1,Sheet1!Q330="Laboratory Technician",2,Sheet1!Q330="Manager",3,Sheet1!Q330="Manufacturing Director",4,Sheet1!Q330="Research Director",5,Sheet1!Q330="Research Scientist",6,Sheet1!Q330="Sales Executive",7,Sheet1!Q330="Sales Representative",8)</f>
        <v>7</v>
      </c>
      <c r="Q330">
        <v>4</v>
      </c>
      <c r="R330">
        <f>IF(Sheet1!S330="Single",0,IF(Sheet1!S330="Married",1,2))</f>
        <v>0</v>
      </c>
      <c r="S330">
        <v>4682</v>
      </c>
      <c r="T330">
        <v>4317</v>
      </c>
      <c r="U330">
        <v>3</v>
      </c>
      <c r="V330">
        <f>IF(Sheet1!X330="No",0,1)</f>
        <v>0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</row>
    <row r="331" spans="1:34" x14ac:dyDescent="0.3">
      <c r="A331">
        <f>IF(Sheet1!C331="No",0,1)</f>
        <v>0</v>
      </c>
      <c r="B331">
        <v>47</v>
      </c>
      <c r="C331">
        <f>IF(Sheet1!D331="Non-Travel",0,IF(Sheet1!D331="Travel_Frequently",1,2))</f>
        <v>2</v>
      </c>
      <c r="D331">
        <v>1482</v>
      </c>
      <c r="E331">
        <f>IF(Sheet1!F331="Human Resources",0,IF(Sheet1!F331="Research &amp; Development",1,2))</f>
        <v>1</v>
      </c>
      <c r="F331">
        <v>5</v>
      </c>
      <c r="G331">
        <v>5</v>
      </c>
      <c r="H331" cm="1">
        <f t="array" ref="H331">_xlfn.IFS(Sheet1!I331="Human Resources",0,Sheet1!I331="Life Sciences",1,Sheet1!I331="Marketing",2,Sheet1!I331="Medical",3,Sheet1!I331="Technical Degree",4,Sheet1!I331="Other",5)</f>
        <v>1</v>
      </c>
      <c r="I331">
        <v>1</v>
      </c>
      <c r="J331">
        <v>447</v>
      </c>
      <c r="K331">
        <v>4</v>
      </c>
      <c r="L331">
        <f>IF(Sheet1!M331="Male",0,1)</f>
        <v>0</v>
      </c>
      <c r="M331">
        <v>42</v>
      </c>
      <c r="N331">
        <v>3</v>
      </c>
      <c r="O331">
        <v>5</v>
      </c>
      <c r="P331" cm="1">
        <f t="array" ref="P331">_xlfn.IFS(Sheet1!Q331="Healthcare Representative",0,Sheet1!Q331="Human Resources",1,Sheet1!Q331="Laboratory Technician",2,Sheet1!Q331="Manager",3,Sheet1!Q331="Manufacturing Director",4,Sheet1!Q331="Research Director",5,Sheet1!Q331="Research Scientist",6,Sheet1!Q331="Sales Executive",7,Sheet1!Q331="Sales Representative",8)</f>
        <v>5</v>
      </c>
      <c r="Q331">
        <v>3</v>
      </c>
      <c r="R331">
        <f>IF(Sheet1!S331="Single",0,IF(Sheet1!S331="Married",1,2))</f>
        <v>1</v>
      </c>
      <c r="S331">
        <v>18300</v>
      </c>
      <c r="T331">
        <v>16375</v>
      </c>
      <c r="U331">
        <v>4</v>
      </c>
      <c r="V331">
        <f>IF(Sheet1!X331="No",0,1)</f>
        <v>0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</row>
    <row r="332" spans="1:34" x14ac:dyDescent="0.3">
      <c r="A332">
        <f>IF(Sheet1!C332="No",0,1)</f>
        <v>0</v>
      </c>
      <c r="B332">
        <v>43</v>
      </c>
      <c r="C332">
        <f>IF(Sheet1!D332="Non-Travel",0,IF(Sheet1!D332="Travel_Frequently",1,2))</f>
        <v>1</v>
      </c>
      <c r="D332">
        <v>559</v>
      </c>
      <c r="E332">
        <f>IF(Sheet1!F332="Human Resources",0,IF(Sheet1!F332="Research &amp; Development",1,2))</f>
        <v>1</v>
      </c>
      <c r="F332">
        <v>10</v>
      </c>
      <c r="G332">
        <v>4</v>
      </c>
      <c r="H332" cm="1">
        <f t="array" ref="H332">_xlfn.IFS(Sheet1!I332="Human Resources",0,Sheet1!I332="Life Sciences",1,Sheet1!I332="Marketing",2,Sheet1!I332="Medical",3,Sheet1!I332="Technical Degree",4,Sheet1!I332="Other",5)</f>
        <v>1</v>
      </c>
      <c r="I332">
        <v>1</v>
      </c>
      <c r="J332">
        <v>448</v>
      </c>
      <c r="K332">
        <v>3</v>
      </c>
      <c r="L332">
        <f>IF(Sheet1!M332="Male",0,1)</f>
        <v>1</v>
      </c>
      <c r="M332">
        <v>82</v>
      </c>
      <c r="N332">
        <v>2</v>
      </c>
      <c r="O332">
        <v>2</v>
      </c>
      <c r="P332" cm="1">
        <f t="array" ref="P332">_xlfn.IFS(Sheet1!Q332="Healthcare Representative",0,Sheet1!Q332="Human Resources",1,Sheet1!Q332="Laboratory Technician",2,Sheet1!Q332="Manager",3,Sheet1!Q332="Manufacturing Director",4,Sheet1!Q332="Research Director",5,Sheet1!Q332="Research Scientist",6,Sheet1!Q332="Sales Executive",7,Sheet1!Q332="Sales Representative",8)</f>
        <v>2</v>
      </c>
      <c r="Q332">
        <v>3</v>
      </c>
      <c r="R332">
        <f>IF(Sheet1!S332="Single",0,IF(Sheet1!S332="Married",1,2))</f>
        <v>2</v>
      </c>
      <c r="S332">
        <v>5257</v>
      </c>
      <c r="T332">
        <v>6227</v>
      </c>
      <c r="U332">
        <v>1</v>
      </c>
      <c r="V332">
        <f>IF(Sheet1!X332="No",0,1)</f>
        <v>0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</row>
    <row r="333" spans="1:34" x14ac:dyDescent="0.3">
      <c r="A333">
        <f>IF(Sheet1!C333="No",0,1)</f>
        <v>0</v>
      </c>
      <c r="B333">
        <v>27</v>
      </c>
      <c r="C333">
        <f>IF(Sheet1!D333="Non-Travel",0,IF(Sheet1!D333="Travel_Frequently",1,2))</f>
        <v>0</v>
      </c>
      <c r="D333">
        <v>210</v>
      </c>
      <c r="E333">
        <f>IF(Sheet1!F333="Human Resources",0,IF(Sheet1!F333="Research &amp; Development",1,2))</f>
        <v>2</v>
      </c>
      <c r="F333">
        <v>1</v>
      </c>
      <c r="G333">
        <v>1</v>
      </c>
      <c r="H333" cm="1">
        <f t="array" ref="H333">_xlfn.IFS(Sheet1!I333="Human Resources",0,Sheet1!I333="Life Sciences",1,Sheet1!I333="Marketing",2,Sheet1!I333="Medical",3,Sheet1!I333="Technical Degree",4,Sheet1!I333="Other",5)</f>
        <v>2</v>
      </c>
      <c r="I333">
        <v>1</v>
      </c>
      <c r="J333">
        <v>449</v>
      </c>
      <c r="K333">
        <v>3</v>
      </c>
      <c r="L333">
        <f>IF(Sheet1!M333="Male",0,1)</f>
        <v>0</v>
      </c>
      <c r="M333">
        <v>73</v>
      </c>
      <c r="N333">
        <v>3</v>
      </c>
      <c r="O333">
        <v>2</v>
      </c>
      <c r="P333" cm="1">
        <f t="array" ref="P333">_xlfn.IFS(Sheet1!Q333="Healthcare Representative",0,Sheet1!Q333="Human Resources",1,Sheet1!Q333="Laboratory Technician",2,Sheet1!Q333="Manager",3,Sheet1!Q333="Manufacturing Director",4,Sheet1!Q333="Research Director",5,Sheet1!Q333="Research Scientist",6,Sheet1!Q333="Sales Executive",7,Sheet1!Q333="Sales Representative",8)</f>
        <v>7</v>
      </c>
      <c r="Q333">
        <v>2</v>
      </c>
      <c r="R333">
        <f>IF(Sheet1!S333="Single",0,IF(Sheet1!S333="Married",1,2))</f>
        <v>1</v>
      </c>
      <c r="S333">
        <v>6349</v>
      </c>
      <c r="T333">
        <v>22107</v>
      </c>
      <c r="U333">
        <v>0</v>
      </c>
      <c r="V333">
        <f>IF(Sheet1!X333="No",0,1)</f>
        <v>1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</row>
    <row r="334" spans="1:34" x14ac:dyDescent="0.3">
      <c r="A334">
        <f>IF(Sheet1!C334="No",0,1)</f>
        <v>0</v>
      </c>
      <c r="B334">
        <v>54</v>
      </c>
      <c r="C334">
        <f>IF(Sheet1!D334="Non-Travel",0,IF(Sheet1!D334="Travel_Frequently",1,2))</f>
        <v>1</v>
      </c>
      <c r="D334">
        <v>928</v>
      </c>
      <c r="E334">
        <f>IF(Sheet1!F334="Human Resources",0,IF(Sheet1!F334="Research &amp; Development",1,2))</f>
        <v>1</v>
      </c>
      <c r="F334">
        <v>20</v>
      </c>
      <c r="G334">
        <v>4</v>
      </c>
      <c r="H334" cm="1">
        <f t="array" ref="H334">_xlfn.IFS(Sheet1!I334="Human Resources",0,Sheet1!I334="Life Sciences",1,Sheet1!I334="Marketing",2,Sheet1!I334="Medical",3,Sheet1!I334="Technical Degree",4,Sheet1!I334="Other",5)</f>
        <v>1</v>
      </c>
      <c r="I334">
        <v>1</v>
      </c>
      <c r="J334">
        <v>450</v>
      </c>
      <c r="K334">
        <v>4</v>
      </c>
      <c r="L334">
        <f>IF(Sheet1!M334="Male",0,1)</f>
        <v>1</v>
      </c>
      <c r="M334">
        <v>31</v>
      </c>
      <c r="N334">
        <v>3</v>
      </c>
      <c r="O334">
        <v>2</v>
      </c>
      <c r="P334" cm="1">
        <f t="array" ref="P334">_xlfn.IFS(Sheet1!Q334="Healthcare Representative",0,Sheet1!Q334="Human Resources",1,Sheet1!Q334="Laboratory Technician",2,Sheet1!Q334="Manager",3,Sheet1!Q334="Manufacturing Director",4,Sheet1!Q334="Research Director",5,Sheet1!Q334="Research Scientist",6,Sheet1!Q334="Sales Executive",7,Sheet1!Q334="Sales Representative",8)</f>
        <v>6</v>
      </c>
      <c r="Q334">
        <v>3</v>
      </c>
      <c r="R334">
        <f>IF(Sheet1!S334="Single",0,IF(Sheet1!S334="Married",1,2))</f>
        <v>0</v>
      </c>
      <c r="S334">
        <v>4869</v>
      </c>
      <c r="T334">
        <v>16885</v>
      </c>
      <c r="U334">
        <v>3</v>
      </c>
      <c r="V334">
        <f>IF(Sheet1!X334="No",0,1)</f>
        <v>0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</row>
    <row r="335" spans="1:34" x14ac:dyDescent="0.3">
      <c r="A335">
        <f>IF(Sheet1!C335="No",0,1)</f>
        <v>0</v>
      </c>
      <c r="B335">
        <v>43</v>
      </c>
      <c r="C335">
        <f>IF(Sheet1!D335="Non-Travel",0,IF(Sheet1!D335="Travel_Frequently",1,2))</f>
        <v>2</v>
      </c>
      <c r="D335">
        <v>1001</v>
      </c>
      <c r="E335">
        <f>IF(Sheet1!F335="Human Resources",0,IF(Sheet1!F335="Research &amp; Development",1,2))</f>
        <v>1</v>
      </c>
      <c r="F335">
        <v>7</v>
      </c>
      <c r="G335">
        <v>3</v>
      </c>
      <c r="H335" cm="1">
        <f t="array" ref="H335">_xlfn.IFS(Sheet1!I335="Human Resources",0,Sheet1!I335="Life Sciences",1,Sheet1!I335="Marketing",2,Sheet1!I335="Medical",3,Sheet1!I335="Technical Degree",4,Sheet1!I335="Other",5)</f>
        <v>1</v>
      </c>
      <c r="I335">
        <v>1</v>
      </c>
      <c r="J335">
        <v>451</v>
      </c>
      <c r="K335">
        <v>3</v>
      </c>
      <c r="L335">
        <f>IF(Sheet1!M335="Male",0,1)</f>
        <v>1</v>
      </c>
      <c r="M335">
        <v>43</v>
      </c>
      <c r="N335">
        <v>3</v>
      </c>
      <c r="O335">
        <v>3</v>
      </c>
      <c r="P335" cm="1">
        <f t="array" ref="P335">_xlfn.IFS(Sheet1!Q335="Healthcare Representative",0,Sheet1!Q335="Human Resources",1,Sheet1!Q335="Laboratory Technician",2,Sheet1!Q335="Manager",3,Sheet1!Q335="Manufacturing Director",4,Sheet1!Q335="Research Director",5,Sheet1!Q335="Research Scientist",6,Sheet1!Q335="Sales Executive",7,Sheet1!Q335="Sales Representative",8)</f>
        <v>0</v>
      </c>
      <c r="Q335">
        <v>1</v>
      </c>
      <c r="R335">
        <f>IF(Sheet1!S335="Single",0,IF(Sheet1!S335="Married",1,2))</f>
        <v>1</v>
      </c>
      <c r="S335">
        <v>9985</v>
      </c>
      <c r="T335">
        <v>9262</v>
      </c>
      <c r="U335">
        <v>8</v>
      </c>
      <c r="V335">
        <f>IF(Sheet1!X335="No",0,1)</f>
        <v>0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</row>
    <row r="336" spans="1:34" x14ac:dyDescent="0.3">
      <c r="A336">
        <f>IF(Sheet1!C336="No",0,1)</f>
        <v>0</v>
      </c>
      <c r="B336">
        <v>45</v>
      </c>
      <c r="C336">
        <f>IF(Sheet1!D336="Non-Travel",0,IF(Sheet1!D336="Travel_Frequently",1,2))</f>
        <v>2</v>
      </c>
      <c r="D336">
        <v>549</v>
      </c>
      <c r="E336">
        <f>IF(Sheet1!F336="Human Resources",0,IF(Sheet1!F336="Research &amp; Development",1,2))</f>
        <v>1</v>
      </c>
      <c r="F336">
        <v>8</v>
      </c>
      <c r="G336">
        <v>4</v>
      </c>
      <c r="H336" cm="1">
        <f t="array" ref="H336">_xlfn.IFS(Sheet1!I336="Human Resources",0,Sheet1!I336="Life Sciences",1,Sheet1!I336="Marketing",2,Sheet1!I336="Medical",3,Sheet1!I336="Technical Degree",4,Sheet1!I336="Other",5)</f>
        <v>5</v>
      </c>
      <c r="I336">
        <v>1</v>
      </c>
      <c r="J336">
        <v>452</v>
      </c>
      <c r="K336">
        <v>4</v>
      </c>
      <c r="L336">
        <f>IF(Sheet1!M336="Male",0,1)</f>
        <v>0</v>
      </c>
      <c r="M336">
        <v>75</v>
      </c>
      <c r="N336">
        <v>3</v>
      </c>
      <c r="O336">
        <v>2</v>
      </c>
      <c r="P336" cm="1">
        <f t="array" ref="P336">_xlfn.IFS(Sheet1!Q336="Healthcare Representative",0,Sheet1!Q336="Human Resources",1,Sheet1!Q336="Laboratory Technician",2,Sheet1!Q336="Manager",3,Sheet1!Q336="Manufacturing Director",4,Sheet1!Q336="Research Director",5,Sheet1!Q336="Research Scientist",6,Sheet1!Q336="Sales Executive",7,Sheet1!Q336="Sales Representative",8)</f>
        <v>6</v>
      </c>
      <c r="Q336">
        <v>4</v>
      </c>
      <c r="R336">
        <f>IF(Sheet1!S336="Single",0,IF(Sheet1!S336="Married",1,2))</f>
        <v>1</v>
      </c>
      <c r="S336">
        <v>3697</v>
      </c>
      <c r="T336">
        <v>9278</v>
      </c>
      <c r="U336">
        <v>9</v>
      </c>
      <c r="V336">
        <f>IF(Sheet1!X336="No",0,1)</f>
        <v>0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</row>
    <row r="337" spans="1:34" x14ac:dyDescent="0.3">
      <c r="A337">
        <f>IF(Sheet1!C337="No",0,1)</f>
        <v>0</v>
      </c>
      <c r="B337">
        <v>40</v>
      </c>
      <c r="C337">
        <f>IF(Sheet1!D337="Non-Travel",0,IF(Sheet1!D337="Travel_Frequently",1,2))</f>
        <v>2</v>
      </c>
      <c r="D337">
        <v>1124</v>
      </c>
      <c r="E337">
        <f>IF(Sheet1!F337="Human Resources",0,IF(Sheet1!F337="Research &amp; Development",1,2))</f>
        <v>2</v>
      </c>
      <c r="F337">
        <v>1</v>
      </c>
      <c r="G337">
        <v>2</v>
      </c>
      <c r="H337" cm="1">
        <f t="array" ref="H337">_xlfn.IFS(Sheet1!I337="Human Resources",0,Sheet1!I337="Life Sciences",1,Sheet1!I337="Marketing",2,Sheet1!I337="Medical",3,Sheet1!I337="Technical Degree",4,Sheet1!I337="Other",5)</f>
        <v>3</v>
      </c>
      <c r="I337">
        <v>1</v>
      </c>
      <c r="J337">
        <v>453</v>
      </c>
      <c r="K337">
        <v>2</v>
      </c>
      <c r="L337">
        <f>IF(Sheet1!M337="Male",0,1)</f>
        <v>0</v>
      </c>
      <c r="M337">
        <v>57</v>
      </c>
      <c r="N337">
        <v>1</v>
      </c>
      <c r="O337">
        <v>2</v>
      </c>
      <c r="P337" cm="1">
        <f t="array" ref="P337">_xlfn.IFS(Sheet1!Q337="Healthcare Representative",0,Sheet1!Q337="Human Resources",1,Sheet1!Q337="Laboratory Technician",2,Sheet1!Q337="Manager",3,Sheet1!Q337="Manufacturing Director",4,Sheet1!Q337="Research Director",5,Sheet1!Q337="Research Scientist",6,Sheet1!Q337="Sales Executive",7,Sheet1!Q337="Sales Representative",8)</f>
        <v>7</v>
      </c>
      <c r="Q337">
        <v>4</v>
      </c>
      <c r="R337">
        <f>IF(Sheet1!S337="Single",0,IF(Sheet1!S337="Married",1,2))</f>
        <v>1</v>
      </c>
      <c r="S337">
        <v>7457</v>
      </c>
      <c r="T337">
        <v>13273</v>
      </c>
      <c r="U337">
        <v>2</v>
      </c>
      <c r="V337">
        <f>IF(Sheet1!X337="No",0,1)</f>
        <v>1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</row>
    <row r="338" spans="1:34" x14ac:dyDescent="0.3">
      <c r="A338">
        <f>IF(Sheet1!C338="No",0,1)</f>
        <v>1</v>
      </c>
      <c r="B338">
        <v>29</v>
      </c>
      <c r="C338">
        <f>IF(Sheet1!D338="Non-Travel",0,IF(Sheet1!D338="Travel_Frequently",1,2))</f>
        <v>2</v>
      </c>
      <c r="D338">
        <v>318</v>
      </c>
      <c r="E338">
        <f>IF(Sheet1!F338="Human Resources",0,IF(Sheet1!F338="Research &amp; Development",1,2))</f>
        <v>1</v>
      </c>
      <c r="F338">
        <v>8</v>
      </c>
      <c r="G338">
        <v>4</v>
      </c>
      <c r="H338" cm="1">
        <f t="array" ref="H338">_xlfn.IFS(Sheet1!I338="Human Resources",0,Sheet1!I338="Life Sciences",1,Sheet1!I338="Marketing",2,Sheet1!I338="Medical",3,Sheet1!I338="Technical Degree",4,Sheet1!I338="Other",5)</f>
        <v>5</v>
      </c>
      <c r="I338">
        <v>1</v>
      </c>
      <c r="J338">
        <v>454</v>
      </c>
      <c r="K338">
        <v>2</v>
      </c>
      <c r="L338">
        <f>IF(Sheet1!M338="Male",0,1)</f>
        <v>0</v>
      </c>
      <c r="M338">
        <v>77</v>
      </c>
      <c r="N338">
        <v>1</v>
      </c>
      <c r="O338">
        <v>1</v>
      </c>
      <c r="P338" cm="1">
        <f t="array" ref="P338">_xlfn.IFS(Sheet1!Q338="Healthcare Representative",0,Sheet1!Q338="Human Resources",1,Sheet1!Q338="Laboratory Technician",2,Sheet1!Q338="Manager",3,Sheet1!Q338="Manufacturing Director",4,Sheet1!Q338="Research Director",5,Sheet1!Q338="Research Scientist",6,Sheet1!Q338="Sales Executive",7,Sheet1!Q338="Sales Representative",8)</f>
        <v>2</v>
      </c>
      <c r="Q338">
        <v>1</v>
      </c>
      <c r="R338">
        <f>IF(Sheet1!S338="Single",0,IF(Sheet1!S338="Married",1,2))</f>
        <v>1</v>
      </c>
      <c r="S338">
        <v>2119</v>
      </c>
      <c r="T338">
        <v>4759</v>
      </c>
      <c r="U338">
        <v>1</v>
      </c>
      <c r="V338">
        <f>IF(Sheet1!X338="No",0,1)</f>
        <v>1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</row>
    <row r="339" spans="1:34" x14ac:dyDescent="0.3">
      <c r="A339">
        <f>IF(Sheet1!C339="No",0,1)</f>
        <v>0</v>
      </c>
      <c r="B339">
        <v>29</v>
      </c>
      <c r="C339">
        <f>IF(Sheet1!D339="Non-Travel",0,IF(Sheet1!D339="Travel_Frequently",1,2))</f>
        <v>2</v>
      </c>
      <c r="D339">
        <v>738</v>
      </c>
      <c r="E339">
        <f>IF(Sheet1!F339="Human Resources",0,IF(Sheet1!F339="Research &amp; Development",1,2))</f>
        <v>1</v>
      </c>
      <c r="F339">
        <v>9</v>
      </c>
      <c r="G339">
        <v>5</v>
      </c>
      <c r="H339" cm="1">
        <f t="array" ref="H339">_xlfn.IFS(Sheet1!I339="Human Resources",0,Sheet1!I339="Life Sciences",1,Sheet1!I339="Marketing",2,Sheet1!I339="Medical",3,Sheet1!I339="Technical Degree",4,Sheet1!I339="Other",5)</f>
        <v>5</v>
      </c>
      <c r="I339">
        <v>1</v>
      </c>
      <c r="J339">
        <v>455</v>
      </c>
      <c r="K339">
        <v>2</v>
      </c>
      <c r="L339">
        <f>IF(Sheet1!M339="Male",0,1)</f>
        <v>0</v>
      </c>
      <c r="M339">
        <v>30</v>
      </c>
      <c r="N339">
        <v>2</v>
      </c>
      <c r="O339">
        <v>1</v>
      </c>
      <c r="P339" cm="1">
        <f t="array" ref="P339">_xlfn.IFS(Sheet1!Q339="Healthcare Representative",0,Sheet1!Q339="Human Resources",1,Sheet1!Q339="Laboratory Technician",2,Sheet1!Q339="Manager",3,Sheet1!Q339="Manufacturing Director",4,Sheet1!Q339="Research Director",5,Sheet1!Q339="Research Scientist",6,Sheet1!Q339="Sales Executive",7,Sheet1!Q339="Sales Representative",8)</f>
        <v>2</v>
      </c>
      <c r="Q339">
        <v>4</v>
      </c>
      <c r="R339">
        <f>IF(Sheet1!S339="Single",0,IF(Sheet1!S339="Married",1,2))</f>
        <v>0</v>
      </c>
      <c r="S339">
        <v>3983</v>
      </c>
      <c r="T339">
        <v>7621</v>
      </c>
      <c r="U339">
        <v>0</v>
      </c>
      <c r="V339">
        <f>IF(Sheet1!X339="No",0,1)</f>
        <v>0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</row>
    <row r="340" spans="1:34" x14ac:dyDescent="0.3">
      <c r="A340">
        <f>IF(Sheet1!C340="No",0,1)</f>
        <v>0</v>
      </c>
      <c r="B340">
        <v>30</v>
      </c>
      <c r="C340">
        <f>IF(Sheet1!D340="Non-Travel",0,IF(Sheet1!D340="Travel_Frequently",1,2))</f>
        <v>2</v>
      </c>
      <c r="D340">
        <v>570</v>
      </c>
      <c r="E340">
        <f>IF(Sheet1!F340="Human Resources",0,IF(Sheet1!F340="Research &amp; Development",1,2))</f>
        <v>2</v>
      </c>
      <c r="F340">
        <v>5</v>
      </c>
      <c r="G340">
        <v>3</v>
      </c>
      <c r="H340" cm="1">
        <f t="array" ref="H340">_xlfn.IFS(Sheet1!I340="Human Resources",0,Sheet1!I340="Life Sciences",1,Sheet1!I340="Marketing",2,Sheet1!I340="Medical",3,Sheet1!I340="Technical Degree",4,Sheet1!I340="Other",5)</f>
        <v>2</v>
      </c>
      <c r="I340">
        <v>1</v>
      </c>
      <c r="J340">
        <v>456</v>
      </c>
      <c r="K340">
        <v>4</v>
      </c>
      <c r="L340">
        <f>IF(Sheet1!M340="Male",0,1)</f>
        <v>1</v>
      </c>
      <c r="M340">
        <v>30</v>
      </c>
      <c r="N340">
        <v>2</v>
      </c>
      <c r="O340">
        <v>2</v>
      </c>
      <c r="P340" cm="1">
        <f t="array" ref="P340">_xlfn.IFS(Sheet1!Q340="Healthcare Representative",0,Sheet1!Q340="Human Resources",1,Sheet1!Q340="Laboratory Technician",2,Sheet1!Q340="Manager",3,Sheet1!Q340="Manufacturing Director",4,Sheet1!Q340="Research Director",5,Sheet1!Q340="Research Scientist",6,Sheet1!Q340="Sales Executive",7,Sheet1!Q340="Sales Representative",8)</f>
        <v>7</v>
      </c>
      <c r="Q340">
        <v>3</v>
      </c>
      <c r="R340">
        <f>IF(Sheet1!S340="Single",0,IF(Sheet1!S340="Married",1,2))</f>
        <v>2</v>
      </c>
      <c r="S340">
        <v>6118</v>
      </c>
      <c r="T340">
        <v>5431</v>
      </c>
      <c r="U340">
        <v>1</v>
      </c>
      <c r="V340">
        <f>IF(Sheet1!X340="No",0,1)</f>
        <v>0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</row>
    <row r="341" spans="1:34" x14ac:dyDescent="0.3">
      <c r="A341">
        <f>IF(Sheet1!C341="No",0,1)</f>
        <v>0</v>
      </c>
      <c r="B341">
        <v>27</v>
      </c>
      <c r="C341">
        <f>IF(Sheet1!D341="Non-Travel",0,IF(Sheet1!D341="Travel_Frequently",1,2))</f>
        <v>2</v>
      </c>
      <c r="D341">
        <v>1130</v>
      </c>
      <c r="E341">
        <f>IF(Sheet1!F341="Human Resources",0,IF(Sheet1!F341="Research &amp; Development",1,2))</f>
        <v>2</v>
      </c>
      <c r="F341">
        <v>8</v>
      </c>
      <c r="G341">
        <v>4</v>
      </c>
      <c r="H341" cm="1">
        <f t="array" ref="H341">_xlfn.IFS(Sheet1!I341="Human Resources",0,Sheet1!I341="Life Sciences",1,Sheet1!I341="Marketing",2,Sheet1!I341="Medical",3,Sheet1!I341="Technical Degree",4,Sheet1!I341="Other",5)</f>
        <v>2</v>
      </c>
      <c r="I341">
        <v>1</v>
      </c>
      <c r="J341">
        <v>458</v>
      </c>
      <c r="K341">
        <v>2</v>
      </c>
      <c r="L341">
        <f>IF(Sheet1!M341="Male",0,1)</f>
        <v>1</v>
      </c>
      <c r="M341">
        <v>56</v>
      </c>
      <c r="N341">
        <v>3</v>
      </c>
      <c r="O341">
        <v>2</v>
      </c>
      <c r="P341" cm="1">
        <f t="array" ref="P341">_xlfn.IFS(Sheet1!Q341="Healthcare Representative",0,Sheet1!Q341="Human Resources",1,Sheet1!Q341="Laboratory Technician",2,Sheet1!Q341="Manager",3,Sheet1!Q341="Manufacturing Director",4,Sheet1!Q341="Research Director",5,Sheet1!Q341="Research Scientist",6,Sheet1!Q341="Sales Executive",7,Sheet1!Q341="Sales Representative",8)</f>
        <v>7</v>
      </c>
      <c r="Q341">
        <v>2</v>
      </c>
      <c r="R341">
        <f>IF(Sheet1!S341="Single",0,IF(Sheet1!S341="Married",1,2))</f>
        <v>1</v>
      </c>
      <c r="S341">
        <v>6214</v>
      </c>
      <c r="T341">
        <v>3415</v>
      </c>
      <c r="U341">
        <v>1</v>
      </c>
      <c r="V341">
        <f>IF(Sheet1!X341="No",0,1)</f>
        <v>0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</row>
    <row r="342" spans="1:34" x14ac:dyDescent="0.3">
      <c r="A342">
        <f>IF(Sheet1!C342="No",0,1)</f>
        <v>0</v>
      </c>
      <c r="B342">
        <v>37</v>
      </c>
      <c r="C342">
        <f>IF(Sheet1!D342="Non-Travel",0,IF(Sheet1!D342="Travel_Frequently",1,2))</f>
        <v>2</v>
      </c>
      <c r="D342">
        <v>1192</v>
      </c>
      <c r="E342">
        <f>IF(Sheet1!F342="Human Resources",0,IF(Sheet1!F342="Research &amp; Development",1,2))</f>
        <v>1</v>
      </c>
      <c r="F342">
        <v>5</v>
      </c>
      <c r="G342">
        <v>2</v>
      </c>
      <c r="H342" cm="1">
        <f t="array" ref="H342">_xlfn.IFS(Sheet1!I342="Human Resources",0,Sheet1!I342="Life Sciences",1,Sheet1!I342="Marketing",2,Sheet1!I342="Medical",3,Sheet1!I342="Technical Degree",4,Sheet1!I342="Other",5)</f>
        <v>3</v>
      </c>
      <c r="I342">
        <v>1</v>
      </c>
      <c r="J342">
        <v>460</v>
      </c>
      <c r="K342">
        <v>4</v>
      </c>
      <c r="L342">
        <f>IF(Sheet1!M342="Male",0,1)</f>
        <v>0</v>
      </c>
      <c r="M342">
        <v>61</v>
      </c>
      <c r="N342">
        <v>3</v>
      </c>
      <c r="O342">
        <v>2</v>
      </c>
      <c r="P342" cm="1">
        <f t="array" ref="P342">_xlfn.IFS(Sheet1!Q342="Healthcare Representative",0,Sheet1!Q342="Human Resources",1,Sheet1!Q342="Laboratory Technician",2,Sheet1!Q342="Manager",3,Sheet1!Q342="Manufacturing Director",4,Sheet1!Q342="Research Director",5,Sheet1!Q342="Research Scientist",6,Sheet1!Q342="Sales Executive",7,Sheet1!Q342="Sales Representative",8)</f>
        <v>4</v>
      </c>
      <c r="Q342">
        <v>4</v>
      </c>
      <c r="R342">
        <f>IF(Sheet1!S342="Single",0,IF(Sheet1!S342="Married",1,2))</f>
        <v>2</v>
      </c>
      <c r="S342">
        <v>6347</v>
      </c>
      <c r="T342">
        <v>23177</v>
      </c>
      <c r="U342">
        <v>7</v>
      </c>
      <c r="V342">
        <f>IF(Sheet1!X342="No",0,1)</f>
        <v>0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</row>
    <row r="343" spans="1:34" x14ac:dyDescent="0.3">
      <c r="A343">
        <f>IF(Sheet1!C343="No",0,1)</f>
        <v>0</v>
      </c>
      <c r="B343">
        <v>38</v>
      </c>
      <c r="C343">
        <f>IF(Sheet1!D343="Non-Travel",0,IF(Sheet1!D343="Travel_Frequently",1,2))</f>
        <v>2</v>
      </c>
      <c r="D343">
        <v>343</v>
      </c>
      <c r="E343">
        <f>IF(Sheet1!F343="Human Resources",0,IF(Sheet1!F343="Research &amp; Development",1,2))</f>
        <v>1</v>
      </c>
      <c r="F343">
        <v>15</v>
      </c>
      <c r="G343">
        <v>2</v>
      </c>
      <c r="H343" cm="1">
        <f t="array" ref="H343">_xlfn.IFS(Sheet1!I343="Human Resources",0,Sheet1!I343="Life Sciences",1,Sheet1!I343="Marketing",2,Sheet1!I343="Medical",3,Sheet1!I343="Technical Degree",4,Sheet1!I343="Other",5)</f>
        <v>1</v>
      </c>
      <c r="I343">
        <v>1</v>
      </c>
      <c r="J343">
        <v>461</v>
      </c>
      <c r="K343">
        <v>3</v>
      </c>
      <c r="L343">
        <f>IF(Sheet1!M343="Male",0,1)</f>
        <v>0</v>
      </c>
      <c r="M343">
        <v>92</v>
      </c>
      <c r="N343">
        <v>2</v>
      </c>
      <c r="O343">
        <v>3</v>
      </c>
      <c r="P343" cm="1">
        <f t="array" ref="P343">_xlfn.IFS(Sheet1!Q343="Healthcare Representative",0,Sheet1!Q343="Human Resources",1,Sheet1!Q343="Laboratory Technician",2,Sheet1!Q343="Manager",3,Sheet1!Q343="Manufacturing Director",4,Sheet1!Q343="Research Director",5,Sheet1!Q343="Research Scientist",6,Sheet1!Q343="Sales Executive",7,Sheet1!Q343="Sales Representative",8)</f>
        <v>5</v>
      </c>
      <c r="Q343">
        <v>4</v>
      </c>
      <c r="R343">
        <f>IF(Sheet1!S343="Single",0,IF(Sheet1!S343="Married",1,2))</f>
        <v>2</v>
      </c>
      <c r="S343">
        <v>11510</v>
      </c>
      <c r="T343">
        <v>15682</v>
      </c>
      <c r="U343">
        <v>0</v>
      </c>
      <c r="V343">
        <f>IF(Sheet1!X343="No",0,1)</f>
        <v>1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</row>
    <row r="344" spans="1:34" x14ac:dyDescent="0.3">
      <c r="A344">
        <f>IF(Sheet1!C344="No",0,1)</f>
        <v>0</v>
      </c>
      <c r="B344">
        <v>31</v>
      </c>
      <c r="C344">
        <f>IF(Sheet1!D344="Non-Travel",0,IF(Sheet1!D344="Travel_Frequently",1,2))</f>
        <v>2</v>
      </c>
      <c r="D344">
        <v>1232</v>
      </c>
      <c r="E344">
        <f>IF(Sheet1!F344="Human Resources",0,IF(Sheet1!F344="Research &amp; Development",1,2))</f>
        <v>1</v>
      </c>
      <c r="F344">
        <v>7</v>
      </c>
      <c r="G344">
        <v>4</v>
      </c>
      <c r="H344" cm="1">
        <f t="array" ref="H344">_xlfn.IFS(Sheet1!I344="Human Resources",0,Sheet1!I344="Life Sciences",1,Sheet1!I344="Marketing",2,Sheet1!I344="Medical",3,Sheet1!I344="Technical Degree",4,Sheet1!I344="Other",5)</f>
        <v>3</v>
      </c>
      <c r="I344">
        <v>1</v>
      </c>
      <c r="J344">
        <v>462</v>
      </c>
      <c r="K344">
        <v>3</v>
      </c>
      <c r="L344">
        <f>IF(Sheet1!M344="Male",0,1)</f>
        <v>1</v>
      </c>
      <c r="M344">
        <v>39</v>
      </c>
      <c r="N344">
        <v>3</v>
      </c>
      <c r="O344">
        <v>3</v>
      </c>
      <c r="P344" cm="1">
        <f t="array" ref="P344">_xlfn.IFS(Sheet1!Q344="Healthcare Representative",0,Sheet1!Q344="Human Resources",1,Sheet1!Q344="Laboratory Technician",2,Sheet1!Q344="Manager",3,Sheet1!Q344="Manufacturing Director",4,Sheet1!Q344="Research Director",5,Sheet1!Q344="Research Scientist",6,Sheet1!Q344="Sales Executive",7,Sheet1!Q344="Sales Representative",8)</f>
        <v>4</v>
      </c>
      <c r="Q344">
        <v>4</v>
      </c>
      <c r="R344">
        <f>IF(Sheet1!S344="Single",0,IF(Sheet1!S344="Married",1,2))</f>
        <v>0</v>
      </c>
      <c r="S344">
        <v>7143</v>
      </c>
      <c r="T344">
        <v>25713</v>
      </c>
      <c r="U344">
        <v>1</v>
      </c>
      <c r="V344">
        <f>IF(Sheet1!X344="No",0,1)</f>
        <v>1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</row>
    <row r="345" spans="1:34" x14ac:dyDescent="0.3">
      <c r="A345">
        <f>IF(Sheet1!C345="No",0,1)</f>
        <v>0</v>
      </c>
      <c r="B345">
        <v>29</v>
      </c>
      <c r="C345">
        <f>IF(Sheet1!D345="Non-Travel",0,IF(Sheet1!D345="Travel_Frequently",1,2))</f>
        <v>2</v>
      </c>
      <c r="D345">
        <v>144</v>
      </c>
      <c r="E345">
        <f>IF(Sheet1!F345="Human Resources",0,IF(Sheet1!F345="Research &amp; Development",1,2))</f>
        <v>2</v>
      </c>
      <c r="F345">
        <v>10</v>
      </c>
      <c r="G345">
        <v>1</v>
      </c>
      <c r="H345" cm="1">
        <f t="array" ref="H345">_xlfn.IFS(Sheet1!I345="Human Resources",0,Sheet1!I345="Life Sciences",1,Sheet1!I345="Marketing",2,Sheet1!I345="Medical",3,Sheet1!I345="Technical Degree",4,Sheet1!I345="Other",5)</f>
        <v>2</v>
      </c>
      <c r="I345">
        <v>1</v>
      </c>
      <c r="J345">
        <v>463</v>
      </c>
      <c r="K345">
        <v>4</v>
      </c>
      <c r="L345">
        <f>IF(Sheet1!M345="Male",0,1)</f>
        <v>1</v>
      </c>
      <c r="M345">
        <v>39</v>
      </c>
      <c r="N345">
        <v>2</v>
      </c>
      <c r="O345">
        <v>2</v>
      </c>
      <c r="P345" cm="1">
        <f t="array" ref="P345">_xlfn.IFS(Sheet1!Q345="Healthcare Representative",0,Sheet1!Q345="Human Resources",1,Sheet1!Q345="Laboratory Technician",2,Sheet1!Q345="Manager",3,Sheet1!Q345="Manufacturing Director",4,Sheet1!Q345="Research Director",5,Sheet1!Q345="Research Scientist",6,Sheet1!Q345="Sales Executive",7,Sheet1!Q345="Sales Representative",8)</f>
        <v>7</v>
      </c>
      <c r="Q345">
        <v>2</v>
      </c>
      <c r="R345">
        <f>IF(Sheet1!S345="Single",0,IF(Sheet1!S345="Married",1,2))</f>
        <v>2</v>
      </c>
      <c r="S345">
        <v>8268</v>
      </c>
      <c r="T345">
        <v>11866</v>
      </c>
      <c r="U345">
        <v>1</v>
      </c>
      <c r="V345">
        <f>IF(Sheet1!X345="No",0,1)</f>
        <v>1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</row>
    <row r="346" spans="1:34" x14ac:dyDescent="0.3">
      <c r="A346">
        <f>IF(Sheet1!C346="No",0,1)</f>
        <v>0</v>
      </c>
      <c r="B346">
        <v>35</v>
      </c>
      <c r="C346">
        <f>IF(Sheet1!D346="Non-Travel",0,IF(Sheet1!D346="Travel_Frequently",1,2))</f>
        <v>2</v>
      </c>
      <c r="D346">
        <v>1296</v>
      </c>
      <c r="E346">
        <f>IF(Sheet1!F346="Human Resources",0,IF(Sheet1!F346="Research &amp; Development",1,2))</f>
        <v>1</v>
      </c>
      <c r="F346">
        <v>5</v>
      </c>
      <c r="G346">
        <v>4</v>
      </c>
      <c r="H346" cm="1">
        <f t="array" ref="H346">_xlfn.IFS(Sheet1!I346="Human Resources",0,Sheet1!I346="Life Sciences",1,Sheet1!I346="Marketing",2,Sheet1!I346="Medical",3,Sheet1!I346="Technical Degree",4,Sheet1!I346="Other",5)</f>
        <v>4</v>
      </c>
      <c r="I346">
        <v>1</v>
      </c>
      <c r="J346">
        <v>464</v>
      </c>
      <c r="K346">
        <v>3</v>
      </c>
      <c r="L346">
        <f>IF(Sheet1!M346="Male",0,1)</f>
        <v>0</v>
      </c>
      <c r="M346">
        <v>62</v>
      </c>
      <c r="N346">
        <v>3</v>
      </c>
      <c r="O346">
        <v>3</v>
      </c>
      <c r="P346" cm="1">
        <f t="array" ref="P346">_xlfn.IFS(Sheet1!Q346="Healthcare Representative",0,Sheet1!Q346="Human Resources",1,Sheet1!Q346="Laboratory Technician",2,Sheet1!Q346="Manager",3,Sheet1!Q346="Manufacturing Director",4,Sheet1!Q346="Research Director",5,Sheet1!Q346="Research Scientist",6,Sheet1!Q346="Sales Executive",7,Sheet1!Q346="Sales Representative",8)</f>
        <v>4</v>
      </c>
      <c r="Q346">
        <v>2</v>
      </c>
      <c r="R346">
        <f>IF(Sheet1!S346="Single",0,IF(Sheet1!S346="Married",1,2))</f>
        <v>0</v>
      </c>
      <c r="S346">
        <v>8095</v>
      </c>
      <c r="T346">
        <v>18264</v>
      </c>
      <c r="U346">
        <v>0</v>
      </c>
      <c r="V346">
        <f>IF(Sheet1!X346="No",0,1)</f>
        <v>0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</row>
    <row r="347" spans="1:34" x14ac:dyDescent="0.3">
      <c r="A347">
        <f>IF(Sheet1!C347="No",0,1)</f>
        <v>0</v>
      </c>
      <c r="B347">
        <v>23</v>
      </c>
      <c r="C347">
        <f>IF(Sheet1!D347="Non-Travel",0,IF(Sheet1!D347="Travel_Frequently",1,2))</f>
        <v>2</v>
      </c>
      <c r="D347">
        <v>1309</v>
      </c>
      <c r="E347">
        <f>IF(Sheet1!F347="Human Resources",0,IF(Sheet1!F347="Research &amp; Development",1,2))</f>
        <v>1</v>
      </c>
      <c r="F347">
        <v>26</v>
      </c>
      <c r="G347">
        <v>1</v>
      </c>
      <c r="H347" cm="1">
        <f t="array" ref="H347">_xlfn.IFS(Sheet1!I347="Human Resources",0,Sheet1!I347="Life Sciences",1,Sheet1!I347="Marketing",2,Sheet1!I347="Medical",3,Sheet1!I347="Technical Degree",4,Sheet1!I347="Other",5)</f>
        <v>1</v>
      </c>
      <c r="I347">
        <v>1</v>
      </c>
      <c r="J347">
        <v>465</v>
      </c>
      <c r="K347">
        <v>3</v>
      </c>
      <c r="L347">
        <f>IF(Sheet1!M347="Male",0,1)</f>
        <v>0</v>
      </c>
      <c r="M347">
        <v>83</v>
      </c>
      <c r="N347">
        <v>3</v>
      </c>
      <c r="O347">
        <v>1</v>
      </c>
      <c r="P347" cm="1">
        <f t="array" ref="P347">_xlfn.IFS(Sheet1!Q347="Healthcare Representative",0,Sheet1!Q347="Human Resources",1,Sheet1!Q347="Laboratory Technician",2,Sheet1!Q347="Manager",3,Sheet1!Q347="Manufacturing Director",4,Sheet1!Q347="Research Director",5,Sheet1!Q347="Research Scientist",6,Sheet1!Q347="Sales Executive",7,Sheet1!Q347="Sales Representative",8)</f>
        <v>6</v>
      </c>
      <c r="Q347">
        <v>4</v>
      </c>
      <c r="R347">
        <f>IF(Sheet1!S347="Single",0,IF(Sheet1!S347="Married",1,2))</f>
        <v>2</v>
      </c>
      <c r="S347">
        <v>2904</v>
      </c>
      <c r="T347">
        <v>16092</v>
      </c>
      <c r="U347">
        <v>1</v>
      </c>
      <c r="V347">
        <f>IF(Sheet1!X347="No",0,1)</f>
        <v>0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</row>
    <row r="348" spans="1:34" x14ac:dyDescent="0.3">
      <c r="A348">
        <f>IF(Sheet1!C348="No",0,1)</f>
        <v>0</v>
      </c>
      <c r="B348">
        <v>41</v>
      </c>
      <c r="C348">
        <f>IF(Sheet1!D348="Non-Travel",0,IF(Sheet1!D348="Travel_Frequently",1,2))</f>
        <v>2</v>
      </c>
      <c r="D348">
        <v>483</v>
      </c>
      <c r="E348">
        <f>IF(Sheet1!F348="Human Resources",0,IF(Sheet1!F348="Research &amp; Development",1,2))</f>
        <v>1</v>
      </c>
      <c r="F348">
        <v>6</v>
      </c>
      <c r="G348">
        <v>3</v>
      </c>
      <c r="H348" cm="1">
        <f t="array" ref="H348">_xlfn.IFS(Sheet1!I348="Human Resources",0,Sheet1!I348="Life Sciences",1,Sheet1!I348="Marketing",2,Sheet1!I348="Medical",3,Sheet1!I348="Technical Degree",4,Sheet1!I348="Other",5)</f>
        <v>3</v>
      </c>
      <c r="I348">
        <v>1</v>
      </c>
      <c r="J348">
        <v>466</v>
      </c>
      <c r="K348">
        <v>4</v>
      </c>
      <c r="L348">
        <f>IF(Sheet1!M348="Male",0,1)</f>
        <v>0</v>
      </c>
      <c r="M348">
        <v>95</v>
      </c>
      <c r="N348">
        <v>2</v>
      </c>
      <c r="O348">
        <v>2</v>
      </c>
      <c r="P348" cm="1">
        <f t="array" ref="P348">_xlfn.IFS(Sheet1!Q348="Healthcare Representative",0,Sheet1!Q348="Human Resources",1,Sheet1!Q348="Laboratory Technician",2,Sheet1!Q348="Manager",3,Sheet1!Q348="Manufacturing Director",4,Sheet1!Q348="Research Director",5,Sheet1!Q348="Research Scientist",6,Sheet1!Q348="Sales Executive",7,Sheet1!Q348="Sales Representative",8)</f>
        <v>4</v>
      </c>
      <c r="Q348">
        <v>2</v>
      </c>
      <c r="R348">
        <f>IF(Sheet1!S348="Single",0,IF(Sheet1!S348="Married",1,2))</f>
        <v>0</v>
      </c>
      <c r="S348">
        <v>6032</v>
      </c>
      <c r="T348">
        <v>10110</v>
      </c>
      <c r="U348">
        <v>6</v>
      </c>
      <c r="V348">
        <f>IF(Sheet1!X348="No",0,1)</f>
        <v>1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</row>
    <row r="349" spans="1:34" x14ac:dyDescent="0.3">
      <c r="A349">
        <f>IF(Sheet1!C349="No",0,1)</f>
        <v>0</v>
      </c>
      <c r="B349">
        <v>47</v>
      </c>
      <c r="C349">
        <f>IF(Sheet1!D349="Non-Travel",0,IF(Sheet1!D349="Travel_Frequently",1,2))</f>
        <v>1</v>
      </c>
      <c r="D349">
        <v>1309</v>
      </c>
      <c r="E349">
        <f>IF(Sheet1!F349="Human Resources",0,IF(Sheet1!F349="Research &amp; Development",1,2))</f>
        <v>2</v>
      </c>
      <c r="F349">
        <v>4</v>
      </c>
      <c r="G349">
        <v>1</v>
      </c>
      <c r="H349" cm="1">
        <f t="array" ref="H349">_xlfn.IFS(Sheet1!I349="Human Resources",0,Sheet1!I349="Life Sciences",1,Sheet1!I349="Marketing",2,Sheet1!I349="Medical",3,Sheet1!I349="Technical Degree",4,Sheet1!I349="Other",5)</f>
        <v>3</v>
      </c>
      <c r="I349">
        <v>1</v>
      </c>
      <c r="J349">
        <v>467</v>
      </c>
      <c r="K349">
        <v>2</v>
      </c>
      <c r="L349">
        <f>IF(Sheet1!M349="Male",0,1)</f>
        <v>0</v>
      </c>
      <c r="M349">
        <v>99</v>
      </c>
      <c r="N349">
        <v>3</v>
      </c>
      <c r="O349">
        <v>2</v>
      </c>
      <c r="P349" cm="1">
        <f t="array" ref="P349">_xlfn.IFS(Sheet1!Q349="Healthcare Representative",0,Sheet1!Q349="Human Resources",1,Sheet1!Q349="Laboratory Technician",2,Sheet1!Q349="Manager",3,Sheet1!Q349="Manufacturing Director",4,Sheet1!Q349="Research Director",5,Sheet1!Q349="Research Scientist",6,Sheet1!Q349="Sales Executive",7,Sheet1!Q349="Sales Representative",8)</f>
        <v>8</v>
      </c>
      <c r="Q349">
        <v>3</v>
      </c>
      <c r="R349">
        <f>IF(Sheet1!S349="Single",0,IF(Sheet1!S349="Married",1,2))</f>
        <v>0</v>
      </c>
      <c r="S349">
        <v>2976</v>
      </c>
      <c r="T349">
        <v>25751</v>
      </c>
      <c r="U349">
        <v>3</v>
      </c>
      <c r="V349">
        <f>IF(Sheet1!X349="No",0,1)</f>
        <v>0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>
        <f>IF(Sheet1!C350="No",0,1)</f>
        <v>0</v>
      </c>
      <c r="B350">
        <v>42</v>
      </c>
      <c r="C350">
        <f>IF(Sheet1!D350="Non-Travel",0,IF(Sheet1!D350="Travel_Frequently",1,2))</f>
        <v>2</v>
      </c>
      <c r="D350">
        <v>810</v>
      </c>
      <c r="E350">
        <f>IF(Sheet1!F350="Human Resources",0,IF(Sheet1!F350="Research &amp; Development",1,2))</f>
        <v>1</v>
      </c>
      <c r="F350">
        <v>23</v>
      </c>
      <c r="G350">
        <v>5</v>
      </c>
      <c r="H350" cm="1">
        <f t="array" ref="H350">_xlfn.IFS(Sheet1!I350="Human Resources",0,Sheet1!I350="Life Sciences",1,Sheet1!I350="Marketing",2,Sheet1!I350="Medical",3,Sheet1!I350="Technical Degree",4,Sheet1!I350="Other",5)</f>
        <v>1</v>
      </c>
      <c r="I350">
        <v>1</v>
      </c>
      <c r="J350">
        <v>468</v>
      </c>
      <c r="K350">
        <v>1</v>
      </c>
      <c r="L350">
        <f>IF(Sheet1!M350="Male",0,1)</f>
        <v>1</v>
      </c>
      <c r="M350">
        <v>44</v>
      </c>
      <c r="N350">
        <v>3</v>
      </c>
      <c r="O350">
        <v>4</v>
      </c>
      <c r="P350" cm="1">
        <f t="array" ref="P350">_xlfn.IFS(Sheet1!Q350="Healthcare Representative",0,Sheet1!Q350="Human Resources",1,Sheet1!Q350="Laboratory Technician",2,Sheet1!Q350="Manager",3,Sheet1!Q350="Manufacturing Director",4,Sheet1!Q350="Research Director",5,Sheet1!Q350="Research Scientist",6,Sheet1!Q350="Sales Executive",7,Sheet1!Q350="Sales Representative",8)</f>
        <v>5</v>
      </c>
      <c r="Q350">
        <v>4</v>
      </c>
      <c r="R350">
        <f>IF(Sheet1!S350="Single",0,IF(Sheet1!S350="Married",1,2))</f>
        <v>0</v>
      </c>
      <c r="S350">
        <v>15992</v>
      </c>
      <c r="T350">
        <v>15901</v>
      </c>
      <c r="U350">
        <v>2</v>
      </c>
      <c r="V350">
        <f>IF(Sheet1!X350="No",0,1)</f>
        <v>0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3">
      <c r="A351">
        <f>IF(Sheet1!C351="No",0,1)</f>
        <v>0</v>
      </c>
      <c r="B351">
        <v>29</v>
      </c>
      <c r="C351">
        <f>IF(Sheet1!D351="Non-Travel",0,IF(Sheet1!D351="Travel_Frequently",1,2))</f>
        <v>0</v>
      </c>
      <c r="D351">
        <v>746</v>
      </c>
      <c r="E351">
        <f>IF(Sheet1!F351="Human Resources",0,IF(Sheet1!F351="Research &amp; Development",1,2))</f>
        <v>2</v>
      </c>
      <c r="F351">
        <v>2</v>
      </c>
      <c r="G351">
        <v>3</v>
      </c>
      <c r="H351" cm="1">
        <f t="array" ref="H351">_xlfn.IFS(Sheet1!I351="Human Resources",0,Sheet1!I351="Life Sciences",1,Sheet1!I351="Marketing",2,Sheet1!I351="Medical",3,Sheet1!I351="Technical Degree",4,Sheet1!I351="Other",5)</f>
        <v>1</v>
      </c>
      <c r="I351">
        <v>1</v>
      </c>
      <c r="J351">
        <v>469</v>
      </c>
      <c r="K351">
        <v>4</v>
      </c>
      <c r="L351">
        <f>IF(Sheet1!M351="Male",0,1)</f>
        <v>0</v>
      </c>
      <c r="M351">
        <v>61</v>
      </c>
      <c r="N351">
        <v>3</v>
      </c>
      <c r="O351">
        <v>2</v>
      </c>
      <c r="P351" cm="1">
        <f t="array" ref="P351">_xlfn.IFS(Sheet1!Q351="Healthcare Representative",0,Sheet1!Q351="Human Resources",1,Sheet1!Q351="Laboratory Technician",2,Sheet1!Q351="Manager",3,Sheet1!Q351="Manufacturing Director",4,Sheet1!Q351="Research Director",5,Sheet1!Q351="Research Scientist",6,Sheet1!Q351="Sales Executive",7,Sheet1!Q351="Sales Representative",8)</f>
        <v>7</v>
      </c>
      <c r="Q351">
        <v>3</v>
      </c>
      <c r="R351">
        <f>IF(Sheet1!S351="Single",0,IF(Sheet1!S351="Married",1,2))</f>
        <v>1</v>
      </c>
      <c r="S351">
        <v>4649</v>
      </c>
      <c r="T351">
        <v>16928</v>
      </c>
      <c r="U351">
        <v>1</v>
      </c>
      <c r="V351">
        <f>IF(Sheet1!X351="No",0,1)</f>
        <v>0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</row>
    <row r="352" spans="1:34" x14ac:dyDescent="0.3">
      <c r="A352">
        <f>IF(Sheet1!C352="No",0,1)</f>
        <v>0</v>
      </c>
      <c r="B352">
        <v>42</v>
      </c>
      <c r="C352">
        <f>IF(Sheet1!D352="Non-Travel",0,IF(Sheet1!D352="Travel_Frequently",1,2))</f>
        <v>2</v>
      </c>
      <c r="D352">
        <v>544</v>
      </c>
      <c r="E352">
        <f>IF(Sheet1!F352="Human Resources",0,IF(Sheet1!F352="Research &amp; Development",1,2))</f>
        <v>0</v>
      </c>
      <c r="F352">
        <v>2</v>
      </c>
      <c r="G352">
        <v>1</v>
      </c>
      <c r="H352" cm="1">
        <f t="array" ref="H352">_xlfn.IFS(Sheet1!I352="Human Resources",0,Sheet1!I352="Life Sciences",1,Sheet1!I352="Marketing",2,Sheet1!I352="Medical",3,Sheet1!I352="Technical Degree",4,Sheet1!I352="Other",5)</f>
        <v>4</v>
      </c>
      <c r="I352">
        <v>1</v>
      </c>
      <c r="J352">
        <v>470</v>
      </c>
      <c r="K352">
        <v>3</v>
      </c>
      <c r="L352">
        <f>IF(Sheet1!M352="Male",0,1)</f>
        <v>0</v>
      </c>
      <c r="M352">
        <v>52</v>
      </c>
      <c r="N352">
        <v>3</v>
      </c>
      <c r="O352">
        <v>1</v>
      </c>
      <c r="P352" cm="1">
        <f t="array" ref="P352">_xlfn.IFS(Sheet1!Q352="Healthcare Representative",0,Sheet1!Q352="Human Resources",1,Sheet1!Q352="Laboratory Technician",2,Sheet1!Q352="Manager",3,Sheet1!Q352="Manufacturing Director",4,Sheet1!Q352="Research Director",5,Sheet1!Q352="Research Scientist",6,Sheet1!Q352="Sales Executive",7,Sheet1!Q352="Sales Representative",8)</f>
        <v>1</v>
      </c>
      <c r="Q352">
        <v>3</v>
      </c>
      <c r="R352">
        <f>IF(Sheet1!S352="Single",0,IF(Sheet1!S352="Married",1,2))</f>
        <v>2</v>
      </c>
      <c r="S352">
        <v>2696</v>
      </c>
      <c r="T352">
        <v>24017</v>
      </c>
      <c r="U352">
        <v>0</v>
      </c>
      <c r="V352">
        <f>IF(Sheet1!X352="No",0,1)</f>
        <v>1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</row>
    <row r="353" spans="1:34" x14ac:dyDescent="0.3">
      <c r="A353">
        <f>IF(Sheet1!C353="No",0,1)</f>
        <v>0</v>
      </c>
      <c r="B353">
        <v>32</v>
      </c>
      <c r="C353">
        <f>IF(Sheet1!D353="Non-Travel",0,IF(Sheet1!D353="Travel_Frequently",1,2))</f>
        <v>2</v>
      </c>
      <c r="D353">
        <v>1062</v>
      </c>
      <c r="E353">
        <f>IF(Sheet1!F353="Human Resources",0,IF(Sheet1!F353="Research &amp; Development",1,2))</f>
        <v>1</v>
      </c>
      <c r="F353">
        <v>2</v>
      </c>
      <c r="G353">
        <v>3</v>
      </c>
      <c r="H353" cm="1">
        <f t="array" ref="H353">_xlfn.IFS(Sheet1!I353="Human Resources",0,Sheet1!I353="Life Sciences",1,Sheet1!I353="Marketing",2,Sheet1!I353="Medical",3,Sheet1!I353="Technical Degree",4,Sheet1!I353="Other",5)</f>
        <v>3</v>
      </c>
      <c r="I353">
        <v>1</v>
      </c>
      <c r="J353">
        <v>471</v>
      </c>
      <c r="K353">
        <v>3</v>
      </c>
      <c r="L353">
        <f>IF(Sheet1!M353="Male",0,1)</f>
        <v>1</v>
      </c>
      <c r="M353">
        <v>75</v>
      </c>
      <c r="N353">
        <v>3</v>
      </c>
      <c r="O353">
        <v>1</v>
      </c>
      <c r="P353" cm="1">
        <f t="array" ref="P353">_xlfn.IFS(Sheet1!Q353="Healthcare Representative",0,Sheet1!Q353="Human Resources",1,Sheet1!Q353="Laboratory Technician",2,Sheet1!Q353="Manager",3,Sheet1!Q353="Manufacturing Director",4,Sheet1!Q353="Research Director",5,Sheet1!Q353="Research Scientist",6,Sheet1!Q353="Sales Executive",7,Sheet1!Q353="Sales Representative",8)</f>
        <v>2</v>
      </c>
      <c r="Q353">
        <v>2</v>
      </c>
      <c r="R353">
        <f>IF(Sheet1!S353="Single",0,IF(Sheet1!S353="Married",1,2))</f>
        <v>1</v>
      </c>
      <c r="S353">
        <v>2370</v>
      </c>
      <c r="T353">
        <v>3956</v>
      </c>
      <c r="U353">
        <v>1</v>
      </c>
      <c r="V353">
        <f>IF(Sheet1!X353="No",0,1)</f>
        <v>0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</row>
    <row r="354" spans="1:34" x14ac:dyDescent="0.3">
      <c r="A354">
        <f>IF(Sheet1!C354="No",0,1)</f>
        <v>0</v>
      </c>
      <c r="B354">
        <v>48</v>
      </c>
      <c r="C354">
        <f>IF(Sheet1!D354="Non-Travel",0,IF(Sheet1!D354="Travel_Frequently",1,2))</f>
        <v>2</v>
      </c>
      <c r="D354">
        <v>530</v>
      </c>
      <c r="E354">
        <f>IF(Sheet1!F354="Human Resources",0,IF(Sheet1!F354="Research &amp; Development",1,2))</f>
        <v>2</v>
      </c>
      <c r="F354">
        <v>29</v>
      </c>
      <c r="G354">
        <v>1</v>
      </c>
      <c r="H354" cm="1">
        <f t="array" ref="H354">_xlfn.IFS(Sheet1!I354="Human Resources",0,Sheet1!I354="Life Sciences",1,Sheet1!I354="Marketing",2,Sheet1!I354="Medical",3,Sheet1!I354="Technical Degree",4,Sheet1!I354="Other",5)</f>
        <v>3</v>
      </c>
      <c r="I354">
        <v>1</v>
      </c>
      <c r="J354">
        <v>473</v>
      </c>
      <c r="K354">
        <v>1</v>
      </c>
      <c r="L354">
        <f>IF(Sheet1!M354="Male",0,1)</f>
        <v>1</v>
      </c>
      <c r="M354">
        <v>91</v>
      </c>
      <c r="N354">
        <v>3</v>
      </c>
      <c r="O354">
        <v>3</v>
      </c>
      <c r="P354" cm="1">
        <f t="array" ref="P354">_xlfn.IFS(Sheet1!Q354="Healthcare Representative",0,Sheet1!Q354="Human Resources",1,Sheet1!Q354="Laboratory Technician",2,Sheet1!Q354="Manager",3,Sheet1!Q354="Manufacturing Director",4,Sheet1!Q354="Research Director",5,Sheet1!Q354="Research Scientist",6,Sheet1!Q354="Sales Executive",7,Sheet1!Q354="Sales Representative",8)</f>
        <v>3</v>
      </c>
      <c r="Q354">
        <v>3</v>
      </c>
      <c r="R354">
        <f>IF(Sheet1!S354="Single",0,IF(Sheet1!S354="Married",1,2))</f>
        <v>1</v>
      </c>
      <c r="S354">
        <v>12504</v>
      </c>
      <c r="T354">
        <v>23978</v>
      </c>
      <c r="U354">
        <v>3</v>
      </c>
      <c r="V354">
        <f>IF(Sheet1!X354="No",0,1)</f>
        <v>0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>
        <f>IF(Sheet1!C355="No",0,1)</f>
        <v>0</v>
      </c>
      <c r="B355">
        <v>37</v>
      </c>
      <c r="C355">
        <f>IF(Sheet1!D355="Non-Travel",0,IF(Sheet1!D355="Travel_Frequently",1,2))</f>
        <v>2</v>
      </c>
      <c r="D355">
        <v>1319</v>
      </c>
      <c r="E355">
        <f>IF(Sheet1!F355="Human Resources",0,IF(Sheet1!F355="Research &amp; Development",1,2))</f>
        <v>1</v>
      </c>
      <c r="F355">
        <v>6</v>
      </c>
      <c r="G355">
        <v>3</v>
      </c>
      <c r="H355" cm="1">
        <f t="array" ref="H355">_xlfn.IFS(Sheet1!I355="Human Resources",0,Sheet1!I355="Life Sciences",1,Sheet1!I355="Marketing",2,Sheet1!I355="Medical",3,Sheet1!I355="Technical Degree",4,Sheet1!I355="Other",5)</f>
        <v>3</v>
      </c>
      <c r="I355">
        <v>1</v>
      </c>
      <c r="J355">
        <v>474</v>
      </c>
      <c r="K355">
        <v>3</v>
      </c>
      <c r="L355">
        <f>IF(Sheet1!M355="Male",0,1)</f>
        <v>0</v>
      </c>
      <c r="M355">
        <v>51</v>
      </c>
      <c r="N355">
        <v>4</v>
      </c>
      <c r="O355">
        <v>2</v>
      </c>
      <c r="P355" cm="1">
        <f t="array" ref="P355">_xlfn.IFS(Sheet1!Q355="Healthcare Representative",0,Sheet1!Q355="Human Resources",1,Sheet1!Q355="Laboratory Technician",2,Sheet1!Q355="Manager",3,Sheet1!Q355="Manufacturing Director",4,Sheet1!Q355="Research Director",5,Sheet1!Q355="Research Scientist",6,Sheet1!Q355="Sales Executive",7,Sheet1!Q355="Sales Representative",8)</f>
        <v>6</v>
      </c>
      <c r="Q355">
        <v>1</v>
      </c>
      <c r="R355">
        <f>IF(Sheet1!S355="Single",0,IF(Sheet1!S355="Married",1,2))</f>
        <v>2</v>
      </c>
      <c r="S355">
        <v>5974</v>
      </c>
      <c r="T355">
        <v>17001</v>
      </c>
      <c r="U355">
        <v>4</v>
      </c>
      <c r="V355">
        <f>IF(Sheet1!X355="No",0,1)</f>
        <v>1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</row>
    <row r="356" spans="1:34" x14ac:dyDescent="0.3">
      <c r="A356">
        <f>IF(Sheet1!C356="No",0,1)</f>
        <v>0</v>
      </c>
      <c r="B356">
        <v>30</v>
      </c>
      <c r="C356">
        <f>IF(Sheet1!D356="Non-Travel",0,IF(Sheet1!D356="Travel_Frequently",1,2))</f>
        <v>0</v>
      </c>
      <c r="D356">
        <v>641</v>
      </c>
      <c r="E356">
        <f>IF(Sheet1!F356="Human Resources",0,IF(Sheet1!F356="Research &amp; Development",1,2))</f>
        <v>2</v>
      </c>
      <c r="F356">
        <v>25</v>
      </c>
      <c r="G356">
        <v>2</v>
      </c>
      <c r="H356" cm="1">
        <f t="array" ref="H356">_xlfn.IFS(Sheet1!I356="Human Resources",0,Sheet1!I356="Life Sciences",1,Sheet1!I356="Marketing",2,Sheet1!I356="Medical",3,Sheet1!I356="Technical Degree",4,Sheet1!I356="Other",5)</f>
        <v>4</v>
      </c>
      <c r="I356">
        <v>1</v>
      </c>
      <c r="J356">
        <v>475</v>
      </c>
      <c r="K356">
        <v>4</v>
      </c>
      <c r="L356">
        <f>IF(Sheet1!M356="Male",0,1)</f>
        <v>1</v>
      </c>
      <c r="M356">
        <v>85</v>
      </c>
      <c r="N356">
        <v>3</v>
      </c>
      <c r="O356">
        <v>2</v>
      </c>
      <c r="P356" cm="1">
        <f t="array" ref="P356">_xlfn.IFS(Sheet1!Q356="Healthcare Representative",0,Sheet1!Q356="Human Resources",1,Sheet1!Q356="Laboratory Technician",2,Sheet1!Q356="Manager",3,Sheet1!Q356="Manufacturing Director",4,Sheet1!Q356="Research Director",5,Sheet1!Q356="Research Scientist",6,Sheet1!Q356="Sales Executive",7,Sheet1!Q356="Sales Representative",8)</f>
        <v>7</v>
      </c>
      <c r="Q356">
        <v>3</v>
      </c>
      <c r="R356">
        <f>IF(Sheet1!S356="Single",0,IF(Sheet1!S356="Married",1,2))</f>
        <v>1</v>
      </c>
      <c r="S356">
        <v>4736</v>
      </c>
      <c r="T356">
        <v>6069</v>
      </c>
      <c r="U356">
        <v>7</v>
      </c>
      <c r="V356">
        <f>IF(Sheet1!X356="No",0,1)</f>
        <v>1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</row>
    <row r="357" spans="1:34" x14ac:dyDescent="0.3">
      <c r="A357">
        <f>IF(Sheet1!C357="No",0,1)</f>
        <v>0</v>
      </c>
      <c r="B357">
        <v>26</v>
      </c>
      <c r="C357">
        <f>IF(Sheet1!D357="Non-Travel",0,IF(Sheet1!D357="Travel_Frequently",1,2))</f>
        <v>2</v>
      </c>
      <c r="D357">
        <v>933</v>
      </c>
      <c r="E357">
        <f>IF(Sheet1!F357="Human Resources",0,IF(Sheet1!F357="Research &amp; Development",1,2))</f>
        <v>2</v>
      </c>
      <c r="F357">
        <v>1</v>
      </c>
      <c r="G357">
        <v>3</v>
      </c>
      <c r="H357" cm="1">
        <f t="array" ref="H357">_xlfn.IFS(Sheet1!I357="Human Resources",0,Sheet1!I357="Life Sciences",1,Sheet1!I357="Marketing",2,Sheet1!I357="Medical",3,Sheet1!I357="Technical Degree",4,Sheet1!I357="Other",5)</f>
        <v>1</v>
      </c>
      <c r="I357">
        <v>1</v>
      </c>
      <c r="J357">
        <v>476</v>
      </c>
      <c r="K357">
        <v>3</v>
      </c>
      <c r="L357">
        <f>IF(Sheet1!M357="Male",0,1)</f>
        <v>0</v>
      </c>
      <c r="M357">
        <v>57</v>
      </c>
      <c r="N357">
        <v>3</v>
      </c>
      <c r="O357">
        <v>2</v>
      </c>
      <c r="P357" cm="1">
        <f t="array" ref="P357">_xlfn.IFS(Sheet1!Q357="Healthcare Representative",0,Sheet1!Q357="Human Resources",1,Sheet1!Q357="Laboratory Technician",2,Sheet1!Q357="Manager",3,Sheet1!Q357="Manufacturing Director",4,Sheet1!Q357="Research Director",5,Sheet1!Q357="Research Scientist",6,Sheet1!Q357="Sales Executive",7,Sheet1!Q357="Sales Representative",8)</f>
        <v>7</v>
      </c>
      <c r="Q357">
        <v>3</v>
      </c>
      <c r="R357">
        <f>IF(Sheet1!S357="Single",0,IF(Sheet1!S357="Married",1,2))</f>
        <v>1</v>
      </c>
      <c r="S357">
        <v>5296</v>
      </c>
      <c r="T357">
        <v>20156</v>
      </c>
      <c r="U357">
        <v>1</v>
      </c>
      <c r="V357">
        <f>IF(Sheet1!X357="No",0,1)</f>
        <v>0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</row>
    <row r="358" spans="1:34" x14ac:dyDescent="0.3">
      <c r="A358">
        <f>IF(Sheet1!C358="No",0,1)</f>
        <v>0</v>
      </c>
      <c r="B358">
        <v>42</v>
      </c>
      <c r="C358">
        <f>IF(Sheet1!D358="Non-Travel",0,IF(Sheet1!D358="Travel_Frequently",1,2))</f>
        <v>2</v>
      </c>
      <c r="D358">
        <v>1332</v>
      </c>
      <c r="E358">
        <f>IF(Sheet1!F358="Human Resources",0,IF(Sheet1!F358="Research &amp; Development",1,2))</f>
        <v>1</v>
      </c>
      <c r="F358">
        <v>2</v>
      </c>
      <c r="G358">
        <v>4</v>
      </c>
      <c r="H358" cm="1">
        <f t="array" ref="H358">_xlfn.IFS(Sheet1!I358="Human Resources",0,Sheet1!I358="Life Sciences",1,Sheet1!I358="Marketing",2,Sheet1!I358="Medical",3,Sheet1!I358="Technical Degree",4,Sheet1!I358="Other",5)</f>
        <v>5</v>
      </c>
      <c r="I358">
        <v>1</v>
      </c>
      <c r="J358">
        <v>477</v>
      </c>
      <c r="K358">
        <v>1</v>
      </c>
      <c r="L358">
        <f>IF(Sheet1!M358="Male",0,1)</f>
        <v>0</v>
      </c>
      <c r="M358">
        <v>98</v>
      </c>
      <c r="N358">
        <v>2</v>
      </c>
      <c r="O358">
        <v>2</v>
      </c>
      <c r="P358" cm="1">
        <f t="array" ref="P358">_xlfn.IFS(Sheet1!Q358="Healthcare Representative",0,Sheet1!Q358="Human Resources",1,Sheet1!Q358="Laboratory Technician",2,Sheet1!Q358="Manager",3,Sheet1!Q358="Manufacturing Director",4,Sheet1!Q358="Research Director",5,Sheet1!Q358="Research Scientist",6,Sheet1!Q358="Sales Executive",7,Sheet1!Q358="Sales Representative",8)</f>
        <v>0</v>
      </c>
      <c r="Q358">
        <v>4</v>
      </c>
      <c r="R358">
        <f>IF(Sheet1!S358="Single",0,IF(Sheet1!S358="Married",1,2))</f>
        <v>0</v>
      </c>
      <c r="S358">
        <v>6781</v>
      </c>
      <c r="T358">
        <v>17078</v>
      </c>
      <c r="U358">
        <v>3</v>
      </c>
      <c r="V358">
        <f>IF(Sheet1!X358="No",0,1)</f>
        <v>0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</row>
    <row r="359" spans="1:34" x14ac:dyDescent="0.3">
      <c r="A359">
        <f>IF(Sheet1!C359="No",0,1)</f>
        <v>1</v>
      </c>
      <c r="B359">
        <v>21</v>
      </c>
      <c r="C359">
        <f>IF(Sheet1!D359="Non-Travel",0,IF(Sheet1!D359="Travel_Frequently",1,2))</f>
        <v>1</v>
      </c>
      <c r="D359">
        <v>756</v>
      </c>
      <c r="E359">
        <f>IF(Sheet1!F359="Human Resources",0,IF(Sheet1!F359="Research &amp; Development",1,2))</f>
        <v>2</v>
      </c>
      <c r="F359">
        <v>1</v>
      </c>
      <c r="G359">
        <v>1</v>
      </c>
      <c r="H359" cm="1">
        <f t="array" ref="H359">_xlfn.IFS(Sheet1!I359="Human Resources",0,Sheet1!I359="Life Sciences",1,Sheet1!I359="Marketing",2,Sheet1!I359="Medical",3,Sheet1!I359="Technical Degree",4,Sheet1!I359="Other",5)</f>
        <v>4</v>
      </c>
      <c r="I359">
        <v>1</v>
      </c>
      <c r="J359">
        <v>478</v>
      </c>
      <c r="K359">
        <v>1</v>
      </c>
      <c r="L359">
        <f>IF(Sheet1!M359="Male",0,1)</f>
        <v>1</v>
      </c>
      <c r="M359">
        <v>99</v>
      </c>
      <c r="N359">
        <v>2</v>
      </c>
      <c r="O359">
        <v>1</v>
      </c>
      <c r="P359" cm="1">
        <f t="array" ref="P359">_xlfn.IFS(Sheet1!Q359="Healthcare Representative",0,Sheet1!Q359="Human Resources",1,Sheet1!Q359="Laboratory Technician",2,Sheet1!Q359="Manager",3,Sheet1!Q359="Manufacturing Director",4,Sheet1!Q359="Research Director",5,Sheet1!Q359="Research Scientist",6,Sheet1!Q359="Sales Executive",7,Sheet1!Q359="Sales Representative",8)</f>
        <v>8</v>
      </c>
      <c r="Q359">
        <v>2</v>
      </c>
      <c r="R359">
        <f>IF(Sheet1!S359="Single",0,IF(Sheet1!S359="Married",1,2))</f>
        <v>0</v>
      </c>
      <c r="S359">
        <v>2174</v>
      </c>
      <c r="T359">
        <v>9150</v>
      </c>
      <c r="U359">
        <v>1</v>
      </c>
      <c r="V359">
        <f>IF(Sheet1!X359="No",0,1)</f>
        <v>1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</row>
    <row r="360" spans="1:34" x14ac:dyDescent="0.3">
      <c r="A360">
        <f>IF(Sheet1!C360="No",0,1)</f>
        <v>0</v>
      </c>
      <c r="B360">
        <v>36</v>
      </c>
      <c r="C360">
        <f>IF(Sheet1!D360="Non-Travel",0,IF(Sheet1!D360="Travel_Frequently",1,2))</f>
        <v>0</v>
      </c>
      <c r="D360">
        <v>845</v>
      </c>
      <c r="E360">
        <f>IF(Sheet1!F360="Human Resources",0,IF(Sheet1!F360="Research &amp; Development",1,2))</f>
        <v>2</v>
      </c>
      <c r="F360">
        <v>1</v>
      </c>
      <c r="G360">
        <v>5</v>
      </c>
      <c r="H360" cm="1">
        <f t="array" ref="H360">_xlfn.IFS(Sheet1!I360="Human Resources",0,Sheet1!I360="Life Sciences",1,Sheet1!I360="Marketing",2,Sheet1!I360="Medical",3,Sheet1!I360="Technical Degree",4,Sheet1!I360="Other",5)</f>
        <v>3</v>
      </c>
      <c r="I360">
        <v>1</v>
      </c>
      <c r="J360">
        <v>479</v>
      </c>
      <c r="K360">
        <v>4</v>
      </c>
      <c r="L360">
        <f>IF(Sheet1!M360="Male",0,1)</f>
        <v>1</v>
      </c>
      <c r="M360">
        <v>45</v>
      </c>
      <c r="N360">
        <v>3</v>
      </c>
      <c r="O360">
        <v>2</v>
      </c>
      <c r="P360" cm="1">
        <f t="array" ref="P360">_xlfn.IFS(Sheet1!Q360="Healthcare Representative",0,Sheet1!Q360="Human Resources",1,Sheet1!Q360="Laboratory Technician",2,Sheet1!Q360="Manager",3,Sheet1!Q360="Manufacturing Director",4,Sheet1!Q360="Research Director",5,Sheet1!Q360="Research Scientist",6,Sheet1!Q360="Sales Executive",7,Sheet1!Q360="Sales Representative",8)</f>
        <v>7</v>
      </c>
      <c r="Q360">
        <v>4</v>
      </c>
      <c r="R360">
        <f>IF(Sheet1!S360="Single",0,IF(Sheet1!S360="Married",1,2))</f>
        <v>0</v>
      </c>
      <c r="S360">
        <v>6653</v>
      </c>
      <c r="T360">
        <v>15276</v>
      </c>
      <c r="U360">
        <v>4</v>
      </c>
      <c r="V360">
        <f>IF(Sheet1!X360="No",0,1)</f>
        <v>0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</row>
    <row r="361" spans="1:34" x14ac:dyDescent="0.3">
      <c r="A361">
        <f>IF(Sheet1!C361="No",0,1)</f>
        <v>0</v>
      </c>
      <c r="B361">
        <v>36</v>
      </c>
      <c r="C361">
        <f>IF(Sheet1!D361="Non-Travel",0,IF(Sheet1!D361="Travel_Frequently",1,2))</f>
        <v>1</v>
      </c>
      <c r="D361">
        <v>541</v>
      </c>
      <c r="E361">
        <f>IF(Sheet1!F361="Human Resources",0,IF(Sheet1!F361="Research &amp; Development",1,2))</f>
        <v>2</v>
      </c>
      <c r="F361">
        <v>3</v>
      </c>
      <c r="G361">
        <v>4</v>
      </c>
      <c r="H361" cm="1">
        <f t="array" ref="H361">_xlfn.IFS(Sheet1!I361="Human Resources",0,Sheet1!I361="Life Sciences",1,Sheet1!I361="Marketing",2,Sheet1!I361="Medical",3,Sheet1!I361="Technical Degree",4,Sheet1!I361="Other",5)</f>
        <v>3</v>
      </c>
      <c r="I361">
        <v>1</v>
      </c>
      <c r="J361">
        <v>481</v>
      </c>
      <c r="K361">
        <v>1</v>
      </c>
      <c r="L361">
        <f>IF(Sheet1!M361="Male",0,1)</f>
        <v>0</v>
      </c>
      <c r="M361">
        <v>48</v>
      </c>
      <c r="N361">
        <v>2</v>
      </c>
      <c r="O361">
        <v>3</v>
      </c>
      <c r="P361" cm="1">
        <f t="array" ref="P361">_xlfn.IFS(Sheet1!Q361="Healthcare Representative",0,Sheet1!Q361="Human Resources",1,Sheet1!Q361="Laboratory Technician",2,Sheet1!Q361="Manager",3,Sheet1!Q361="Manufacturing Director",4,Sheet1!Q361="Research Director",5,Sheet1!Q361="Research Scientist",6,Sheet1!Q361="Sales Executive",7,Sheet1!Q361="Sales Representative",8)</f>
        <v>7</v>
      </c>
      <c r="Q361">
        <v>4</v>
      </c>
      <c r="R361">
        <f>IF(Sheet1!S361="Single",0,IF(Sheet1!S361="Married",1,2))</f>
        <v>1</v>
      </c>
      <c r="S361">
        <v>9699</v>
      </c>
      <c r="T361">
        <v>7246</v>
      </c>
      <c r="U361">
        <v>4</v>
      </c>
      <c r="V361">
        <f>IF(Sheet1!X361="No",0,1)</f>
        <v>0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</row>
    <row r="362" spans="1:34" x14ac:dyDescent="0.3">
      <c r="A362">
        <f>IF(Sheet1!C362="No",0,1)</f>
        <v>0</v>
      </c>
      <c r="B362">
        <v>57</v>
      </c>
      <c r="C362">
        <f>IF(Sheet1!D362="Non-Travel",0,IF(Sheet1!D362="Travel_Frequently",1,2))</f>
        <v>2</v>
      </c>
      <c r="D362">
        <v>593</v>
      </c>
      <c r="E362">
        <f>IF(Sheet1!F362="Human Resources",0,IF(Sheet1!F362="Research &amp; Development",1,2))</f>
        <v>1</v>
      </c>
      <c r="F362">
        <v>1</v>
      </c>
      <c r="G362">
        <v>4</v>
      </c>
      <c r="H362" cm="1">
        <f t="array" ref="H362">_xlfn.IFS(Sheet1!I362="Human Resources",0,Sheet1!I362="Life Sciences",1,Sheet1!I362="Marketing",2,Sheet1!I362="Medical",3,Sheet1!I362="Technical Degree",4,Sheet1!I362="Other",5)</f>
        <v>3</v>
      </c>
      <c r="I362">
        <v>1</v>
      </c>
      <c r="J362">
        <v>482</v>
      </c>
      <c r="K362">
        <v>4</v>
      </c>
      <c r="L362">
        <f>IF(Sheet1!M362="Male",0,1)</f>
        <v>0</v>
      </c>
      <c r="M362">
        <v>88</v>
      </c>
      <c r="N362">
        <v>3</v>
      </c>
      <c r="O362">
        <v>2</v>
      </c>
      <c r="P362" cm="1">
        <f t="array" ref="P362">_xlfn.IFS(Sheet1!Q362="Healthcare Representative",0,Sheet1!Q362="Human Resources",1,Sheet1!Q362="Laboratory Technician",2,Sheet1!Q362="Manager",3,Sheet1!Q362="Manufacturing Director",4,Sheet1!Q362="Research Director",5,Sheet1!Q362="Research Scientist",6,Sheet1!Q362="Sales Executive",7,Sheet1!Q362="Sales Representative",8)</f>
        <v>0</v>
      </c>
      <c r="Q362">
        <v>3</v>
      </c>
      <c r="R362">
        <f>IF(Sheet1!S362="Single",0,IF(Sheet1!S362="Married",1,2))</f>
        <v>1</v>
      </c>
      <c r="S362">
        <v>6755</v>
      </c>
      <c r="T362">
        <v>2967</v>
      </c>
      <c r="U362">
        <v>2</v>
      </c>
      <c r="V362">
        <f>IF(Sheet1!X362="No",0,1)</f>
        <v>0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</row>
    <row r="363" spans="1:34" x14ac:dyDescent="0.3">
      <c r="A363">
        <f>IF(Sheet1!C363="No",0,1)</f>
        <v>0</v>
      </c>
      <c r="B363">
        <v>40</v>
      </c>
      <c r="C363">
        <f>IF(Sheet1!D363="Non-Travel",0,IF(Sheet1!D363="Travel_Frequently",1,2))</f>
        <v>2</v>
      </c>
      <c r="D363">
        <v>1171</v>
      </c>
      <c r="E363">
        <f>IF(Sheet1!F363="Human Resources",0,IF(Sheet1!F363="Research &amp; Development",1,2))</f>
        <v>1</v>
      </c>
      <c r="F363">
        <v>10</v>
      </c>
      <c r="G363">
        <v>4</v>
      </c>
      <c r="H363" cm="1">
        <f t="array" ref="H363">_xlfn.IFS(Sheet1!I363="Human Resources",0,Sheet1!I363="Life Sciences",1,Sheet1!I363="Marketing",2,Sheet1!I363="Medical",3,Sheet1!I363="Technical Degree",4,Sheet1!I363="Other",5)</f>
        <v>1</v>
      </c>
      <c r="I363">
        <v>1</v>
      </c>
      <c r="J363">
        <v>483</v>
      </c>
      <c r="K363">
        <v>4</v>
      </c>
      <c r="L363">
        <f>IF(Sheet1!M363="Male",0,1)</f>
        <v>1</v>
      </c>
      <c r="M363">
        <v>46</v>
      </c>
      <c r="N363">
        <v>4</v>
      </c>
      <c r="O363">
        <v>1</v>
      </c>
      <c r="P363" cm="1">
        <f t="array" ref="P363">_xlfn.IFS(Sheet1!Q363="Healthcare Representative",0,Sheet1!Q363="Human Resources",1,Sheet1!Q363="Laboratory Technician",2,Sheet1!Q363="Manager",3,Sheet1!Q363="Manufacturing Director",4,Sheet1!Q363="Research Director",5,Sheet1!Q363="Research Scientist",6,Sheet1!Q363="Sales Executive",7,Sheet1!Q363="Sales Representative",8)</f>
        <v>2</v>
      </c>
      <c r="Q363">
        <v>3</v>
      </c>
      <c r="R363">
        <f>IF(Sheet1!S363="Single",0,IF(Sheet1!S363="Married",1,2))</f>
        <v>1</v>
      </c>
      <c r="S363">
        <v>2213</v>
      </c>
      <c r="T363">
        <v>22495</v>
      </c>
      <c r="U363">
        <v>3</v>
      </c>
      <c r="V363">
        <f>IF(Sheet1!X363="No",0,1)</f>
        <v>1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</row>
    <row r="364" spans="1:34" x14ac:dyDescent="0.3">
      <c r="A364">
        <f>IF(Sheet1!C364="No",0,1)</f>
        <v>0</v>
      </c>
      <c r="B364">
        <v>21</v>
      </c>
      <c r="C364">
        <f>IF(Sheet1!D364="Non-Travel",0,IF(Sheet1!D364="Travel_Frequently",1,2))</f>
        <v>0</v>
      </c>
      <c r="D364">
        <v>895</v>
      </c>
      <c r="E364">
        <f>IF(Sheet1!F364="Human Resources",0,IF(Sheet1!F364="Research &amp; Development",1,2))</f>
        <v>2</v>
      </c>
      <c r="F364">
        <v>9</v>
      </c>
      <c r="G364">
        <v>2</v>
      </c>
      <c r="H364" cm="1">
        <f t="array" ref="H364">_xlfn.IFS(Sheet1!I364="Human Resources",0,Sheet1!I364="Life Sciences",1,Sheet1!I364="Marketing",2,Sheet1!I364="Medical",3,Sheet1!I364="Technical Degree",4,Sheet1!I364="Other",5)</f>
        <v>3</v>
      </c>
      <c r="I364">
        <v>1</v>
      </c>
      <c r="J364">
        <v>484</v>
      </c>
      <c r="K364">
        <v>1</v>
      </c>
      <c r="L364">
        <f>IF(Sheet1!M364="Male",0,1)</f>
        <v>0</v>
      </c>
      <c r="M364">
        <v>39</v>
      </c>
      <c r="N364">
        <v>3</v>
      </c>
      <c r="O364">
        <v>1</v>
      </c>
      <c r="P364" cm="1">
        <f t="array" ref="P364">_xlfn.IFS(Sheet1!Q364="Healthcare Representative",0,Sheet1!Q364="Human Resources",1,Sheet1!Q364="Laboratory Technician",2,Sheet1!Q364="Manager",3,Sheet1!Q364="Manufacturing Director",4,Sheet1!Q364="Research Director",5,Sheet1!Q364="Research Scientist",6,Sheet1!Q364="Sales Executive",7,Sheet1!Q364="Sales Representative",8)</f>
        <v>8</v>
      </c>
      <c r="Q364">
        <v>4</v>
      </c>
      <c r="R364">
        <f>IF(Sheet1!S364="Single",0,IF(Sheet1!S364="Married",1,2))</f>
        <v>0</v>
      </c>
      <c r="S364">
        <v>2610</v>
      </c>
      <c r="T364">
        <v>2851</v>
      </c>
      <c r="U364">
        <v>1</v>
      </c>
      <c r="V364">
        <f>IF(Sheet1!X364="No",0,1)</f>
        <v>0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</row>
    <row r="365" spans="1:34" x14ac:dyDescent="0.3">
      <c r="A365">
        <f>IF(Sheet1!C365="No",0,1)</f>
        <v>1</v>
      </c>
      <c r="B365">
        <v>33</v>
      </c>
      <c r="C365">
        <f>IF(Sheet1!D365="Non-Travel",0,IF(Sheet1!D365="Travel_Frequently",1,2))</f>
        <v>2</v>
      </c>
      <c r="D365">
        <v>350</v>
      </c>
      <c r="E365">
        <f>IF(Sheet1!F365="Human Resources",0,IF(Sheet1!F365="Research &amp; Development",1,2))</f>
        <v>2</v>
      </c>
      <c r="F365">
        <v>5</v>
      </c>
      <c r="G365">
        <v>3</v>
      </c>
      <c r="H365" cm="1">
        <f t="array" ref="H365">_xlfn.IFS(Sheet1!I365="Human Resources",0,Sheet1!I365="Life Sciences",1,Sheet1!I365="Marketing",2,Sheet1!I365="Medical",3,Sheet1!I365="Technical Degree",4,Sheet1!I365="Other",5)</f>
        <v>2</v>
      </c>
      <c r="I365">
        <v>1</v>
      </c>
      <c r="J365">
        <v>485</v>
      </c>
      <c r="K365">
        <v>4</v>
      </c>
      <c r="L365">
        <f>IF(Sheet1!M365="Male",0,1)</f>
        <v>1</v>
      </c>
      <c r="M365">
        <v>34</v>
      </c>
      <c r="N365">
        <v>3</v>
      </c>
      <c r="O365">
        <v>1</v>
      </c>
      <c r="P365" cm="1">
        <f t="array" ref="P365">_xlfn.IFS(Sheet1!Q365="Healthcare Representative",0,Sheet1!Q365="Human Resources",1,Sheet1!Q365="Laboratory Technician",2,Sheet1!Q365="Manager",3,Sheet1!Q365="Manufacturing Director",4,Sheet1!Q365="Research Director",5,Sheet1!Q365="Research Scientist",6,Sheet1!Q365="Sales Executive",7,Sheet1!Q365="Sales Representative",8)</f>
        <v>8</v>
      </c>
      <c r="Q365">
        <v>3</v>
      </c>
      <c r="R365">
        <f>IF(Sheet1!S365="Single",0,IF(Sheet1!S365="Married",1,2))</f>
        <v>0</v>
      </c>
      <c r="S365">
        <v>2851</v>
      </c>
      <c r="T365">
        <v>9150</v>
      </c>
      <c r="U365">
        <v>1</v>
      </c>
      <c r="V365">
        <f>IF(Sheet1!X365="No",0,1)</f>
        <v>1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</row>
    <row r="366" spans="1:34" x14ac:dyDescent="0.3">
      <c r="A366">
        <f>IF(Sheet1!C366="No",0,1)</f>
        <v>0</v>
      </c>
      <c r="B366">
        <v>37</v>
      </c>
      <c r="C366">
        <f>IF(Sheet1!D366="Non-Travel",0,IF(Sheet1!D366="Travel_Frequently",1,2))</f>
        <v>2</v>
      </c>
      <c r="D366">
        <v>921</v>
      </c>
      <c r="E366">
        <f>IF(Sheet1!F366="Human Resources",0,IF(Sheet1!F366="Research &amp; Development",1,2))</f>
        <v>1</v>
      </c>
      <c r="F366">
        <v>10</v>
      </c>
      <c r="G366">
        <v>3</v>
      </c>
      <c r="H366" cm="1">
        <f t="array" ref="H366">_xlfn.IFS(Sheet1!I366="Human Resources",0,Sheet1!I366="Life Sciences",1,Sheet1!I366="Marketing",2,Sheet1!I366="Medical",3,Sheet1!I366="Technical Degree",4,Sheet1!I366="Other",5)</f>
        <v>3</v>
      </c>
      <c r="I366">
        <v>1</v>
      </c>
      <c r="J366">
        <v>486</v>
      </c>
      <c r="K366">
        <v>3</v>
      </c>
      <c r="L366">
        <f>IF(Sheet1!M366="Male",0,1)</f>
        <v>1</v>
      </c>
      <c r="M366">
        <v>98</v>
      </c>
      <c r="N366">
        <v>3</v>
      </c>
      <c r="O366">
        <v>1</v>
      </c>
      <c r="P366" cm="1">
        <f t="array" ref="P366">_xlfn.IFS(Sheet1!Q366="Healthcare Representative",0,Sheet1!Q366="Human Resources",1,Sheet1!Q366="Laboratory Technician",2,Sheet1!Q366="Manager",3,Sheet1!Q366="Manufacturing Director",4,Sheet1!Q366="Research Director",5,Sheet1!Q366="Research Scientist",6,Sheet1!Q366="Sales Executive",7,Sheet1!Q366="Sales Representative",8)</f>
        <v>2</v>
      </c>
      <c r="Q366">
        <v>1</v>
      </c>
      <c r="R366">
        <f>IF(Sheet1!S366="Single",0,IF(Sheet1!S366="Married",1,2))</f>
        <v>1</v>
      </c>
      <c r="S366">
        <v>3452</v>
      </c>
      <c r="T366">
        <v>17663</v>
      </c>
      <c r="U366">
        <v>6</v>
      </c>
      <c r="V366">
        <f>IF(Sheet1!X366="No",0,1)</f>
        <v>0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</row>
    <row r="367" spans="1:34" x14ac:dyDescent="0.3">
      <c r="A367">
        <f>IF(Sheet1!C367="No",0,1)</f>
        <v>0</v>
      </c>
      <c r="B367">
        <v>46</v>
      </c>
      <c r="C367">
        <f>IF(Sheet1!D367="Non-Travel",0,IF(Sheet1!D367="Travel_Frequently",1,2))</f>
        <v>0</v>
      </c>
      <c r="D367">
        <v>1144</v>
      </c>
      <c r="E367">
        <f>IF(Sheet1!F367="Human Resources",0,IF(Sheet1!F367="Research &amp; Development",1,2))</f>
        <v>1</v>
      </c>
      <c r="F367">
        <v>7</v>
      </c>
      <c r="G367">
        <v>4</v>
      </c>
      <c r="H367" cm="1">
        <f t="array" ref="H367">_xlfn.IFS(Sheet1!I367="Human Resources",0,Sheet1!I367="Life Sciences",1,Sheet1!I367="Marketing",2,Sheet1!I367="Medical",3,Sheet1!I367="Technical Degree",4,Sheet1!I367="Other",5)</f>
        <v>3</v>
      </c>
      <c r="I367">
        <v>1</v>
      </c>
      <c r="J367">
        <v>487</v>
      </c>
      <c r="K367">
        <v>3</v>
      </c>
      <c r="L367">
        <f>IF(Sheet1!M367="Male",0,1)</f>
        <v>1</v>
      </c>
      <c r="M367">
        <v>30</v>
      </c>
      <c r="N367">
        <v>3</v>
      </c>
      <c r="O367">
        <v>2</v>
      </c>
      <c r="P367" cm="1">
        <f t="array" ref="P367">_xlfn.IFS(Sheet1!Q367="Healthcare Representative",0,Sheet1!Q367="Human Resources",1,Sheet1!Q367="Laboratory Technician",2,Sheet1!Q367="Manager",3,Sheet1!Q367="Manufacturing Director",4,Sheet1!Q367="Research Director",5,Sheet1!Q367="Research Scientist",6,Sheet1!Q367="Sales Executive",7,Sheet1!Q367="Sales Representative",8)</f>
        <v>4</v>
      </c>
      <c r="Q367">
        <v>3</v>
      </c>
      <c r="R367">
        <f>IF(Sheet1!S367="Single",0,IF(Sheet1!S367="Married",1,2))</f>
        <v>1</v>
      </c>
      <c r="S367">
        <v>5258</v>
      </c>
      <c r="T367">
        <v>16044</v>
      </c>
      <c r="U367">
        <v>2</v>
      </c>
      <c r="V367">
        <f>IF(Sheet1!X367="No",0,1)</f>
        <v>0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</row>
    <row r="368" spans="1:34" x14ac:dyDescent="0.3">
      <c r="A368">
        <f>IF(Sheet1!C368="No",0,1)</f>
        <v>1</v>
      </c>
      <c r="B368">
        <v>41</v>
      </c>
      <c r="C368">
        <f>IF(Sheet1!D368="Non-Travel",0,IF(Sheet1!D368="Travel_Frequently",1,2))</f>
        <v>1</v>
      </c>
      <c r="D368">
        <v>143</v>
      </c>
      <c r="E368">
        <f>IF(Sheet1!F368="Human Resources",0,IF(Sheet1!F368="Research &amp; Development",1,2))</f>
        <v>2</v>
      </c>
      <c r="F368">
        <v>4</v>
      </c>
      <c r="G368">
        <v>3</v>
      </c>
      <c r="H368" cm="1">
        <f t="array" ref="H368">_xlfn.IFS(Sheet1!I368="Human Resources",0,Sheet1!I368="Life Sciences",1,Sheet1!I368="Marketing",2,Sheet1!I368="Medical",3,Sheet1!I368="Technical Degree",4,Sheet1!I368="Other",5)</f>
        <v>2</v>
      </c>
      <c r="I368">
        <v>1</v>
      </c>
      <c r="J368">
        <v>488</v>
      </c>
      <c r="K368">
        <v>1</v>
      </c>
      <c r="L368">
        <f>IF(Sheet1!M368="Male",0,1)</f>
        <v>0</v>
      </c>
      <c r="M368">
        <v>56</v>
      </c>
      <c r="N368">
        <v>3</v>
      </c>
      <c r="O368">
        <v>2</v>
      </c>
      <c r="P368" cm="1">
        <f t="array" ref="P368">_xlfn.IFS(Sheet1!Q368="Healthcare Representative",0,Sheet1!Q368="Human Resources",1,Sheet1!Q368="Laboratory Technician",2,Sheet1!Q368="Manager",3,Sheet1!Q368="Manufacturing Director",4,Sheet1!Q368="Research Director",5,Sheet1!Q368="Research Scientist",6,Sheet1!Q368="Sales Executive",7,Sheet1!Q368="Sales Representative",8)</f>
        <v>7</v>
      </c>
      <c r="Q368">
        <v>2</v>
      </c>
      <c r="R368">
        <f>IF(Sheet1!S368="Single",0,IF(Sheet1!S368="Married",1,2))</f>
        <v>0</v>
      </c>
      <c r="S368">
        <v>9355</v>
      </c>
      <c r="T368">
        <v>9558</v>
      </c>
      <c r="U368">
        <v>1</v>
      </c>
      <c r="V368">
        <f>IF(Sheet1!X368="No",0,1)</f>
        <v>0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</row>
    <row r="369" spans="1:34" x14ac:dyDescent="0.3">
      <c r="A369">
        <f>IF(Sheet1!C369="No",0,1)</f>
        <v>0</v>
      </c>
      <c r="B369">
        <v>50</v>
      </c>
      <c r="C369">
        <f>IF(Sheet1!D369="Non-Travel",0,IF(Sheet1!D369="Travel_Frequently",1,2))</f>
        <v>2</v>
      </c>
      <c r="D369">
        <v>1046</v>
      </c>
      <c r="E369">
        <f>IF(Sheet1!F369="Human Resources",0,IF(Sheet1!F369="Research &amp; Development",1,2))</f>
        <v>1</v>
      </c>
      <c r="F369">
        <v>10</v>
      </c>
      <c r="G369">
        <v>3</v>
      </c>
      <c r="H369" cm="1">
        <f t="array" ref="H369">_xlfn.IFS(Sheet1!I369="Human Resources",0,Sheet1!I369="Life Sciences",1,Sheet1!I369="Marketing",2,Sheet1!I369="Medical",3,Sheet1!I369="Technical Degree",4,Sheet1!I369="Other",5)</f>
        <v>4</v>
      </c>
      <c r="I369">
        <v>1</v>
      </c>
      <c r="J369">
        <v>491</v>
      </c>
      <c r="K369">
        <v>4</v>
      </c>
      <c r="L369">
        <f>IF(Sheet1!M369="Male",0,1)</f>
        <v>0</v>
      </c>
      <c r="M369">
        <v>100</v>
      </c>
      <c r="N369">
        <v>2</v>
      </c>
      <c r="O369">
        <v>3</v>
      </c>
      <c r="P369" cm="1">
        <f t="array" ref="P369">_xlfn.IFS(Sheet1!Q369="Healthcare Representative",0,Sheet1!Q369="Human Resources",1,Sheet1!Q369="Laboratory Technician",2,Sheet1!Q369="Manager",3,Sheet1!Q369="Manufacturing Director",4,Sheet1!Q369="Research Director",5,Sheet1!Q369="Research Scientist",6,Sheet1!Q369="Sales Executive",7,Sheet1!Q369="Sales Representative",8)</f>
        <v>0</v>
      </c>
      <c r="Q369">
        <v>4</v>
      </c>
      <c r="R369">
        <f>IF(Sheet1!S369="Single",0,IF(Sheet1!S369="Married",1,2))</f>
        <v>0</v>
      </c>
      <c r="S369">
        <v>10496</v>
      </c>
      <c r="T369">
        <v>2755</v>
      </c>
      <c r="U369">
        <v>6</v>
      </c>
      <c r="V369">
        <f>IF(Sheet1!X369="No",0,1)</f>
        <v>0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</row>
    <row r="370" spans="1:34" x14ac:dyDescent="0.3">
      <c r="A370">
        <f>IF(Sheet1!C370="No",0,1)</f>
        <v>1</v>
      </c>
      <c r="B370">
        <v>40</v>
      </c>
      <c r="C370">
        <f>IF(Sheet1!D370="Non-Travel",0,IF(Sheet1!D370="Travel_Frequently",1,2))</f>
        <v>2</v>
      </c>
      <c r="D370">
        <v>575</v>
      </c>
      <c r="E370">
        <f>IF(Sheet1!F370="Human Resources",0,IF(Sheet1!F370="Research &amp; Development",1,2))</f>
        <v>2</v>
      </c>
      <c r="F370">
        <v>22</v>
      </c>
      <c r="G370">
        <v>2</v>
      </c>
      <c r="H370" cm="1">
        <f t="array" ref="H370">_xlfn.IFS(Sheet1!I370="Human Resources",0,Sheet1!I370="Life Sciences",1,Sheet1!I370="Marketing",2,Sheet1!I370="Medical",3,Sheet1!I370="Technical Degree",4,Sheet1!I370="Other",5)</f>
        <v>2</v>
      </c>
      <c r="I370">
        <v>1</v>
      </c>
      <c r="J370">
        <v>492</v>
      </c>
      <c r="K370">
        <v>3</v>
      </c>
      <c r="L370">
        <f>IF(Sheet1!M370="Male",0,1)</f>
        <v>0</v>
      </c>
      <c r="M370">
        <v>68</v>
      </c>
      <c r="N370">
        <v>2</v>
      </c>
      <c r="O370">
        <v>2</v>
      </c>
      <c r="P370" cm="1">
        <f t="array" ref="P370">_xlfn.IFS(Sheet1!Q370="Healthcare Representative",0,Sheet1!Q370="Human Resources",1,Sheet1!Q370="Laboratory Technician",2,Sheet1!Q370="Manager",3,Sheet1!Q370="Manufacturing Director",4,Sheet1!Q370="Research Director",5,Sheet1!Q370="Research Scientist",6,Sheet1!Q370="Sales Executive",7,Sheet1!Q370="Sales Representative",8)</f>
        <v>7</v>
      </c>
      <c r="Q370">
        <v>3</v>
      </c>
      <c r="R370">
        <f>IF(Sheet1!S370="Single",0,IF(Sheet1!S370="Married",1,2))</f>
        <v>1</v>
      </c>
      <c r="S370">
        <v>6380</v>
      </c>
      <c r="T370">
        <v>6110</v>
      </c>
      <c r="U370">
        <v>2</v>
      </c>
      <c r="V370">
        <f>IF(Sheet1!X370="No",0,1)</f>
        <v>1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</row>
    <row r="371" spans="1:34" x14ac:dyDescent="0.3">
      <c r="A371">
        <f>IF(Sheet1!C371="No",0,1)</f>
        <v>0</v>
      </c>
      <c r="B371">
        <v>31</v>
      </c>
      <c r="C371">
        <f>IF(Sheet1!D371="Non-Travel",0,IF(Sheet1!D371="Travel_Frequently",1,2))</f>
        <v>2</v>
      </c>
      <c r="D371">
        <v>408</v>
      </c>
      <c r="E371">
        <f>IF(Sheet1!F371="Human Resources",0,IF(Sheet1!F371="Research &amp; Development",1,2))</f>
        <v>1</v>
      </c>
      <c r="F371">
        <v>9</v>
      </c>
      <c r="G371">
        <v>4</v>
      </c>
      <c r="H371" cm="1">
        <f t="array" ref="H371">_xlfn.IFS(Sheet1!I371="Human Resources",0,Sheet1!I371="Life Sciences",1,Sheet1!I371="Marketing",2,Sheet1!I371="Medical",3,Sheet1!I371="Technical Degree",4,Sheet1!I371="Other",5)</f>
        <v>1</v>
      </c>
      <c r="I371">
        <v>1</v>
      </c>
      <c r="J371">
        <v>493</v>
      </c>
      <c r="K371">
        <v>3</v>
      </c>
      <c r="L371">
        <f>IF(Sheet1!M371="Male",0,1)</f>
        <v>0</v>
      </c>
      <c r="M371">
        <v>42</v>
      </c>
      <c r="N371">
        <v>2</v>
      </c>
      <c r="O371">
        <v>1</v>
      </c>
      <c r="P371" cm="1">
        <f t="array" ref="P371">_xlfn.IFS(Sheet1!Q371="Healthcare Representative",0,Sheet1!Q371="Human Resources",1,Sheet1!Q371="Laboratory Technician",2,Sheet1!Q371="Manager",3,Sheet1!Q371="Manufacturing Director",4,Sheet1!Q371="Research Director",5,Sheet1!Q371="Research Scientist",6,Sheet1!Q371="Sales Executive",7,Sheet1!Q371="Sales Representative",8)</f>
        <v>6</v>
      </c>
      <c r="Q371">
        <v>2</v>
      </c>
      <c r="R371">
        <f>IF(Sheet1!S371="Single",0,IF(Sheet1!S371="Married",1,2))</f>
        <v>0</v>
      </c>
      <c r="S371">
        <v>2657</v>
      </c>
      <c r="T371">
        <v>7551</v>
      </c>
      <c r="U371">
        <v>0</v>
      </c>
      <c r="V371">
        <f>IF(Sheet1!X371="No",0,1)</f>
        <v>1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</row>
    <row r="372" spans="1:34" x14ac:dyDescent="0.3">
      <c r="A372">
        <f>IF(Sheet1!C372="No",0,1)</f>
        <v>1</v>
      </c>
      <c r="B372">
        <v>21</v>
      </c>
      <c r="C372">
        <f>IF(Sheet1!D372="Non-Travel",0,IF(Sheet1!D372="Travel_Frequently",1,2))</f>
        <v>2</v>
      </c>
      <c r="D372">
        <v>156</v>
      </c>
      <c r="E372">
        <f>IF(Sheet1!F372="Human Resources",0,IF(Sheet1!F372="Research &amp; Development",1,2))</f>
        <v>2</v>
      </c>
      <c r="F372">
        <v>12</v>
      </c>
      <c r="G372">
        <v>3</v>
      </c>
      <c r="H372" cm="1">
        <f t="array" ref="H372">_xlfn.IFS(Sheet1!I372="Human Resources",0,Sheet1!I372="Life Sciences",1,Sheet1!I372="Marketing",2,Sheet1!I372="Medical",3,Sheet1!I372="Technical Degree",4,Sheet1!I372="Other",5)</f>
        <v>1</v>
      </c>
      <c r="I372">
        <v>1</v>
      </c>
      <c r="J372">
        <v>494</v>
      </c>
      <c r="K372">
        <v>3</v>
      </c>
      <c r="L372">
        <f>IF(Sheet1!M372="Male",0,1)</f>
        <v>1</v>
      </c>
      <c r="M372">
        <v>90</v>
      </c>
      <c r="N372">
        <v>4</v>
      </c>
      <c r="O372">
        <v>1</v>
      </c>
      <c r="P372" cm="1">
        <f t="array" ref="P372">_xlfn.IFS(Sheet1!Q372="Healthcare Representative",0,Sheet1!Q372="Human Resources",1,Sheet1!Q372="Laboratory Technician",2,Sheet1!Q372="Manager",3,Sheet1!Q372="Manufacturing Director",4,Sheet1!Q372="Research Director",5,Sheet1!Q372="Research Scientist",6,Sheet1!Q372="Sales Executive",7,Sheet1!Q372="Sales Representative",8)</f>
        <v>8</v>
      </c>
      <c r="Q372">
        <v>2</v>
      </c>
      <c r="R372">
        <f>IF(Sheet1!S372="Single",0,IF(Sheet1!S372="Married",1,2))</f>
        <v>0</v>
      </c>
      <c r="S372">
        <v>2716</v>
      </c>
      <c r="T372">
        <v>25422</v>
      </c>
      <c r="U372">
        <v>1</v>
      </c>
      <c r="V372">
        <f>IF(Sheet1!X372="No",0,1)</f>
        <v>0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</row>
    <row r="373" spans="1:34" x14ac:dyDescent="0.3">
      <c r="A373">
        <f>IF(Sheet1!C373="No",0,1)</f>
        <v>0</v>
      </c>
      <c r="B373">
        <v>29</v>
      </c>
      <c r="C373">
        <f>IF(Sheet1!D373="Non-Travel",0,IF(Sheet1!D373="Travel_Frequently",1,2))</f>
        <v>2</v>
      </c>
      <c r="D373">
        <v>1283</v>
      </c>
      <c r="E373">
        <f>IF(Sheet1!F373="Human Resources",0,IF(Sheet1!F373="Research &amp; Development",1,2))</f>
        <v>1</v>
      </c>
      <c r="F373">
        <v>23</v>
      </c>
      <c r="G373">
        <v>3</v>
      </c>
      <c r="H373" cm="1">
        <f t="array" ref="H373">_xlfn.IFS(Sheet1!I373="Human Resources",0,Sheet1!I373="Life Sciences",1,Sheet1!I373="Marketing",2,Sheet1!I373="Medical",3,Sheet1!I373="Technical Degree",4,Sheet1!I373="Other",5)</f>
        <v>1</v>
      </c>
      <c r="I373">
        <v>1</v>
      </c>
      <c r="J373">
        <v>495</v>
      </c>
      <c r="K373">
        <v>4</v>
      </c>
      <c r="L373">
        <f>IF(Sheet1!M373="Male",0,1)</f>
        <v>0</v>
      </c>
      <c r="M373">
        <v>54</v>
      </c>
      <c r="N373">
        <v>3</v>
      </c>
      <c r="O373">
        <v>1</v>
      </c>
      <c r="P373" cm="1">
        <f t="array" ref="P373">_xlfn.IFS(Sheet1!Q373="Healthcare Representative",0,Sheet1!Q373="Human Resources",1,Sheet1!Q373="Laboratory Technician",2,Sheet1!Q373="Manager",3,Sheet1!Q373="Manufacturing Director",4,Sheet1!Q373="Research Director",5,Sheet1!Q373="Research Scientist",6,Sheet1!Q373="Sales Executive",7,Sheet1!Q373="Sales Representative",8)</f>
        <v>6</v>
      </c>
      <c r="Q373">
        <v>4</v>
      </c>
      <c r="R373">
        <f>IF(Sheet1!S373="Single",0,IF(Sheet1!S373="Married",1,2))</f>
        <v>0</v>
      </c>
      <c r="S373">
        <v>2201</v>
      </c>
      <c r="T373">
        <v>18168</v>
      </c>
      <c r="U373">
        <v>9</v>
      </c>
      <c r="V373">
        <f>IF(Sheet1!X373="No",0,1)</f>
        <v>0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</row>
    <row r="374" spans="1:34" x14ac:dyDescent="0.3">
      <c r="A374">
        <f>IF(Sheet1!C374="No",0,1)</f>
        <v>0</v>
      </c>
      <c r="B374">
        <v>35</v>
      </c>
      <c r="C374">
        <f>IF(Sheet1!D374="Non-Travel",0,IF(Sheet1!D374="Travel_Frequently",1,2))</f>
        <v>2</v>
      </c>
      <c r="D374">
        <v>755</v>
      </c>
      <c r="E374">
        <f>IF(Sheet1!F374="Human Resources",0,IF(Sheet1!F374="Research &amp; Development",1,2))</f>
        <v>1</v>
      </c>
      <c r="F374">
        <v>9</v>
      </c>
      <c r="G374">
        <v>4</v>
      </c>
      <c r="H374" cm="1">
        <f t="array" ref="H374">_xlfn.IFS(Sheet1!I374="Human Resources",0,Sheet1!I374="Life Sciences",1,Sheet1!I374="Marketing",2,Sheet1!I374="Medical",3,Sheet1!I374="Technical Degree",4,Sheet1!I374="Other",5)</f>
        <v>1</v>
      </c>
      <c r="I374">
        <v>1</v>
      </c>
      <c r="J374">
        <v>496</v>
      </c>
      <c r="K374">
        <v>3</v>
      </c>
      <c r="L374">
        <f>IF(Sheet1!M374="Male",0,1)</f>
        <v>0</v>
      </c>
      <c r="M374">
        <v>97</v>
      </c>
      <c r="N374">
        <v>2</v>
      </c>
      <c r="O374">
        <v>2</v>
      </c>
      <c r="P374" cm="1">
        <f t="array" ref="P374">_xlfn.IFS(Sheet1!Q374="Healthcare Representative",0,Sheet1!Q374="Human Resources",1,Sheet1!Q374="Laboratory Technician",2,Sheet1!Q374="Manager",3,Sheet1!Q374="Manufacturing Director",4,Sheet1!Q374="Research Director",5,Sheet1!Q374="Research Scientist",6,Sheet1!Q374="Sales Executive",7,Sheet1!Q374="Sales Representative",8)</f>
        <v>0</v>
      </c>
      <c r="Q374">
        <v>2</v>
      </c>
      <c r="R374">
        <f>IF(Sheet1!S374="Single",0,IF(Sheet1!S374="Married",1,2))</f>
        <v>0</v>
      </c>
      <c r="S374">
        <v>6540</v>
      </c>
      <c r="T374">
        <v>19394</v>
      </c>
      <c r="U374">
        <v>9</v>
      </c>
      <c r="V374">
        <f>IF(Sheet1!X374="No",0,1)</f>
        <v>0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</row>
    <row r="375" spans="1:34" x14ac:dyDescent="0.3">
      <c r="A375">
        <f>IF(Sheet1!C375="No",0,1)</f>
        <v>0</v>
      </c>
      <c r="B375">
        <v>27</v>
      </c>
      <c r="C375">
        <f>IF(Sheet1!D375="Non-Travel",0,IF(Sheet1!D375="Travel_Frequently",1,2))</f>
        <v>2</v>
      </c>
      <c r="D375">
        <v>1469</v>
      </c>
      <c r="E375">
        <f>IF(Sheet1!F375="Human Resources",0,IF(Sheet1!F375="Research &amp; Development",1,2))</f>
        <v>1</v>
      </c>
      <c r="F375">
        <v>1</v>
      </c>
      <c r="G375">
        <v>2</v>
      </c>
      <c r="H375" cm="1">
        <f t="array" ref="H375">_xlfn.IFS(Sheet1!I375="Human Resources",0,Sheet1!I375="Life Sciences",1,Sheet1!I375="Marketing",2,Sheet1!I375="Medical",3,Sheet1!I375="Technical Degree",4,Sheet1!I375="Other",5)</f>
        <v>3</v>
      </c>
      <c r="I375">
        <v>1</v>
      </c>
      <c r="J375">
        <v>497</v>
      </c>
      <c r="K375">
        <v>4</v>
      </c>
      <c r="L375">
        <f>IF(Sheet1!M375="Male",0,1)</f>
        <v>0</v>
      </c>
      <c r="M375">
        <v>82</v>
      </c>
      <c r="N375">
        <v>3</v>
      </c>
      <c r="O375">
        <v>1</v>
      </c>
      <c r="P375" cm="1">
        <f t="array" ref="P375">_xlfn.IFS(Sheet1!Q375="Healthcare Representative",0,Sheet1!Q375="Human Resources",1,Sheet1!Q375="Laboratory Technician",2,Sheet1!Q375="Manager",3,Sheet1!Q375="Manufacturing Director",4,Sheet1!Q375="Research Director",5,Sheet1!Q375="Research Scientist",6,Sheet1!Q375="Sales Executive",7,Sheet1!Q375="Sales Representative",8)</f>
        <v>2</v>
      </c>
      <c r="Q375">
        <v>2</v>
      </c>
      <c r="R375">
        <f>IF(Sheet1!S375="Single",0,IF(Sheet1!S375="Married",1,2))</f>
        <v>2</v>
      </c>
      <c r="S375">
        <v>3816</v>
      </c>
      <c r="T375">
        <v>17881</v>
      </c>
      <c r="U375">
        <v>1</v>
      </c>
      <c r="V375">
        <f>IF(Sheet1!X375="No",0,1)</f>
        <v>0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</row>
    <row r="376" spans="1:34" x14ac:dyDescent="0.3">
      <c r="A376">
        <f>IF(Sheet1!C376="No",0,1)</f>
        <v>0</v>
      </c>
      <c r="B376">
        <v>28</v>
      </c>
      <c r="C376">
        <f>IF(Sheet1!D376="Non-Travel",0,IF(Sheet1!D376="Travel_Frequently",1,2))</f>
        <v>2</v>
      </c>
      <c r="D376">
        <v>304</v>
      </c>
      <c r="E376">
        <f>IF(Sheet1!F376="Human Resources",0,IF(Sheet1!F376="Research &amp; Development",1,2))</f>
        <v>2</v>
      </c>
      <c r="F376">
        <v>9</v>
      </c>
      <c r="G376">
        <v>4</v>
      </c>
      <c r="H376" cm="1">
        <f t="array" ref="H376">_xlfn.IFS(Sheet1!I376="Human Resources",0,Sheet1!I376="Life Sciences",1,Sheet1!I376="Marketing",2,Sheet1!I376="Medical",3,Sheet1!I376="Technical Degree",4,Sheet1!I376="Other",5)</f>
        <v>1</v>
      </c>
      <c r="I376">
        <v>1</v>
      </c>
      <c r="J376">
        <v>498</v>
      </c>
      <c r="K376">
        <v>2</v>
      </c>
      <c r="L376">
        <f>IF(Sheet1!M376="Male",0,1)</f>
        <v>0</v>
      </c>
      <c r="M376">
        <v>92</v>
      </c>
      <c r="N376">
        <v>3</v>
      </c>
      <c r="O376">
        <v>2</v>
      </c>
      <c r="P376" cm="1">
        <f t="array" ref="P376">_xlfn.IFS(Sheet1!Q376="Healthcare Representative",0,Sheet1!Q376="Human Resources",1,Sheet1!Q376="Laboratory Technician",2,Sheet1!Q376="Manager",3,Sheet1!Q376="Manufacturing Director",4,Sheet1!Q376="Research Director",5,Sheet1!Q376="Research Scientist",6,Sheet1!Q376="Sales Executive",7,Sheet1!Q376="Sales Representative",8)</f>
        <v>7</v>
      </c>
      <c r="Q376">
        <v>4</v>
      </c>
      <c r="R376">
        <f>IF(Sheet1!S376="Single",0,IF(Sheet1!S376="Married",1,2))</f>
        <v>0</v>
      </c>
      <c r="S376">
        <v>5253</v>
      </c>
      <c r="T376">
        <v>20750</v>
      </c>
      <c r="U376">
        <v>1</v>
      </c>
      <c r="V376">
        <f>IF(Sheet1!X376="No",0,1)</f>
        <v>0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</row>
    <row r="377" spans="1:34" x14ac:dyDescent="0.3">
      <c r="A377">
        <f>IF(Sheet1!C377="No",0,1)</f>
        <v>0</v>
      </c>
      <c r="B377">
        <v>49</v>
      </c>
      <c r="C377">
        <f>IF(Sheet1!D377="Non-Travel",0,IF(Sheet1!D377="Travel_Frequently",1,2))</f>
        <v>2</v>
      </c>
      <c r="D377">
        <v>1261</v>
      </c>
      <c r="E377">
        <f>IF(Sheet1!F377="Human Resources",0,IF(Sheet1!F377="Research &amp; Development",1,2))</f>
        <v>1</v>
      </c>
      <c r="F377">
        <v>7</v>
      </c>
      <c r="G377">
        <v>3</v>
      </c>
      <c r="H377" cm="1">
        <f t="array" ref="H377">_xlfn.IFS(Sheet1!I377="Human Resources",0,Sheet1!I377="Life Sciences",1,Sheet1!I377="Marketing",2,Sheet1!I377="Medical",3,Sheet1!I377="Technical Degree",4,Sheet1!I377="Other",5)</f>
        <v>5</v>
      </c>
      <c r="I377">
        <v>1</v>
      </c>
      <c r="J377">
        <v>499</v>
      </c>
      <c r="K377">
        <v>2</v>
      </c>
      <c r="L377">
        <f>IF(Sheet1!M377="Male",0,1)</f>
        <v>0</v>
      </c>
      <c r="M377">
        <v>31</v>
      </c>
      <c r="N377">
        <v>2</v>
      </c>
      <c r="O377">
        <v>3</v>
      </c>
      <c r="P377" cm="1">
        <f t="array" ref="P377">_xlfn.IFS(Sheet1!Q377="Healthcare Representative",0,Sheet1!Q377="Human Resources",1,Sheet1!Q377="Laboratory Technician",2,Sheet1!Q377="Manager",3,Sheet1!Q377="Manufacturing Director",4,Sheet1!Q377="Research Director",5,Sheet1!Q377="Research Scientist",6,Sheet1!Q377="Sales Executive",7,Sheet1!Q377="Sales Representative",8)</f>
        <v>0</v>
      </c>
      <c r="Q377">
        <v>3</v>
      </c>
      <c r="R377">
        <f>IF(Sheet1!S377="Single",0,IF(Sheet1!S377="Married",1,2))</f>
        <v>0</v>
      </c>
      <c r="S377">
        <v>10965</v>
      </c>
      <c r="T377">
        <v>12066</v>
      </c>
      <c r="U377">
        <v>8</v>
      </c>
      <c r="V377">
        <f>IF(Sheet1!X377="No",0,1)</f>
        <v>0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</row>
    <row r="378" spans="1:34" x14ac:dyDescent="0.3">
      <c r="A378">
        <f>IF(Sheet1!C378="No",0,1)</f>
        <v>0</v>
      </c>
      <c r="B378">
        <v>51</v>
      </c>
      <c r="C378">
        <f>IF(Sheet1!D378="Non-Travel",0,IF(Sheet1!D378="Travel_Frequently",1,2))</f>
        <v>2</v>
      </c>
      <c r="D378">
        <v>1178</v>
      </c>
      <c r="E378">
        <f>IF(Sheet1!F378="Human Resources",0,IF(Sheet1!F378="Research &amp; Development",1,2))</f>
        <v>2</v>
      </c>
      <c r="F378">
        <v>14</v>
      </c>
      <c r="G378">
        <v>2</v>
      </c>
      <c r="H378" cm="1">
        <f t="array" ref="H378">_xlfn.IFS(Sheet1!I378="Human Resources",0,Sheet1!I378="Life Sciences",1,Sheet1!I378="Marketing",2,Sheet1!I378="Medical",3,Sheet1!I378="Technical Degree",4,Sheet1!I378="Other",5)</f>
        <v>1</v>
      </c>
      <c r="I378">
        <v>1</v>
      </c>
      <c r="J378">
        <v>500</v>
      </c>
      <c r="K378">
        <v>3</v>
      </c>
      <c r="L378">
        <f>IF(Sheet1!M378="Male",0,1)</f>
        <v>1</v>
      </c>
      <c r="M378">
        <v>87</v>
      </c>
      <c r="N378">
        <v>3</v>
      </c>
      <c r="O378">
        <v>2</v>
      </c>
      <c r="P378" cm="1">
        <f t="array" ref="P378">_xlfn.IFS(Sheet1!Q378="Healthcare Representative",0,Sheet1!Q378="Human Resources",1,Sheet1!Q378="Laboratory Technician",2,Sheet1!Q378="Manager",3,Sheet1!Q378="Manufacturing Director",4,Sheet1!Q378="Research Director",5,Sheet1!Q378="Research Scientist",6,Sheet1!Q378="Sales Executive",7,Sheet1!Q378="Sales Representative",8)</f>
        <v>7</v>
      </c>
      <c r="Q378">
        <v>4</v>
      </c>
      <c r="R378">
        <f>IF(Sheet1!S378="Single",0,IF(Sheet1!S378="Married",1,2))</f>
        <v>1</v>
      </c>
      <c r="S378">
        <v>4936</v>
      </c>
      <c r="T378">
        <v>14862</v>
      </c>
      <c r="U378">
        <v>4</v>
      </c>
      <c r="V378">
        <f>IF(Sheet1!X378="No",0,1)</f>
        <v>0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</row>
    <row r="379" spans="1:34" x14ac:dyDescent="0.3">
      <c r="A379">
        <f>IF(Sheet1!C379="No",0,1)</f>
        <v>0</v>
      </c>
      <c r="B379">
        <v>36</v>
      </c>
      <c r="C379">
        <f>IF(Sheet1!D379="Non-Travel",0,IF(Sheet1!D379="Travel_Frequently",1,2))</f>
        <v>2</v>
      </c>
      <c r="D379">
        <v>329</v>
      </c>
      <c r="E379">
        <f>IF(Sheet1!F379="Human Resources",0,IF(Sheet1!F379="Research &amp; Development",1,2))</f>
        <v>1</v>
      </c>
      <c r="F379">
        <v>2</v>
      </c>
      <c r="G379">
        <v>3</v>
      </c>
      <c r="H379" cm="1">
        <f t="array" ref="H379">_xlfn.IFS(Sheet1!I379="Human Resources",0,Sheet1!I379="Life Sciences",1,Sheet1!I379="Marketing",2,Sheet1!I379="Medical",3,Sheet1!I379="Technical Degree",4,Sheet1!I379="Other",5)</f>
        <v>1</v>
      </c>
      <c r="I379">
        <v>1</v>
      </c>
      <c r="J379">
        <v>501</v>
      </c>
      <c r="K379">
        <v>4</v>
      </c>
      <c r="L379">
        <f>IF(Sheet1!M379="Male",0,1)</f>
        <v>1</v>
      </c>
      <c r="M379">
        <v>96</v>
      </c>
      <c r="N379">
        <v>3</v>
      </c>
      <c r="O379">
        <v>1</v>
      </c>
      <c r="P379" cm="1">
        <f t="array" ref="P379">_xlfn.IFS(Sheet1!Q379="Healthcare Representative",0,Sheet1!Q379="Human Resources",1,Sheet1!Q379="Laboratory Technician",2,Sheet1!Q379="Manager",3,Sheet1!Q379="Manufacturing Director",4,Sheet1!Q379="Research Director",5,Sheet1!Q379="Research Scientist",6,Sheet1!Q379="Sales Executive",7,Sheet1!Q379="Sales Representative",8)</f>
        <v>6</v>
      </c>
      <c r="Q379">
        <v>3</v>
      </c>
      <c r="R379">
        <f>IF(Sheet1!S379="Single",0,IF(Sheet1!S379="Married",1,2))</f>
        <v>1</v>
      </c>
      <c r="S379">
        <v>2543</v>
      </c>
      <c r="T379">
        <v>11868</v>
      </c>
      <c r="U379">
        <v>4</v>
      </c>
      <c r="V379">
        <f>IF(Sheet1!X379="No",0,1)</f>
        <v>0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</row>
    <row r="380" spans="1:34" x14ac:dyDescent="0.3">
      <c r="A380">
        <f>IF(Sheet1!C380="No",0,1)</f>
        <v>1</v>
      </c>
      <c r="B380">
        <v>34</v>
      </c>
      <c r="C380">
        <f>IF(Sheet1!D380="Non-Travel",0,IF(Sheet1!D380="Travel_Frequently",1,2))</f>
        <v>0</v>
      </c>
      <c r="D380">
        <v>1362</v>
      </c>
      <c r="E380">
        <f>IF(Sheet1!F380="Human Resources",0,IF(Sheet1!F380="Research &amp; Development",1,2))</f>
        <v>2</v>
      </c>
      <c r="F380">
        <v>19</v>
      </c>
      <c r="G380">
        <v>3</v>
      </c>
      <c r="H380" cm="1">
        <f t="array" ref="H380">_xlfn.IFS(Sheet1!I380="Human Resources",0,Sheet1!I380="Life Sciences",1,Sheet1!I380="Marketing",2,Sheet1!I380="Medical",3,Sheet1!I380="Technical Degree",4,Sheet1!I380="Other",5)</f>
        <v>2</v>
      </c>
      <c r="I380">
        <v>1</v>
      </c>
      <c r="J380">
        <v>502</v>
      </c>
      <c r="K380">
        <v>1</v>
      </c>
      <c r="L380">
        <f>IF(Sheet1!M380="Male",0,1)</f>
        <v>0</v>
      </c>
      <c r="M380">
        <v>67</v>
      </c>
      <c r="N380">
        <v>4</v>
      </c>
      <c r="O380">
        <v>2</v>
      </c>
      <c r="P380" cm="1">
        <f t="array" ref="P380">_xlfn.IFS(Sheet1!Q380="Healthcare Representative",0,Sheet1!Q380="Human Resources",1,Sheet1!Q380="Laboratory Technician",2,Sheet1!Q380="Manager",3,Sheet1!Q380="Manufacturing Director",4,Sheet1!Q380="Research Director",5,Sheet1!Q380="Research Scientist",6,Sheet1!Q380="Sales Executive",7,Sheet1!Q380="Sales Representative",8)</f>
        <v>7</v>
      </c>
      <c r="Q380">
        <v>4</v>
      </c>
      <c r="R380">
        <f>IF(Sheet1!S380="Single",0,IF(Sheet1!S380="Married",1,2))</f>
        <v>0</v>
      </c>
      <c r="S380">
        <v>5304</v>
      </c>
      <c r="T380">
        <v>4652</v>
      </c>
      <c r="U380">
        <v>8</v>
      </c>
      <c r="V380">
        <f>IF(Sheet1!X380="No",0,1)</f>
        <v>1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</row>
    <row r="381" spans="1:34" x14ac:dyDescent="0.3">
      <c r="A381">
        <f>IF(Sheet1!C381="No",0,1)</f>
        <v>0</v>
      </c>
      <c r="B381">
        <v>55</v>
      </c>
      <c r="C381">
        <f>IF(Sheet1!D381="Non-Travel",0,IF(Sheet1!D381="Travel_Frequently",1,2))</f>
        <v>2</v>
      </c>
      <c r="D381">
        <v>1311</v>
      </c>
      <c r="E381">
        <f>IF(Sheet1!F381="Human Resources",0,IF(Sheet1!F381="Research &amp; Development",1,2))</f>
        <v>1</v>
      </c>
      <c r="F381">
        <v>2</v>
      </c>
      <c r="G381">
        <v>3</v>
      </c>
      <c r="H381" cm="1">
        <f t="array" ref="H381">_xlfn.IFS(Sheet1!I381="Human Resources",0,Sheet1!I381="Life Sciences",1,Sheet1!I381="Marketing",2,Sheet1!I381="Medical",3,Sheet1!I381="Technical Degree",4,Sheet1!I381="Other",5)</f>
        <v>1</v>
      </c>
      <c r="I381">
        <v>1</v>
      </c>
      <c r="J381">
        <v>505</v>
      </c>
      <c r="K381">
        <v>3</v>
      </c>
      <c r="L381">
        <f>IF(Sheet1!M381="Male",0,1)</f>
        <v>1</v>
      </c>
      <c r="M381">
        <v>97</v>
      </c>
      <c r="N381">
        <v>3</v>
      </c>
      <c r="O381">
        <v>4</v>
      </c>
      <c r="P381" cm="1">
        <f t="array" ref="P381">_xlfn.IFS(Sheet1!Q381="Healthcare Representative",0,Sheet1!Q381="Human Resources",1,Sheet1!Q381="Laboratory Technician",2,Sheet1!Q381="Manager",3,Sheet1!Q381="Manufacturing Director",4,Sheet1!Q381="Research Director",5,Sheet1!Q381="Research Scientist",6,Sheet1!Q381="Sales Executive",7,Sheet1!Q381="Sales Representative",8)</f>
        <v>3</v>
      </c>
      <c r="Q381">
        <v>4</v>
      </c>
      <c r="R381">
        <f>IF(Sheet1!S381="Single",0,IF(Sheet1!S381="Married",1,2))</f>
        <v>0</v>
      </c>
      <c r="S381">
        <v>16659</v>
      </c>
      <c r="T381">
        <v>23258</v>
      </c>
      <c r="U381">
        <v>2</v>
      </c>
      <c r="V381">
        <f>IF(Sheet1!X381="No",0,1)</f>
        <v>1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</row>
    <row r="382" spans="1:34" x14ac:dyDescent="0.3">
      <c r="A382">
        <f>IF(Sheet1!C382="No",0,1)</f>
        <v>0</v>
      </c>
      <c r="B382">
        <v>24</v>
      </c>
      <c r="C382">
        <f>IF(Sheet1!D382="Non-Travel",0,IF(Sheet1!D382="Travel_Frequently",1,2))</f>
        <v>2</v>
      </c>
      <c r="D382">
        <v>1371</v>
      </c>
      <c r="E382">
        <f>IF(Sheet1!F382="Human Resources",0,IF(Sheet1!F382="Research &amp; Development",1,2))</f>
        <v>2</v>
      </c>
      <c r="F382">
        <v>10</v>
      </c>
      <c r="G382">
        <v>4</v>
      </c>
      <c r="H382" cm="1">
        <f t="array" ref="H382">_xlfn.IFS(Sheet1!I382="Human Resources",0,Sheet1!I382="Life Sciences",1,Sheet1!I382="Marketing",2,Sheet1!I382="Medical",3,Sheet1!I382="Technical Degree",4,Sheet1!I382="Other",5)</f>
        <v>2</v>
      </c>
      <c r="I382">
        <v>1</v>
      </c>
      <c r="J382">
        <v>507</v>
      </c>
      <c r="K382">
        <v>4</v>
      </c>
      <c r="L382">
        <f>IF(Sheet1!M382="Male",0,1)</f>
        <v>1</v>
      </c>
      <c r="M382">
        <v>77</v>
      </c>
      <c r="N382">
        <v>3</v>
      </c>
      <c r="O382">
        <v>2</v>
      </c>
      <c r="P382" cm="1">
        <f t="array" ref="P382">_xlfn.IFS(Sheet1!Q382="Healthcare Representative",0,Sheet1!Q382="Human Resources",1,Sheet1!Q382="Laboratory Technician",2,Sheet1!Q382="Manager",3,Sheet1!Q382="Manufacturing Director",4,Sheet1!Q382="Research Director",5,Sheet1!Q382="Research Scientist",6,Sheet1!Q382="Sales Executive",7,Sheet1!Q382="Sales Representative",8)</f>
        <v>7</v>
      </c>
      <c r="Q382">
        <v>3</v>
      </c>
      <c r="R382">
        <f>IF(Sheet1!S382="Single",0,IF(Sheet1!S382="Married",1,2))</f>
        <v>2</v>
      </c>
      <c r="S382">
        <v>4260</v>
      </c>
      <c r="T382">
        <v>5915</v>
      </c>
      <c r="U382">
        <v>1</v>
      </c>
      <c r="V382">
        <f>IF(Sheet1!X382="No",0,1)</f>
        <v>1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</row>
    <row r="383" spans="1:34" x14ac:dyDescent="0.3">
      <c r="A383">
        <f>IF(Sheet1!C383="No",0,1)</f>
        <v>0</v>
      </c>
      <c r="B383">
        <v>30</v>
      </c>
      <c r="C383">
        <f>IF(Sheet1!D383="Non-Travel",0,IF(Sheet1!D383="Travel_Frequently",1,2))</f>
        <v>2</v>
      </c>
      <c r="D383">
        <v>202</v>
      </c>
      <c r="E383">
        <f>IF(Sheet1!F383="Human Resources",0,IF(Sheet1!F383="Research &amp; Development",1,2))</f>
        <v>2</v>
      </c>
      <c r="F383">
        <v>2</v>
      </c>
      <c r="G383">
        <v>1</v>
      </c>
      <c r="H383" cm="1">
        <f t="array" ref="H383">_xlfn.IFS(Sheet1!I383="Human Resources",0,Sheet1!I383="Life Sciences",1,Sheet1!I383="Marketing",2,Sheet1!I383="Medical",3,Sheet1!I383="Technical Degree",4,Sheet1!I383="Other",5)</f>
        <v>4</v>
      </c>
      <c r="I383">
        <v>1</v>
      </c>
      <c r="J383">
        <v>508</v>
      </c>
      <c r="K383">
        <v>3</v>
      </c>
      <c r="L383">
        <f>IF(Sheet1!M383="Male",0,1)</f>
        <v>0</v>
      </c>
      <c r="M383">
        <v>72</v>
      </c>
      <c r="N383">
        <v>3</v>
      </c>
      <c r="O383">
        <v>1</v>
      </c>
      <c r="P383" cm="1">
        <f t="array" ref="P383">_xlfn.IFS(Sheet1!Q383="Healthcare Representative",0,Sheet1!Q383="Human Resources",1,Sheet1!Q383="Laboratory Technician",2,Sheet1!Q383="Manager",3,Sheet1!Q383="Manufacturing Director",4,Sheet1!Q383="Research Director",5,Sheet1!Q383="Research Scientist",6,Sheet1!Q383="Sales Executive",7,Sheet1!Q383="Sales Representative",8)</f>
        <v>8</v>
      </c>
      <c r="Q383">
        <v>2</v>
      </c>
      <c r="R383">
        <f>IF(Sheet1!S383="Single",0,IF(Sheet1!S383="Married",1,2))</f>
        <v>1</v>
      </c>
      <c r="S383">
        <v>2476</v>
      </c>
      <c r="T383">
        <v>17434</v>
      </c>
      <c r="U383">
        <v>1</v>
      </c>
      <c r="V383">
        <f>IF(Sheet1!X383="No",0,1)</f>
        <v>0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</row>
    <row r="384" spans="1:34" x14ac:dyDescent="0.3">
      <c r="A384">
        <f>IF(Sheet1!C384="No",0,1)</f>
        <v>1</v>
      </c>
      <c r="B384">
        <v>26</v>
      </c>
      <c r="C384">
        <f>IF(Sheet1!D384="Non-Travel",0,IF(Sheet1!D384="Travel_Frequently",1,2))</f>
        <v>1</v>
      </c>
      <c r="D384">
        <v>575</v>
      </c>
      <c r="E384">
        <f>IF(Sheet1!F384="Human Resources",0,IF(Sheet1!F384="Research &amp; Development",1,2))</f>
        <v>1</v>
      </c>
      <c r="F384">
        <v>3</v>
      </c>
      <c r="G384">
        <v>1</v>
      </c>
      <c r="H384" cm="1">
        <f t="array" ref="H384">_xlfn.IFS(Sheet1!I384="Human Resources",0,Sheet1!I384="Life Sciences",1,Sheet1!I384="Marketing",2,Sheet1!I384="Medical",3,Sheet1!I384="Technical Degree",4,Sheet1!I384="Other",5)</f>
        <v>4</v>
      </c>
      <c r="I384">
        <v>1</v>
      </c>
      <c r="J384">
        <v>510</v>
      </c>
      <c r="K384">
        <v>3</v>
      </c>
      <c r="L384">
        <f>IF(Sheet1!M384="Male",0,1)</f>
        <v>0</v>
      </c>
      <c r="M384">
        <v>73</v>
      </c>
      <c r="N384">
        <v>3</v>
      </c>
      <c r="O384">
        <v>1</v>
      </c>
      <c r="P384" cm="1">
        <f t="array" ref="P384">_xlfn.IFS(Sheet1!Q384="Healthcare Representative",0,Sheet1!Q384="Human Resources",1,Sheet1!Q384="Laboratory Technician",2,Sheet1!Q384="Manager",3,Sheet1!Q384="Manufacturing Director",4,Sheet1!Q384="Research Director",5,Sheet1!Q384="Research Scientist",6,Sheet1!Q384="Sales Executive",7,Sheet1!Q384="Sales Representative",8)</f>
        <v>6</v>
      </c>
      <c r="Q384">
        <v>1</v>
      </c>
      <c r="R384">
        <f>IF(Sheet1!S384="Single",0,IF(Sheet1!S384="Married",1,2))</f>
        <v>0</v>
      </c>
      <c r="S384">
        <v>3102</v>
      </c>
      <c r="T384">
        <v>6582</v>
      </c>
      <c r="U384">
        <v>0</v>
      </c>
      <c r="V384">
        <f>IF(Sheet1!X384="No",0,1)</f>
        <v>0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</row>
    <row r="385" spans="1:34" x14ac:dyDescent="0.3">
      <c r="A385">
        <f>IF(Sheet1!C385="No",0,1)</f>
        <v>0</v>
      </c>
      <c r="B385">
        <v>22</v>
      </c>
      <c r="C385">
        <f>IF(Sheet1!D385="Non-Travel",0,IF(Sheet1!D385="Travel_Frequently",1,2))</f>
        <v>2</v>
      </c>
      <c r="D385">
        <v>253</v>
      </c>
      <c r="E385">
        <f>IF(Sheet1!F385="Human Resources",0,IF(Sheet1!F385="Research &amp; Development",1,2))</f>
        <v>1</v>
      </c>
      <c r="F385">
        <v>11</v>
      </c>
      <c r="G385">
        <v>3</v>
      </c>
      <c r="H385" cm="1">
        <f t="array" ref="H385">_xlfn.IFS(Sheet1!I385="Human Resources",0,Sheet1!I385="Life Sciences",1,Sheet1!I385="Marketing",2,Sheet1!I385="Medical",3,Sheet1!I385="Technical Degree",4,Sheet1!I385="Other",5)</f>
        <v>3</v>
      </c>
      <c r="I385">
        <v>1</v>
      </c>
      <c r="J385">
        <v>511</v>
      </c>
      <c r="K385">
        <v>1</v>
      </c>
      <c r="L385">
        <f>IF(Sheet1!M385="Male",0,1)</f>
        <v>1</v>
      </c>
      <c r="M385">
        <v>43</v>
      </c>
      <c r="N385">
        <v>3</v>
      </c>
      <c r="O385">
        <v>1</v>
      </c>
      <c r="P385" cm="1">
        <f t="array" ref="P385">_xlfn.IFS(Sheet1!Q385="Healthcare Representative",0,Sheet1!Q385="Human Resources",1,Sheet1!Q385="Laboratory Technician",2,Sheet1!Q385="Manager",3,Sheet1!Q385="Manufacturing Director",4,Sheet1!Q385="Research Director",5,Sheet1!Q385="Research Scientist",6,Sheet1!Q385="Sales Executive",7,Sheet1!Q385="Sales Representative",8)</f>
        <v>6</v>
      </c>
      <c r="Q385">
        <v>2</v>
      </c>
      <c r="R385">
        <f>IF(Sheet1!S385="Single",0,IF(Sheet1!S385="Married",1,2))</f>
        <v>1</v>
      </c>
      <c r="S385">
        <v>2244</v>
      </c>
      <c r="T385">
        <v>24440</v>
      </c>
      <c r="U385">
        <v>1</v>
      </c>
      <c r="V385">
        <f>IF(Sheet1!X385="No",0,1)</f>
        <v>0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</row>
    <row r="386" spans="1:34" x14ac:dyDescent="0.3">
      <c r="A386">
        <f>IF(Sheet1!C386="No",0,1)</f>
        <v>0</v>
      </c>
      <c r="B386">
        <v>36</v>
      </c>
      <c r="C386">
        <f>IF(Sheet1!D386="Non-Travel",0,IF(Sheet1!D386="Travel_Frequently",1,2))</f>
        <v>2</v>
      </c>
      <c r="D386">
        <v>164</v>
      </c>
      <c r="E386">
        <f>IF(Sheet1!F386="Human Resources",0,IF(Sheet1!F386="Research &amp; Development",1,2))</f>
        <v>2</v>
      </c>
      <c r="F386">
        <v>2</v>
      </c>
      <c r="G386">
        <v>2</v>
      </c>
      <c r="H386" cm="1">
        <f t="array" ref="H386">_xlfn.IFS(Sheet1!I386="Human Resources",0,Sheet1!I386="Life Sciences",1,Sheet1!I386="Marketing",2,Sheet1!I386="Medical",3,Sheet1!I386="Technical Degree",4,Sheet1!I386="Other",5)</f>
        <v>3</v>
      </c>
      <c r="I386">
        <v>1</v>
      </c>
      <c r="J386">
        <v>513</v>
      </c>
      <c r="K386">
        <v>2</v>
      </c>
      <c r="L386">
        <f>IF(Sheet1!M386="Male",0,1)</f>
        <v>0</v>
      </c>
      <c r="M386">
        <v>61</v>
      </c>
      <c r="N386">
        <v>2</v>
      </c>
      <c r="O386">
        <v>3</v>
      </c>
      <c r="P386" cm="1">
        <f t="array" ref="P386">_xlfn.IFS(Sheet1!Q386="Healthcare Representative",0,Sheet1!Q386="Human Resources",1,Sheet1!Q386="Laboratory Technician",2,Sheet1!Q386="Manager",3,Sheet1!Q386="Manufacturing Director",4,Sheet1!Q386="Research Director",5,Sheet1!Q386="Research Scientist",6,Sheet1!Q386="Sales Executive",7,Sheet1!Q386="Sales Representative",8)</f>
        <v>7</v>
      </c>
      <c r="Q386">
        <v>3</v>
      </c>
      <c r="R386">
        <f>IF(Sheet1!S386="Single",0,IF(Sheet1!S386="Married",1,2))</f>
        <v>1</v>
      </c>
      <c r="S386">
        <v>7596</v>
      </c>
      <c r="T386">
        <v>3809</v>
      </c>
      <c r="U386">
        <v>1</v>
      </c>
      <c r="V386">
        <f>IF(Sheet1!X386="No",0,1)</f>
        <v>0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</row>
    <row r="387" spans="1:34" x14ac:dyDescent="0.3">
      <c r="A387">
        <f>IF(Sheet1!C387="No",0,1)</f>
        <v>1</v>
      </c>
      <c r="B387">
        <v>30</v>
      </c>
      <c r="C387">
        <f>IF(Sheet1!D387="Non-Travel",0,IF(Sheet1!D387="Travel_Frequently",1,2))</f>
        <v>1</v>
      </c>
      <c r="D387">
        <v>464</v>
      </c>
      <c r="E387">
        <f>IF(Sheet1!F387="Human Resources",0,IF(Sheet1!F387="Research &amp; Development",1,2))</f>
        <v>1</v>
      </c>
      <c r="F387">
        <v>4</v>
      </c>
      <c r="G387">
        <v>3</v>
      </c>
      <c r="H387" cm="1">
        <f t="array" ref="H387">_xlfn.IFS(Sheet1!I387="Human Resources",0,Sheet1!I387="Life Sciences",1,Sheet1!I387="Marketing",2,Sheet1!I387="Medical",3,Sheet1!I387="Technical Degree",4,Sheet1!I387="Other",5)</f>
        <v>4</v>
      </c>
      <c r="I387">
        <v>1</v>
      </c>
      <c r="J387">
        <v>514</v>
      </c>
      <c r="K387">
        <v>3</v>
      </c>
      <c r="L387">
        <f>IF(Sheet1!M387="Male",0,1)</f>
        <v>0</v>
      </c>
      <c r="M387">
        <v>40</v>
      </c>
      <c r="N387">
        <v>3</v>
      </c>
      <c r="O387">
        <v>1</v>
      </c>
      <c r="P387" cm="1">
        <f t="array" ref="P387">_xlfn.IFS(Sheet1!Q387="Healthcare Representative",0,Sheet1!Q387="Human Resources",1,Sheet1!Q387="Laboratory Technician",2,Sheet1!Q387="Manager",3,Sheet1!Q387="Manufacturing Director",4,Sheet1!Q387="Research Director",5,Sheet1!Q387="Research Scientist",6,Sheet1!Q387="Sales Executive",7,Sheet1!Q387="Sales Representative",8)</f>
        <v>6</v>
      </c>
      <c r="Q387">
        <v>4</v>
      </c>
      <c r="R387">
        <f>IF(Sheet1!S387="Single",0,IF(Sheet1!S387="Married",1,2))</f>
        <v>0</v>
      </c>
      <c r="S387">
        <v>2285</v>
      </c>
      <c r="T387">
        <v>3427</v>
      </c>
      <c r="U387">
        <v>9</v>
      </c>
      <c r="V387">
        <f>IF(Sheet1!X387="No",0,1)</f>
        <v>1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</row>
    <row r="388" spans="1:34" x14ac:dyDescent="0.3">
      <c r="A388">
        <f>IF(Sheet1!C388="No",0,1)</f>
        <v>0</v>
      </c>
      <c r="B388">
        <v>37</v>
      </c>
      <c r="C388">
        <f>IF(Sheet1!D388="Non-Travel",0,IF(Sheet1!D388="Travel_Frequently",1,2))</f>
        <v>2</v>
      </c>
      <c r="D388">
        <v>1107</v>
      </c>
      <c r="E388">
        <f>IF(Sheet1!F388="Human Resources",0,IF(Sheet1!F388="Research &amp; Development",1,2))</f>
        <v>1</v>
      </c>
      <c r="F388">
        <v>14</v>
      </c>
      <c r="G388">
        <v>3</v>
      </c>
      <c r="H388" cm="1">
        <f t="array" ref="H388">_xlfn.IFS(Sheet1!I388="Human Resources",0,Sheet1!I388="Life Sciences",1,Sheet1!I388="Marketing",2,Sheet1!I388="Medical",3,Sheet1!I388="Technical Degree",4,Sheet1!I388="Other",5)</f>
        <v>1</v>
      </c>
      <c r="I388">
        <v>1</v>
      </c>
      <c r="J388">
        <v>515</v>
      </c>
      <c r="K388">
        <v>4</v>
      </c>
      <c r="L388">
        <f>IF(Sheet1!M388="Male",0,1)</f>
        <v>1</v>
      </c>
      <c r="M388">
        <v>95</v>
      </c>
      <c r="N388">
        <v>3</v>
      </c>
      <c r="O388">
        <v>1</v>
      </c>
      <c r="P388" cm="1">
        <f t="array" ref="P388">_xlfn.IFS(Sheet1!Q388="Healthcare Representative",0,Sheet1!Q388="Human Resources",1,Sheet1!Q388="Laboratory Technician",2,Sheet1!Q388="Manager",3,Sheet1!Q388="Manufacturing Director",4,Sheet1!Q388="Research Director",5,Sheet1!Q388="Research Scientist",6,Sheet1!Q388="Sales Executive",7,Sheet1!Q388="Sales Representative",8)</f>
        <v>2</v>
      </c>
      <c r="Q388">
        <v>1</v>
      </c>
      <c r="R388">
        <f>IF(Sheet1!S388="Single",0,IF(Sheet1!S388="Married",1,2))</f>
        <v>2</v>
      </c>
      <c r="S388">
        <v>3034</v>
      </c>
      <c r="T388">
        <v>26914</v>
      </c>
      <c r="U388">
        <v>1</v>
      </c>
      <c r="V388">
        <f>IF(Sheet1!X388="No",0,1)</f>
        <v>0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</row>
    <row r="389" spans="1:34" x14ac:dyDescent="0.3">
      <c r="A389">
        <f>IF(Sheet1!C389="No",0,1)</f>
        <v>0</v>
      </c>
      <c r="B389">
        <v>40</v>
      </c>
      <c r="C389">
        <f>IF(Sheet1!D389="Non-Travel",0,IF(Sheet1!D389="Travel_Frequently",1,2))</f>
        <v>2</v>
      </c>
      <c r="D389">
        <v>759</v>
      </c>
      <c r="E389">
        <f>IF(Sheet1!F389="Human Resources",0,IF(Sheet1!F389="Research &amp; Development",1,2))</f>
        <v>2</v>
      </c>
      <c r="F389">
        <v>2</v>
      </c>
      <c r="G389">
        <v>2</v>
      </c>
      <c r="H389" cm="1">
        <f t="array" ref="H389">_xlfn.IFS(Sheet1!I389="Human Resources",0,Sheet1!I389="Life Sciences",1,Sheet1!I389="Marketing",2,Sheet1!I389="Medical",3,Sheet1!I389="Technical Degree",4,Sheet1!I389="Other",5)</f>
        <v>2</v>
      </c>
      <c r="I389">
        <v>1</v>
      </c>
      <c r="J389">
        <v>516</v>
      </c>
      <c r="K389">
        <v>4</v>
      </c>
      <c r="L389">
        <f>IF(Sheet1!M389="Male",0,1)</f>
        <v>1</v>
      </c>
      <c r="M389">
        <v>46</v>
      </c>
      <c r="N389">
        <v>3</v>
      </c>
      <c r="O389">
        <v>2</v>
      </c>
      <c r="P389" cm="1">
        <f t="array" ref="P389">_xlfn.IFS(Sheet1!Q389="Healthcare Representative",0,Sheet1!Q389="Human Resources",1,Sheet1!Q389="Laboratory Technician",2,Sheet1!Q389="Manager",3,Sheet1!Q389="Manufacturing Director",4,Sheet1!Q389="Research Director",5,Sheet1!Q389="Research Scientist",6,Sheet1!Q389="Sales Executive",7,Sheet1!Q389="Sales Representative",8)</f>
        <v>7</v>
      </c>
      <c r="Q389">
        <v>2</v>
      </c>
      <c r="R389">
        <f>IF(Sheet1!S389="Single",0,IF(Sheet1!S389="Married",1,2))</f>
        <v>2</v>
      </c>
      <c r="S389">
        <v>5715</v>
      </c>
      <c r="T389">
        <v>22553</v>
      </c>
      <c r="U389">
        <v>7</v>
      </c>
      <c r="V389">
        <f>IF(Sheet1!X389="No",0,1)</f>
        <v>0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</row>
    <row r="390" spans="1:34" x14ac:dyDescent="0.3">
      <c r="A390">
        <f>IF(Sheet1!C390="No",0,1)</f>
        <v>0</v>
      </c>
      <c r="B390">
        <v>42</v>
      </c>
      <c r="C390">
        <f>IF(Sheet1!D390="Non-Travel",0,IF(Sheet1!D390="Travel_Frequently",1,2))</f>
        <v>2</v>
      </c>
      <c r="D390">
        <v>201</v>
      </c>
      <c r="E390">
        <f>IF(Sheet1!F390="Human Resources",0,IF(Sheet1!F390="Research &amp; Development",1,2))</f>
        <v>1</v>
      </c>
      <c r="F390">
        <v>1</v>
      </c>
      <c r="G390">
        <v>4</v>
      </c>
      <c r="H390" cm="1">
        <f t="array" ref="H390">_xlfn.IFS(Sheet1!I390="Human Resources",0,Sheet1!I390="Life Sciences",1,Sheet1!I390="Marketing",2,Sheet1!I390="Medical",3,Sheet1!I390="Technical Degree",4,Sheet1!I390="Other",5)</f>
        <v>1</v>
      </c>
      <c r="I390">
        <v>1</v>
      </c>
      <c r="J390">
        <v>517</v>
      </c>
      <c r="K390">
        <v>2</v>
      </c>
      <c r="L390">
        <f>IF(Sheet1!M390="Male",0,1)</f>
        <v>1</v>
      </c>
      <c r="M390">
        <v>95</v>
      </c>
      <c r="N390">
        <v>3</v>
      </c>
      <c r="O390">
        <v>1</v>
      </c>
      <c r="P390" cm="1">
        <f t="array" ref="P390">_xlfn.IFS(Sheet1!Q390="Healthcare Representative",0,Sheet1!Q390="Human Resources",1,Sheet1!Q390="Laboratory Technician",2,Sheet1!Q390="Manager",3,Sheet1!Q390="Manufacturing Director",4,Sheet1!Q390="Research Director",5,Sheet1!Q390="Research Scientist",6,Sheet1!Q390="Sales Executive",7,Sheet1!Q390="Sales Representative",8)</f>
        <v>2</v>
      </c>
      <c r="Q390">
        <v>1</v>
      </c>
      <c r="R390">
        <f>IF(Sheet1!S390="Single",0,IF(Sheet1!S390="Married",1,2))</f>
        <v>2</v>
      </c>
      <c r="S390">
        <v>2576</v>
      </c>
      <c r="T390">
        <v>20490</v>
      </c>
      <c r="U390">
        <v>3</v>
      </c>
      <c r="V390">
        <f>IF(Sheet1!X390="No",0,1)</f>
        <v>0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</row>
    <row r="391" spans="1:34" x14ac:dyDescent="0.3">
      <c r="A391">
        <f>IF(Sheet1!C391="No",0,1)</f>
        <v>0</v>
      </c>
      <c r="B391">
        <v>37</v>
      </c>
      <c r="C391">
        <f>IF(Sheet1!D391="Non-Travel",0,IF(Sheet1!D391="Travel_Frequently",1,2))</f>
        <v>2</v>
      </c>
      <c r="D391">
        <v>1305</v>
      </c>
      <c r="E391">
        <f>IF(Sheet1!F391="Human Resources",0,IF(Sheet1!F391="Research &amp; Development",1,2))</f>
        <v>1</v>
      </c>
      <c r="F391">
        <v>10</v>
      </c>
      <c r="G391">
        <v>4</v>
      </c>
      <c r="H391" cm="1">
        <f t="array" ref="H391">_xlfn.IFS(Sheet1!I391="Human Resources",0,Sheet1!I391="Life Sciences",1,Sheet1!I391="Marketing",2,Sheet1!I391="Medical",3,Sheet1!I391="Technical Degree",4,Sheet1!I391="Other",5)</f>
        <v>1</v>
      </c>
      <c r="I391">
        <v>1</v>
      </c>
      <c r="J391">
        <v>518</v>
      </c>
      <c r="K391">
        <v>3</v>
      </c>
      <c r="L391">
        <f>IF(Sheet1!M391="Male",0,1)</f>
        <v>0</v>
      </c>
      <c r="M391">
        <v>49</v>
      </c>
      <c r="N391">
        <v>3</v>
      </c>
      <c r="O391">
        <v>2</v>
      </c>
      <c r="P391" cm="1">
        <f t="array" ref="P391">_xlfn.IFS(Sheet1!Q391="Healthcare Representative",0,Sheet1!Q391="Human Resources",1,Sheet1!Q391="Laboratory Technician",2,Sheet1!Q391="Manager",3,Sheet1!Q391="Manufacturing Director",4,Sheet1!Q391="Research Director",5,Sheet1!Q391="Research Scientist",6,Sheet1!Q391="Sales Executive",7,Sheet1!Q391="Sales Representative",8)</f>
        <v>4</v>
      </c>
      <c r="Q391">
        <v>2</v>
      </c>
      <c r="R391">
        <f>IF(Sheet1!S391="Single",0,IF(Sheet1!S391="Married",1,2))</f>
        <v>0</v>
      </c>
      <c r="S391">
        <v>4197</v>
      </c>
      <c r="T391">
        <v>21123</v>
      </c>
      <c r="U391">
        <v>2</v>
      </c>
      <c r="V391">
        <f>IF(Sheet1!X391="No",0,1)</f>
        <v>1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</row>
    <row r="392" spans="1:34" x14ac:dyDescent="0.3">
      <c r="A392">
        <f>IF(Sheet1!C392="No",0,1)</f>
        <v>0</v>
      </c>
      <c r="B392">
        <v>43</v>
      </c>
      <c r="C392">
        <f>IF(Sheet1!D392="Non-Travel",0,IF(Sheet1!D392="Travel_Frequently",1,2))</f>
        <v>2</v>
      </c>
      <c r="D392">
        <v>982</v>
      </c>
      <c r="E392">
        <f>IF(Sheet1!F392="Human Resources",0,IF(Sheet1!F392="Research &amp; Development",1,2))</f>
        <v>1</v>
      </c>
      <c r="F392">
        <v>12</v>
      </c>
      <c r="G392">
        <v>3</v>
      </c>
      <c r="H392" cm="1">
        <f t="array" ref="H392">_xlfn.IFS(Sheet1!I392="Human Resources",0,Sheet1!I392="Life Sciences",1,Sheet1!I392="Marketing",2,Sheet1!I392="Medical",3,Sheet1!I392="Technical Degree",4,Sheet1!I392="Other",5)</f>
        <v>1</v>
      </c>
      <c r="I392">
        <v>1</v>
      </c>
      <c r="J392">
        <v>520</v>
      </c>
      <c r="K392">
        <v>1</v>
      </c>
      <c r="L392">
        <f>IF(Sheet1!M392="Male",0,1)</f>
        <v>0</v>
      </c>
      <c r="M392">
        <v>59</v>
      </c>
      <c r="N392">
        <v>2</v>
      </c>
      <c r="O392">
        <v>4</v>
      </c>
      <c r="P392" cm="1">
        <f t="array" ref="P392">_xlfn.IFS(Sheet1!Q392="Healthcare Representative",0,Sheet1!Q392="Human Resources",1,Sheet1!Q392="Laboratory Technician",2,Sheet1!Q392="Manager",3,Sheet1!Q392="Manufacturing Director",4,Sheet1!Q392="Research Director",5,Sheet1!Q392="Research Scientist",6,Sheet1!Q392="Sales Executive",7,Sheet1!Q392="Sales Representative",8)</f>
        <v>5</v>
      </c>
      <c r="Q392">
        <v>2</v>
      </c>
      <c r="R392">
        <f>IF(Sheet1!S392="Single",0,IF(Sheet1!S392="Married",1,2))</f>
        <v>2</v>
      </c>
      <c r="S392">
        <v>14336</v>
      </c>
      <c r="T392">
        <v>4345</v>
      </c>
      <c r="U392">
        <v>1</v>
      </c>
      <c r="V392">
        <f>IF(Sheet1!X392="No",0,1)</f>
        <v>0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</row>
    <row r="393" spans="1:34" x14ac:dyDescent="0.3">
      <c r="A393">
        <f>IF(Sheet1!C393="No",0,1)</f>
        <v>0</v>
      </c>
      <c r="B393">
        <v>40</v>
      </c>
      <c r="C393">
        <f>IF(Sheet1!D393="Non-Travel",0,IF(Sheet1!D393="Travel_Frequently",1,2))</f>
        <v>2</v>
      </c>
      <c r="D393">
        <v>555</v>
      </c>
      <c r="E393">
        <f>IF(Sheet1!F393="Human Resources",0,IF(Sheet1!F393="Research &amp; Development",1,2))</f>
        <v>1</v>
      </c>
      <c r="F393">
        <v>2</v>
      </c>
      <c r="G393">
        <v>3</v>
      </c>
      <c r="H393" cm="1">
        <f t="array" ref="H393">_xlfn.IFS(Sheet1!I393="Human Resources",0,Sheet1!I393="Life Sciences",1,Sheet1!I393="Marketing",2,Sheet1!I393="Medical",3,Sheet1!I393="Technical Degree",4,Sheet1!I393="Other",5)</f>
        <v>3</v>
      </c>
      <c r="I393">
        <v>1</v>
      </c>
      <c r="J393">
        <v>521</v>
      </c>
      <c r="K393">
        <v>2</v>
      </c>
      <c r="L393">
        <f>IF(Sheet1!M393="Male",0,1)</f>
        <v>1</v>
      </c>
      <c r="M393">
        <v>78</v>
      </c>
      <c r="N393">
        <v>2</v>
      </c>
      <c r="O393">
        <v>2</v>
      </c>
      <c r="P393" cm="1">
        <f t="array" ref="P393">_xlfn.IFS(Sheet1!Q393="Healthcare Representative",0,Sheet1!Q393="Human Resources",1,Sheet1!Q393="Laboratory Technician",2,Sheet1!Q393="Manager",3,Sheet1!Q393="Manufacturing Director",4,Sheet1!Q393="Research Director",5,Sheet1!Q393="Research Scientist",6,Sheet1!Q393="Sales Executive",7,Sheet1!Q393="Sales Representative",8)</f>
        <v>2</v>
      </c>
      <c r="Q393">
        <v>3</v>
      </c>
      <c r="R393">
        <f>IF(Sheet1!S393="Single",0,IF(Sheet1!S393="Married",1,2))</f>
        <v>1</v>
      </c>
      <c r="S393">
        <v>3448</v>
      </c>
      <c r="T393">
        <v>13436</v>
      </c>
      <c r="U393">
        <v>6</v>
      </c>
      <c r="V393">
        <f>IF(Sheet1!X393="No",0,1)</f>
        <v>0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</row>
    <row r="394" spans="1:34" x14ac:dyDescent="0.3">
      <c r="A394">
        <f>IF(Sheet1!C394="No",0,1)</f>
        <v>0</v>
      </c>
      <c r="B394">
        <v>54</v>
      </c>
      <c r="C394">
        <f>IF(Sheet1!D394="Non-Travel",0,IF(Sheet1!D394="Travel_Frequently",1,2))</f>
        <v>2</v>
      </c>
      <c r="D394">
        <v>821</v>
      </c>
      <c r="E394">
        <f>IF(Sheet1!F394="Human Resources",0,IF(Sheet1!F394="Research &amp; Development",1,2))</f>
        <v>1</v>
      </c>
      <c r="F394">
        <v>5</v>
      </c>
      <c r="G394">
        <v>2</v>
      </c>
      <c r="H394" cm="1">
        <f t="array" ref="H394">_xlfn.IFS(Sheet1!I394="Human Resources",0,Sheet1!I394="Life Sciences",1,Sheet1!I394="Marketing",2,Sheet1!I394="Medical",3,Sheet1!I394="Technical Degree",4,Sheet1!I394="Other",5)</f>
        <v>3</v>
      </c>
      <c r="I394">
        <v>1</v>
      </c>
      <c r="J394">
        <v>522</v>
      </c>
      <c r="K394">
        <v>1</v>
      </c>
      <c r="L394">
        <f>IF(Sheet1!M394="Male",0,1)</f>
        <v>0</v>
      </c>
      <c r="M394">
        <v>86</v>
      </c>
      <c r="N394">
        <v>3</v>
      </c>
      <c r="O394">
        <v>5</v>
      </c>
      <c r="P394" cm="1">
        <f t="array" ref="P394">_xlfn.IFS(Sheet1!Q394="Healthcare Representative",0,Sheet1!Q394="Human Resources",1,Sheet1!Q394="Laboratory Technician",2,Sheet1!Q394="Manager",3,Sheet1!Q394="Manufacturing Director",4,Sheet1!Q394="Research Director",5,Sheet1!Q394="Research Scientist",6,Sheet1!Q394="Sales Executive",7,Sheet1!Q394="Sales Representative",8)</f>
        <v>5</v>
      </c>
      <c r="Q394">
        <v>1</v>
      </c>
      <c r="R394">
        <f>IF(Sheet1!S394="Single",0,IF(Sheet1!S394="Married",1,2))</f>
        <v>1</v>
      </c>
      <c r="S394">
        <v>19406</v>
      </c>
      <c r="T394">
        <v>8509</v>
      </c>
      <c r="U394">
        <v>4</v>
      </c>
      <c r="V394">
        <f>IF(Sheet1!X394="No",0,1)</f>
        <v>0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</row>
    <row r="395" spans="1:34" x14ac:dyDescent="0.3">
      <c r="A395">
        <f>IF(Sheet1!C395="No",0,1)</f>
        <v>0</v>
      </c>
      <c r="B395">
        <v>34</v>
      </c>
      <c r="C395">
        <f>IF(Sheet1!D395="Non-Travel",0,IF(Sheet1!D395="Travel_Frequently",1,2))</f>
        <v>0</v>
      </c>
      <c r="D395">
        <v>1381</v>
      </c>
      <c r="E395">
        <f>IF(Sheet1!F395="Human Resources",0,IF(Sheet1!F395="Research &amp; Development",1,2))</f>
        <v>2</v>
      </c>
      <c r="F395">
        <v>4</v>
      </c>
      <c r="G395">
        <v>4</v>
      </c>
      <c r="H395" cm="1">
        <f t="array" ref="H395">_xlfn.IFS(Sheet1!I395="Human Resources",0,Sheet1!I395="Life Sciences",1,Sheet1!I395="Marketing",2,Sheet1!I395="Medical",3,Sheet1!I395="Technical Degree",4,Sheet1!I395="Other",5)</f>
        <v>2</v>
      </c>
      <c r="I395">
        <v>1</v>
      </c>
      <c r="J395">
        <v>523</v>
      </c>
      <c r="K395">
        <v>3</v>
      </c>
      <c r="L395">
        <f>IF(Sheet1!M395="Male",0,1)</f>
        <v>1</v>
      </c>
      <c r="M395">
        <v>72</v>
      </c>
      <c r="N395">
        <v>3</v>
      </c>
      <c r="O395">
        <v>2</v>
      </c>
      <c r="P395" cm="1">
        <f t="array" ref="P395">_xlfn.IFS(Sheet1!Q395="Healthcare Representative",0,Sheet1!Q395="Human Resources",1,Sheet1!Q395="Laboratory Technician",2,Sheet1!Q395="Manager",3,Sheet1!Q395="Manufacturing Director",4,Sheet1!Q395="Research Director",5,Sheet1!Q395="Research Scientist",6,Sheet1!Q395="Sales Executive",7,Sheet1!Q395="Sales Representative",8)</f>
        <v>7</v>
      </c>
      <c r="Q395">
        <v>3</v>
      </c>
      <c r="R395">
        <f>IF(Sheet1!S395="Single",0,IF(Sheet1!S395="Married",1,2))</f>
        <v>1</v>
      </c>
      <c r="S395">
        <v>6538</v>
      </c>
      <c r="T395">
        <v>12740</v>
      </c>
      <c r="U395">
        <v>9</v>
      </c>
      <c r="V395">
        <f>IF(Sheet1!X395="No",0,1)</f>
        <v>0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</row>
    <row r="396" spans="1:34" x14ac:dyDescent="0.3">
      <c r="A396">
        <f>IF(Sheet1!C396="No",0,1)</f>
        <v>0</v>
      </c>
      <c r="B396">
        <v>31</v>
      </c>
      <c r="C396">
        <f>IF(Sheet1!D396="Non-Travel",0,IF(Sheet1!D396="Travel_Frequently",1,2))</f>
        <v>2</v>
      </c>
      <c r="D396">
        <v>480</v>
      </c>
      <c r="E396">
        <f>IF(Sheet1!F396="Human Resources",0,IF(Sheet1!F396="Research &amp; Development",1,2))</f>
        <v>1</v>
      </c>
      <c r="F396">
        <v>7</v>
      </c>
      <c r="G396">
        <v>2</v>
      </c>
      <c r="H396" cm="1">
        <f t="array" ref="H396">_xlfn.IFS(Sheet1!I396="Human Resources",0,Sheet1!I396="Life Sciences",1,Sheet1!I396="Marketing",2,Sheet1!I396="Medical",3,Sheet1!I396="Technical Degree",4,Sheet1!I396="Other",5)</f>
        <v>3</v>
      </c>
      <c r="I396">
        <v>1</v>
      </c>
      <c r="J396">
        <v>524</v>
      </c>
      <c r="K396">
        <v>2</v>
      </c>
      <c r="L396">
        <f>IF(Sheet1!M396="Male",0,1)</f>
        <v>1</v>
      </c>
      <c r="M396">
        <v>31</v>
      </c>
      <c r="N396">
        <v>3</v>
      </c>
      <c r="O396">
        <v>2</v>
      </c>
      <c r="P396" cm="1">
        <f t="array" ref="P396">_xlfn.IFS(Sheet1!Q396="Healthcare Representative",0,Sheet1!Q396="Human Resources",1,Sheet1!Q396="Laboratory Technician",2,Sheet1!Q396="Manager",3,Sheet1!Q396="Manufacturing Director",4,Sheet1!Q396="Research Director",5,Sheet1!Q396="Research Scientist",6,Sheet1!Q396="Sales Executive",7,Sheet1!Q396="Sales Representative",8)</f>
        <v>4</v>
      </c>
      <c r="Q396">
        <v>1</v>
      </c>
      <c r="R396">
        <f>IF(Sheet1!S396="Single",0,IF(Sheet1!S396="Married",1,2))</f>
        <v>1</v>
      </c>
      <c r="S396">
        <v>4306</v>
      </c>
      <c r="T396">
        <v>4156</v>
      </c>
      <c r="U396">
        <v>1</v>
      </c>
      <c r="V396">
        <f>IF(Sheet1!X396="No",0,1)</f>
        <v>0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</row>
    <row r="397" spans="1:34" x14ac:dyDescent="0.3">
      <c r="A397">
        <f>IF(Sheet1!C397="No",0,1)</f>
        <v>0</v>
      </c>
      <c r="B397">
        <v>43</v>
      </c>
      <c r="C397">
        <f>IF(Sheet1!D397="Non-Travel",0,IF(Sheet1!D397="Travel_Frequently",1,2))</f>
        <v>1</v>
      </c>
      <c r="D397">
        <v>313</v>
      </c>
      <c r="E397">
        <f>IF(Sheet1!F397="Human Resources",0,IF(Sheet1!F397="Research &amp; Development",1,2))</f>
        <v>1</v>
      </c>
      <c r="F397">
        <v>21</v>
      </c>
      <c r="G397">
        <v>3</v>
      </c>
      <c r="H397" cm="1">
        <f t="array" ref="H397">_xlfn.IFS(Sheet1!I397="Human Resources",0,Sheet1!I397="Life Sciences",1,Sheet1!I397="Marketing",2,Sheet1!I397="Medical",3,Sheet1!I397="Technical Degree",4,Sheet1!I397="Other",5)</f>
        <v>3</v>
      </c>
      <c r="I397">
        <v>1</v>
      </c>
      <c r="J397">
        <v>525</v>
      </c>
      <c r="K397">
        <v>4</v>
      </c>
      <c r="L397">
        <f>IF(Sheet1!M397="Male",0,1)</f>
        <v>0</v>
      </c>
      <c r="M397">
        <v>61</v>
      </c>
      <c r="N397">
        <v>3</v>
      </c>
      <c r="O397">
        <v>1</v>
      </c>
      <c r="P397" cm="1">
        <f t="array" ref="P397">_xlfn.IFS(Sheet1!Q397="Healthcare Representative",0,Sheet1!Q397="Human Resources",1,Sheet1!Q397="Laboratory Technician",2,Sheet1!Q397="Manager",3,Sheet1!Q397="Manufacturing Director",4,Sheet1!Q397="Research Director",5,Sheet1!Q397="Research Scientist",6,Sheet1!Q397="Sales Executive",7,Sheet1!Q397="Sales Representative",8)</f>
        <v>2</v>
      </c>
      <c r="Q397">
        <v>4</v>
      </c>
      <c r="R397">
        <f>IF(Sheet1!S397="Single",0,IF(Sheet1!S397="Married",1,2))</f>
        <v>1</v>
      </c>
      <c r="S397">
        <v>2258</v>
      </c>
      <c r="T397">
        <v>15238</v>
      </c>
      <c r="U397">
        <v>7</v>
      </c>
      <c r="V397">
        <f>IF(Sheet1!X397="No",0,1)</f>
        <v>0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</row>
    <row r="398" spans="1:34" x14ac:dyDescent="0.3">
      <c r="A398">
        <f>IF(Sheet1!C398="No",0,1)</f>
        <v>0</v>
      </c>
      <c r="B398">
        <v>43</v>
      </c>
      <c r="C398">
        <f>IF(Sheet1!D398="Non-Travel",0,IF(Sheet1!D398="Travel_Frequently",1,2))</f>
        <v>2</v>
      </c>
      <c r="D398">
        <v>1473</v>
      </c>
      <c r="E398">
        <f>IF(Sheet1!F398="Human Resources",0,IF(Sheet1!F398="Research &amp; Development",1,2))</f>
        <v>1</v>
      </c>
      <c r="F398">
        <v>8</v>
      </c>
      <c r="G398">
        <v>4</v>
      </c>
      <c r="H398" cm="1">
        <f t="array" ref="H398">_xlfn.IFS(Sheet1!I398="Human Resources",0,Sheet1!I398="Life Sciences",1,Sheet1!I398="Marketing",2,Sheet1!I398="Medical",3,Sheet1!I398="Technical Degree",4,Sheet1!I398="Other",5)</f>
        <v>5</v>
      </c>
      <c r="I398">
        <v>1</v>
      </c>
      <c r="J398">
        <v>526</v>
      </c>
      <c r="K398">
        <v>3</v>
      </c>
      <c r="L398">
        <f>IF(Sheet1!M398="Male",0,1)</f>
        <v>1</v>
      </c>
      <c r="M398">
        <v>74</v>
      </c>
      <c r="N398">
        <v>3</v>
      </c>
      <c r="O398">
        <v>2</v>
      </c>
      <c r="P398" cm="1">
        <f t="array" ref="P398">_xlfn.IFS(Sheet1!Q398="Healthcare Representative",0,Sheet1!Q398="Human Resources",1,Sheet1!Q398="Laboratory Technician",2,Sheet1!Q398="Manager",3,Sheet1!Q398="Manufacturing Director",4,Sheet1!Q398="Research Director",5,Sheet1!Q398="Research Scientist",6,Sheet1!Q398="Sales Executive",7,Sheet1!Q398="Sales Representative",8)</f>
        <v>0</v>
      </c>
      <c r="Q398">
        <v>3</v>
      </c>
      <c r="R398">
        <f>IF(Sheet1!S398="Single",0,IF(Sheet1!S398="Married",1,2))</f>
        <v>2</v>
      </c>
      <c r="S398">
        <v>4522</v>
      </c>
      <c r="T398">
        <v>2227</v>
      </c>
      <c r="U398">
        <v>4</v>
      </c>
      <c r="V398">
        <f>IF(Sheet1!X398="No",0,1)</f>
        <v>1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</row>
    <row r="399" spans="1:34" x14ac:dyDescent="0.3">
      <c r="A399">
        <f>IF(Sheet1!C399="No",0,1)</f>
        <v>0</v>
      </c>
      <c r="B399">
        <v>25</v>
      </c>
      <c r="C399">
        <f>IF(Sheet1!D399="Non-Travel",0,IF(Sheet1!D399="Travel_Frequently",1,2))</f>
        <v>2</v>
      </c>
      <c r="D399">
        <v>891</v>
      </c>
      <c r="E399">
        <f>IF(Sheet1!F399="Human Resources",0,IF(Sheet1!F399="Research &amp; Development",1,2))</f>
        <v>2</v>
      </c>
      <c r="F399">
        <v>4</v>
      </c>
      <c r="G399">
        <v>2</v>
      </c>
      <c r="H399" cm="1">
        <f t="array" ref="H399">_xlfn.IFS(Sheet1!I399="Human Resources",0,Sheet1!I399="Life Sciences",1,Sheet1!I399="Marketing",2,Sheet1!I399="Medical",3,Sheet1!I399="Technical Degree",4,Sheet1!I399="Other",5)</f>
        <v>1</v>
      </c>
      <c r="I399">
        <v>1</v>
      </c>
      <c r="J399">
        <v>527</v>
      </c>
      <c r="K399">
        <v>2</v>
      </c>
      <c r="L399">
        <f>IF(Sheet1!M399="Male",0,1)</f>
        <v>1</v>
      </c>
      <c r="M399">
        <v>99</v>
      </c>
      <c r="N399">
        <v>2</v>
      </c>
      <c r="O399">
        <v>2</v>
      </c>
      <c r="P399" cm="1">
        <f t="array" ref="P399">_xlfn.IFS(Sheet1!Q399="Healthcare Representative",0,Sheet1!Q399="Human Resources",1,Sheet1!Q399="Laboratory Technician",2,Sheet1!Q399="Manager",3,Sheet1!Q399="Manufacturing Director",4,Sheet1!Q399="Research Director",5,Sheet1!Q399="Research Scientist",6,Sheet1!Q399="Sales Executive",7,Sheet1!Q399="Sales Representative",8)</f>
        <v>7</v>
      </c>
      <c r="Q399">
        <v>4</v>
      </c>
      <c r="R399">
        <f>IF(Sheet1!S399="Single",0,IF(Sheet1!S399="Married",1,2))</f>
        <v>0</v>
      </c>
      <c r="S399">
        <v>4487</v>
      </c>
      <c r="T399">
        <v>12090</v>
      </c>
      <c r="U399">
        <v>1</v>
      </c>
      <c r="V399">
        <f>IF(Sheet1!X399="No",0,1)</f>
        <v>1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</row>
    <row r="400" spans="1:34" x14ac:dyDescent="0.3">
      <c r="A400">
        <f>IF(Sheet1!C400="No",0,1)</f>
        <v>0</v>
      </c>
      <c r="B400">
        <v>37</v>
      </c>
      <c r="C400">
        <f>IF(Sheet1!D400="Non-Travel",0,IF(Sheet1!D400="Travel_Frequently",1,2))</f>
        <v>0</v>
      </c>
      <c r="D400">
        <v>1063</v>
      </c>
      <c r="E400">
        <f>IF(Sheet1!F400="Human Resources",0,IF(Sheet1!F400="Research &amp; Development",1,2))</f>
        <v>1</v>
      </c>
      <c r="F400">
        <v>25</v>
      </c>
      <c r="G400">
        <v>5</v>
      </c>
      <c r="H400" cm="1">
        <f t="array" ref="H400">_xlfn.IFS(Sheet1!I400="Human Resources",0,Sheet1!I400="Life Sciences",1,Sheet1!I400="Marketing",2,Sheet1!I400="Medical",3,Sheet1!I400="Technical Degree",4,Sheet1!I400="Other",5)</f>
        <v>3</v>
      </c>
      <c r="I400">
        <v>1</v>
      </c>
      <c r="J400">
        <v>529</v>
      </c>
      <c r="K400">
        <v>2</v>
      </c>
      <c r="L400">
        <f>IF(Sheet1!M400="Male",0,1)</f>
        <v>1</v>
      </c>
      <c r="M400">
        <v>72</v>
      </c>
      <c r="N400">
        <v>3</v>
      </c>
      <c r="O400">
        <v>2</v>
      </c>
      <c r="P400" cm="1">
        <f t="array" ref="P400">_xlfn.IFS(Sheet1!Q400="Healthcare Representative",0,Sheet1!Q400="Human Resources",1,Sheet1!Q400="Laboratory Technician",2,Sheet1!Q400="Manager",3,Sheet1!Q400="Manufacturing Director",4,Sheet1!Q400="Research Director",5,Sheet1!Q400="Research Scientist",6,Sheet1!Q400="Sales Executive",7,Sheet1!Q400="Sales Representative",8)</f>
        <v>6</v>
      </c>
      <c r="Q400">
        <v>3</v>
      </c>
      <c r="R400">
        <f>IF(Sheet1!S400="Single",0,IF(Sheet1!S400="Married",1,2))</f>
        <v>1</v>
      </c>
      <c r="S400">
        <v>4449</v>
      </c>
      <c r="T400">
        <v>23866</v>
      </c>
      <c r="U400">
        <v>3</v>
      </c>
      <c r="V400">
        <f>IF(Sheet1!X400="No",0,1)</f>
        <v>1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</row>
    <row r="401" spans="1:34" x14ac:dyDescent="0.3">
      <c r="A401">
        <f>IF(Sheet1!C401="No",0,1)</f>
        <v>0</v>
      </c>
      <c r="B401">
        <v>31</v>
      </c>
      <c r="C401">
        <f>IF(Sheet1!D401="Non-Travel",0,IF(Sheet1!D401="Travel_Frequently",1,2))</f>
        <v>2</v>
      </c>
      <c r="D401">
        <v>329</v>
      </c>
      <c r="E401">
        <f>IF(Sheet1!F401="Human Resources",0,IF(Sheet1!F401="Research &amp; Development",1,2))</f>
        <v>1</v>
      </c>
      <c r="F401">
        <v>1</v>
      </c>
      <c r="G401">
        <v>2</v>
      </c>
      <c r="H401" cm="1">
        <f t="array" ref="H401">_xlfn.IFS(Sheet1!I401="Human Resources",0,Sheet1!I401="Life Sciences",1,Sheet1!I401="Marketing",2,Sheet1!I401="Medical",3,Sheet1!I401="Technical Degree",4,Sheet1!I401="Other",5)</f>
        <v>1</v>
      </c>
      <c r="I401">
        <v>1</v>
      </c>
      <c r="J401">
        <v>530</v>
      </c>
      <c r="K401">
        <v>4</v>
      </c>
      <c r="L401">
        <f>IF(Sheet1!M401="Male",0,1)</f>
        <v>0</v>
      </c>
      <c r="M401">
        <v>98</v>
      </c>
      <c r="N401">
        <v>2</v>
      </c>
      <c r="O401">
        <v>1</v>
      </c>
      <c r="P401" cm="1">
        <f t="array" ref="P401">_xlfn.IFS(Sheet1!Q401="Healthcare Representative",0,Sheet1!Q401="Human Resources",1,Sheet1!Q401="Laboratory Technician",2,Sheet1!Q401="Manager",3,Sheet1!Q401="Manufacturing Director",4,Sheet1!Q401="Research Director",5,Sheet1!Q401="Research Scientist",6,Sheet1!Q401="Sales Executive",7,Sheet1!Q401="Sales Representative",8)</f>
        <v>2</v>
      </c>
      <c r="Q401">
        <v>1</v>
      </c>
      <c r="R401">
        <f>IF(Sheet1!S401="Single",0,IF(Sheet1!S401="Married",1,2))</f>
        <v>1</v>
      </c>
      <c r="S401">
        <v>2218</v>
      </c>
      <c r="T401">
        <v>16193</v>
      </c>
      <c r="U401">
        <v>1</v>
      </c>
      <c r="V401">
        <f>IF(Sheet1!X401="No",0,1)</f>
        <v>0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</row>
    <row r="402" spans="1:34" x14ac:dyDescent="0.3">
      <c r="A402">
        <f>IF(Sheet1!C402="No",0,1)</f>
        <v>0</v>
      </c>
      <c r="B402">
        <v>39</v>
      </c>
      <c r="C402">
        <f>IF(Sheet1!D402="Non-Travel",0,IF(Sheet1!D402="Travel_Frequently",1,2))</f>
        <v>1</v>
      </c>
      <c r="D402">
        <v>1218</v>
      </c>
      <c r="E402">
        <f>IF(Sheet1!F402="Human Resources",0,IF(Sheet1!F402="Research &amp; Development",1,2))</f>
        <v>1</v>
      </c>
      <c r="F402">
        <v>1</v>
      </c>
      <c r="G402">
        <v>1</v>
      </c>
      <c r="H402" cm="1">
        <f t="array" ref="H402">_xlfn.IFS(Sheet1!I402="Human Resources",0,Sheet1!I402="Life Sciences",1,Sheet1!I402="Marketing",2,Sheet1!I402="Medical",3,Sheet1!I402="Technical Degree",4,Sheet1!I402="Other",5)</f>
        <v>1</v>
      </c>
      <c r="I402">
        <v>1</v>
      </c>
      <c r="J402">
        <v>531</v>
      </c>
      <c r="K402">
        <v>2</v>
      </c>
      <c r="L402">
        <f>IF(Sheet1!M402="Male",0,1)</f>
        <v>0</v>
      </c>
      <c r="M402">
        <v>52</v>
      </c>
      <c r="N402">
        <v>3</v>
      </c>
      <c r="O402">
        <v>5</v>
      </c>
      <c r="P402" cm="1">
        <f t="array" ref="P402">_xlfn.IFS(Sheet1!Q402="Healthcare Representative",0,Sheet1!Q402="Human Resources",1,Sheet1!Q402="Laboratory Technician",2,Sheet1!Q402="Manager",3,Sheet1!Q402="Manufacturing Director",4,Sheet1!Q402="Research Director",5,Sheet1!Q402="Research Scientist",6,Sheet1!Q402="Sales Executive",7,Sheet1!Q402="Sales Representative",8)</f>
        <v>3</v>
      </c>
      <c r="Q402">
        <v>3</v>
      </c>
      <c r="R402">
        <f>IF(Sheet1!S402="Single",0,IF(Sheet1!S402="Married",1,2))</f>
        <v>2</v>
      </c>
      <c r="S402">
        <v>19197</v>
      </c>
      <c r="T402">
        <v>8213</v>
      </c>
      <c r="U402">
        <v>1</v>
      </c>
      <c r="V402">
        <f>IF(Sheet1!X402="No",0,1)</f>
        <v>1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</row>
    <row r="403" spans="1:34" x14ac:dyDescent="0.3">
      <c r="A403">
        <f>IF(Sheet1!C403="No",0,1)</f>
        <v>0</v>
      </c>
      <c r="B403">
        <v>56</v>
      </c>
      <c r="C403">
        <f>IF(Sheet1!D403="Non-Travel",0,IF(Sheet1!D403="Travel_Frequently",1,2))</f>
        <v>1</v>
      </c>
      <c r="D403">
        <v>906</v>
      </c>
      <c r="E403">
        <f>IF(Sheet1!F403="Human Resources",0,IF(Sheet1!F403="Research &amp; Development",1,2))</f>
        <v>2</v>
      </c>
      <c r="F403">
        <v>6</v>
      </c>
      <c r="G403">
        <v>3</v>
      </c>
      <c r="H403" cm="1">
        <f t="array" ref="H403">_xlfn.IFS(Sheet1!I403="Human Resources",0,Sheet1!I403="Life Sciences",1,Sheet1!I403="Marketing",2,Sheet1!I403="Medical",3,Sheet1!I403="Technical Degree",4,Sheet1!I403="Other",5)</f>
        <v>1</v>
      </c>
      <c r="I403">
        <v>1</v>
      </c>
      <c r="J403">
        <v>532</v>
      </c>
      <c r="K403">
        <v>3</v>
      </c>
      <c r="L403">
        <f>IF(Sheet1!M403="Male",0,1)</f>
        <v>1</v>
      </c>
      <c r="M403">
        <v>86</v>
      </c>
      <c r="N403">
        <v>4</v>
      </c>
      <c r="O403">
        <v>4</v>
      </c>
      <c r="P403" cm="1">
        <f t="array" ref="P403">_xlfn.IFS(Sheet1!Q403="Healthcare Representative",0,Sheet1!Q403="Human Resources",1,Sheet1!Q403="Laboratory Technician",2,Sheet1!Q403="Manager",3,Sheet1!Q403="Manufacturing Director",4,Sheet1!Q403="Research Director",5,Sheet1!Q403="Research Scientist",6,Sheet1!Q403="Sales Executive",7,Sheet1!Q403="Sales Representative",8)</f>
        <v>7</v>
      </c>
      <c r="Q403">
        <v>1</v>
      </c>
      <c r="R403">
        <f>IF(Sheet1!S403="Single",0,IF(Sheet1!S403="Married",1,2))</f>
        <v>1</v>
      </c>
      <c r="S403">
        <v>13212</v>
      </c>
      <c r="T403">
        <v>18256</v>
      </c>
      <c r="U403">
        <v>9</v>
      </c>
      <c r="V403">
        <f>IF(Sheet1!X403="No",0,1)</f>
        <v>0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</row>
    <row r="404" spans="1:34" x14ac:dyDescent="0.3">
      <c r="A404">
        <f>IF(Sheet1!C404="No",0,1)</f>
        <v>0</v>
      </c>
      <c r="B404">
        <v>30</v>
      </c>
      <c r="C404">
        <f>IF(Sheet1!D404="Non-Travel",0,IF(Sheet1!D404="Travel_Frequently",1,2))</f>
        <v>2</v>
      </c>
      <c r="D404">
        <v>1082</v>
      </c>
      <c r="E404">
        <f>IF(Sheet1!F404="Human Resources",0,IF(Sheet1!F404="Research &amp; Development",1,2))</f>
        <v>2</v>
      </c>
      <c r="F404">
        <v>12</v>
      </c>
      <c r="G404">
        <v>3</v>
      </c>
      <c r="H404" cm="1">
        <f t="array" ref="H404">_xlfn.IFS(Sheet1!I404="Human Resources",0,Sheet1!I404="Life Sciences",1,Sheet1!I404="Marketing",2,Sheet1!I404="Medical",3,Sheet1!I404="Technical Degree",4,Sheet1!I404="Other",5)</f>
        <v>4</v>
      </c>
      <c r="I404">
        <v>1</v>
      </c>
      <c r="J404">
        <v>533</v>
      </c>
      <c r="K404">
        <v>2</v>
      </c>
      <c r="L404">
        <f>IF(Sheet1!M404="Male",0,1)</f>
        <v>1</v>
      </c>
      <c r="M404">
        <v>83</v>
      </c>
      <c r="N404">
        <v>3</v>
      </c>
      <c r="O404">
        <v>2</v>
      </c>
      <c r="P404" cm="1">
        <f t="array" ref="P404">_xlfn.IFS(Sheet1!Q404="Healthcare Representative",0,Sheet1!Q404="Human Resources",1,Sheet1!Q404="Laboratory Technician",2,Sheet1!Q404="Manager",3,Sheet1!Q404="Manufacturing Director",4,Sheet1!Q404="Research Director",5,Sheet1!Q404="Research Scientist",6,Sheet1!Q404="Sales Executive",7,Sheet1!Q404="Sales Representative",8)</f>
        <v>7</v>
      </c>
      <c r="Q404">
        <v>3</v>
      </c>
      <c r="R404">
        <f>IF(Sheet1!S404="Single",0,IF(Sheet1!S404="Married",1,2))</f>
        <v>0</v>
      </c>
      <c r="S404">
        <v>6577</v>
      </c>
      <c r="T404">
        <v>19558</v>
      </c>
      <c r="U404">
        <v>0</v>
      </c>
      <c r="V404">
        <f>IF(Sheet1!X404="No",0,1)</f>
        <v>0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</row>
    <row r="405" spans="1:34" x14ac:dyDescent="0.3">
      <c r="A405">
        <f>IF(Sheet1!C405="No",0,1)</f>
        <v>0</v>
      </c>
      <c r="B405">
        <v>41</v>
      </c>
      <c r="C405">
        <f>IF(Sheet1!D405="Non-Travel",0,IF(Sheet1!D405="Travel_Frequently",1,2))</f>
        <v>2</v>
      </c>
      <c r="D405">
        <v>645</v>
      </c>
      <c r="E405">
        <f>IF(Sheet1!F405="Human Resources",0,IF(Sheet1!F405="Research &amp; Development",1,2))</f>
        <v>2</v>
      </c>
      <c r="F405">
        <v>1</v>
      </c>
      <c r="G405">
        <v>3</v>
      </c>
      <c r="H405" cm="1">
        <f t="array" ref="H405">_xlfn.IFS(Sheet1!I405="Human Resources",0,Sheet1!I405="Life Sciences",1,Sheet1!I405="Marketing",2,Sheet1!I405="Medical",3,Sheet1!I405="Technical Degree",4,Sheet1!I405="Other",5)</f>
        <v>2</v>
      </c>
      <c r="I405">
        <v>1</v>
      </c>
      <c r="J405">
        <v>534</v>
      </c>
      <c r="K405">
        <v>2</v>
      </c>
      <c r="L405">
        <f>IF(Sheet1!M405="Male",0,1)</f>
        <v>0</v>
      </c>
      <c r="M405">
        <v>49</v>
      </c>
      <c r="N405">
        <v>4</v>
      </c>
      <c r="O405">
        <v>3</v>
      </c>
      <c r="P405" cm="1">
        <f t="array" ref="P405">_xlfn.IFS(Sheet1!Q405="Healthcare Representative",0,Sheet1!Q405="Human Resources",1,Sheet1!Q405="Laboratory Technician",2,Sheet1!Q405="Manager",3,Sheet1!Q405="Manufacturing Director",4,Sheet1!Q405="Research Director",5,Sheet1!Q405="Research Scientist",6,Sheet1!Q405="Sales Executive",7,Sheet1!Q405="Sales Representative",8)</f>
        <v>7</v>
      </c>
      <c r="Q405">
        <v>1</v>
      </c>
      <c r="R405">
        <f>IF(Sheet1!S405="Single",0,IF(Sheet1!S405="Married",1,2))</f>
        <v>1</v>
      </c>
      <c r="S405">
        <v>8392</v>
      </c>
      <c r="T405">
        <v>19566</v>
      </c>
      <c r="U405">
        <v>1</v>
      </c>
      <c r="V405">
        <f>IF(Sheet1!X405="No",0,1)</f>
        <v>0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</row>
    <row r="406" spans="1:34" x14ac:dyDescent="0.3">
      <c r="A406">
        <f>IF(Sheet1!C406="No",0,1)</f>
        <v>0</v>
      </c>
      <c r="B406">
        <v>28</v>
      </c>
      <c r="C406">
        <f>IF(Sheet1!D406="Non-Travel",0,IF(Sheet1!D406="Travel_Frequently",1,2))</f>
        <v>2</v>
      </c>
      <c r="D406">
        <v>1300</v>
      </c>
      <c r="E406">
        <f>IF(Sheet1!F406="Human Resources",0,IF(Sheet1!F406="Research &amp; Development",1,2))</f>
        <v>1</v>
      </c>
      <c r="F406">
        <v>17</v>
      </c>
      <c r="G406">
        <v>2</v>
      </c>
      <c r="H406" cm="1">
        <f t="array" ref="H406">_xlfn.IFS(Sheet1!I406="Human Resources",0,Sheet1!I406="Life Sciences",1,Sheet1!I406="Marketing",2,Sheet1!I406="Medical",3,Sheet1!I406="Technical Degree",4,Sheet1!I406="Other",5)</f>
        <v>3</v>
      </c>
      <c r="I406">
        <v>1</v>
      </c>
      <c r="J406">
        <v>536</v>
      </c>
      <c r="K406">
        <v>3</v>
      </c>
      <c r="L406">
        <f>IF(Sheet1!M406="Male",0,1)</f>
        <v>0</v>
      </c>
      <c r="M406">
        <v>79</v>
      </c>
      <c r="N406">
        <v>3</v>
      </c>
      <c r="O406">
        <v>2</v>
      </c>
      <c r="P406" cm="1">
        <f t="array" ref="P406">_xlfn.IFS(Sheet1!Q406="Healthcare Representative",0,Sheet1!Q406="Human Resources",1,Sheet1!Q406="Laboratory Technician",2,Sheet1!Q406="Manager",3,Sheet1!Q406="Manufacturing Director",4,Sheet1!Q406="Research Director",5,Sheet1!Q406="Research Scientist",6,Sheet1!Q406="Sales Executive",7,Sheet1!Q406="Sales Representative",8)</f>
        <v>2</v>
      </c>
      <c r="Q406">
        <v>1</v>
      </c>
      <c r="R406">
        <f>IF(Sheet1!S406="Single",0,IF(Sheet1!S406="Married",1,2))</f>
        <v>2</v>
      </c>
      <c r="S406">
        <v>4558</v>
      </c>
      <c r="T406">
        <v>13535</v>
      </c>
      <c r="U406">
        <v>1</v>
      </c>
      <c r="V406">
        <f>IF(Sheet1!X406="No",0,1)</f>
        <v>0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</row>
    <row r="407" spans="1:34" x14ac:dyDescent="0.3">
      <c r="A407">
        <f>IF(Sheet1!C407="No",0,1)</f>
        <v>1</v>
      </c>
      <c r="B407">
        <v>25</v>
      </c>
      <c r="C407">
        <f>IF(Sheet1!D407="Non-Travel",0,IF(Sheet1!D407="Travel_Frequently",1,2))</f>
        <v>2</v>
      </c>
      <c r="D407">
        <v>688</v>
      </c>
      <c r="E407">
        <f>IF(Sheet1!F407="Human Resources",0,IF(Sheet1!F407="Research &amp; Development",1,2))</f>
        <v>1</v>
      </c>
      <c r="F407">
        <v>3</v>
      </c>
      <c r="G407">
        <v>3</v>
      </c>
      <c r="H407" cm="1">
        <f t="array" ref="H407">_xlfn.IFS(Sheet1!I407="Human Resources",0,Sheet1!I407="Life Sciences",1,Sheet1!I407="Marketing",2,Sheet1!I407="Medical",3,Sheet1!I407="Technical Degree",4,Sheet1!I407="Other",5)</f>
        <v>3</v>
      </c>
      <c r="I407">
        <v>1</v>
      </c>
      <c r="J407">
        <v>538</v>
      </c>
      <c r="K407">
        <v>1</v>
      </c>
      <c r="L407">
        <f>IF(Sheet1!M407="Male",0,1)</f>
        <v>0</v>
      </c>
      <c r="M407">
        <v>91</v>
      </c>
      <c r="N407">
        <v>3</v>
      </c>
      <c r="O407">
        <v>1</v>
      </c>
      <c r="P407" cm="1">
        <f t="array" ref="P407">_xlfn.IFS(Sheet1!Q407="Healthcare Representative",0,Sheet1!Q407="Human Resources",1,Sheet1!Q407="Laboratory Technician",2,Sheet1!Q407="Manager",3,Sheet1!Q407="Manufacturing Director",4,Sheet1!Q407="Research Director",5,Sheet1!Q407="Research Scientist",6,Sheet1!Q407="Sales Executive",7,Sheet1!Q407="Sales Representative",8)</f>
        <v>2</v>
      </c>
      <c r="Q407">
        <v>1</v>
      </c>
      <c r="R407">
        <f>IF(Sheet1!S407="Single",0,IF(Sheet1!S407="Married",1,2))</f>
        <v>1</v>
      </c>
      <c r="S407">
        <v>4031</v>
      </c>
      <c r="T407">
        <v>9396</v>
      </c>
      <c r="U407">
        <v>5</v>
      </c>
      <c r="V407">
        <f>IF(Sheet1!X407="No",0,1)</f>
        <v>0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</row>
    <row r="408" spans="1:34" x14ac:dyDescent="0.3">
      <c r="A408">
        <f>IF(Sheet1!C408="No",0,1)</f>
        <v>0</v>
      </c>
      <c r="B408">
        <v>52</v>
      </c>
      <c r="C408">
        <f>IF(Sheet1!D408="Non-Travel",0,IF(Sheet1!D408="Travel_Frequently",1,2))</f>
        <v>2</v>
      </c>
      <c r="D408">
        <v>319</v>
      </c>
      <c r="E408">
        <f>IF(Sheet1!F408="Human Resources",0,IF(Sheet1!F408="Research &amp; Development",1,2))</f>
        <v>1</v>
      </c>
      <c r="F408">
        <v>3</v>
      </c>
      <c r="G408">
        <v>3</v>
      </c>
      <c r="H408" cm="1">
        <f t="array" ref="H408">_xlfn.IFS(Sheet1!I408="Human Resources",0,Sheet1!I408="Life Sciences",1,Sheet1!I408="Marketing",2,Sheet1!I408="Medical",3,Sheet1!I408="Technical Degree",4,Sheet1!I408="Other",5)</f>
        <v>3</v>
      </c>
      <c r="I408">
        <v>1</v>
      </c>
      <c r="J408">
        <v>543</v>
      </c>
      <c r="K408">
        <v>4</v>
      </c>
      <c r="L408">
        <f>IF(Sheet1!M408="Male",0,1)</f>
        <v>0</v>
      </c>
      <c r="M408">
        <v>39</v>
      </c>
      <c r="N408">
        <v>2</v>
      </c>
      <c r="O408">
        <v>3</v>
      </c>
      <c r="P408" cm="1">
        <f t="array" ref="P408">_xlfn.IFS(Sheet1!Q408="Healthcare Representative",0,Sheet1!Q408="Human Resources",1,Sheet1!Q408="Laboratory Technician",2,Sheet1!Q408="Manager",3,Sheet1!Q408="Manufacturing Director",4,Sheet1!Q408="Research Director",5,Sheet1!Q408="Research Scientist",6,Sheet1!Q408="Sales Executive",7,Sheet1!Q408="Sales Representative",8)</f>
        <v>4</v>
      </c>
      <c r="Q408">
        <v>3</v>
      </c>
      <c r="R408">
        <f>IF(Sheet1!S408="Single",0,IF(Sheet1!S408="Married",1,2))</f>
        <v>1</v>
      </c>
      <c r="S408">
        <v>7969</v>
      </c>
      <c r="T408">
        <v>19609</v>
      </c>
      <c r="U408">
        <v>2</v>
      </c>
      <c r="V408">
        <f>IF(Sheet1!X408="No",0,1)</f>
        <v>1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</row>
    <row r="409" spans="1:34" x14ac:dyDescent="0.3">
      <c r="A409">
        <f>IF(Sheet1!C409="No",0,1)</f>
        <v>0</v>
      </c>
      <c r="B409">
        <v>45</v>
      </c>
      <c r="C409">
        <f>IF(Sheet1!D409="Non-Travel",0,IF(Sheet1!D409="Travel_Frequently",1,2))</f>
        <v>2</v>
      </c>
      <c r="D409">
        <v>192</v>
      </c>
      <c r="E409">
        <f>IF(Sheet1!F409="Human Resources",0,IF(Sheet1!F409="Research &amp; Development",1,2))</f>
        <v>1</v>
      </c>
      <c r="F409">
        <v>10</v>
      </c>
      <c r="G409">
        <v>2</v>
      </c>
      <c r="H409" cm="1">
        <f t="array" ref="H409">_xlfn.IFS(Sheet1!I409="Human Resources",0,Sheet1!I409="Life Sciences",1,Sheet1!I409="Marketing",2,Sheet1!I409="Medical",3,Sheet1!I409="Technical Degree",4,Sheet1!I409="Other",5)</f>
        <v>1</v>
      </c>
      <c r="I409">
        <v>1</v>
      </c>
      <c r="J409">
        <v>544</v>
      </c>
      <c r="K409">
        <v>1</v>
      </c>
      <c r="L409">
        <f>IF(Sheet1!M409="Male",0,1)</f>
        <v>0</v>
      </c>
      <c r="M409">
        <v>69</v>
      </c>
      <c r="N409">
        <v>3</v>
      </c>
      <c r="O409">
        <v>1</v>
      </c>
      <c r="P409" cm="1">
        <f t="array" ref="P409">_xlfn.IFS(Sheet1!Q409="Healthcare Representative",0,Sheet1!Q409="Human Resources",1,Sheet1!Q409="Laboratory Technician",2,Sheet1!Q409="Manager",3,Sheet1!Q409="Manufacturing Director",4,Sheet1!Q409="Research Director",5,Sheet1!Q409="Research Scientist",6,Sheet1!Q409="Sales Executive",7,Sheet1!Q409="Sales Representative",8)</f>
        <v>6</v>
      </c>
      <c r="Q409">
        <v>4</v>
      </c>
      <c r="R409">
        <f>IF(Sheet1!S409="Single",0,IF(Sheet1!S409="Married",1,2))</f>
        <v>1</v>
      </c>
      <c r="S409">
        <v>2654</v>
      </c>
      <c r="T409">
        <v>9655</v>
      </c>
      <c r="U409">
        <v>3</v>
      </c>
      <c r="V409">
        <f>IF(Sheet1!X409="No",0,1)</f>
        <v>0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</row>
    <row r="410" spans="1:34" x14ac:dyDescent="0.3">
      <c r="A410">
        <f>IF(Sheet1!C410="No",0,1)</f>
        <v>0</v>
      </c>
      <c r="B410">
        <v>52</v>
      </c>
      <c r="C410">
        <f>IF(Sheet1!D410="Non-Travel",0,IF(Sheet1!D410="Travel_Frequently",1,2))</f>
        <v>2</v>
      </c>
      <c r="D410">
        <v>1490</v>
      </c>
      <c r="E410">
        <f>IF(Sheet1!F410="Human Resources",0,IF(Sheet1!F410="Research &amp; Development",1,2))</f>
        <v>1</v>
      </c>
      <c r="F410">
        <v>4</v>
      </c>
      <c r="G410">
        <v>2</v>
      </c>
      <c r="H410" cm="1">
        <f t="array" ref="H410">_xlfn.IFS(Sheet1!I410="Human Resources",0,Sheet1!I410="Life Sciences",1,Sheet1!I410="Marketing",2,Sheet1!I410="Medical",3,Sheet1!I410="Technical Degree",4,Sheet1!I410="Other",5)</f>
        <v>1</v>
      </c>
      <c r="I410">
        <v>1</v>
      </c>
      <c r="J410">
        <v>546</v>
      </c>
      <c r="K410">
        <v>4</v>
      </c>
      <c r="L410">
        <f>IF(Sheet1!M410="Male",0,1)</f>
        <v>1</v>
      </c>
      <c r="M410">
        <v>30</v>
      </c>
      <c r="N410">
        <v>3</v>
      </c>
      <c r="O410">
        <v>4</v>
      </c>
      <c r="P410" cm="1">
        <f t="array" ref="P410">_xlfn.IFS(Sheet1!Q410="Healthcare Representative",0,Sheet1!Q410="Human Resources",1,Sheet1!Q410="Laboratory Technician",2,Sheet1!Q410="Manager",3,Sheet1!Q410="Manufacturing Director",4,Sheet1!Q410="Research Director",5,Sheet1!Q410="Research Scientist",6,Sheet1!Q410="Sales Executive",7,Sheet1!Q410="Sales Representative",8)</f>
        <v>3</v>
      </c>
      <c r="Q410">
        <v>4</v>
      </c>
      <c r="R410">
        <f>IF(Sheet1!S410="Single",0,IF(Sheet1!S410="Married",1,2))</f>
        <v>1</v>
      </c>
      <c r="S410">
        <v>16555</v>
      </c>
      <c r="T410">
        <v>10310</v>
      </c>
      <c r="U410">
        <v>2</v>
      </c>
      <c r="V410">
        <f>IF(Sheet1!X410="No",0,1)</f>
        <v>0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</row>
    <row r="411" spans="1:34" x14ac:dyDescent="0.3">
      <c r="A411">
        <f>IF(Sheet1!C411="No",0,1)</f>
        <v>0</v>
      </c>
      <c r="B411">
        <v>42</v>
      </c>
      <c r="C411">
        <f>IF(Sheet1!D411="Non-Travel",0,IF(Sheet1!D411="Travel_Frequently",1,2))</f>
        <v>1</v>
      </c>
      <c r="D411">
        <v>532</v>
      </c>
      <c r="E411">
        <f>IF(Sheet1!F411="Human Resources",0,IF(Sheet1!F411="Research &amp; Development",1,2))</f>
        <v>1</v>
      </c>
      <c r="F411">
        <v>29</v>
      </c>
      <c r="G411">
        <v>2</v>
      </c>
      <c r="H411" cm="1">
        <f t="array" ref="H411">_xlfn.IFS(Sheet1!I411="Human Resources",0,Sheet1!I411="Life Sciences",1,Sheet1!I411="Marketing",2,Sheet1!I411="Medical",3,Sheet1!I411="Technical Degree",4,Sheet1!I411="Other",5)</f>
        <v>1</v>
      </c>
      <c r="I411">
        <v>1</v>
      </c>
      <c r="J411">
        <v>547</v>
      </c>
      <c r="K411">
        <v>1</v>
      </c>
      <c r="L411">
        <f>IF(Sheet1!M411="Male",0,1)</f>
        <v>1</v>
      </c>
      <c r="M411">
        <v>92</v>
      </c>
      <c r="N411">
        <v>3</v>
      </c>
      <c r="O411">
        <v>2</v>
      </c>
      <c r="P411" cm="1">
        <f t="array" ref="P411">_xlfn.IFS(Sheet1!Q411="Healthcare Representative",0,Sheet1!Q411="Human Resources",1,Sheet1!Q411="Laboratory Technician",2,Sheet1!Q411="Manager",3,Sheet1!Q411="Manufacturing Director",4,Sheet1!Q411="Research Director",5,Sheet1!Q411="Research Scientist",6,Sheet1!Q411="Sales Executive",7,Sheet1!Q411="Sales Representative",8)</f>
        <v>6</v>
      </c>
      <c r="Q411">
        <v>3</v>
      </c>
      <c r="R411">
        <f>IF(Sheet1!S411="Single",0,IF(Sheet1!S411="Married",1,2))</f>
        <v>2</v>
      </c>
      <c r="S411">
        <v>4556</v>
      </c>
      <c r="T411">
        <v>12932</v>
      </c>
      <c r="U411">
        <v>2</v>
      </c>
      <c r="V411">
        <f>IF(Sheet1!X411="No",0,1)</f>
        <v>0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</row>
    <row r="412" spans="1:34" x14ac:dyDescent="0.3">
      <c r="A412">
        <f>IF(Sheet1!C412="No",0,1)</f>
        <v>0</v>
      </c>
      <c r="B412">
        <v>30</v>
      </c>
      <c r="C412">
        <f>IF(Sheet1!D412="Non-Travel",0,IF(Sheet1!D412="Travel_Frequently",1,2))</f>
        <v>2</v>
      </c>
      <c r="D412">
        <v>317</v>
      </c>
      <c r="E412">
        <f>IF(Sheet1!F412="Human Resources",0,IF(Sheet1!F412="Research &amp; Development",1,2))</f>
        <v>1</v>
      </c>
      <c r="F412">
        <v>2</v>
      </c>
      <c r="G412">
        <v>3</v>
      </c>
      <c r="H412" cm="1">
        <f t="array" ref="H412">_xlfn.IFS(Sheet1!I412="Human Resources",0,Sheet1!I412="Life Sciences",1,Sheet1!I412="Marketing",2,Sheet1!I412="Medical",3,Sheet1!I412="Technical Degree",4,Sheet1!I412="Other",5)</f>
        <v>1</v>
      </c>
      <c r="I412">
        <v>1</v>
      </c>
      <c r="J412">
        <v>548</v>
      </c>
      <c r="K412">
        <v>3</v>
      </c>
      <c r="L412">
        <f>IF(Sheet1!M412="Male",0,1)</f>
        <v>1</v>
      </c>
      <c r="M412">
        <v>43</v>
      </c>
      <c r="N412">
        <v>1</v>
      </c>
      <c r="O412">
        <v>2</v>
      </c>
      <c r="P412" cm="1">
        <f t="array" ref="P412">_xlfn.IFS(Sheet1!Q412="Healthcare Representative",0,Sheet1!Q412="Human Resources",1,Sheet1!Q412="Laboratory Technician",2,Sheet1!Q412="Manager",3,Sheet1!Q412="Manufacturing Director",4,Sheet1!Q412="Research Director",5,Sheet1!Q412="Research Scientist",6,Sheet1!Q412="Sales Executive",7,Sheet1!Q412="Sales Representative",8)</f>
        <v>4</v>
      </c>
      <c r="Q412">
        <v>4</v>
      </c>
      <c r="R412">
        <f>IF(Sheet1!S412="Single",0,IF(Sheet1!S412="Married",1,2))</f>
        <v>0</v>
      </c>
      <c r="S412">
        <v>6091</v>
      </c>
      <c r="T412">
        <v>24793</v>
      </c>
      <c r="U412">
        <v>2</v>
      </c>
      <c r="V412">
        <f>IF(Sheet1!X412="No",0,1)</f>
        <v>0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</row>
    <row r="413" spans="1:34" x14ac:dyDescent="0.3">
      <c r="A413">
        <f>IF(Sheet1!C413="No",0,1)</f>
        <v>0</v>
      </c>
      <c r="B413">
        <v>60</v>
      </c>
      <c r="C413">
        <f>IF(Sheet1!D413="Non-Travel",0,IF(Sheet1!D413="Travel_Frequently",1,2))</f>
        <v>2</v>
      </c>
      <c r="D413">
        <v>422</v>
      </c>
      <c r="E413">
        <f>IF(Sheet1!F413="Human Resources",0,IF(Sheet1!F413="Research &amp; Development",1,2))</f>
        <v>1</v>
      </c>
      <c r="F413">
        <v>7</v>
      </c>
      <c r="G413">
        <v>3</v>
      </c>
      <c r="H413" cm="1">
        <f t="array" ref="H413">_xlfn.IFS(Sheet1!I413="Human Resources",0,Sheet1!I413="Life Sciences",1,Sheet1!I413="Marketing",2,Sheet1!I413="Medical",3,Sheet1!I413="Technical Degree",4,Sheet1!I413="Other",5)</f>
        <v>1</v>
      </c>
      <c r="I413">
        <v>1</v>
      </c>
      <c r="J413">
        <v>549</v>
      </c>
      <c r="K413">
        <v>1</v>
      </c>
      <c r="L413">
        <f>IF(Sheet1!M413="Male",0,1)</f>
        <v>1</v>
      </c>
      <c r="M413">
        <v>41</v>
      </c>
      <c r="N413">
        <v>3</v>
      </c>
      <c r="O413">
        <v>5</v>
      </c>
      <c r="P413" cm="1">
        <f t="array" ref="P413">_xlfn.IFS(Sheet1!Q413="Healthcare Representative",0,Sheet1!Q413="Human Resources",1,Sheet1!Q413="Laboratory Technician",2,Sheet1!Q413="Manager",3,Sheet1!Q413="Manufacturing Director",4,Sheet1!Q413="Research Director",5,Sheet1!Q413="Research Scientist",6,Sheet1!Q413="Sales Executive",7,Sheet1!Q413="Sales Representative",8)</f>
        <v>3</v>
      </c>
      <c r="Q413">
        <v>1</v>
      </c>
      <c r="R413">
        <f>IF(Sheet1!S413="Single",0,IF(Sheet1!S413="Married",1,2))</f>
        <v>1</v>
      </c>
      <c r="S413">
        <v>19566</v>
      </c>
      <c r="T413">
        <v>3854</v>
      </c>
      <c r="U413">
        <v>5</v>
      </c>
      <c r="V413">
        <f>IF(Sheet1!X413="No",0,1)</f>
        <v>0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</row>
    <row r="414" spans="1:34" x14ac:dyDescent="0.3">
      <c r="A414">
        <f>IF(Sheet1!C414="No",0,1)</f>
        <v>0</v>
      </c>
      <c r="B414">
        <v>46</v>
      </c>
      <c r="C414">
        <f>IF(Sheet1!D414="Non-Travel",0,IF(Sheet1!D414="Travel_Frequently",1,2))</f>
        <v>2</v>
      </c>
      <c r="D414">
        <v>1485</v>
      </c>
      <c r="E414">
        <f>IF(Sheet1!F414="Human Resources",0,IF(Sheet1!F414="Research &amp; Development",1,2))</f>
        <v>1</v>
      </c>
      <c r="F414">
        <v>18</v>
      </c>
      <c r="G414">
        <v>3</v>
      </c>
      <c r="H414" cm="1">
        <f t="array" ref="H414">_xlfn.IFS(Sheet1!I414="Human Resources",0,Sheet1!I414="Life Sciences",1,Sheet1!I414="Marketing",2,Sheet1!I414="Medical",3,Sheet1!I414="Technical Degree",4,Sheet1!I414="Other",5)</f>
        <v>3</v>
      </c>
      <c r="I414">
        <v>1</v>
      </c>
      <c r="J414">
        <v>550</v>
      </c>
      <c r="K414">
        <v>3</v>
      </c>
      <c r="L414">
        <f>IF(Sheet1!M414="Male",0,1)</f>
        <v>1</v>
      </c>
      <c r="M414">
        <v>87</v>
      </c>
      <c r="N414">
        <v>3</v>
      </c>
      <c r="O414">
        <v>2</v>
      </c>
      <c r="P414" cm="1">
        <f t="array" ref="P414">_xlfn.IFS(Sheet1!Q414="Healthcare Representative",0,Sheet1!Q414="Human Resources",1,Sheet1!Q414="Laboratory Technician",2,Sheet1!Q414="Manager",3,Sheet1!Q414="Manufacturing Director",4,Sheet1!Q414="Research Director",5,Sheet1!Q414="Research Scientist",6,Sheet1!Q414="Sales Executive",7,Sheet1!Q414="Sales Representative",8)</f>
        <v>4</v>
      </c>
      <c r="Q414">
        <v>3</v>
      </c>
      <c r="R414">
        <f>IF(Sheet1!S414="Single",0,IF(Sheet1!S414="Married",1,2))</f>
        <v>2</v>
      </c>
      <c r="S414">
        <v>4810</v>
      </c>
      <c r="T414">
        <v>26314</v>
      </c>
      <c r="U414">
        <v>2</v>
      </c>
      <c r="V414">
        <f>IF(Sheet1!X414="No",0,1)</f>
        <v>0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</row>
    <row r="415" spans="1:34" x14ac:dyDescent="0.3">
      <c r="A415">
        <f>IF(Sheet1!C415="No",0,1)</f>
        <v>0</v>
      </c>
      <c r="B415">
        <v>42</v>
      </c>
      <c r="C415">
        <f>IF(Sheet1!D415="Non-Travel",0,IF(Sheet1!D415="Travel_Frequently",1,2))</f>
        <v>1</v>
      </c>
      <c r="D415">
        <v>1368</v>
      </c>
      <c r="E415">
        <f>IF(Sheet1!F415="Human Resources",0,IF(Sheet1!F415="Research &amp; Development",1,2))</f>
        <v>1</v>
      </c>
      <c r="F415">
        <v>28</v>
      </c>
      <c r="G415">
        <v>4</v>
      </c>
      <c r="H415" cm="1">
        <f t="array" ref="H415">_xlfn.IFS(Sheet1!I415="Human Resources",0,Sheet1!I415="Life Sciences",1,Sheet1!I415="Marketing",2,Sheet1!I415="Medical",3,Sheet1!I415="Technical Degree",4,Sheet1!I415="Other",5)</f>
        <v>4</v>
      </c>
      <c r="I415">
        <v>1</v>
      </c>
      <c r="J415">
        <v>551</v>
      </c>
      <c r="K415">
        <v>4</v>
      </c>
      <c r="L415">
        <f>IF(Sheet1!M415="Male",0,1)</f>
        <v>1</v>
      </c>
      <c r="M415">
        <v>88</v>
      </c>
      <c r="N415">
        <v>2</v>
      </c>
      <c r="O415">
        <v>2</v>
      </c>
      <c r="P415" cm="1">
        <f t="array" ref="P415">_xlfn.IFS(Sheet1!Q415="Healthcare Representative",0,Sheet1!Q415="Human Resources",1,Sheet1!Q415="Laboratory Technician",2,Sheet1!Q415="Manager",3,Sheet1!Q415="Manufacturing Director",4,Sheet1!Q415="Research Director",5,Sheet1!Q415="Research Scientist",6,Sheet1!Q415="Sales Executive",7,Sheet1!Q415="Sales Representative",8)</f>
        <v>0</v>
      </c>
      <c r="Q415">
        <v>4</v>
      </c>
      <c r="R415">
        <f>IF(Sheet1!S415="Single",0,IF(Sheet1!S415="Married",1,2))</f>
        <v>1</v>
      </c>
      <c r="S415">
        <v>4523</v>
      </c>
      <c r="T415">
        <v>4386</v>
      </c>
      <c r="U415">
        <v>0</v>
      </c>
      <c r="V415">
        <f>IF(Sheet1!X415="No",0,1)</f>
        <v>0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</row>
    <row r="416" spans="1:34" x14ac:dyDescent="0.3">
      <c r="A416">
        <f>IF(Sheet1!C416="No",0,1)</f>
        <v>1</v>
      </c>
      <c r="B416">
        <v>24</v>
      </c>
      <c r="C416">
        <f>IF(Sheet1!D416="Non-Travel",0,IF(Sheet1!D416="Travel_Frequently",1,2))</f>
        <v>2</v>
      </c>
      <c r="D416">
        <v>1448</v>
      </c>
      <c r="E416">
        <f>IF(Sheet1!F416="Human Resources",0,IF(Sheet1!F416="Research &amp; Development",1,2))</f>
        <v>2</v>
      </c>
      <c r="F416">
        <v>1</v>
      </c>
      <c r="G416">
        <v>1</v>
      </c>
      <c r="H416" cm="1">
        <f t="array" ref="H416">_xlfn.IFS(Sheet1!I416="Human Resources",0,Sheet1!I416="Life Sciences",1,Sheet1!I416="Marketing",2,Sheet1!I416="Medical",3,Sheet1!I416="Technical Degree",4,Sheet1!I416="Other",5)</f>
        <v>4</v>
      </c>
      <c r="I416">
        <v>1</v>
      </c>
      <c r="J416">
        <v>554</v>
      </c>
      <c r="K416">
        <v>1</v>
      </c>
      <c r="L416">
        <f>IF(Sheet1!M416="Male",0,1)</f>
        <v>1</v>
      </c>
      <c r="M416">
        <v>62</v>
      </c>
      <c r="N416">
        <v>3</v>
      </c>
      <c r="O416">
        <v>1</v>
      </c>
      <c r="P416" cm="1">
        <f t="array" ref="P416">_xlfn.IFS(Sheet1!Q416="Healthcare Representative",0,Sheet1!Q416="Human Resources",1,Sheet1!Q416="Laboratory Technician",2,Sheet1!Q416="Manager",3,Sheet1!Q416="Manufacturing Director",4,Sheet1!Q416="Research Director",5,Sheet1!Q416="Research Scientist",6,Sheet1!Q416="Sales Executive",7,Sheet1!Q416="Sales Representative",8)</f>
        <v>8</v>
      </c>
      <c r="Q416">
        <v>2</v>
      </c>
      <c r="R416">
        <f>IF(Sheet1!S416="Single",0,IF(Sheet1!S416="Married",1,2))</f>
        <v>0</v>
      </c>
      <c r="S416">
        <v>3202</v>
      </c>
      <c r="T416">
        <v>21972</v>
      </c>
      <c r="U416">
        <v>1</v>
      </c>
      <c r="V416">
        <f>IF(Sheet1!X416="No",0,1)</f>
        <v>1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</row>
    <row r="417" spans="1:34" x14ac:dyDescent="0.3">
      <c r="A417">
        <f>IF(Sheet1!C417="No",0,1)</f>
        <v>1</v>
      </c>
      <c r="B417">
        <v>34</v>
      </c>
      <c r="C417">
        <f>IF(Sheet1!D417="Non-Travel",0,IF(Sheet1!D417="Travel_Frequently",1,2))</f>
        <v>1</v>
      </c>
      <c r="D417">
        <v>296</v>
      </c>
      <c r="E417">
        <f>IF(Sheet1!F417="Human Resources",0,IF(Sheet1!F417="Research &amp; Development",1,2))</f>
        <v>2</v>
      </c>
      <c r="F417">
        <v>6</v>
      </c>
      <c r="G417">
        <v>2</v>
      </c>
      <c r="H417" cm="1">
        <f t="array" ref="H417">_xlfn.IFS(Sheet1!I417="Human Resources",0,Sheet1!I417="Life Sciences",1,Sheet1!I417="Marketing",2,Sheet1!I417="Medical",3,Sheet1!I417="Technical Degree",4,Sheet1!I417="Other",5)</f>
        <v>2</v>
      </c>
      <c r="I417">
        <v>1</v>
      </c>
      <c r="J417">
        <v>555</v>
      </c>
      <c r="K417">
        <v>4</v>
      </c>
      <c r="L417">
        <f>IF(Sheet1!M417="Male",0,1)</f>
        <v>1</v>
      </c>
      <c r="M417">
        <v>33</v>
      </c>
      <c r="N417">
        <v>1</v>
      </c>
      <c r="O417">
        <v>1</v>
      </c>
      <c r="P417" cm="1">
        <f t="array" ref="P417">_xlfn.IFS(Sheet1!Q417="Healthcare Representative",0,Sheet1!Q417="Human Resources",1,Sheet1!Q417="Laboratory Technician",2,Sheet1!Q417="Manager",3,Sheet1!Q417="Manufacturing Director",4,Sheet1!Q417="Research Director",5,Sheet1!Q417="Research Scientist",6,Sheet1!Q417="Sales Executive",7,Sheet1!Q417="Sales Representative",8)</f>
        <v>8</v>
      </c>
      <c r="Q417">
        <v>3</v>
      </c>
      <c r="R417">
        <f>IF(Sheet1!S417="Single",0,IF(Sheet1!S417="Married",1,2))</f>
        <v>2</v>
      </c>
      <c r="S417">
        <v>2351</v>
      </c>
      <c r="T417">
        <v>12253</v>
      </c>
      <c r="U417">
        <v>0</v>
      </c>
      <c r="V417">
        <f>IF(Sheet1!X417="No",0,1)</f>
        <v>0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</row>
    <row r="418" spans="1:34" x14ac:dyDescent="0.3">
      <c r="A418">
        <f>IF(Sheet1!C418="No",0,1)</f>
        <v>0</v>
      </c>
      <c r="B418">
        <v>38</v>
      </c>
      <c r="C418">
        <f>IF(Sheet1!D418="Non-Travel",0,IF(Sheet1!D418="Travel_Frequently",1,2))</f>
        <v>1</v>
      </c>
      <c r="D418">
        <v>1490</v>
      </c>
      <c r="E418">
        <f>IF(Sheet1!F418="Human Resources",0,IF(Sheet1!F418="Research &amp; Development",1,2))</f>
        <v>1</v>
      </c>
      <c r="F418">
        <v>2</v>
      </c>
      <c r="G418">
        <v>2</v>
      </c>
      <c r="H418" cm="1">
        <f t="array" ref="H418">_xlfn.IFS(Sheet1!I418="Human Resources",0,Sheet1!I418="Life Sciences",1,Sheet1!I418="Marketing",2,Sheet1!I418="Medical",3,Sheet1!I418="Technical Degree",4,Sheet1!I418="Other",5)</f>
        <v>1</v>
      </c>
      <c r="I418">
        <v>1</v>
      </c>
      <c r="J418">
        <v>556</v>
      </c>
      <c r="K418">
        <v>4</v>
      </c>
      <c r="L418">
        <f>IF(Sheet1!M418="Male",0,1)</f>
        <v>0</v>
      </c>
      <c r="M418">
        <v>42</v>
      </c>
      <c r="N418">
        <v>3</v>
      </c>
      <c r="O418">
        <v>1</v>
      </c>
      <c r="P418" cm="1">
        <f t="array" ref="P418">_xlfn.IFS(Sheet1!Q418="Healthcare Representative",0,Sheet1!Q418="Human Resources",1,Sheet1!Q418="Laboratory Technician",2,Sheet1!Q418="Manager",3,Sheet1!Q418="Manufacturing Director",4,Sheet1!Q418="Research Director",5,Sheet1!Q418="Research Scientist",6,Sheet1!Q418="Sales Executive",7,Sheet1!Q418="Sales Representative",8)</f>
        <v>2</v>
      </c>
      <c r="Q418">
        <v>4</v>
      </c>
      <c r="R418">
        <f>IF(Sheet1!S418="Single",0,IF(Sheet1!S418="Married",1,2))</f>
        <v>1</v>
      </c>
      <c r="S418">
        <v>1702</v>
      </c>
      <c r="T418">
        <v>12106</v>
      </c>
      <c r="U418">
        <v>1</v>
      </c>
      <c r="V418">
        <f>IF(Sheet1!X418="No",0,1)</f>
        <v>1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</row>
    <row r="419" spans="1:34" x14ac:dyDescent="0.3">
      <c r="A419">
        <f>IF(Sheet1!C419="No",0,1)</f>
        <v>0</v>
      </c>
      <c r="B419">
        <v>40</v>
      </c>
      <c r="C419">
        <f>IF(Sheet1!D419="Non-Travel",0,IF(Sheet1!D419="Travel_Frequently",1,2))</f>
        <v>2</v>
      </c>
      <c r="D419">
        <v>1398</v>
      </c>
      <c r="E419">
        <f>IF(Sheet1!F419="Human Resources",0,IF(Sheet1!F419="Research &amp; Development",1,2))</f>
        <v>2</v>
      </c>
      <c r="F419">
        <v>2</v>
      </c>
      <c r="G419">
        <v>4</v>
      </c>
      <c r="H419" cm="1">
        <f t="array" ref="H419">_xlfn.IFS(Sheet1!I419="Human Resources",0,Sheet1!I419="Life Sciences",1,Sheet1!I419="Marketing",2,Sheet1!I419="Medical",3,Sheet1!I419="Technical Degree",4,Sheet1!I419="Other",5)</f>
        <v>1</v>
      </c>
      <c r="I419">
        <v>1</v>
      </c>
      <c r="J419">
        <v>558</v>
      </c>
      <c r="K419">
        <v>3</v>
      </c>
      <c r="L419">
        <f>IF(Sheet1!M419="Male",0,1)</f>
        <v>1</v>
      </c>
      <c r="M419">
        <v>79</v>
      </c>
      <c r="N419">
        <v>3</v>
      </c>
      <c r="O419">
        <v>5</v>
      </c>
      <c r="P419" cm="1">
        <f t="array" ref="P419">_xlfn.IFS(Sheet1!Q419="Healthcare Representative",0,Sheet1!Q419="Human Resources",1,Sheet1!Q419="Laboratory Technician",2,Sheet1!Q419="Manager",3,Sheet1!Q419="Manufacturing Director",4,Sheet1!Q419="Research Director",5,Sheet1!Q419="Research Scientist",6,Sheet1!Q419="Sales Executive",7,Sheet1!Q419="Sales Representative",8)</f>
        <v>3</v>
      </c>
      <c r="Q419">
        <v>3</v>
      </c>
      <c r="R419">
        <f>IF(Sheet1!S419="Single",0,IF(Sheet1!S419="Married",1,2))</f>
        <v>1</v>
      </c>
      <c r="S419">
        <v>18041</v>
      </c>
      <c r="T419">
        <v>13022</v>
      </c>
      <c r="U419">
        <v>0</v>
      </c>
      <c r="V419">
        <f>IF(Sheet1!X419="No",0,1)</f>
        <v>0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</row>
    <row r="420" spans="1:34" x14ac:dyDescent="0.3">
      <c r="A420">
        <f>IF(Sheet1!C420="No",0,1)</f>
        <v>0</v>
      </c>
      <c r="B420">
        <v>26</v>
      </c>
      <c r="C420">
        <f>IF(Sheet1!D420="Non-Travel",0,IF(Sheet1!D420="Travel_Frequently",1,2))</f>
        <v>2</v>
      </c>
      <c r="D420">
        <v>1349</v>
      </c>
      <c r="E420">
        <f>IF(Sheet1!F420="Human Resources",0,IF(Sheet1!F420="Research &amp; Development",1,2))</f>
        <v>1</v>
      </c>
      <c r="F420">
        <v>23</v>
      </c>
      <c r="G420">
        <v>3</v>
      </c>
      <c r="H420" cm="1">
        <f t="array" ref="H420">_xlfn.IFS(Sheet1!I420="Human Resources",0,Sheet1!I420="Life Sciences",1,Sheet1!I420="Marketing",2,Sheet1!I420="Medical",3,Sheet1!I420="Technical Degree",4,Sheet1!I420="Other",5)</f>
        <v>1</v>
      </c>
      <c r="I420">
        <v>1</v>
      </c>
      <c r="J420">
        <v>560</v>
      </c>
      <c r="K420">
        <v>1</v>
      </c>
      <c r="L420">
        <f>IF(Sheet1!M420="Male",0,1)</f>
        <v>1</v>
      </c>
      <c r="M420">
        <v>90</v>
      </c>
      <c r="N420">
        <v>3</v>
      </c>
      <c r="O420">
        <v>1</v>
      </c>
      <c r="P420" cm="1">
        <f t="array" ref="P420">_xlfn.IFS(Sheet1!Q420="Healthcare Representative",0,Sheet1!Q420="Human Resources",1,Sheet1!Q420="Laboratory Technician",2,Sheet1!Q420="Manager",3,Sheet1!Q420="Manufacturing Director",4,Sheet1!Q420="Research Director",5,Sheet1!Q420="Research Scientist",6,Sheet1!Q420="Sales Executive",7,Sheet1!Q420="Sales Representative",8)</f>
        <v>6</v>
      </c>
      <c r="Q420">
        <v>4</v>
      </c>
      <c r="R420">
        <f>IF(Sheet1!S420="Single",0,IF(Sheet1!S420="Married",1,2))</f>
        <v>2</v>
      </c>
      <c r="S420">
        <v>2886</v>
      </c>
      <c r="T420">
        <v>3032</v>
      </c>
      <c r="U420">
        <v>1</v>
      </c>
      <c r="V420">
        <f>IF(Sheet1!X420="No",0,1)</f>
        <v>0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</row>
    <row r="421" spans="1:34" x14ac:dyDescent="0.3">
      <c r="A421">
        <f>IF(Sheet1!C421="No",0,1)</f>
        <v>0</v>
      </c>
      <c r="B421">
        <v>30</v>
      </c>
      <c r="C421">
        <f>IF(Sheet1!D421="Non-Travel",0,IF(Sheet1!D421="Travel_Frequently",1,2))</f>
        <v>0</v>
      </c>
      <c r="D421">
        <v>1400</v>
      </c>
      <c r="E421">
        <f>IF(Sheet1!F421="Human Resources",0,IF(Sheet1!F421="Research &amp; Development",1,2))</f>
        <v>1</v>
      </c>
      <c r="F421">
        <v>3</v>
      </c>
      <c r="G421">
        <v>3</v>
      </c>
      <c r="H421" cm="1">
        <f t="array" ref="H421">_xlfn.IFS(Sheet1!I421="Human Resources",0,Sheet1!I421="Life Sciences",1,Sheet1!I421="Marketing",2,Sheet1!I421="Medical",3,Sheet1!I421="Technical Degree",4,Sheet1!I421="Other",5)</f>
        <v>1</v>
      </c>
      <c r="I421">
        <v>1</v>
      </c>
      <c r="J421">
        <v>562</v>
      </c>
      <c r="K421">
        <v>3</v>
      </c>
      <c r="L421">
        <f>IF(Sheet1!M421="Male",0,1)</f>
        <v>0</v>
      </c>
      <c r="M421">
        <v>53</v>
      </c>
      <c r="N421">
        <v>3</v>
      </c>
      <c r="O421">
        <v>1</v>
      </c>
      <c r="P421" cm="1">
        <f t="array" ref="P421">_xlfn.IFS(Sheet1!Q421="Healthcare Representative",0,Sheet1!Q421="Human Resources",1,Sheet1!Q421="Laboratory Technician",2,Sheet1!Q421="Manager",3,Sheet1!Q421="Manufacturing Director",4,Sheet1!Q421="Research Director",5,Sheet1!Q421="Research Scientist",6,Sheet1!Q421="Sales Executive",7,Sheet1!Q421="Sales Representative",8)</f>
        <v>2</v>
      </c>
      <c r="Q421">
        <v>4</v>
      </c>
      <c r="R421">
        <f>IF(Sheet1!S421="Single",0,IF(Sheet1!S421="Married",1,2))</f>
        <v>1</v>
      </c>
      <c r="S421">
        <v>2097</v>
      </c>
      <c r="T421">
        <v>16734</v>
      </c>
      <c r="U421">
        <v>4</v>
      </c>
      <c r="V421">
        <f>IF(Sheet1!X421="No",0,1)</f>
        <v>0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</row>
    <row r="422" spans="1:34" x14ac:dyDescent="0.3">
      <c r="A422">
        <f>IF(Sheet1!C422="No",0,1)</f>
        <v>0</v>
      </c>
      <c r="B422">
        <v>29</v>
      </c>
      <c r="C422">
        <f>IF(Sheet1!D422="Non-Travel",0,IF(Sheet1!D422="Travel_Frequently",1,2))</f>
        <v>2</v>
      </c>
      <c r="D422">
        <v>986</v>
      </c>
      <c r="E422">
        <f>IF(Sheet1!F422="Human Resources",0,IF(Sheet1!F422="Research &amp; Development",1,2))</f>
        <v>1</v>
      </c>
      <c r="F422">
        <v>3</v>
      </c>
      <c r="G422">
        <v>4</v>
      </c>
      <c r="H422" cm="1">
        <f t="array" ref="H422">_xlfn.IFS(Sheet1!I422="Human Resources",0,Sheet1!I422="Life Sciences",1,Sheet1!I422="Marketing",2,Sheet1!I422="Medical",3,Sheet1!I422="Technical Degree",4,Sheet1!I422="Other",5)</f>
        <v>3</v>
      </c>
      <c r="I422">
        <v>1</v>
      </c>
      <c r="J422">
        <v>564</v>
      </c>
      <c r="K422">
        <v>2</v>
      </c>
      <c r="L422">
        <f>IF(Sheet1!M422="Male",0,1)</f>
        <v>0</v>
      </c>
      <c r="M422">
        <v>93</v>
      </c>
      <c r="N422">
        <v>2</v>
      </c>
      <c r="O422">
        <v>3</v>
      </c>
      <c r="P422" cm="1">
        <f t="array" ref="P422">_xlfn.IFS(Sheet1!Q422="Healthcare Representative",0,Sheet1!Q422="Human Resources",1,Sheet1!Q422="Laboratory Technician",2,Sheet1!Q422="Manager",3,Sheet1!Q422="Manufacturing Director",4,Sheet1!Q422="Research Director",5,Sheet1!Q422="Research Scientist",6,Sheet1!Q422="Sales Executive",7,Sheet1!Q422="Sales Representative",8)</f>
        <v>5</v>
      </c>
      <c r="Q422">
        <v>3</v>
      </c>
      <c r="R422">
        <f>IF(Sheet1!S422="Single",0,IF(Sheet1!S422="Married",1,2))</f>
        <v>1</v>
      </c>
      <c r="S422">
        <v>11935</v>
      </c>
      <c r="T422">
        <v>21526</v>
      </c>
      <c r="U422">
        <v>1</v>
      </c>
      <c r="V422">
        <f>IF(Sheet1!X422="No",0,1)</f>
        <v>0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</row>
    <row r="423" spans="1:34" x14ac:dyDescent="0.3">
      <c r="A423">
        <f>IF(Sheet1!C423="No",0,1)</f>
        <v>1</v>
      </c>
      <c r="B423">
        <v>29</v>
      </c>
      <c r="C423">
        <f>IF(Sheet1!D423="Non-Travel",0,IF(Sheet1!D423="Travel_Frequently",1,2))</f>
        <v>2</v>
      </c>
      <c r="D423">
        <v>408</v>
      </c>
      <c r="E423">
        <f>IF(Sheet1!F423="Human Resources",0,IF(Sheet1!F423="Research &amp; Development",1,2))</f>
        <v>1</v>
      </c>
      <c r="F423">
        <v>25</v>
      </c>
      <c r="G423">
        <v>5</v>
      </c>
      <c r="H423" cm="1">
        <f t="array" ref="H423">_xlfn.IFS(Sheet1!I423="Human Resources",0,Sheet1!I423="Life Sciences",1,Sheet1!I423="Marketing",2,Sheet1!I423="Medical",3,Sheet1!I423="Technical Degree",4,Sheet1!I423="Other",5)</f>
        <v>4</v>
      </c>
      <c r="I423">
        <v>1</v>
      </c>
      <c r="J423">
        <v>565</v>
      </c>
      <c r="K423">
        <v>3</v>
      </c>
      <c r="L423">
        <f>IF(Sheet1!M423="Male",0,1)</f>
        <v>1</v>
      </c>
      <c r="M423">
        <v>71</v>
      </c>
      <c r="N423">
        <v>2</v>
      </c>
      <c r="O423">
        <v>1</v>
      </c>
      <c r="P423" cm="1">
        <f t="array" ref="P423">_xlfn.IFS(Sheet1!Q423="Healthcare Representative",0,Sheet1!Q423="Human Resources",1,Sheet1!Q423="Laboratory Technician",2,Sheet1!Q423="Manager",3,Sheet1!Q423="Manufacturing Director",4,Sheet1!Q423="Research Director",5,Sheet1!Q423="Research Scientist",6,Sheet1!Q423="Sales Executive",7,Sheet1!Q423="Sales Representative",8)</f>
        <v>6</v>
      </c>
      <c r="Q423">
        <v>2</v>
      </c>
      <c r="R423">
        <f>IF(Sheet1!S423="Single",0,IF(Sheet1!S423="Married",1,2))</f>
        <v>1</v>
      </c>
      <c r="S423">
        <v>2546</v>
      </c>
      <c r="T423">
        <v>18300</v>
      </c>
      <c r="U423">
        <v>5</v>
      </c>
      <c r="V423">
        <f>IF(Sheet1!X423="No",0,1)</f>
        <v>0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</row>
    <row r="424" spans="1:34" x14ac:dyDescent="0.3">
      <c r="A424">
        <f>IF(Sheet1!C424="No",0,1)</f>
        <v>1</v>
      </c>
      <c r="B424">
        <v>19</v>
      </c>
      <c r="C424">
        <f>IF(Sheet1!D424="Non-Travel",0,IF(Sheet1!D424="Travel_Frequently",1,2))</f>
        <v>2</v>
      </c>
      <c r="D424">
        <v>489</v>
      </c>
      <c r="E424">
        <f>IF(Sheet1!F424="Human Resources",0,IF(Sheet1!F424="Research &amp; Development",1,2))</f>
        <v>0</v>
      </c>
      <c r="F424">
        <v>2</v>
      </c>
      <c r="G424">
        <v>2</v>
      </c>
      <c r="H424" cm="1">
        <f t="array" ref="H424">_xlfn.IFS(Sheet1!I424="Human Resources",0,Sheet1!I424="Life Sciences",1,Sheet1!I424="Marketing",2,Sheet1!I424="Medical",3,Sheet1!I424="Technical Degree",4,Sheet1!I424="Other",5)</f>
        <v>4</v>
      </c>
      <c r="I424">
        <v>1</v>
      </c>
      <c r="J424">
        <v>566</v>
      </c>
      <c r="K424">
        <v>1</v>
      </c>
      <c r="L424">
        <f>IF(Sheet1!M424="Male",0,1)</f>
        <v>0</v>
      </c>
      <c r="M424">
        <v>52</v>
      </c>
      <c r="N424">
        <v>2</v>
      </c>
      <c r="O424">
        <v>1</v>
      </c>
      <c r="P424" cm="1">
        <f t="array" ref="P424">_xlfn.IFS(Sheet1!Q424="Healthcare Representative",0,Sheet1!Q424="Human Resources",1,Sheet1!Q424="Laboratory Technician",2,Sheet1!Q424="Manager",3,Sheet1!Q424="Manufacturing Director",4,Sheet1!Q424="Research Director",5,Sheet1!Q424="Research Scientist",6,Sheet1!Q424="Sales Executive",7,Sheet1!Q424="Sales Representative",8)</f>
        <v>1</v>
      </c>
      <c r="Q424">
        <v>4</v>
      </c>
      <c r="R424">
        <f>IF(Sheet1!S424="Single",0,IF(Sheet1!S424="Married",1,2))</f>
        <v>0</v>
      </c>
      <c r="S424">
        <v>2564</v>
      </c>
      <c r="T424">
        <v>18437</v>
      </c>
      <c r="U424">
        <v>1</v>
      </c>
      <c r="V424">
        <f>IF(Sheet1!X424="No",0,1)</f>
        <v>0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</row>
    <row r="425" spans="1:34" x14ac:dyDescent="0.3">
      <c r="A425">
        <f>IF(Sheet1!C425="No",0,1)</f>
        <v>0</v>
      </c>
      <c r="B425">
        <v>30</v>
      </c>
      <c r="C425">
        <f>IF(Sheet1!D425="Non-Travel",0,IF(Sheet1!D425="Travel_Frequently",1,2))</f>
        <v>0</v>
      </c>
      <c r="D425">
        <v>1398</v>
      </c>
      <c r="E425">
        <f>IF(Sheet1!F425="Human Resources",0,IF(Sheet1!F425="Research &amp; Development",1,2))</f>
        <v>2</v>
      </c>
      <c r="F425">
        <v>22</v>
      </c>
      <c r="G425">
        <v>4</v>
      </c>
      <c r="H425" cm="1">
        <f t="array" ref="H425">_xlfn.IFS(Sheet1!I425="Human Resources",0,Sheet1!I425="Life Sciences",1,Sheet1!I425="Marketing",2,Sheet1!I425="Medical",3,Sheet1!I425="Technical Degree",4,Sheet1!I425="Other",5)</f>
        <v>5</v>
      </c>
      <c r="I425">
        <v>1</v>
      </c>
      <c r="J425">
        <v>567</v>
      </c>
      <c r="K425">
        <v>3</v>
      </c>
      <c r="L425">
        <f>IF(Sheet1!M425="Male",0,1)</f>
        <v>1</v>
      </c>
      <c r="M425">
        <v>69</v>
      </c>
      <c r="N425">
        <v>3</v>
      </c>
      <c r="O425">
        <v>3</v>
      </c>
      <c r="P425" cm="1">
        <f t="array" ref="P425">_xlfn.IFS(Sheet1!Q425="Healthcare Representative",0,Sheet1!Q425="Human Resources",1,Sheet1!Q425="Laboratory Technician",2,Sheet1!Q425="Manager",3,Sheet1!Q425="Manufacturing Director",4,Sheet1!Q425="Research Director",5,Sheet1!Q425="Research Scientist",6,Sheet1!Q425="Sales Executive",7,Sheet1!Q425="Sales Representative",8)</f>
        <v>7</v>
      </c>
      <c r="Q425">
        <v>1</v>
      </c>
      <c r="R425">
        <f>IF(Sheet1!S425="Single",0,IF(Sheet1!S425="Married",1,2))</f>
        <v>1</v>
      </c>
      <c r="S425">
        <v>8412</v>
      </c>
      <c r="T425">
        <v>2890</v>
      </c>
      <c r="U425">
        <v>0</v>
      </c>
      <c r="V425">
        <f>IF(Sheet1!X425="No",0,1)</f>
        <v>0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</row>
    <row r="426" spans="1:34" x14ac:dyDescent="0.3">
      <c r="A426">
        <f>IF(Sheet1!C426="No",0,1)</f>
        <v>0</v>
      </c>
      <c r="B426">
        <v>57</v>
      </c>
      <c r="C426">
        <f>IF(Sheet1!D426="Non-Travel",0,IF(Sheet1!D426="Travel_Frequently",1,2))</f>
        <v>2</v>
      </c>
      <c r="D426">
        <v>210</v>
      </c>
      <c r="E426">
        <f>IF(Sheet1!F426="Human Resources",0,IF(Sheet1!F426="Research &amp; Development",1,2))</f>
        <v>2</v>
      </c>
      <c r="F426">
        <v>29</v>
      </c>
      <c r="G426">
        <v>3</v>
      </c>
      <c r="H426" cm="1">
        <f t="array" ref="H426">_xlfn.IFS(Sheet1!I426="Human Resources",0,Sheet1!I426="Life Sciences",1,Sheet1!I426="Marketing",2,Sheet1!I426="Medical",3,Sheet1!I426="Technical Degree",4,Sheet1!I426="Other",5)</f>
        <v>2</v>
      </c>
      <c r="I426">
        <v>1</v>
      </c>
      <c r="J426">
        <v>568</v>
      </c>
      <c r="K426">
        <v>1</v>
      </c>
      <c r="L426">
        <f>IF(Sheet1!M426="Male",0,1)</f>
        <v>0</v>
      </c>
      <c r="M426">
        <v>56</v>
      </c>
      <c r="N426">
        <v>2</v>
      </c>
      <c r="O426">
        <v>4</v>
      </c>
      <c r="P426" cm="1">
        <f t="array" ref="P426">_xlfn.IFS(Sheet1!Q426="Healthcare Representative",0,Sheet1!Q426="Human Resources",1,Sheet1!Q426="Laboratory Technician",2,Sheet1!Q426="Manager",3,Sheet1!Q426="Manufacturing Director",4,Sheet1!Q426="Research Director",5,Sheet1!Q426="Research Scientist",6,Sheet1!Q426="Sales Executive",7,Sheet1!Q426="Sales Representative",8)</f>
        <v>3</v>
      </c>
      <c r="Q426">
        <v>4</v>
      </c>
      <c r="R426">
        <f>IF(Sheet1!S426="Single",0,IF(Sheet1!S426="Married",1,2))</f>
        <v>2</v>
      </c>
      <c r="S426">
        <v>14118</v>
      </c>
      <c r="T426">
        <v>22102</v>
      </c>
      <c r="U426">
        <v>3</v>
      </c>
      <c r="V426">
        <f>IF(Sheet1!X426="No",0,1)</f>
        <v>0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</row>
    <row r="427" spans="1:34" x14ac:dyDescent="0.3">
      <c r="A427">
        <f>IF(Sheet1!C427="No",0,1)</f>
        <v>0</v>
      </c>
      <c r="B427">
        <v>50</v>
      </c>
      <c r="C427">
        <f>IF(Sheet1!D427="Non-Travel",0,IF(Sheet1!D427="Travel_Frequently",1,2))</f>
        <v>2</v>
      </c>
      <c r="D427">
        <v>1099</v>
      </c>
      <c r="E427">
        <f>IF(Sheet1!F427="Human Resources",0,IF(Sheet1!F427="Research &amp; Development",1,2))</f>
        <v>1</v>
      </c>
      <c r="F427">
        <v>29</v>
      </c>
      <c r="G427">
        <v>4</v>
      </c>
      <c r="H427" cm="1">
        <f t="array" ref="H427">_xlfn.IFS(Sheet1!I427="Human Resources",0,Sheet1!I427="Life Sciences",1,Sheet1!I427="Marketing",2,Sheet1!I427="Medical",3,Sheet1!I427="Technical Degree",4,Sheet1!I427="Other",5)</f>
        <v>1</v>
      </c>
      <c r="I427">
        <v>1</v>
      </c>
      <c r="J427">
        <v>569</v>
      </c>
      <c r="K427">
        <v>2</v>
      </c>
      <c r="L427">
        <f>IF(Sheet1!M427="Male",0,1)</f>
        <v>0</v>
      </c>
      <c r="M427">
        <v>88</v>
      </c>
      <c r="N427">
        <v>2</v>
      </c>
      <c r="O427">
        <v>4</v>
      </c>
      <c r="P427" cm="1">
        <f t="array" ref="P427">_xlfn.IFS(Sheet1!Q427="Healthcare Representative",0,Sheet1!Q427="Human Resources",1,Sheet1!Q427="Laboratory Technician",2,Sheet1!Q427="Manager",3,Sheet1!Q427="Manufacturing Director",4,Sheet1!Q427="Research Director",5,Sheet1!Q427="Research Scientist",6,Sheet1!Q427="Sales Executive",7,Sheet1!Q427="Sales Representative",8)</f>
        <v>3</v>
      </c>
      <c r="Q427">
        <v>3</v>
      </c>
      <c r="R427">
        <f>IF(Sheet1!S427="Single",0,IF(Sheet1!S427="Married",1,2))</f>
        <v>1</v>
      </c>
      <c r="S427">
        <v>17046</v>
      </c>
      <c r="T427">
        <v>9314</v>
      </c>
      <c r="U427">
        <v>0</v>
      </c>
      <c r="V427">
        <f>IF(Sheet1!X427="No",0,1)</f>
        <v>0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</row>
    <row r="428" spans="1:34" x14ac:dyDescent="0.3">
      <c r="A428">
        <f>IF(Sheet1!C428="No",0,1)</f>
        <v>0</v>
      </c>
      <c r="B428">
        <v>30</v>
      </c>
      <c r="C428">
        <f>IF(Sheet1!D428="Non-Travel",0,IF(Sheet1!D428="Travel_Frequently",1,2))</f>
        <v>0</v>
      </c>
      <c r="D428">
        <v>1116</v>
      </c>
      <c r="E428">
        <f>IF(Sheet1!F428="Human Resources",0,IF(Sheet1!F428="Research &amp; Development",1,2))</f>
        <v>1</v>
      </c>
      <c r="F428">
        <v>2</v>
      </c>
      <c r="G428">
        <v>3</v>
      </c>
      <c r="H428" cm="1">
        <f t="array" ref="H428">_xlfn.IFS(Sheet1!I428="Human Resources",0,Sheet1!I428="Life Sciences",1,Sheet1!I428="Marketing",2,Sheet1!I428="Medical",3,Sheet1!I428="Technical Degree",4,Sheet1!I428="Other",5)</f>
        <v>3</v>
      </c>
      <c r="I428">
        <v>1</v>
      </c>
      <c r="J428">
        <v>571</v>
      </c>
      <c r="K428">
        <v>3</v>
      </c>
      <c r="L428">
        <f>IF(Sheet1!M428="Male",0,1)</f>
        <v>1</v>
      </c>
      <c r="M428">
        <v>49</v>
      </c>
      <c r="N428">
        <v>3</v>
      </c>
      <c r="O428">
        <v>1</v>
      </c>
      <c r="P428" cm="1">
        <f t="array" ref="P428">_xlfn.IFS(Sheet1!Q428="Healthcare Representative",0,Sheet1!Q428="Human Resources",1,Sheet1!Q428="Laboratory Technician",2,Sheet1!Q428="Manager",3,Sheet1!Q428="Manufacturing Director",4,Sheet1!Q428="Research Director",5,Sheet1!Q428="Research Scientist",6,Sheet1!Q428="Sales Executive",7,Sheet1!Q428="Sales Representative",8)</f>
        <v>2</v>
      </c>
      <c r="Q428">
        <v>4</v>
      </c>
      <c r="R428">
        <f>IF(Sheet1!S428="Single",0,IF(Sheet1!S428="Married",1,2))</f>
        <v>0</v>
      </c>
      <c r="S428">
        <v>2564</v>
      </c>
      <c r="T428">
        <v>7181</v>
      </c>
      <c r="U428">
        <v>0</v>
      </c>
      <c r="V428">
        <f>IF(Sheet1!X428="No",0,1)</f>
        <v>0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</row>
    <row r="429" spans="1:34" x14ac:dyDescent="0.3">
      <c r="A429">
        <f>IF(Sheet1!C429="No",0,1)</f>
        <v>0</v>
      </c>
      <c r="B429">
        <v>60</v>
      </c>
      <c r="C429">
        <f>IF(Sheet1!D429="Non-Travel",0,IF(Sheet1!D429="Travel_Frequently",1,2))</f>
        <v>1</v>
      </c>
      <c r="D429">
        <v>1499</v>
      </c>
      <c r="E429">
        <f>IF(Sheet1!F429="Human Resources",0,IF(Sheet1!F429="Research &amp; Development",1,2))</f>
        <v>2</v>
      </c>
      <c r="F429">
        <v>28</v>
      </c>
      <c r="G429">
        <v>3</v>
      </c>
      <c r="H429" cm="1">
        <f t="array" ref="H429">_xlfn.IFS(Sheet1!I429="Human Resources",0,Sheet1!I429="Life Sciences",1,Sheet1!I429="Marketing",2,Sheet1!I429="Medical",3,Sheet1!I429="Technical Degree",4,Sheet1!I429="Other",5)</f>
        <v>2</v>
      </c>
      <c r="I429">
        <v>1</v>
      </c>
      <c r="J429">
        <v>573</v>
      </c>
      <c r="K429">
        <v>3</v>
      </c>
      <c r="L429">
        <f>IF(Sheet1!M429="Male",0,1)</f>
        <v>1</v>
      </c>
      <c r="M429">
        <v>80</v>
      </c>
      <c r="N429">
        <v>2</v>
      </c>
      <c r="O429">
        <v>3</v>
      </c>
      <c r="P429" cm="1">
        <f t="array" ref="P429">_xlfn.IFS(Sheet1!Q429="Healthcare Representative",0,Sheet1!Q429="Human Resources",1,Sheet1!Q429="Laboratory Technician",2,Sheet1!Q429="Manager",3,Sheet1!Q429="Manufacturing Director",4,Sheet1!Q429="Research Director",5,Sheet1!Q429="Research Scientist",6,Sheet1!Q429="Sales Executive",7,Sheet1!Q429="Sales Representative",8)</f>
        <v>7</v>
      </c>
      <c r="Q429">
        <v>1</v>
      </c>
      <c r="R429">
        <f>IF(Sheet1!S429="Single",0,IF(Sheet1!S429="Married",1,2))</f>
        <v>1</v>
      </c>
      <c r="S429">
        <v>10266</v>
      </c>
      <c r="T429">
        <v>2845</v>
      </c>
      <c r="U429">
        <v>4</v>
      </c>
      <c r="V429">
        <f>IF(Sheet1!X429="No",0,1)</f>
        <v>0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</row>
    <row r="430" spans="1:34" x14ac:dyDescent="0.3">
      <c r="A430">
        <f>IF(Sheet1!C430="No",0,1)</f>
        <v>0</v>
      </c>
      <c r="B430">
        <v>47</v>
      </c>
      <c r="C430">
        <f>IF(Sheet1!D430="Non-Travel",0,IF(Sheet1!D430="Travel_Frequently",1,2))</f>
        <v>2</v>
      </c>
      <c r="D430">
        <v>983</v>
      </c>
      <c r="E430">
        <f>IF(Sheet1!F430="Human Resources",0,IF(Sheet1!F430="Research &amp; Development",1,2))</f>
        <v>1</v>
      </c>
      <c r="F430">
        <v>2</v>
      </c>
      <c r="G430">
        <v>2</v>
      </c>
      <c r="H430" cm="1">
        <f t="array" ref="H430">_xlfn.IFS(Sheet1!I430="Human Resources",0,Sheet1!I430="Life Sciences",1,Sheet1!I430="Marketing",2,Sheet1!I430="Medical",3,Sheet1!I430="Technical Degree",4,Sheet1!I430="Other",5)</f>
        <v>3</v>
      </c>
      <c r="I430">
        <v>1</v>
      </c>
      <c r="J430">
        <v>574</v>
      </c>
      <c r="K430">
        <v>1</v>
      </c>
      <c r="L430">
        <f>IF(Sheet1!M430="Male",0,1)</f>
        <v>1</v>
      </c>
      <c r="M430">
        <v>65</v>
      </c>
      <c r="N430">
        <v>3</v>
      </c>
      <c r="O430">
        <v>2</v>
      </c>
      <c r="P430" cm="1">
        <f t="array" ref="P430">_xlfn.IFS(Sheet1!Q430="Healthcare Representative",0,Sheet1!Q430="Human Resources",1,Sheet1!Q430="Laboratory Technician",2,Sheet1!Q430="Manager",3,Sheet1!Q430="Manufacturing Director",4,Sheet1!Q430="Research Director",5,Sheet1!Q430="Research Scientist",6,Sheet1!Q430="Sales Executive",7,Sheet1!Q430="Sales Representative",8)</f>
        <v>4</v>
      </c>
      <c r="Q430">
        <v>4</v>
      </c>
      <c r="R430">
        <f>IF(Sheet1!S430="Single",0,IF(Sheet1!S430="Married",1,2))</f>
        <v>2</v>
      </c>
      <c r="S430">
        <v>5070</v>
      </c>
      <c r="T430">
        <v>7389</v>
      </c>
      <c r="U430">
        <v>5</v>
      </c>
      <c r="V430">
        <f>IF(Sheet1!X430="No",0,1)</f>
        <v>0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</row>
    <row r="431" spans="1:34" x14ac:dyDescent="0.3">
      <c r="A431">
        <f>IF(Sheet1!C431="No",0,1)</f>
        <v>0</v>
      </c>
      <c r="B431">
        <v>46</v>
      </c>
      <c r="C431">
        <f>IF(Sheet1!D431="Non-Travel",0,IF(Sheet1!D431="Travel_Frequently",1,2))</f>
        <v>2</v>
      </c>
      <c r="D431">
        <v>1009</v>
      </c>
      <c r="E431">
        <f>IF(Sheet1!F431="Human Resources",0,IF(Sheet1!F431="Research &amp; Development",1,2))</f>
        <v>1</v>
      </c>
      <c r="F431">
        <v>2</v>
      </c>
      <c r="G431">
        <v>3</v>
      </c>
      <c r="H431" cm="1">
        <f t="array" ref="H431">_xlfn.IFS(Sheet1!I431="Human Resources",0,Sheet1!I431="Life Sciences",1,Sheet1!I431="Marketing",2,Sheet1!I431="Medical",3,Sheet1!I431="Technical Degree",4,Sheet1!I431="Other",5)</f>
        <v>1</v>
      </c>
      <c r="I431">
        <v>1</v>
      </c>
      <c r="J431">
        <v>575</v>
      </c>
      <c r="K431">
        <v>1</v>
      </c>
      <c r="L431">
        <f>IF(Sheet1!M431="Male",0,1)</f>
        <v>0</v>
      </c>
      <c r="M431">
        <v>51</v>
      </c>
      <c r="N431">
        <v>3</v>
      </c>
      <c r="O431">
        <v>4</v>
      </c>
      <c r="P431" cm="1">
        <f t="array" ref="P431">_xlfn.IFS(Sheet1!Q431="Healthcare Representative",0,Sheet1!Q431="Human Resources",1,Sheet1!Q431="Laboratory Technician",2,Sheet1!Q431="Manager",3,Sheet1!Q431="Manufacturing Director",4,Sheet1!Q431="Research Director",5,Sheet1!Q431="Research Scientist",6,Sheet1!Q431="Sales Executive",7,Sheet1!Q431="Sales Representative",8)</f>
        <v>5</v>
      </c>
      <c r="Q431">
        <v>3</v>
      </c>
      <c r="R431">
        <f>IF(Sheet1!S431="Single",0,IF(Sheet1!S431="Married",1,2))</f>
        <v>1</v>
      </c>
      <c r="S431">
        <v>17861</v>
      </c>
      <c r="T431">
        <v>2288</v>
      </c>
      <c r="U431">
        <v>6</v>
      </c>
      <c r="V431">
        <f>IF(Sheet1!X431="No",0,1)</f>
        <v>0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</row>
    <row r="432" spans="1:34" x14ac:dyDescent="0.3">
      <c r="A432">
        <f>IF(Sheet1!C432="No",0,1)</f>
        <v>0</v>
      </c>
      <c r="B432">
        <v>35</v>
      </c>
      <c r="C432">
        <f>IF(Sheet1!D432="Non-Travel",0,IF(Sheet1!D432="Travel_Frequently",1,2))</f>
        <v>2</v>
      </c>
      <c r="D432">
        <v>144</v>
      </c>
      <c r="E432">
        <f>IF(Sheet1!F432="Human Resources",0,IF(Sheet1!F432="Research &amp; Development",1,2))</f>
        <v>1</v>
      </c>
      <c r="F432">
        <v>22</v>
      </c>
      <c r="G432">
        <v>3</v>
      </c>
      <c r="H432" cm="1">
        <f t="array" ref="H432">_xlfn.IFS(Sheet1!I432="Human Resources",0,Sheet1!I432="Life Sciences",1,Sheet1!I432="Marketing",2,Sheet1!I432="Medical",3,Sheet1!I432="Technical Degree",4,Sheet1!I432="Other",5)</f>
        <v>1</v>
      </c>
      <c r="I432">
        <v>1</v>
      </c>
      <c r="J432">
        <v>577</v>
      </c>
      <c r="K432">
        <v>4</v>
      </c>
      <c r="L432">
        <f>IF(Sheet1!M432="Male",0,1)</f>
        <v>0</v>
      </c>
      <c r="M432">
        <v>46</v>
      </c>
      <c r="N432">
        <v>1</v>
      </c>
      <c r="O432">
        <v>1</v>
      </c>
      <c r="P432" cm="1">
        <f t="array" ref="P432">_xlfn.IFS(Sheet1!Q432="Healthcare Representative",0,Sheet1!Q432="Human Resources",1,Sheet1!Q432="Laboratory Technician",2,Sheet1!Q432="Manager",3,Sheet1!Q432="Manufacturing Director",4,Sheet1!Q432="Research Director",5,Sheet1!Q432="Research Scientist",6,Sheet1!Q432="Sales Executive",7,Sheet1!Q432="Sales Representative",8)</f>
        <v>2</v>
      </c>
      <c r="Q432">
        <v>3</v>
      </c>
      <c r="R432">
        <f>IF(Sheet1!S432="Single",0,IF(Sheet1!S432="Married",1,2))</f>
        <v>0</v>
      </c>
      <c r="S432">
        <v>4230</v>
      </c>
      <c r="T432">
        <v>19225</v>
      </c>
      <c r="U432">
        <v>0</v>
      </c>
      <c r="V432">
        <f>IF(Sheet1!X432="No",0,1)</f>
        <v>0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</row>
    <row r="433" spans="1:34" x14ac:dyDescent="0.3">
      <c r="A433">
        <f>IF(Sheet1!C433="No",0,1)</f>
        <v>0</v>
      </c>
      <c r="B433">
        <v>54</v>
      </c>
      <c r="C433">
        <f>IF(Sheet1!D433="Non-Travel",0,IF(Sheet1!D433="Travel_Frequently",1,2))</f>
        <v>2</v>
      </c>
      <c r="D433">
        <v>548</v>
      </c>
      <c r="E433">
        <f>IF(Sheet1!F433="Human Resources",0,IF(Sheet1!F433="Research &amp; Development",1,2))</f>
        <v>1</v>
      </c>
      <c r="F433">
        <v>8</v>
      </c>
      <c r="G433">
        <v>4</v>
      </c>
      <c r="H433" cm="1">
        <f t="array" ref="H433">_xlfn.IFS(Sheet1!I433="Human Resources",0,Sheet1!I433="Life Sciences",1,Sheet1!I433="Marketing",2,Sheet1!I433="Medical",3,Sheet1!I433="Technical Degree",4,Sheet1!I433="Other",5)</f>
        <v>1</v>
      </c>
      <c r="I433">
        <v>1</v>
      </c>
      <c r="J433">
        <v>578</v>
      </c>
      <c r="K433">
        <v>3</v>
      </c>
      <c r="L433">
        <f>IF(Sheet1!M433="Male",0,1)</f>
        <v>1</v>
      </c>
      <c r="M433">
        <v>42</v>
      </c>
      <c r="N433">
        <v>3</v>
      </c>
      <c r="O433">
        <v>2</v>
      </c>
      <c r="P433" cm="1">
        <f t="array" ref="P433">_xlfn.IFS(Sheet1!Q433="Healthcare Representative",0,Sheet1!Q433="Human Resources",1,Sheet1!Q433="Laboratory Technician",2,Sheet1!Q433="Manager",3,Sheet1!Q433="Manufacturing Director",4,Sheet1!Q433="Research Director",5,Sheet1!Q433="Research Scientist",6,Sheet1!Q433="Sales Executive",7,Sheet1!Q433="Sales Representative",8)</f>
        <v>2</v>
      </c>
      <c r="Q433">
        <v>3</v>
      </c>
      <c r="R433">
        <f>IF(Sheet1!S433="Single",0,IF(Sheet1!S433="Married",1,2))</f>
        <v>0</v>
      </c>
      <c r="S433">
        <v>3780</v>
      </c>
      <c r="T433">
        <v>23428</v>
      </c>
      <c r="U433">
        <v>7</v>
      </c>
      <c r="V433">
        <f>IF(Sheet1!X433="No",0,1)</f>
        <v>0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3">
      <c r="A434">
        <f>IF(Sheet1!C434="No",0,1)</f>
        <v>0</v>
      </c>
      <c r="B434">
        <v>34</v>
      </c>
      <c r="C434">
        <f>IF(Sheet1!D434="Non-Travel",0,IF(Sheet1!D434="Travel_Frequently",1,2))</f>
        <v>2</v>
      </c>
      <c r="D434">
        <v>1303</v>
      </c>
      <c r="E434">
        <f>IF(Sheet1!F434="Human Resources",0,IF(Sheet1!F434="Research &amp; Development",1,2))</f>
        <v>1</v>
      </c>
      <c r="F434">
        <v>2</v>
      </c>
      <c r="G434">
        <v>4</v>
      </c>
      <c r="H434" cm="1">
        <f t="array" ref="H434">_xlfn.IFS(Sheet1!I434="Human Resources",0,Sheet1!I434="Life Sciences",1,Sheet1!I434="Marketing",2,Sheet1!I434="Medical",3,Sheet1!I434="Technical Degree",4,Sheet1!I434="Other",5)</f>
        <v>1</v>
      </c>
      <c r="I434">
        <v>1</v>
      </c>
      <c r="J434">
        <v>579</v>
      </c>
      <c r="K434">
        <v>4</v>
      </c>
      <c r="L434">
        <f>IF(Sheet1!M434="Male",0,1)</f>
        <v>0</v>
      </c>
      <c r="M434">
        <v>62</v>
      </c>
      <c r="N434">
        <v>2</v>
      </c>
      <c r="O434">
        <v>1</v>
      </c>
      <c r="P434" cm="1">
        <f t="array" ref="P434">_xlfn.IFS(Sheet1!Q434="Healthcare Representative",0,Sheet1!Q434="Human Resources",1,Sheet1!Q434="Laboratory Technician",2,Sheet1!Q434="Manager",3,Sheet1!Q434="Manufacturing Director",4,Sheet1!Q434="Research Director",5,Sheet1!Q434="Research Scientist",6,Sheet1!Q434="Sales Executive",7,Sheet1!Q434="Sales Representative",8)</f>
        <v>6</v>
      </c>
      <c r="Q434">
        <v>3</v>
      </c>
      <c r="R434">
        <f>IF(Sheet1!S434="Single",0,IF(Sheet1!S434="Married",1,2))</f>
        <v>2</v>
      </c>
      <c r="S434">
        <v>2768</v>
      </c>
      <c r="T434">
        <v>8416</v>
      </c>
      <c r="U434">
        <v>3</v>
      </c>
      <c r="V434">
        <f>IF(Sheet1!X434="No",0,1)</f>
        <v>0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</row>
    <row r="435" spans="1:34" x14ac:dyDescent="0.3">
      <c r="A435">
        <f>IF(Sheet1!C435="No",0,1)</f>
        <v>0</v>
      </c>
      <c r="B435">
        <v>46</v>
      </c>
      <c r="C435">
        <f>IF(Sheet1!D435="Non-Travel",0,IF(Sheet1!D435="Travel_Frequently",1,2))</f>
        <v>2</v>
      </c>
      <c r="D435">
        <v>1125</v>
      </c>
      <c r="E435">
        <f>IF(Sheet1!F435="Human Resources",0,IF(Sheet1!F435="Research &amp; Development",1,2))</f>
        <v>2</v>
      </c>
      <c r="F435">
        <v>10</v>
      </c>
      <c r="G435">
        <v>3</v>
      </c>
      <c r="H435" cm="1">
        <f t="array" ref="H435">_xlfn.IFS(Sheet1!I435="Human Resources",0,Sheet1!I435="Life Sciences",1,Sheet1!I435="Marketing",2,Sheet1!I435="Medical",3,Sheet1!I435="Technical Degree",4,Sheet1!I435="Other",5)</f>
        <v>2</v>
      </c>
      <c r="I435">
        <v>1</v>
      </c>
      <c r="J435">
        <v>580</v>
      </c>
      <c r="K435">
        <v>3</v>
      </c>
      <c r="L435">
        <f>IF(Sheet1!M435="Male",0,1)</f>
        <v>1</v>
      </c>
      <c r="M435">
        <v>94</v>
      </c>
      <c r="N435">
        <v>2</v>
      </c>
      <c r="O435">
        <v>3</v>
      </c>
      <c r="P435" cm="1">
        <f t="array" ref="P435">_xlfn.IFS(Sheet1!Q435="Healthcare Representative",0,Sheet1!Q435="Human Resources",1,Sheet1!Q435="Laboratory Technician",2,Sheet1!Q435="Manager",3,Sheet1!Q435="Manufacturing Director",4,Sheet1!Q435="Research Director",5,Sheet1!Q435="Research Scientist",6,Sheet1!Q435="Sales Executive",7,Sheet1!Q435="Sales Representative",8)</f>
        <v>7</v>
      </c>
      <c r="Q435">
        <v>4</v>
      </c>
      <c r="R435">
        <f>IF(Sheet1!S435="Single",0,IF(Sheet1!S435="Married",1,2))</f>
        <v>1</v>
      </c>
      <c r="S435">
        <v>9071</v>
      </c>
      <c r="T435">
        <v>11563</v>
      </c>
      <c r="U435">
        <v>2</v>
      </c>
      <c r="V435">
        <f>IF(Sheet1!X435="No",0,1)</f>
        <v>1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</row>
    <row r="436" spans="1:34" x14ac:dyDescent="0.3">
      <c r="A436">
        <f>IF(Sheet1!C436="No",0,1)</f>
        <v>0</v>
      </c>
      <c r="B436">
        <v>31</v>
      </c>
      <c r="C436">
        <f>IF(Sheet1!D436="Non-Travel",0,IF(Sheet1!D436="Travel_Frequently",1,2))</f>
        <v>2</v>
      </c>
      <c r="D436">
        <v>1274</v>
      </c>
      <c r="E436">
        <f>IF(Sheet1!F436="Human Resources",0,IF(Sheet1!F436="Research &amp; Development",1,2))</f>
        <v>1</v>
      </c>
      <c r="F436">
        <v>9</v>
      </c>
      <c r="G436">
        <v>1</v>
      </c>
      <c r="H436" cm="1">
        <f t="array" ref="H436">_xlfn.IFS(Sheet1!I436="Human Resources",0,Sheet1!I436="Life Sciences",1,Sheet1!I436="Marketing",2,Sheet1!I436="Medical",3,Sheet1!I436="Technical Degree",4,Sheet1!I436="Other",5)</f>
        <v>1</v>
      </c>
      <c r="I436">
        <v>1</v>
      </c>
      <c r="J436">
        <v>581</v>
      </c>
      <c r="K436">
        <v>3</v>
      </c>
      <c r="L436">
        <f>IF(Sheet1!M436="Male",0,1)</f>
        <v>0</v>
      </c>
      <c r="M436">
        <v>33</v>
      </c>
      <c r="N436">
        <v>3</v>
      </c>
      <c r="O436">
        <v>3</v>
      </c>
      <c r="P436" cm="1">
        <f t="array" ref="P436">_xlfn.IFS(Sheet1!Q436="Healthcare Representative",0,Sheet1!Q436="Human Resources",1,Sheet1!Q436="Laboratory Technician",2,Sheet1!Q436="Manager",3,Sheet1!Q436="Manufacturing Director",4,Sheet1!Q436="Research Director",5,Sheet1!Q436="Research Scientist",6,Sheet1!Q436="Sales Executive",7,Sheet1!Q436="Sales Representative",8)</f>
        <v>4</v>
      </c>
      <c r="Q436">
        <v>2</v>
      </c>
      <c r="R436">
        <f>IF(Sheet1!S436="Single",0,IF(Sheet1!S436="Married",1,2))</f>
        <v>2</v>
      </c>
      <c r="S436">
        <v>10648</v>
      </c>
      <c r="T436">
        <v>14394</v>
      </c>
      <c r="U436">
        <v>1</v>
      </c>
      <c r="V436">
        <f>IF(Sheet1!X436="No",0,1)</f>
        <v>0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</row>
    <row r="437" spans="1:34" x14ac:dyDescent="0.3">
      <c r="A437">
        <f>IF(Sheet1!C437="No",0,1)</f>
        <v>1</v>
      </c>
      <c r="B437">
        <v>33</v>
      </c>
      <c r="C437">
        <f>IF(Sheet1!D437="Non-Travel",0,IF(Sheet1!D437="Travel_Frequently",1,2))</f>
        <v>2</v>
      </c>
      <c r="D437">
        <v>1277</v>
      </c>
      <c r="E437">
        <f>IF(Sheet1!F437="Human Resources",0,IF(Sheet1!F437="Research &amp; Development",1,2))</f>
        <v>1</v>
      </c>
      <c r="F437">
        <v>15</v>
      </c>
      <c r="G437">
        <v>1</v>
      </c>
      <c r="H437" cm="1">
        <f t="array" ref="H437">_xlfn.IFS(Sheet1!I437="Human Resources",0,Sheet1!I437="Life Sciences",1,Sheet1!I437="Marketing",2,Sheet1!I437="Medical",3,Sheet1!I437="Technical Degree",4,Sheet1!I437="Other",5)</f>
        <v>3</v>
      </c>
      <c r="I437">
        <v>1</v>
      </c>
      <c r="J437">
        <v>582</v>
      </c>
      <c r="K437">
        <v>2</v>
      </c>
      <c r="L437">
        <f>IF(Sheet1!M437="Male",0,1)</f>
        <v>0</v>
      </c>
      <c r="M437">
        <v>56</v>
      </c>
      <c r="N437">
        <v>3</v>
      </c>
      <c r="O437">
        <v>3</v>
      </c>
      <c r="P437" cm="1">
        <f t="array" ref="P437">_xlfn.IFS(Sheet1!Q437="Healthcare Representative",0,Sheet1!Q437="Human Resources",1,Sheet1!Q437="Laboratory Technician",2,Sheet1!Q437="Manager",3,Sheet1!Q437="Manufacturing Director",4,Sheet1!Q437="Research Director",5,Sheet1!Q437="Research Scientist",6,Sheet1!Q437="Sales Executive",7,Sheet1!Q437="Sales Representative",8)</f>
        <v>3</v>
      </c>
      <c r="Q437">
        <v>3</v>
      </c>
      <c r="R437">
        <f>IF(Sheet1!S437="Single",0,IF(Sheet1!S437="Married",1,2))</f>
        <v>1</v>
      </c>
      <c r="S437">
        <v>13610</v>
      </c>
      <c r="T437">
        <v>24619</v>
      </c>
      <c r="U437">
        <v>7</v>
      </c>
      <c r="V437">
        <f>IF(Sheet1!X437="No",0,1)</f>
        <v>1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</row>
    <row r="438" spans="1:34" x14ac:dyDescent="0.3">
      <c r="A438">
        <f>IF(Sheet1!C438="No",0,1)</f>
        <v>1</v>
      </c>
      <c r="B438">
        <v>33</v>
      </c>
      <c r="C438">
        <f>IF(Sheet1!D438="Non-Travel",0,IF(Sheet1!D438="Travel_Frequently",1,2))</f>
        <v>2</v>
      </c>
      <c r="D438">
        <v>587</v>
      </c>
      <c r="E438">
        <f>IF(Sheet1!F438="Human Resources",0,IF(Sheet1!F438="Research &amp; Development",1,2))</f>
        <v>1</v>
      </c>
      <c r="F438">
        <v>10</v>
      </c>
      <c r="G438">
        <v>1</v>
      </c>
      <c r="H438" cm="1">
        <f t="array" ref="H438">_xlfn.IFS(Sheet1!I438="Human Resources",0,Sheet1!I438="Life Sciences",1,Sheet1!I438="Marketing",2,Sheet1!I438="Medical",3,Sheet1!I438="Technical Degree",4,Sheet1!I438="Other",5)</f>
        <v>3</v>
      </c>
      <c r="I438">
        <v>1</v>
      </c>
      <c r="J438">
        <v>584</v>
      </c>
      <c r="K438">
        <v>1</v>
      </c>
      <c r="L438">
        <f>IF(Sheet1!M438="Male",0,1)</f>
        <v>0</v>
      </c>
      <c r="M438">
        <v>38</v>
      </c>
      <c r="N438">
        <v>1</v>
      </c>
      <c r="O438">
        <v>1</v>
      </c>
      <c r="P438" cm="1">
        <f t="array" ref="P438">_xlfn.IFS(Sheet1!Q438="Healthcare Representative",0,Sheet1!Q438="Human Resources",1,Sheet1!Q438="Laboratory Technician",2,Sheet1!Q438="Manager",3,Sheet1!Q438="Manufacturing Director",4,Sheet1!Q438="Research Director",5,Sheet1!Q438="Research Scientist",6,Sheet1!Q438="Sales Executive",7,Sheet1!Q438="Sales Representative",8)</f>
        <v>2</v>
      </c>
      <c r="Q438">
        <v>4</v>
      </c>
      <c r="R438">
        <f>IF(Sheet1!S438="Single",0,IF(Sheet1!S438="Married",1,2))</f>
        <v>2</v>
      </c>
      <c r="S438">
        <v>3408</v>
      </c>
      <c r="T438">
        <v>6705</v>
      </c>
      <c r="U438">
        <v>7</v>
      </c>
      <c r="V438">
        <f>IF(Sheet1!X438="No",0,1)</f>
        <v>0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</row>
    <row r="439" spans="1:34" x14ac:dyDescent="0.3">
      <c r="A439">
        <f>IF(Sheet1!C439="No",0,1)</f>
        <v>0</v>
      </c>
      <c r="B439">
        <v>30</v>
      </c>
      <c r="C439">
        <f>IF(Sheet1!D439="Non-Travel",0,IF(Sheet1!D439="Travel_Frequently",1,2))</f>
        <v>2</v>
      </c>
      <c r="D439">
        <v>413</v>
      </c>
      <c r="E439">
        <f>IF(Sheet1!F439="Human Resources",0,IF(Sheet1!F439="Research &amp; Development",1,2))</f>
        <v>2</v>
      </c>
      <c r="F439">
        <v>7</v>
      </c>
      <c r="G439">
        <v>1</v>
      </c>
      <c r="H439" cm="1">
        <f t="array" ref="H439">_xlfn.IFS(Sheet1!I439="Human Resources",0,Sheet1!I439="Life Sciences",1,Sheet1!I439="Marketing",2,Sheet1!I439="Medical",3,Sheet1!I439="Technical Degree",4,Sheet1!I439="Other",5)</f>
        <v>2</v>
      </c>
      <c r="I439">
        <v>1</v>
      </c>
      <c r="J439">
        <v>585</v>
      </c>
      <c r="K439">
        <v>4</v>
      </c>
      <c r="L439">
        <f>IF(Sheet1!M439="Male",0,1)</f>
        <v>0</v>
      </c>
      <c r="M439">
        <v>57</v>
      </c>
      <c r="N439">
        <v>3</v>
      </c>
      <c r="O439">
        <v>1</v>
      </c>
      <c r="P439" cm="1">
        <f t="array" ref="P439">_xlfn.IFS(Sheet1!Q439="Healthcare Representative",0,Sheet1!Q439="Human Resources",1,Sheet1!Q439="Laboratory Technician",2,Sheet1!Q439="Manager",3,Sheet1!Q439="Manufacturing Director",4,Sheet1!Q439="Research Director",5,Sheet1!Q439="Research Scientist",6,Sheet1!Q439="Sales Executive",7,Sheet1!Q439="Sales Representative",8)</f>
        <v>8</v>
      </c>
      <c r="Q439">
        <v>2</v>
      </c>
      <c r="R439">
        <f>IF(Sheet1!S439="Single",0,IF(Sheet1!S439="Married",1,2))</f>
        <v>0</v>
      </c>
      <c r="S439">
        <v>2983</v>
      </c>
      <c r="T439">
        <v>18398</v>
      </c>
      <c r="U439">
        <v>0</v>
      </c>
      <c r="V439">
        <f>IF(Sheet1!X439="No",0,1)</f>
        <v>0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</row>
    <row r="440" spans="1:34" x14ac:dyDescent="0.3">
      <c r="A440">
        <f>IF(Sheet1!C440="No",0,1)</f>
        <v>0</v>
      </c>
      <c r="B440">
        <v>35</v>
      </c>
      <c r="C440">
        <f>IF(Sheet1!D440="Non-Travel",0,IF(Sheet1!D440="Travel_Frequently",1,2))</f>
        <v>2</v>
      </c>
      <c r="D440">
        <v>1276</v>
      </c>
      <c r="E440">
        <f>IF(Sheet1!F440="Human Resources",0,IF(Sheet1!F440="Research &amp; Development",1,2))</f>
        <v>1</v>
      </c>
      <c r="F440">
        <v>16</v>
      </c>
      <c r="G440">
        <v>3</v>
      </c>
      <c r="H440" cm="1">
        <f t="array" ref="H440">_xlfn.IFS(Sheet1!I440="Human Resources",0,Sheet1!I440="Life Sciences",1,Sheet1!I440="Marketing",2,Sheet1!I440="Medical",3,Sheet1!I440="Technical Degree",4,Sheet1!I440="Other",5)</f>
        <v>1</v>
      </c>
      <c r="I440">
        <v>1</v>
      </c>
      <c r="J440">
        <v>586</v>
      </c>
      <c r="K440">
        <v>4</v>
      </c>
      <c r="L440">
        <f>IF(Sheet1!M440="Male",0,1)</f>
        <v>0</v>
      </c>
      <c r="M440">
        <v>72</v>
      </c>
      <c r="N440">
        <v>3</v>
      </c>
      <c r="O440">
        <v>3</v>
      </c>
      <c r="P440" cm="1">
        <f t="array" ref="P440">_xlfn.IFS(Sheet1!Q440="Healthcare Representative",0,Sheet1!Q440="Human Resources",1,Sheet1!Q440="Laboratory Technician",2,Sheet1!Q440="Manager",3,Sheet1!Q440="Manufacturing Director",4,Sheet1!Q440="Research Director",5,Sheet1!Q440="Research Scientist",6,Sheet1!Q440="Sales Executive",7,Sheet1!Q440="Sales Representative",8)</f>
        <v>0</v>
      </c>
      <c r="Q440">
        <v>3</v>
      </c>
      <c r="R440">
        <f>IF(Sheet1!S440="Single",0,IF(Sheet1!S440="Married",1,2))</f>
        <v>1</v>
      </c>
      <c r="S440">
        <v>7632</v>
      </c>
      <c r="T440">
        <v>14295</v>
      </c>
      <c r="U440">
        <v>4</v>
      </c>
      <c r="V440">
        <f>IF(Sheet1!X440="No",0,1)</f>
        <v>1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</row>
    <row r="441" spans="1:34" x14ac:dyDescent="0.3">
      <c r="A441">
        <f>IF(Sheet1!C441="No",0,1)</f>
        <v>1</v>
      </c>
      <c r="B441">
        <v>31</v>
      </c>
      <c r="C441">
        <f>IF(Sheet1!D441="Non-Travel",0,IF(Sheet1!D441="Travel_Frequently",1,2))</f>
        <v>1</v>
      </c>
      <c r="D441">
        <v>534</v>
      </c>
      <c r="E441">
        <f>IF(Sheet1!F441="Human Resources",0,IF(Sheet1!F441="Research &amp; Development",1,2))</f>
        <v>1</v>
      </c>
      <c r="F441">
        <v>20</v>
      </c>
      <c r="G441">
        <v>3</v>
      </c>
      <c r="H441" cm="1">
        <f t="array" ref="H441">_xlfn.IFS(Sheet1!I441="Human Resources",0,Sheet1!I441="Life Sciences",1,Sheet1!I441="Marketing",2,Sheet1!I441="Medical",3,Sheet1!I441="Technical Degree",4,Sheet1!I441="Other",5)</f>
        <v>1</v>
      </c>
      <c r="I441">
        <v>1</v>
      </c>
      <c r="J441">
        <v>587</v>
      </c>
      <c r="K441">
        <v>1</v>
      </c>
      <c r="L441">
        <f>IF(Sheet1!M441="Male",0,1)</f>
        <v>0</v>
      </c>
      <c r="M441">
        <v>66</v>
      </c>
      <c r="N441">
        <v>3</v>
      </c>
      <c r="O441">
        <v>3</v>
      </c>
      <c r="P441" cm="1">
        <f t="array" ref="P441">_xlfn.IFS(Sheet1!Q441="Healthcare Representative",0,Sheet1!Q441="Human Resources",1,Sheet1!Q441="Laboratory Technician",2,Sheet1!Q441="Manager",3,Sheet1!Q441="Manufacturing Director",4,Sheet1!Q441="Research Director",5,Sheet1!Q441="Research Scientist",6,Sheet1!Q441="Sales Executive",7,Sheet1!Q441="Sales Representative",8)</f>
        <v>0</v>
      </c>
      <c r="Q441">
        <v>3</v>
      </c>
      <c r="R441">
        <f>IF(Sheet1!S441="Single",0,IF(Sheet1!S441="Married",1,2))</f>
        <v>1</v>
      </c>
      <c r="S441">
        <v>9824</v>
      </c>
      <c r="T441">
        <v>22908</v>
      </c>
      <c r="U441">
        <v>3</v>
      </c>
      <c r="V441">
        <f>IF(Sheet1!X441="No",0,1)</f>
        <v>0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</row>
    <row r="442" spans="1:34" x14ac:dyDescent="0.3">
      <c r="A442">
        <f>IF(Sheet1!C442="No",0,1)</f>
        <v>1</v>
      </c>
      <c r="B442">
        <v>34</v>
      </c>
      <c r="C442">
        <f>IF(Sheet1!D442="Non-Travel",0,IF(Sheet1!D442="Travel_Frequently",1,2))</f>
        <v>1</v>
      </c>
      <c r="D442">
        <v>988</v>
      </c>
      <c r="E442">
        <f>IF(Sheet1!F442="Human Resources",0,IF(Sheet1!F442="Research &amp; Development",1,2))</f>
        <v>0</v>
      </c>
      <c r="F442">
        <v>23</v>
      </c>
      <c r="G442">
        <v>3</v>
      </c>
      <c r="H442" cm="1">
        <f t="array" ref="H442">_xlfn.IFS(Sheet1!I442="Human Resources",0,Sheet1!I442="Life Sciences",1,Sheet1!I442="Marketing",2,Sheet1!I442="Medical",3,Sheet1!I442="Technical Degree",4,Sheet1!I442="Other",5)</f>
        <v>0</v>
      </c>
      <c r="I442">
        <v>1</v>
      </c>
      <c r="J442">
        <v>590</v>
      </c>
      <c r="K442">
        <v>2</v>
      </c>
      <c r="L442">
        <f>IF(Sheet1!M442="Male",0,1)</f>
        <v>1</v>
      </c>
      <c r="M442">
        <v>43</v>
      </c>
      <c r="N442">
        <v>3</v>
      </c>
      <c r="O442">
        <v>3</v>
      </c>
      <c r="P442" cm="1">
        <f t="array" ref="P442">_xlfn.IFS(Sheet1!Q442="Healthcare Representative",0,Sheet1!Q442="Human Resources",1,Sheet1!Q442="Laboratory Technician",2,Sheet1!Q442="Manager",3,Sheet1!Q442="Manufacturing Director",4,Sheet1!Q442="Research Director",5,Sheet1!Q442="Research Scientist",6,Sheet1!Q442="Sales Executive",7,Sheet1!Q442="Sales Representative",8)</f>
        <v>1</v>
      </c>
      <c r="Q442">
        <v>1</v>
      </c>
      <c r="R442">
        <f>IF(Sheet1!S442="Single",0,IF(Sheet1!S442="Married",1,2))</f>
        <v>2</v>
      </c>
      <c r="S442">
        <v>9950</v>
      </c>
      <c r="T442">
        <v>11533</v>
      </c>
      <c r="U442">
        <v>9</v>
      </c>
      <c r="V442">
        <f>IF(Sheet1!X442="No",0,1)</f>
        <v>1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</row>
    <row r="443" spans="1:34" x14ac:dyDescent="0.3">
      <c r="A443">
        <f>IF(Sheet1!C443="No",0,1)</f>
        <v>0</v>
      </c>
      <c r="B443">
        <v>42</v>
      </c>
      <c r="C443">
        <f>IF(Sheet1!D443="Non-Travel",0,IF(Sheet1!D443="Travel_Frequently",1,2))</f>
        <v>1</v>
      </c>
      <c r="D443">
        <v>1474</v>
      </c>
      <c r="E443">
        <f>IF(Sheet1!F443="Human Resources",0,IF(Sheet1!F443="Research &amp; Development",1,2))</f>
        <v>1</v>
      </c>
      <c r="F443">
        <v>5</v>
      </c>
      <c r="G443">
        <v>2</v>
      </c>
      <c r="H443" cm="1">
        <f t="array" ref="H443">_xlfn.IFS(Sheet1!I443="Human Resources",0,Sheet1!I443="Life Sciences",1,Sheet1!I443="Marketing",2,Sheet1!I443="Medical",3,Sheet1!I443="Technical Degree",4,Sheet1!I443="Other",5)</f>
        <v>5</v>
      </c>
      <c r="I443">
        <v>1</v>
      </c>
      <c r="J443">
        <v>591</v>
      </c>
      <c r="K443">
        <v>2</v>
      </c>
      <c r="L443">
        <f>IF(Sheet1!M443="Male",0,1)</f>
        <v>0</v>
      </c>
      <c r="M443">
        <v>97</v>
      </c>
      <c r="N443">
        <v>3</v>
      </c>
      <c r="O443">
        <v>1</v>
      </c>
      <c r="P443" cm="1">
        <f t="array" ref="P443">_xlfn.IFS(Sheet1!Q443="Healthcare Representative",0,Sheet1!Q443="Human Resources",1,Sheet1!Q443="Laboratory Technician",2,Sheet1!Q443="Manager",3,Sheet1!Q443="Manufacturing Director",4,Sheet1!Q443="Research Director",5,Sheet1!Q443="Research Scientist",6,Sheet1!Q443="Sales Executive",7,Sheet1!Q443="Sales Representative",8)</f>
        <v>2</v>
      </c>
      <c r="Q443">
        <v>3</v>
      </c>
      <c r="R443">
        <f>IF(Sheet1!S443="Single",0,IF(Sheet1!S443="Married",1,2))</f>
        <v>1</v>
      </c>
      <c r="S443">
        <v>2093</v>
      </c>
      <c r="T443">
        <v>9260</v>
      </c>
      <c r="U443">
        <v>4</v>
      </c>
      <c r="V443">
        <f>IF(Sheet1!X443="No",0,1)</f>
        <v>0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</row>
    <row r="444" spans="1:34" x14ac:dyDescent="0.3">
      <c r="A444">
        <f>IF(Sheet1!C444="No",0,1)</f>
        <v>0</v>
      </c>
      <c r="B444">
        <v>36</v>
      </c>
      <c r="C444">
        <f>IF(Sheet1!D444="Non-Travel",0,IF(Sheet1!D444="Travel_Frequently",1,2))</f>
        <v>0</v>
      </c>
      <c r="D444">
        <v>635</v>
      </c>
      <c r="E444">
        <f>IF(Sheet1!F444="Human Resources",0,IF(Sheet1!F444="Research &amp; Development",1,2))</f>
        <v>2</v>
      </c>
      <c r="F444">
        <v>10</v>
      </c>
      <c r="G444">
        <v>4</v>
      </c>
      <c r="H444" cm="1">
        <f t="array" ref="H444">_xlfn.IFS(Sheet1!I444="Human Resources",0,Sheet1!I444="Life Sciences",1,Sheet1!I444="Marketing",2,Sheet1!I444="Medical",3,Sheet1!I444="Technical Degree",4,Sheet1!I444="Other",5)</f>
        <v>3</v>
      </c>
      <c r="I444">
        <v>1</v>
      </c>
      <c r="J444">
        <v>592</v>
      </c>
      <c r="K444">
        <v>2</v>
      </c>
      <c r="L444">
        <f>IF(Sheet1!M444="Male",0,1)</f>
        <v>0</v>
      </c>
      <c r="M444">
        <v>32</v>
      </c>
      <c r="N444">
        <v>3</v>
      </c>
      <c r="O444">
        <v>3</v>
      </c>
      <c r="P444" cm="1">
        <f t="array" ref="P444">_xlfn.IFS(Sheet1!Q444="Healthcare Representative",0,Sheet1!Q444="Human Resources",1,Sheet1!Q444="Laboratory Technician",2,Sheet1!Q444="Manager",3,Sheet1!Q444="Manufacturing Director",4,Sheet1!Q444="Research Director",5,Sheet1!Q444="Research Scientist",6,Sheet1!Q444="Sales Executive",7,Sheet1!Q444="Sales Representative",8)</f>
        <v>7</v>
      </c>
      <c r="Q444">
        <v>4</v>
      </c>
      <c r="R444">
        <f>IF(Sheet1!S444="Single",0,IF(Sheet1!S444="Married",1,2))</f>
        <v>0</v>
      </c>
      <c r="S444">
        <v>9980</v>
      </c>
      <c r="T444">
        <v>15318</v>
      </c>
      <c r="U444">
        <v>1</v>
      </c>
      <c r="V444">
        <f>IF(Sheet1!X444="No",0,1)</f>
        <v>0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</row>
    <row r="445" spans="1:34" x14ac:dyDescent="0.3">
      <c r="A445">
        <f>IF(Sheet1!C445="No",0,1)</f>
        <v>1</v>
      </c>
      <c r="B445">
        <v>22</v>
      </c>
      <c r="C445">
        <f>IF(Sheet1!D445="Non-Travel",0,IF(Sheet1!D445="Travel_Frequently",1,2))</f>
        <v>1</v>
      </c>
      <c r="D445">
        <v>1368</v>
      </c>
      <c r="E445">
        <f>IF(Sheet1!F445="Human Resources",0,IF(Sheet1!F445="Research &amp; Development",1,2))</f>
        <v>1</v>
      </c>
      <c r="F445">
        <v>4</v>
      </c>
      <c r="G445">
        <v>1</v>
      </c>
      <c r="H445" cm="1">
        <f t="array" ref="H445">_xlfn.IFS(Sheet1!I445="Human Resources",0,Sheet1!I445="Life Sciences",1,Sheet1!I445="Marketing",2,Sheet1!I445="Medical",3,Sheet1!I445="Technical Degree",4,Sheet1!I445="Other",5)</f>
        <v>4</v>
      </c>
      <c r="I445">
        <v>1</v>
      </c>
      <c r="J445">
        <v>593</v>
      </c>
      <c r="K445">
        <v>3</v>
      </c>
      <c r="L445">
        <f>IF(Sheet1!M445="Male",0,1)</f>
        <v>0</v>
      </c>
      <c r="M445">
        <v>99</v>
      </c>
      <c r="N445">
        <v>2</v>
      </c>
      <c r="O445">
        <v>1</v>
      </c>
      <c r="P445" cm="1">
        <f t="array" ref="P445">_xlfn.IFS(Sheet1!Q445="Healthcare Representative",0,Sheet1!Q445="Human Resources",1,Sheet1!Q445="Laboratory Technician",2,Sheet1!Q445="Manager",3,Sheet1!Q445="Manufacturing Director",4,Sheet1!Q445="Research Director",5,Sheet1!Q445="Research Scientist",6,Sheet1!Q445="Sales Executive",7,Sheet1!Q445="Sales Representative",8)</f>
        <v>2</v>
      </c>
      <c r="Q445">
        <v>3</v>
      </c>
      <c r="R445">
        <f>IF(Sheet1!S445="Single",0,IF(Sheet1!S445="Married",1,2))</f>
        <v>0</v>
      </c>
      <c r="S445">
        <v>3894</v>
      </c>
      <c r="T445">
        <v>9129</v>
      </c>
      <c r="U445">
        <v>5</v>
      </c>
      <c r="V445">
        <f>IF(Sheet1!X445="No",0,1)</f>
        <v>0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</row>
    <row r="446" spans="1:34" x14ac:dyDescent="0.3">
      <c r="A446">
        <f>IF(Sheet1!C446="No",0,1)</f>
        <v>0</v>
      </c>
      <c r="B446">
        <v>48</v>
      </c>
      <c r="C446">
        <f>IF(Sheet1!D446="Non-Travel",0,IF(Sheet1!D446="Travel_Frequently",1,2))</f>
        <v>2</v>
      </c>
      <c r="D446">
        <v>163</v>
      </c>
      <c r="E446">
        <f>IF(Sheet1!F446="Human Resources",0,IF(Sheet1!F446="Research &amp; Development",1,2))</f>
        <v>2</v>
      </c>
      <c r="F446">
        <v>2</v>
      </c>
      <c r="G446">
        <v>5</v>
      </c>
      <c r="H446" cm="1">
        <f t="array" ref="H446">_xlfn.IFS(Sheet1!I446="Human Resources",0,Sheet1!I446="Life Sciences",1,Sheet1!I446="Marketing",2,Sheet1!I446="Medical",3,Sheet1!I446="Technical Degree",4,Sheet1!I446="Other",5)</f>
        <v>2</v>
      </c>
      <c r="I446">
        <v>1</v>
      </c>
      <c r="J446">
        <v>595</v>
      </c>
      <c r="K446">
        <v>2</v>
      </c>
      <c r="L446">
        <f>IF(Sheet1!M446="Male",0,1)</f>
        <v>1</v>
      </c>
      <c r="M446">
        <v>37</v>
      </c>
      <c r="N446">
        <v>3</v>
      </c>
      <c r="O446">
        <v>2</v>
      </c>
      <c r="P446" cm="1">
        <f t="array" ref="P446">_xlfn.IFS(Sheet1!Q446="Healthcare Representative",0,Sheet1!Q446="Human Resources",1,Sheet1!Q446="Laboratory Technician",2,Sheet1!Q446="Manager",3,Sheet1!Q446="Manufacturing Director",4,Sheet1!Q446="Research Director",5,Sheet1!Q446="Research Scientist",6,Sheet1!Q446="Sales Executive",7,Sheet1!Q446="Sales Representative",8)</f>
        <v>7</v>
      </c>
      <c r="Q446">
        <v>4</v>
      </c>
      <c r="R446">
        <f>IF(Sheet1!S446="Single",0,IF(Sheet1!S446="Married",1,2))</f>
        <v>1</v>
      </c>
      <c r="S446">
        <v>4051</v>
      </c>
      <c r="T446">
        <v>19658</v>
      </c>
      <c r="U446">
        <v>2</v>
      </c>
      <c r="V446">
        <f>IF(Sheet1!X446="No",0,1)</f>
        <v>0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</row>
    <row r="447" spans="1:34" x14ac:dyDescent="0.3">
      <c r="A447">
        <f>IF(Sheet1!C447="No",0,1)</f>
        <v>0</v>
      </c>
      <c r="B447">
        <v>55</v>
      </c>
      <c r="C447">
        <f>IF(Sheet1!D447="Non-Travel",0,IF(Sheet1!D447="Travel_Frequently",1,2))</f>
        <v>2</v>
      </c>
      <c r="D447">
        <v>1117</v>
      </c>
      <c r="E447">
        <f>IF(Sheet1!F447="Human Resources",0,IF(Sheet1!F447="Research &amp; Development",1,2))</f>
        <v>2</v>
      </c>
      <c r="F447">
        <v>18</v>
      </c>
      <c r="G447">
        <v>5</v>
      </c>
      <c r="H447" cm="1">
        <f t="array" ref="H447">_xlfn.IFS(Sheet1!I447="Human Resources",0,Sheet1!I447="Life Sciences",1,Sheet1!I447="Marketing",2,Sheet1!I447="Medical",3,Sheet1!I447="Technical Degree",4,Sheet1!I447="Other",5)</f>
        <v>1</v>
      </c>
      <c r="I447">
        <v>1</v>
      </c>
      <c r="J447">
        <v>597</v>
      </c>
      <c r="K447">
        <v>1</v>
      </c>
      <c r="L447">
        <f>IF(Sheet1!M447="Male",0,1)</f>
        <v>1</v>
      </c>
      <c r="M447">
        <v>83</v>
      </c>
      <c r="N447">
        <v>3</v>
      </c>
      <c r="O447">
        <v>4</v>
      </c>
      <c r="P447" cm="1">
        <f t="array" ref="P447">_xlfn.IFS(Sheet1!Q447="Healthcare Representative",0,Sheet1!Q447="Human Resources",1,Sheet1!Q447="Laboratory Technician",2,Sheet1!Q447="Manager",3,Sheet1!Q447="Manufacturing Director",4,Sheet1!Q447="Research Director",5,Sheet1!Q447="Research Scientist",6,Sheet1!Q447="Sales Executive",7,Sheet1!Q447="Sales Representative",8)</f>
        <v>3</v>
      </c>
      <c r="Q447">
        <v>2</v>
      </c>
      <c r="R447">
        <f>IF(Sheet1!S447="Single",0,IF(Sheet1!S447="Married",1,2))</f>
        <v>0</v>
      </c>
      <c r="S447">
        <v>16835</v>
      </c>
      <c r="T447">
        <v>9873</v>
      </c>
      <c r="U447">
        <v>3</v>
      </c>
      <c r="V447">
        <f>IF(Sheet1!X447="No",0,1)</f>
        <v>0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</row>
    <row r="448" spans="1:34" x14ac:dyDescent="0.3">
      <c r="A448">
        <f>IF(Sheet1!C448="No",0,1)</f>
        <v>0</v>
      </c>
      <c r="B448">
        <v>41</v>
      </c>
      <c r="C448">
        <f>IF(Sheet1!D448="Non-Travel",0,IF(Sheet1!D448="Travel_Frequently",1,2))</f>
        <v>0</v>
      </c>
      <c r="D448">
        <v>267</v>
      </c>
      <c r="E448">
        <f>IF(Sheet1!F448="Human Resources",0,IF(Sheet1!F448="Research &amp; Development",1,2))</f>
        <v>2</v>
      </c>
      <c r="F448">
        <v>10</v>
      </c>
      <c r="G448">
        <v>2</v>
      </c>
      <c r="H448" cm="1">
        <f t="array" ref="H448">_xlfn.IFS(Sheet1!I448="Human Resources",0,Sheet1!I448="Life Sciences",1,Sheet1!I448="Marketing",2,Sheet1!I448="Medical",3,Sheet1!I448="Technical Degree",4,Sheet1!I448="Other",5)</f>
        <v>1</v>
      </c>
      <c r="I448">
        <v>1</v>
      </c>
      <c r="J448">
        <v>599</v>
      </c>
      <c r="K448">
        <v>4</v>
      </c>
      <c r="L448">
        <f>IF(Sheet1!M448="Male",0,1)</f>
        <v>0</v>
      </c>
      <c r="M448">
        <v>56</v>
      </c>
      <c r="N448">
        <v>3</v>
      </c>
      <c r="O448">
        <v>2</v>
      </c>
      <c r="P448" cm="1">
        <f t="array" ref="P448">_xlfn.IFS(Sheet1!Q448="Healthcare Representative",0,Sheet1!Q448="Human Resources",1,Sheet1!Q448="Laboratory Technician",2,Sheet1!Q448="Manager",3,Sheet1!Q448="Manufacturing Director",4,Sheet1!Q448="Research Director",5,Sheet1!Q448="Research Scientist",6,Sheet1!Q448="Sales Executive",7,Sheet1!Q448="Sales Representative",8)</f>
        <v>7</v>
      </c>
      <c r="Q448">
        <v>4</v>
      </c>
      <c r="R448">
        <f>IF(Sheet1!S448="Single",0,IF(Sheet1!S448="Married",1,2))</f>
        <v>0</v>
      </c>
      <c r="S448">
        <v>6230</v>
      </c>
      <c r="T448">
        <v>13430</v>
      </c>
      <c r="U448">
        <v>7</v>
      </c>
      <c r="V448">
        <f>IF(Sheet1!X448="No",0,1)</f>
        <v>0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</row>
    <row r="449" spans="1:34" x14ac:dyDescent="0.3">
      <c r="A449">
        <f>IF(Sheet1!C449="No",0,1)</f>
        <v>0</v>
      </c>
      <c r="B449">
        <v>35</v>
      </c>
      <c r="C449">
        <f>IF(Sheet1!D449="Non-Travel",0,IF(Sheet1!D449="Travel_Frequently",1,2))</f>
        <v>2</v>
      </c>
      <c r="D449">
        <v>619</v>
      </c>
      <c r="E449">
        <f>IF(Sheet1!F449="Human Resources",0,IF(Sheet1!F449="Research &amp; Development",1,2))</f>
        <v>2</v>
      </c>
      <c r="F449">
        <v>1</v>
      </c>
      <c r="G449">
        <v>3</v>
      </c>
      <c r="H449" cm="1">
        <f t="array" ref="H449">_xlfn.IFS(Sheet1!I449="Human Resources",0,Sheet1!I449="Life Sciences",1,Sheet1!I449="Marketing",2,Sheet1!I449="Medical",3,Sheet1!I449="Technical Degree",4,Sheet1!I449="Other",5)</f>
        <v>2</v>
      </c>
      <c r="I449">
        <v>1</v>
      </c>
      <c r="J449">
        <v>600</v>
      </c>
      <c r="K449">
        <v>2</v>
      </c>
      <c r="L449">
        <f>IF(Sheet1!M449="Male",0,1)</f>
        <v>0</v>
      </c>
      <c r="M449">
        <v>85</v>
      </c>
      <c r="N449">
        <v>3</v>
      </c>
      <c r="O449">
        <v>2</v>
      </c>
      <c r="P449" cm="1">
        <f t="array" ref="P449">_xlfn.IFS(Sheet1!Q449="Healthcare Representative",0,Sheet1!Q449="Human Resources",1,Sheet1!Q449="Laboratory Technician",2,Sheet1!Q449="Manager",3,Sheet1!Q449="Manufacturing Director",4,Sheet1!Q449="Research Director",5,Sheet1!Q449="Research Scientist",6,Sheet1!Q449="Sales Executive",7,Sheet1!Q449="Sales Representative",8)</f>
        <v>7</v>
      </c>
      <c r="Q449">
        <v>3</v>
      </c>
      <c r="R449">
        <f>IF(Sheet1!S449="Single",0,IF(Sheet1!S449="Married",1,2))</f>
        <v>1</v>
      </c>
      <c r="S449">
        <v>4717</v>
      </c>
      <c r="T449">
        <v>18659</v>
      </c>
      <c r="U449">
        <v>9</v>
      </c>
      <c r="V449">
        <f>IF(Sheet1!X449="No",0,1)</f>
        <v>0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</row>
    <row r="450" spans="1:34" x14ac:dyDescent="0.3">
      <c r="A450">
        <f>IF(Sheet1!C450="No",0,1)</f>
        <v>0</v>
      </c>
      <c r="B450">
        <v>40</v>
      </c>
      <c r="C450">
        <f>IF(Sheet1!D450="Non-Travel",0,IF(Sheet1!D450="Travel_Frequently",1,2))</f>
        <v>2</v>
      </c>
      <c r="D450">
        <v>302</v>
      </c>
      <c r="E450">
        <f>IF(Sheet1!F450="Human Resources",0,IF(Sheet1!F450="Research &amp; Development",1,2))</f>
        <v>1</v>
      </c>
      <c r="F450">
        <v>6</v>
      </c>
      <c r="G450">
        <v>3</v>
      </c>
      <c r="H450" cm="1">
        <f t="array" ref="H450">_xlfn.IFS(Sheet1!I450="Human Resources",0,Sheet1!I450="Life Sciences",1,Sheet1!I450="Marketing",2,Sheet1!I450="Medical",3,Sheet1!I450="Technical Degree",4,Sheet1!I450="Other",5)</f>
        <v>1</v>
      </c>
      <c r="I450">
        <v>1</v>
      </c>
      <c r="J450">
        <v>601</v>
      </c>
      <c r="K450">
        <v>2</v>
      </c>
      <c r="L450">
        <f>IF(Sheet1!M450="Male",0,1)</f>
        <v>1</v>
      </c>
      <c r="M450">
        <v>75</v>
      </c>
      <c r="N450">
        <v>3</v>
      </c>
      <c r="O450">
        <v>4</v>
      </c>
      <c r="P450" cm="1">
        <f t="array" ref="P450">_xlfn.IFS(Sheet1!Q450="Healthcare Representative",0,Sheet1!Q450="Human Resources",1,Sheet1!Q450="Laboratory Technician",2,Sheet1!Q450="Manager",3,Sheet1!Q450="Manufacturing Director",4,Sheet1!Q450="Research Director",5,Sheet1!Q450="Research Scientist",6,Sheet1!Q450="Sales Executive",7,Sheet1!Q450="Sales Representative",8)</f>
        <v>4</v>
      </c>
      <c r="Q450">
        <v>3</v>
      </c>
      <c r="R450">
        <f>IF(Sheet1!S450="Single",0,IF(Sheet1!S450="Married",1,2))</f>
        <v>0</v>
      </c>
      <c r="S450">
        <v>13237</v>
      </c>
      <c r="T450">
        <v>20364</v>
      </c>
      <c r="U450">
        <v>7</v>
      </c>
      <c r="V450">
        <f>IF(Sheet1!X450="No",0,1)</f>
        <v>0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</row>
    <row r="451" spans="1:34" x14ac:dyDescent="0.3">
      <c r="A451">
        <f>IF(Sheet1!C451="No",0,1)</f>
        <v>0</v>
      </c>
      <c r="B451">
        <v>39</v>
      </c>
      <c r="C451">
        <f>IF(Sheet1!D451="Non-Travel",0,IF(Sheet1!D451="Travel_Frequently",1,2))</f>
        <v>1</v>
      </c>
      <c r="D451">
        <v>443</v>
      </c>
      <c r="E451">
        <f>IF(Sheet1!F451="Human Resources",0,IF(Sheet1!F451="Research &amp; Development",1,2))</f>
        <v>1</v>
      </c>
      <c r="F451">
        <v>8</v>
      </c>
      <c r="G451">
        <v>1</v>
      </c>
      <c r="H451" cm="1">
        <f t="array" ref="H451">_xlfn.IFS(Sheet1!I451="Human Resources",0,Sheet1!I451="Life Sciences",1,Sheet1!I451="Marketing",2,Sheet1!I451="Medical",3,Sheet1!I451="Technical Degree",4,Sheet1!I451="Other",5)</f>
        <v>1</v>
      </c>
      <c r="I451">
        <v>1</v>
      </c>
      <c r="J451">
        <v>602</v>
      </c>
      <c r="K451">
        <v>3</v>
      </c>
      <c r="L451">
        <f>IF(Sheet1!M451="Male",0,1)</f>
        <v>1</v>
      </c>
      <c r="M451">
        <v>48</v>
      </c>
      <c r="N451">
        <v>3</v>
      </c>
      <c r="O451">
        <v>1</v>
      </c>
      <c r="P451" cm="1">
        <f t="array" ref="P451">_xlfn.IFS(Sheet1!Q451="Healthcare Representative",0,Sheet1!Q451="Human Resources",1,Sheet1!Q451="Laboratory Technician",2,Sheet1!Q451="Manager",3,Sheet1!Q451="Manufacturing Director",4,Sheet1!Q451="Research Director",5,Sheet1!Q451="Research Scientist",6,Sheet1!Q451="Sales Executive",7,Sheet1!Q451="Sales Representative",8)</f>
        <v>2</v>
      </c>
      <c r="Q451">
        <v>3</v>
      </c>
      <c r="R451">
        <f>IF(Sheet1!S451="Single",0,IF(Sheet1!S451="Married",1,2))</f>
        <v>1</v>
      </c>
      <c r="S451">
        <v>3755</v>
      </c>
      <c r="T451">
        <v>17872</v>
      </c>
      <c r="U451">
        <v>1</v>
      </c>
      <c r="V451">
        <f>IF(Sheet1!X451="No",0,1)</f>
        <v>0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</row>
    <row r="452" spans="1:34" x14ac:dyDescent="0.3">
      <c r="A452">
        <f>IF(Sheet1!C452="No",0,1)</f>
        <v>0</v>
      </c>
      <c r="B452">
        <v>31</v>
      </c>
      <c r="C452">
        <f>IF(Sheet1!D452="Non-Travel",0,IF(Sheet1!D452="Travel_Frequently",1,2))</f>
        <v>2</v>
      </c>
      <c r="D452">
        <v>828</v>
      </c>
      <c r="E452">
        <f>IF(Sheet1!F452="Human Resources",0,IF(Sheet1!F452="Research &amp; Development",1,2))</f>
        <v>2</v>
      </c>
      <c r="F452">
        <v>2</v>
      </c>
      <c r="G452">
        <v>1</v>
      </c>
      <c r="H452" cm="1">
        <f t="array" ref="H452">_xlfn.IFS(Sheet1!I452="Human Resources",0,Sheet1!I452="Life Sciences",1,Sheet1!I452="Marketing",2,Sheet1!I452="Medical",3,Sheet1!I452="Technical Degree",4,Sheet1!I452="Other",5)</f>
        <v>1</v>
      </c>
      <c r="I452">
        <v>1</v>
      </c>
      <c r="J452">
        <v>604</v>
      </c>
      <c r="K452">
        <v>2</v>
      </c>
      <c r="L452">
        <f>IF(Sheet1!M452="Male",0,1)</f>
        <v>0</v>
      </c>
      <c r="M452">
        <v>77</v>
      </c>
      <c r="N452">
        <v>3</v>
      </c>
      <c r="O452">
        <v>2</v>
      </c>
      <c r="P452" cm="1">
        <f t="array" ref="P452">_xlfn.IFS(Sheet1!Q452="Healthcare Representative",0,Sheet1!Q452="Human Resources",1,Sheet1!Q452="Laboratory Technician",2,Sheet1!Q452="Manager",3,Sheet1!Q452="Manufacturing Director",4,Sheet1!Q452="Research Director",5,Sheet1!Q452="Research Scientist",6,Sheet1!Q452="Sales Executive",7,Sheet1!Q452="Sales Representative",8)</f>
        <v>7</v>
      </c>
      <c r="Q452">
        <v>4</v>
      </c>
      <c r="R452">
        <f>IF(Sheet1!S452="Single",0,IF(Sheet1!S452="Married",1,2))</f>
        <v>0</v>
      </c>
      <c r="S452">
        <v>6582</v>
      </c>
      <c r="T452">
        <v>8346</v>
      </c>
      <c r="U452">
        <v>4</v>
      </c>
      <c r="V452">
        <f>IF(Sheet1!X452="No",0,1)</f>
        <v>1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</row>
    <row r="453" spans="1:34" x14ac:dyDescent="0.3">
      <c r="A453">
        <f>IF(Sheet1!C453="No",0,1)</f>
        <v>0</v>
      </c>
      <c r="B453">
        <v>42</v>
      </c>
      <c r="C453">
        <f>IF(Sheet1!D453="Non-Travel",0,IF(Sheet1!D453="Travel_Frequently",1,2))</f>
        <v>2</v>
      </c>
      <c r="D453">
        <v>319</v>
      </c>
      <c r="E453">
        <f>IF(Sheet1!F453="Human Resources",0,IF(Sheet1!F453="Research &amp; Development",1,2))</f>
        <v>1</v>
      </c>
      <c r="F453">
        <v>24</v>
      </c>
      <c r="G453">
        <v>3</v>
      </c>
      <c r="H453" cm="1">
        <f t="array" ref="H453">_xlfn.IFS(Sheet1!I453="Human Resources",0,Sheet1!I453="Life Sciences",1,Sheet1!I453="Marketing",2,Sheet1!I453="Medical",3,Sheet1!I453="Technical Degree",4,Sheet1!I453="Other",5)</f>
        <v>3</v>
      </c>
      <c r="I453">
        <v>1</v>
      </c>
      <c r="J453">
        <v>605</v>
      </c>
      <c r="K453">
        <v>4</v>
      </c>
      <c r="L453">
        <f>IF(Sheet1!M453="Male",0,1)</f>
        <v>0</v>
      </c>
      <c r="M453">
        <v>56</v>
      </c>
      <c r="N453">
        <v>3</v>
      </c>
      <c r="O453">
        <v>3</v>
      </c>
      <c r="P453" cm="1">
        <f t="array" ref="P453">_xlfn.IFS(Sheet1!Q453="Healthcare Representative",0,Sheet1!Q453="Human Resources",1,Sheet1!Q453="Laboratory Technician",2,Sheet1!Q453="Manager",3,Sheet1!Q453="Manufacturing Director",4,Sheet1!Q453="Research Director",5,Sheet1!Q453="Research Scientist",6,Sheet1!Q453="Sales Executive",7,Sheet1!Q453="Sales Representative",8)</f>
        <v>4</v>
      </c>
      <c r="Q453">
        <v>1</v>
      </c>
      <c r="R453">
        <f>IF(Sheet1!S453="Single",0,IF(Sheet1!S453="Married",1,2))</f>
        <v>1</v>
      </c>
      <c r="S453">
        <v>7406</v>
      </c>
      <c r="T453">
        <v>6950</v>
      </c>
      <c r="U453">
        <v>1</v>
      </c>
      <c r="V453">
        <f>IF(Sheet1!X453="No",0,1)</f>
        <v>1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</row>
    <row r="454" spans="1:34" x14ac:dyDescent="0.3">
      <c r="A454">
        <f>IF(Sheet1!C454="No",0,1)</f>
        <v>0</v>
      </c>
      <c r="B454">
        <v>45</v>
      </c>
      <c r="C454">
        <f>IF(Sheet1!D454="Non-Travel",0,IF(Sheet1!D454="Travel_Frequently",1,2))</f>
        <v>2</v>
      </c>
      <c r="D454">
        <v>561</v>
      </c>
      <c r="E454">
        <f>IF(Sheet1!F454="Human Resources",0,IF(Sheet1!F454="Research &amp; Development",1,2))</f>
        <v>2</v>
      </c>
      <c r="F454">
        <v>2</v>
      </c>
      <c r="G454">
        <v>3</v>
      </c>
      <c r="H454" cm="1">
        <f t="array" ref="H454">_xlfn.IFS(Sheet1!I454="Human Resources",0,Sheet1!I454="Life Sciences",1,Sheet1!I454="Marketing",2,Sheet1!I454="Medical",3,Sheet1!I454="Technical Degree",4,Sheet1!I454="Other",5)</f>
        <v>5</v>
      </c>
      <c r="I454">
        <v>1</v>
      </c>
      <c r="J454">
        <v>606</v>
      </c>
      <c r="K454">
        <v>4</v>
      </c>
      <c r="L454">
        <f>IF(Sheet1!M454="Male",0,1)</f>
        <v>0</v>
      </c>
      <c r="M454">
        <v>61</v>
      </c>
      <c r="N454">
        <v>3</v>
      </c>
      <c r="O454">
        <v>2</v>
      </c>
      <c r="P454" cm="1">
        <f t="array" ref="P454">_xlfn.IFS(Sheet1!Q454="Healthcare Representative",0,Sheet1!Q454="Human Resources",1,Sheet1!Q454="Laboratory Technician",2,Sheet1!Q454="Manager",3,Sheet1!Q454="Manufacturing Director",4,Sheet1!Q454="Research Director",5,Sheet1!Q454="Research Scientist",6,Sheet1!Q454="Sales Executive",7,Sheet1!Q454="Sales Representative",8)</f>
        <v>7</v>
      </c>
      <c r="Q454">
        <v>2</v>
      </c>
      <c r="R454">
        <f>IF(Sheet1!S454="Single",0,IF(Sheet1!S454="Married",1,2))</f>
        <v>1</v>
      </c>
      <c r="S454">
        <v>4805</v>
      </c>
      <c r="T454">
        <v>16177</v>
      </c>
      <c r="U454">
        <v>0</v>
      </c>
      <c r="V454">
        <f>IF(Sheet1!X454="No",0,1)</f>
        <v>0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</row>
    <row r="455" spans="1:34" x14ac:dyDescent="0.3">
      <c r="A455">
        <f>IF(Sheet1!C455="No",0,1)</f>
        <v>1</v>
      </c>
      <c r="B455">
        <v>26</v>
      </c>
      <c r="C455">
        <f>IF(Sheet1!D455="Non-Travel",0,IF(Sheet1!D455="Travel_Frequently",1,2))</f>
        <v>1</v>
      </c>
      <c r="D455">
        <v>426</v>
      </c>
      <c r="E455">
        <f>IF(Sheet1!F455="Human Resources",0,IF(Sheet1!F455="Research &amp; Development",1,2))</f>
        <v>0</v>
      </c>
      <c r="F455">
        <v>17</v>
      </c>
      <c r="G455">
        <v>4</v>
      </c>
      <c r="H455" cm="1">
        <f t="array" ref="H455">_xlfn.IFS(Sheet1!I455="Human Resources",0,Sheet1!I455="Life Sciences",1,Sheet1!I455="Marketing",2,Sheet1!I455="Medical",3,Sheet1!I455="Technical Degree",4,Sheet1!I455="Other",5)</f>
        <v>1</v>
      </c>
      <c r="I455">
        <v>1</v>
      </c>
      <c r="J455">
        <v>608</v>
      </c>
      <c r="K455">
        <v>2</v>
      </c>
      <c r="L455">
        <f>IF(Sheet1!M455="Male",0,1)</f>
        <v>1</v>
      </c>
      <c r="M455">
        <v>58</v>
      </c>
      <c r="N455">
        <v>3</v>
      </c>
      <c r="O455">
        <v>1</v>
      </c>
      <c r="P455" cm="1">
        <f t="array" ref="P455">_xlfn.IFS(Sheet1!Q455="Healthcare Representative",0,Sheet1!Q455="Human Resources",1,Sheet1!Q455="Laboratory Technician",2,Sheet1!Q455="Manager",3,Sheet1!Q455="Manufacturing Director",4,Sheet1!Q455="Research Director",5,Sheet1!Q455="Research Scientist",6,Sheet1!Q455="Sales Executive",7,Sheet1!Q455="Sales Representative",8)</f>
        <v>1</v>
      </c>
      <c r="Q455">
        <v>3</v>
      </c>
      <c r="R455">
        <f>IF(Sheet1!S455="Single",0,IF(Sheet1!S455="Married",1,2))</f>
        <v>2</v>
      </c>
      <c r="S455">
        <v>2741</v>
      </c>
      <c r="T455">
        <v>22808</v>
      </c>
      <c r="U455">
        <v>0</v>
      </c>
      <c r="V455">
        <f>IF(Sheet1!X455="No",0,1)</f>
        <v>1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</row>
    <row r="456" spans="1:34" x14ac:dyDescent="0.3">
      <c r="A456">
        <f>IF(Sheet1!C456="No",0,1)</f>
        <v>0</v>
      </c>
      <c r="B456">
        <v>29</v>
      </c>
      <c r="C456">
        <f>IF(Sheet1!D456="Non-Travel",0,IF(Sheet1!D456="Travel_Frequently",1,2))</f>
        <v>2</v>
      </c>
      <c r="D456">
        <v>232</v>
      </c>
      <c r="E456">
        <f>IF(Sheet1!F456="Human Resources",0,IF(Sheet1!F456="Research &amp; Development",1,2))</f>
        <v>1</v>
      </c>
      <c r="F456">
        <v>19</v>
      </c>
      <c r="G456">
        <v>3</v>
      </c>
      <c r="H456" cm="1">
        <f t="array" ref="H456">_xlfn.IFS(Sheet1!I456="Human Resources",0,Sheet1!I456="Life Sciences",1,Sheet1!I456="Marketing",2,Sheet1!I456="Medical",3,Sheet1!I456="Technical Degree",4,Sheet1!I456="Other",5)</f>
        <v>4</v>
      </c>
      <c r="I456">
        <v>1</v>
      </c>
      <c r="J456">
        <v>611</v>
      </c>
      <c r="K456">
        <v>4</v>
      </c>
      <c r="L456">
        <f>IF(Sheet1!M456="Male",0,1)</f>
        <v>0</v>
      </c>
      <c r="M456">
        <v>34</v>
      </c>
      <c r="N456">
        <v>3</v>
      </c>
      <c r="O456">
        <v>2</v>
      </c>
      <c r="P456" cm="1">
        <f t="array" ref="P456">_xlfn.IFS(Sheet1!Q456="Healthcare Representative",0,Sheet1!Q456="Human Resources",1,Sheet1!Q456="Laboratory Technician",2,Sheet1!Q456="Manager",3,Sheet1!Q456="Manufacturing Director",4,Sheet1!Q456="Research Director",5,Sheet1!Q456="Research Scientist",6,Sheet1!Q456="Sales Executive",7,Sheet1!Q456="Sales Representative",8)</f>
        <v>4</v>
      </c>
      <c r="Q456">
        <v>4</v>
      </c>
      <c r="R456">
        <f>IF(Sheet1!S456="Single",0,IF(Sheet1!S456="Married",1,2))</f>
        <v>2</v>
      </c>
      <c r="S456">
        <v>4262</v>
      </c>
      <c r="T456">
        <v>22645</v>
      </c>
      <c r="U456">
        <v>4</v>
      </c>
      <c r="V456">
        <f>IF(Sheet1!X456="No",0,1)</f>
        <v>0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</row>
    <row r="457" spans="1:34" x14ac:dyDescent="0.3">
      <c r="A457">
        <f>IF(Sheet1!C457="No",0,1)</f>
        <v>0</v>
      </c>
      <c r="B457">
        <v>33</v>
      </c>
      <c r="C457">
        <f>IF(Sheet1!D457="Non-Travel",0,IF(Sheet1!D457="Travel_Frequently",1,2))</f>
        <v>2</v>
      </c>
      <c r="D457">
        <v>922</v>
      </c>
      <c r="E457">
        <f>IF(Sheet1!F457="Human Resources",0,IF(Sheet1!F457="Research &amp; Development",1,2))</f>
        <v>1</v>
      </c>
      <c r="F457">
        <v>1</v>
      </c>
      <c r="G457">
        <v>5</v>
      </c>
      <c r="H457" cm="1">
        <f t="array" ref="H457">_xlfn.IFS(Sheet1!I457="Human Resources",0,Sheet1!I457="Life Sciences",1,Sheet1!I457="Marketing",2,Sheet1!I457="Medical",3,Sheet1!I457="Technical Degree",4,Sheet1!I457="Other",5)</f>
        <v>3</v>
      </c>
      <c r="I457">
        <v>1</v>
      </c>
      <c r="J457">
        <v>612</v>
      </c>
      <c r="K457">
        <v>1</v>
      </c>
      <c r="L457">
        <f>IF(Sheet1!M457="Male",0,1)</f>
        <v>1</v>
      </c>
      <c r="M457">
        <v>95</v>
      </c>
      <c r="N457">
        <v>4</v>
      </c>
      <c r="O457">
        <v>4</v>
      </c>
      <c r="P457" cm="1">
        <f t="array" ref="P457">_xlfn.IFS(Sheet1!Q457="Healthcare Representative",0,Sheet1!Q457="Human Resources",1,Sheet1!Q457="Laboratory Technician",2,Sheet1!Q457="Manager",3,Sheet1!Q457="Manufacturing Director",4,Sheet1!Q457="Research Director",5,Sheet1!Q457="Research Scientist",6,Sheet1!Q457="Sales Executive",7,Sheet1!Q457="Sales Representative",8)</f>
        <v>5</v>
      </c>
      <c r="Q457">
        <v>3</v>
      </c>
      <c r="R457">
        <f>IF(Sheet1!S457="Single",0,IF(Sheet1!S457="Married",1,2))</f>
        <v>2</v>
      </c>
      <c r="S457">
        <v>16184</v>
      </c>
      <c r="T457">
        <v>22578</v>
      </c>
      <c r="U457">
        <v>4</v>
      </c>
      <c r="V457">
        <f>IF(Sheet1!X457="No",0,1)</f>
        <v>0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</row>
    <row r="458" spans="1:34" x14ac:dyDescent="0.3">
      <c r="A458">
        <f>IF(Sheet1!C458="No",0,1)</f>
        <v>0</v>
      </c>
      <c r="B458">
        <v>31</v>
      </c>
      <c r="C458">
        <f>IF(Sheet1!D458="Non-Travel",0,IF(Sheet1!D458="Travel_Frequently",1,2))</f>
        <v>2</v>
      </c>
      <c r="D458">
        <v>688</v>
      </c>
      <c r="E458">
        <f>IF(Sheet1!F458="Human Resources",0,IF(Sheet1!F458="Research &amp; Development",1,2))</f>
        <v>2</v>
      </c>
      <c r="F458">
        <v>7</v>
      </c>
      <c r="G458">
        <v>3</v>
      </c>
      <c r="H458" cm="1">
        <f t="array" ref="H458">_xlfn.IFS(Sheet1!I458="Human Resources",0,Sheet1!I458="Life Sciences",1,Sheet1!I458="Marketing",2,Sheet1!I458="Medical",3,Sheet1!I458="Technical Degree",4,Sheet1!I458="Other",5)</f>
        <v>1</v>
      </c>
      <c r="I458">
        <v>1</v>
      </c>
      <c r="J458">
        <v>613</v>
      </c>
      <c r="K458">
        <v>3</v>
      </c>
      <c r="L458">
        <f>IF(Sheet1!M458="Male",0,1)</f>
        <v>0</v>
      </c>
      <c r="M458">
        <v>44</v>
      </c>
      <c r="N458">
        <v>2</v>
      </c>
      <c r="O458">
        <v>3</v>
      </c>
      <c r="P458" cm="1">
        <f t="array" ref="P458">_xlfn.IFS(Sheet1!Q458="Healthcare Representative",0,Sheet1!Q458="Human Resources",1,Sheet1!Q458="Laboratory Technician",2,Sheet1!Q458="Manager",3,Sheet1!Q458="Manufacturing Director",4,Sheet1!Q458="Research Director",5,Sheet1!Q458="Research Scientist",6,Sheet1!Q458="Sales Executive",7,Sheet1!Q458="Sales Representative",8)</f>
        <v>3</v>
      </c>
      <c r="Q458">
        <v>4</v>
      </c>
      <c r="R458">
        <f>IF(Sheet1!S458="Single",0,IF(Sheet1!S458="Married",1,2))</f>
        <v>2</v>
      </c>
      <c r="S458">
        <v>11557</v>
      </c>
      <c r="T458">
        <v>25291</v>
      </c>
      <c r="U458">
        <v>9</v>
      </c>
      <c r="V458">
        <f>IF(Sheet1!X458="No",0,1)</f>
        <v>0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</row>
    <row r="459" spans="1:34" x14ac:dyDescent="0.3">
      <c r="A459">
        <f>IF(Sheet1!C459="No",0,1)</f>
        <v>1</v>
      </c>
      <c r="B459">
        <v>18</v>
      </c>
      <c r="C459">
        <f>IF(Sheet1!D459="Non-Travel",0,IF(Sheet1!D459="Travel_Frequently",1,2))</f>
        <v>1</v>
      </c>
      <c r="D459">
        <v>1306</v>
      </c>
      <c r="E459">
        <f>IF(Sheet1!F459="Human Resources",0,IF(Sheet1!F459="Research &amp; Development",1,2))</f>
        <v>2</v>
      </c>
      <c r="F459">
        <v>5</v>
      </c>
      <c r="G459">
        <v>3</v>
      </c>
      <c r="H459" cm="1">
        <f t="array" ref="H459">_xlfn.IFS(Sheet1!I459="Human Resources",0,Sheet1!I459="Life Sciences",1,Sheet1!I459="Marketing",2,Sheet1!I459="Medical",3,Sheet1!I459="Technical Degree",4,Sheet1!I459="Other",5)</f>
        <v>2</v>
      </c>
      <c r="I459">
        <v>1</v>
      </c>
      <c r="J459">
        <v>614</v>
      </c>
      <c r="K459">
        <v>2</v>
      </c>
      <c r="L459">
        <f>IF(Sheet1!M459="Male",0,1)</f>
        <v>0</v>
      </c>
      <c r="M459">
        <v>69</v>
      </c>
      <c r="N459">
        <v>3</v>
      </c>
      <c r="O459">
        <v>1</v>
      </c>
      <c r="P459" cm="1">
        <f t="array" ref="P459">_xlfn.IFS(Sheet1!Q459="Healthcare Representative",0,Sheet1!Q459="Human Resources",1,Sheet1!Q459="Laboratory Technician",2,Sheet1!Q459="Manager",3,Sheet1!Q459="Manufacturing Director",4,Sheet1!Q459="Research Director",5,Sheet1!Q459="Research Scientist",6,Sheet1!Q459="Sales Executive",7,Sheet1!Q459="Sales Representative",8)</f>
        <v>8</v>
      </c>
      <c r="Q459">
        <v>2</v>
      </c>
      <c r="R459">
        <f>IF(Sheet1!S459="Single",0,IF(Sheet1!S459="Married",1,2))</f>
        <v>0</v>
      </c>
      <c r="S459">
        <v>1878</v>
      </c>
      <c r="T459">
        <v>8059</v>
      </c>
      <c r="U459">
        <v>1</v>
      </c>
      <c r="V459">
        <f>IF(Sheet1!X459="No",0,1)</f>
        <v>1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>
        <f>IF(Sheet1!C460="No",0,1)</f>
        <v>0</v>
      </c>
      <c r="B460">
        <v>40</v>
      </c>
      <c r="C460">
        <f>IF(Sheet1!D460="Non-Travel",0,IF(Sheet1!D460="Travel_Frequently",1,2))</f>
        <v>0</v>
      </c>
      <c r="D460">
        <v>1094</v>
      </c>
      <c r="E460">
        <f>IF(Sheet1!F460="Human Resources",0,IF(Sheet1!F460="Research &amp; Development",1,2))</f>
        <v>2</v>
      </c>
      <c r="F460">
        <v>28</v>
      </c>
      <c r="G460">
        <v>3</v>
      </c>
      <c r="H460" cm="1">
        <f t="array" ref="H460">_xlfn.IFS(Sheet1!I460="Human Resources",0,Sheet1!I460="Life Sciences",1,Sheet1!I460="Marketing",2,Sheet1!I460="Medical",3,Sheet1!I460="Technical Degree",4,Sheet1!I460="Other",5)</f>
        <v>5</v>
      </c>
      <c r="I460">
        <v>1</v>
      </c>
      <c r="J460">
        <v>615</v>
      </c>
      <c r="K460">
        <v>3</v>
      </c>
      <c r="L460">
        <f>IF(Sheet1!M460="Male",0,1)</f>
        <v>0</v>
      </c>
      <c r="M460">
        <v>58</v>
      </c>
      <c r="N460">
        <v>1</v>
      </c>
      <c r="O460">
        <v>3</v>
      </c>
      <c r="P460" cm="1">
        <f t="array" ref="P460">_xlfn.IFS(Sheet1!Q460="Healthcare Representative",0,Sheet1!Q460="Human Resources",1,Sheet1!Q460="Laboratory Technician",2,Sheet1!Q460="Manager",3,Sheet1!Q460="Manufacturing Director",4,Sheet1!Q460="Research Director",5,Sheet1!Q460="Research Scientist",6,Sheet1!Q460="Sales Executive",7,Sheet1!Q460="Sales Representative",8)</f>
        <v>7</v>
      </c>
      <c r="Q460">
        <v>1</v>
      </c>
      <c r="R460">
        <f>IF(Sheet1!S460="Single",0,IF(Sheet1!S460="Married",1,2))</f>
        <v>2</v>
      </c>
      <c r="S460">
        <v>10932</v>
      </c>
      <c r="T460">
        <v>11373</v>
      </c>
      <c r="U460">
        <v>3</v>
      </c>
      <c r="V460">
        <f>IF(Sheet1!X460="No",0,1)</f>
        <v>0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</row>
    <row r="461" spans="1:34" x14ac:dyDescent="0.3">
      <c r="A461">
        <f>IF(Sheet1!C461="No",0,1)</f>
        <v>0</v>
      </c>
      <c r="B461">
        <v>41</v>
      </c>
      <c r="C461">
        <f>IF(Sheet1!D461="Non-Travel",0,IF(Sheet1!D461="Travel_Frequently",1,2))</f>
        <v>0</v>
      </c>
      <c r="D461">
        <v>509</v>
      </c>
      <c r="E461">
        <f>IF(Sheet1!F461="Human Resources",0,IF(Sheet1!F461="Research &amp; Development",1,2))</f>
        <v>1</v>
      </c>
      <c r="F461">
        <v>2</v>
      </c>
      <c r="G461">
        <v>4</v>
      </c>
      <c r="H461" cm="1">
        <f t="array" ref="H461">_xlfn.IFS(Sheet1!I461="Human Resources",0,Sheet1!I461="Life Sciences",1,Sheet1!I461="Marketing",2,Sheet1!I461="Medical",3,Sheet1!I461="Technical Degree",4,Sheet1!I461="Other",5)</f>
        <v>5</v>
      </c>
      <c r="I461">
        <v>1</v>
      </c>
      <c r="J461">
        <v>616</v>
      </c>
      <c r="K461">
        <v>1</v>
      </c>
      <c r="L461">
        <f>IF(Sheet1!M461="Male",0,1)</f>
        <v>1</v>
      </c>
      <c r="M461">
        <v>62</v>
      </c>
      <c r="N461">
        <v>2</v>
      </c>
      <c r="O461">
        <v>2</v>
      </c>
      <c r="P461" cm="1">
        <f t="array" ref="P461">_xlfn.IFS(Sheet1!Q461="Healthcare Representative",0,Sheet1!Q461="Human Resources",1,Sheet1!Q461="Laboratory Technician",2,Sheet1!Q461="Manager",3,Sheet1!Q461="Manufacturing Director",4,Sheet1!Q461="Research Director",5,Sheet1!Q461="Research Scientist",6,Sheet1!Q461="Sales Executive",7,Sheet1!Q461="Sales Representative",8)</f>
        <v>0</v>
      </c>
      <c r="Q461">
        <v>3</v>
      </c>
      <c r="R461">
        <f>IF(Sheet1!S461="Single",0,IF(Sheet1!S461="Married",1,2))</f>
        <v>0</v>
      </c>
      <c r="S461">
        <v>6811</v>
      </c>
      <c r="T461">
        <v>2112</v>
      </c>
      <c r="U461">
        <v>2</v>
      </c>
      <c r="V461">
        <f>IF(Sheet1!X461="No",0,1)</f>
        <v>1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</row>
    <row r="462" spans="1:34" x14ac:dyDescent="0.3">
      <c r="A462">
        <f>IF(Sheet1!C462="No",0,1)</f>
        <v>0</v>
      </c>
      <c r="B462">
        <v>26</v>
      </c>
      <c r="C462">
        <f>IF(Sheet1!D462="Non-Travel",0,IF(Sheet1!D462="Travel_Frequently",1,2))</f>
        <v>2</v>
      </c>
      <c r="D462">
        <v>775</v>
      </c>
      <c r="E462">
        <f>IF(Sheet1!F462="Human Resources",0,IF(Sheet1!F462="Research &amp; Development",1,2))</f>
        <v>2</v>
      </c>
      <c r="F462">
        <v>29</v>
      </c>
      <c r="G462">
        <v>2</v>
      </c>
      <c r="H462" cm="1">
        <f t="array" ref="H462">_xlfn.IFS(Sheet1!I462="Human Resources",0,Sheet1!I462="Life Sciences",1,Sheet1!I462="Marketing",2,Sheet1!I462="Medical",3,Sheet1!I462="Technical Degree",4,Sheet1!I462="Other",5)</f>
        <v>3</v>
      </c>
      <c r="I462">
        <v>1</v>
      </c>
      <c r="J462">
        <v>618</v>
      </c>
      <c r="K462">
        <v>1</v>
      </c>
      <c r="L462">
        <f>IF(Sheet1!M462="Male",0,1)</f>
        <v>0</v>
      </c>
      <c r="M462">
        <v>45</v>
      </c>
      <c r="N462">
        <v>3</v>
      </c>
      <c r="O462">
        <v>2</v>
      </c>
      <c r="P462" cm="1">
        <f t="array" ref="P462">_xlfn.IFS(Sheet1!Q462="Healthcare Representative",0,Sheet1!Q462="Human Resources",1,Sheet1!Q462="Laboratory Technician",2,Sheet1!Q462="Manager",3,Sheet1!Q462="Manufacturing Director",4,Sheet1!Q462="Research Director",5,Sheet1!Q462="Research Scientist",6,Sheet1!Q462="Sales Executive",7,Sheet1!Q462="Sales Representative",8)</f>
        <v>7</v>
      </c>
      <c r="Q462">
        <v>3</v>
      </c>
      <c r="R462">
        <f>IF(Sheet1!S462="Single",0,IF(Sheet1!S462="Married",1,2))</f>
        <v>2</v>
      </c>
      <c r="S462">
        <v>4306</v>
      </c>
      <c r="T462">
        <v>4267</v>
      </c>
      <c r="U462">
        <v>5</v>
      </c>
      <c r="V462">
        <f>IF(Sheet1!X462="No",0,1)</f>
        <v>0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>
        <f>IF(Sheet1!C463="No",0,1)</f>
        <v>0</v>
      </c>
      <c r="B463">
        <v>35</v>
      </c>
      <c r="C463">
        <f>IF(Sheet1!D463="Non-Travel",0,IF(Sheet1!D463="Travel_Frequently",1,2))</f>
        <v>2</v>
      </c>
      <c r="D463">
        <v>195</v>
      </c>
      <c r="E463">
        <f>IF(Sheet1!F463="Human Resources",0,IF(Sheet1!F463="Research &amp; Development",1,2))</f>
        <v>2</v>
      </c>
      <c r="F463">
        <v>1</v>
      </c>
      <c r="G463">
        <v>3</v>
      </c>
      <c r="H463" cm="1">
        <f t="array" ref="H463">_xlfn.IFS(Sheet1!I463="Human Resources",0,Sheet1!I463="Life Sciences",1,Sheet1!I463="Marketing",2,Sheet1!I463="Medical",3,Sheet1!I463="Technical Degree",4,Sheet1!I463="Other",5)</f>
        <v>3</v>
      </c>
      <c r="I463">
        <v>1</v>
      </c>
      <c r="J463">
        <v>620</v>
      </c>
      <c r="K463">
        <v>1</v>
      </c>
      <c r="L463">
        <f>IF(Sheet1!M463="Male",0,1)</f>
        <v>1</v>
      </c>
      <c r="M463">
        <v>80</v>
      </c>
      <c r="N463">
        <v>3</v>
      </c>
      <c r="O463">
        <v>2</v>
      </c>
      <c r="P463" cm="1">
        <f t="array" ref="P463">_xlfn.IFS(Sheet1!Q463="Healthcare Representative",0,Sheet1!Q463="Human Resources",1,Sheet1!Q463="Laboratory Technician",2,Sheet1!Q463="Manager",3,Sheet1!Q463="Manufacturing Director",4,Sheet1!Q463="Research Director",5,Sheet1!Q463="Research Scientist",6,Sheet1!Q463="Sales Executive",7,Sheet1!Q463="Sales Representative",8)</f>
        <v>7</v>
      </c>
      <c r="Q463">
        <v>3</v>
      </c>
      <c r="R463">
        <f>IF(Sheet1!S463="Single",0,IF(Sheet1!S463="Married",1,2))</f>
        <v>0</v>
      </c>
      <c r="S463">
        <v>4859</v>
      </c>
      <c r="T463">
        <v>6698</v>
      </c>
      <c r="U463">
        <v>1</v>
      </c>
      <c r="V463">
        <f>IF(Sheet1!X463="No",0,1)</f>
        <v>0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</row>
    <row r="464" spans="1:34" x14ac:dyDescent="0.3">
      <c r="A464">
        <f>IF(Sheet1!C464="No",0,1)</f>
        <v>0</v>
      </c>
      <c r="B464">
        <v>34</v>
      </c>
      <c r="C464">
        <f>IF(Sheet1!D464="Non-Travel",0,IF(Sheet1!D464="Travel_Frequently",1,2))</f>
        <v>2</v>
      </c>
      <c r="D464">
        <v>258</v>
      </c>
      <c r="E464">
        <f>IF(Sheet1!F464="Human Resources",0,IF(Sheet1!F464="Research &amp; Development",1,2))</f>
        <v>2</v>
      </c>
      <c r="F464">
        <v>21</v>
      </c>
      <c r="G464">
        <v>4</v>
      </c>
      <c r="H464" cm="1">
        <f t="array" ref="H464">_xlfn.IFS(Sheet1!I464="Human Resources",0,Sheet1!I464="Life Sciences",1,Sheet1!I464="Marketing",2,Sheet1!I464="Medical",3,Sheet1!I464="Technical Degree",4,Sheet1!I464="Other",5)</f>
        <v>1</v>
      </c>
      <c r="I464">
        <v>1</v>
      </c>
      <c r="J464">
        <v>621</v>
      </c>
      <c r="K464">
        <v>4</v>
      </c>
      <c r="L464">
        <f>IF(Sheet1!M464="Male",0,1)</f>
        <v>0</v>
      </c>
      <c r="M464">
        <v>74</v>
      </c>
      <c r="N464">
        <v>4</v>
      </c>
      <c r="O464">
        <v>2</v>
      </c>
      <c r="P464" cm="1">
        <f t="array" ref="P464">_xlfn.IFS(Sheet1!Q464="Healthcare Representative",0,Sheet1!Q464="Human Resources",1,Sheet1!Q464="Laboratory Technician",2,Sheet1!Q464="Manager",3,Sheet1!Q464="Manufacturing Director",4,Sheet1!Q464="Research Director",5,Sheet1!Q464="Research Scientist",6,Sheet1!Q464="Sales Executive",7,Sheet1!Q464="Sales Representative",8)</f>
        <v>7</v>
      </c>
      <c r="Q464">
        <v>4</v>
      </c>
      <c r="R464">
        <f>IF(Sheet1!S464="Single",0,IF(Sheet1!S464="Married",1,2))</f>
        <v>0</v>
      </c>
      <c r="S464">
        <v>5337</v>
      </c>
      <c r="T464">
        <v>19921</v>
      </c>
      <c r="U464">
        <v>1</v>
      </c>
      <c r="V464">
        <f>IF(Sheet1!X464="No",0,1)</f>
        <v>0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</row>
    <row r="465" spans="1:34" x14ac:dyDescent="0.3">
      <c r="A465">
        <f>IF(Sheet1!C465="No",0,1)</f>
        <v>1</v>
      </c>
      <c r="B465">
        <v>26</v>
      </c>
      <c r="C465">
        <f>IF(Sheet1!D465="Non-Travel",0,IF(Sheet1!D465="Travel_Frequently",1,2))</f>
        <v>2</v>
      </c>
      <c r="D465">
        <v>471</v>
      </c>
      <c r="E465">
        <f>IF(Sheet1!F465="Human Resources",0,IF(Sheet1!F465="Research &amp; Development",1,2))</f>
        <v>1</v>
      </c>
      <c r="F465">
        <v>24</v>
      </c>
      <c r="G465">
        <v>3</v>
      </c>
      <c r="H465" cm="1">
        <f t="array" ref="H465">_xlfn.IFS(Sheet1!I465="Human Resources",0,Sheet1!I465="Life Sciences",1,Sheet1!I465="Marketing",2,Sheet1!I465="Medical",3,Sheet1!I465="Technical Degree",4,Sheet1!I465="Other",5)</f>
        <v>4</v>
      </c>
      <c r="I465">
        <v>1</v>
      </c>
      <c r="J465">
        <v>622</v>
      </c>
      <c r="K465">
        <v>3</v>
      </c>
      <c r="L465">
        <f>IF(Sheet1!M465="Male",0,1)</f>
        <v>0</v>
      </c>
      <c r="M465">
        <v>66</v>
      </c>
      <c r="N465">
        <v>1</v>
      </c>
      <c r="O465">
        <v>1</v>
      </c>
      <c r="P465" cm="1">
        <f t="array" ref="P465">_xlfn.IFS(Sheet1!Q465="Healthcare Representative",0,Sheet1!Q465="Human Resources",1,Sheet1!Q465="Laboratory Technician",2,Sheet1!Q465="Manager",3,Sheet1!Q465="Manufacturing Director",4,Sheet1!Q465="Research Director",5,Sheet1!Q465="Research Scientist",6,Sheet1!Q465="Sales Executive",7,Sheet1!Q465="Sales Representative",8)</f>
        <v>2</v>
      </c>
      <c r="Q465">
        <v>4</v>
      </c>
      <c r="R465">
        <f>IF(Sheet1!S465="Single",0,IF(Sheet1!S465="Married",1,2))</f>
        <v>0</v>
      </c>
      <c r="S465">
        <v>2340</v>
      </c>
      <c r="T465">
        <v>23213</v>
      </c>
      <c r="U465">
        <v>1</v>
      </c>
      <c r="V465">
        <f>IF(Sheet1!X465="No",0,1)</f>
        <v>1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</row>
    <row r="466" spans="1:34" x14ac:dyDescent="0.3">
      <c r="A466">
        <f>IF(Sheet1!C466="No",0,1)</f>
        <v>0</v>
      </c>
      <c r="B466">
        <v>37</v>
      </c>
      <c r="C466">
        <f>IF(Sheet1!D466="Non-Travel",0,IF(Sheet1!D466="Travel_Frequently",1,2))</f>
        <v>2</v>
      </c>
      <c r="D466">
        <v>799</v>
      </c>
      <c r="E466">
        <f>IF(Sheet1!F466="Human Resources",0,IF(Sheet1!F466="Research &amp; Development",1,2))</f>
        <v>1</v>
      </c>
      <c r="F466">
        <v>1</v>
      </c>
      <c r="G466">
        <v>3</v>
      </c>
      <c r="H466" cm="1">
        <f t="array" ref="H466">_xlfn.IFS(Sheet1!I466="Human Resources",0,Sheet1!I466="Life Sciences",1,Sheet1!I466="Marketing",2,Sheet1!I466="Medical",3,Sheet1!I466="Technical Degree",4,Sheet1!I466="Other",5)</f>
        <v>4</v>
      </c>
      <c r="I466">
        <v>1</v>
      </c>
      <c r="J466">
        <v>623</v>
      </c>
      <c r="K466">
        <v>2</v>
      </c>
      <c r="L466">
        <f>IF(Sheet1!M466="Male",0,1)</f>
        <v>1</v>
      </c>
      <c r="M466">
        <v>59</v>
      </c>
      <c r="N466">
        <v>3</v>
      </c>
      <c r="O466">
        <v>3</v>
      </c>
      <c r="P466" cm="1">
        <f t="array" ref="P466">_xlfn.IFS(Sheet1!Q466="Healthcare Representative",0,Sheet1!Q466="Human Resources",1,Sheet1!Q466="Laboratory Technician",2,Sheet1!Q466="Manager",3,Sheet1!Q466="Manufacturing Director",4,Sheet1!Q466="Research Director",5,Sheet1!Q466="Research Scientist",6,Sheet1!Q466="Sales Executive",7,Sheet1!Q466="Sales Representative",8)</f>
        <v>4</v>
      </c>
      <c r="Q466">
        <v>4</v>
      </c>
      <c r="R466">
        <f>IF(Sheet1!S466="Single",0,IF(Sheet1!S466="Married",1,2))</f>
        <v>0</v>
      </c>
      <c r="S466">
        <v>7491</v>
      </c>
      <c r="T466">
        <v>23848</v>
      </c>
      <c r="U466">
        <v>4</v>
      </c>
      <c r="V466">
        <f>IF(Sheet1!X466="No",0,1)</f>
        <v>0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</row>
    <row r="467" spans="1:34" x14ac:dyDescent="0.3">
      <c r="A467">
        <f>IF(Sheet1!C467="No",0,1)</f>
        <v>0</v>
      </c>
      <c r="B467">
        <v>46</v>
      </c>
      <c r="C467">
        <f>IF(Sheet1!D467="Non-Travel",0,IF(Sheet1!D467="Travel_Frequently",1,2))</f>
        <v>1</v>
      </c>
      <c r="D467">
        <v>1034</v>
      </c>
      <c r="E467">
        <f>IF(Sheet1!F467="Human Resources",0,IF(Sheet1!F467="Research &amp; Development",1,2))</f>
        <v>1</v>
      </c>
      <c r="F467">
        <v>18</v>
      </c>
      <c r="G467">
        <v>1</v>
      </c>
      <c r="H467" cm="1">
        <f t="array" ref="H467">_xlfn.IFS(Sheet1!I467="Human Resources",0,Sheet1!I467="Life Sciences",1,Sheet1!I467="Marketing",2,Sheet1!I467="Medical",3,Sheet1!I467="Technical Degree",4,Sheet1!I467="Other",5)</f>
        <v>3</v>
      </c>
      <c r="I467">
        <v>1</v>
      </c>
      <c r="J467">
        <v>624</v>
      </c>
      <c r="K467">
        <v>1</v>
      </c>
      <c r="L467">
        <f>IF(Sheet1!M467="Male",0,1)</f>
        <v>1</v>
      </c>
      <c r="M467">
        <v>86</v>
      </c>
      <c r="N467">
        <v>3</v>
      </c>
      <c r="O467">
        <v>3</v>
      </c>
      <c r="P467" cm="1">
        <f t="array" ref="P467">_xlfn.IFS(Sheet1!Q467="Healthcare Representative",0,Sheet1!Q467="Human Resources",1,Sheet1!Q467="Laboratory Technician",2,Sheet1!Q467="Manager",3,Sheet1!Q467="Manufacturing Director",4,Sheet1!Q467="Research Director",5,Sheet1!Q467="Research Scientist",6,Sheet1!Q467="Sales Executive",7,Sheet1!Q467="Sales Representative",8)</f>
        <v>0</v>
      </c>
      <c r="Q467">
        <v>3</v>
      </c>
      <c r="R467">
        <f>IF(Sheet1!S467="Single",0,IF(Sheet1!S467="Married",1,2))</f>
        <v>1</v>
      </c>
      <c r="S467">
        <v>10527</v>
      </c>
      <c r="T467">
        <v>8984</v>
      </c>
      <c r="U467">
        <v>5</v>
      </c>
      <c r="V467">
        <f>IF(Sheet1!X467="No",0,1)</f>
        <v>0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</row>
    <row r="468" spans="1:34" x14ac:dyDescent="0.3">
      <c r="A468">
        <f>IF(Sheet1!C468="No",0,1)</f>
        <v>0</v>
      </c>
      <c r="B468">
        <v>41</v>
      </c>
      <c r="C468">
        <f>IF(Sheet1!D468="Non-Travel",0,IF(Sheet1!D468="Travel_Frequently",1,2))</f>
        <v>2</v>
      </c>
      <c r="D468">
        <v>1276</v>
      </c>
      <c r="E468">
        <f>IF(Sheet1!F468="Human Resources",0,IF(Sheet1!F468="Research &amp; Development",1,2))</f>
        <v>2</v>
      </c>
      <c r="F468">
        <v>2</v>
      </c>
      <c r="G468">
        <v>5</v>
      </c>
      <c r="H468" cm="1">
        <f t="array" ref="H468">_xlfn.IFS(Sheet1!I468="Human Resources",0,Sheet1!I468="Life Sciences",1,Sheet1!I468="Marketing",2,Sheet1!I468="Medical",3,Sheet1!I468="Technical Degree",4,Sheet1!I468="Other",5)</f>
        <v>1</v>
      </c>
      <c r="I468">
        <v>1</v>
      </c>
      <c r="J468">
        <v>625</v>
      </c>
      <c r="K468">
        <v>2</v>
      </c>
      <c r="L468">
        <f>IF(Sheet1!M468="Male",0,1)</f>
        <v>1</v>
      </c>
      <c r="M468">
        <v>91</v>
      </c>
      <c r="N468">
        <v>3</v>
      </c>
      <c r="O468">
        <v>4</v>
      </c>
      <c r="P468" cm="1">
        <f t="array" ref="P468">_xlfn.IFS(Sheet1!Q468="Healthcare Representative",0,Sheet1!Q468="Human Resources",1,Sheet1!Q468="Laboratory Technician",2,Sheet1!Q468="Manager",3,Sheet1!Q468="Manufacturing Director",4,Sheet1!Q468="Research Director",5,Sheet1!Q468="Research Scientist",6,Sheet1!Q468="Sales Executive",7,Sheet1!Q468="Sales Representative",8)</f>
        <v>3</v>
      </c>
      <c r="Q468">
        <v>1</v>
      </c>
      <c r="R468">
        <f>IF(Sheet1!S468="Single",0,IF(Sheet1!S468="Married",1,2))</f>
        <v>1</v>
      </c>
      <c r="S468">
        <v>16595</v>
      </c>
      <c r="T468">
        <v>5626</v>
      </c>
      <c r="U468">
        <v>7</v>
      </c>
      <c r="V468">
        <f>IF(Sheet1!X468="No",0,1)</f>
        <v>0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</row>
    <row r="469" spans="1:34" x14ac:dyDescent="0.3">
      <c r="A469">
        <f>IF(Sheet1!C469="No",0,1)</f>
        <v>0</v>
      </c>
      <c r="B469">
        <v>37</v>
      </c>
      <c r="C469">
        <f>IF(Sheet1!D469="Non-Travel",0,IF(Sheet1!D469="Travel_Frequently",1,2))</f>
        <v>0</v>
      </c>
      <c r="D469">
        <v>142</v>
      </c>
      <c r="E469">
        <f>IF(Sheet1!F469="Human Resources",0,IF(Sheet1!F469="Research &amp; Development",1,2))</f>
        <v>2</v>
      </c>
      <c r="F469">
        <v>9</v>
      </c>
      <c r="G469">
        <v>4</v>
      </c>
      <c r="H469" cm="1">
        <f t="array" ref="H469">_xlfn.IFS(Sheet1!I469="Human Resources",0,Sheet1!I469="Life Sciences",1,Sheet1!I469="Marketing",2,Sheet1!I469="Medical",3,Sheet1!I469="Technical Degree",4,Sheet1!I469="Other",5)</f>
        <v>3</v>
      </c>
      <c r="I469">
        <v>1</v>
      </c>
      <c r="J469">
        <v>626</v>
      </c>
      <c r="K469">
        <v>1</v>
      </c>
      <c r="L469">
        <f>IF(Sheet1!M469="Male",0,1)</f>
        <v>0</v>
      </c>
      <c r="M469">
        <v>69</v>
      </c>
      <c r="N469">
        <v>3</v>
      </c>
      <c r="O469">
        <v>3</v>
      </c>
      <c r="P469" cm="1">
        <f t="array" ref="P469">_xlfn.IFS(Sheet1!Q469="Healthcare Representative",0,Sheet1!Q469="Human Resources",1,Sheet1!Q469="Laboratory Technician",2,Sheet1!Q469="Manager",3,Sheet1!Q469="Manufacturing Director",4,Sheet1!Q469="Research Director",5,Sheet1!Q469="Research Scientist",6,Sheet1!Q469="Sales Executive",7,Sheet1!Q469="Sales Representative",8)</f>
        <v>7</v>
      </c>
      <c r="Q469">
        <v>2</v>
      </c>
      <c r="R469">
        <f>IF(Sheet1!S469="Single",0,IF(Sheet1!S469="Married",1,2))</f>
        <v>2</v>
      </c>
      <c r="S469">
        <v>8834</v>
      </c>
      <c r="T469">
        <v>24666</v>
      </c>
      <c r="U469">
        <v>1</v>
      </c>
      <c r="V469">
        <f>IF(Sheet1!X469="No",0,1)</f>
        <v>0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</row>
    <row r="470" spans="1:34" x14ac:dyDescent="0.3">
      <c r="A470">
        <f>IF(Sheet1!C470="No",0,1)</f>
        <v>0</v>
      </c>
      <c r="B470">
        <v>52</v>
      </c>
      <c r="C470">
        <f>IF(Sheet1!D470="Non-Travel",0,IF(Sheet1!D470="Travel_Frequently",1,2))</f>
        <v>2</v>
      </c>
      <c r="D470">
        <v>956</v>
      </c>
      <c r="E470">
        <f>IF(Sheet1!F470="Human Resources",0,IF(Sheet1!F470="Research &amp; Development",1,2))</f>
        <v>1</v>
      </c>
      <c r="F470">
        <v>6</v>
      </c>
      <c r="G470">
        <v>2</v>
      </c>
      <c r="H470" cm="1">
        <f t="array" ref="H470">_xlfn.IFS(Sheet1!I470="Human Resources",0,Sheet1!I470="Life Sciences",1,Sheet1!I470="Marketing",2,Sheet1!I470="Medical",3,Sheet1!I470="Technical Degree",4,Sheet1!I470="Other",5)</f>
        <v>4</v>
      </c>
      <c r="I470">
        <v>1</v>
      </c>
      <c r="J470">
        <v>630</v>
      </c>
      <c r="K470">
        <v>4</v>
      </c>
      <c r="L470">
        <f>IF(Sheet1!M470="Male",0,1)</f>
        <v>0</v>
      </c>
      <c r="M470">
        <v>78</v>
      </c>
      <c r="N470">
        <v>3</v>
      </c>
      <c r="O470">
        <v>2</v>
      </c>
      <c r="P470" cm="1">
        <f t="array" ref="P470">_xlfn.IFS(Sheet1!Q470="Healthcare Representative",0,Sheet1!Q470="Human Resources",1,Sheet1!Q470="Laboratory Technician",2,Sheet1!Q470="Manager",3,Sheet1!Q470="Manufacturing Director",4,Sheet1!Q470="Research Director",5,Sheet1!Q470="Research Scientist",6,Sheet1!Q470="Sales Executive",7,Sheet1!Q470="Sales Representative",8)</f>
        <v>6</v>
      </c>
      <c r="Q470">
        <v>1</v>
      </c>
      <c r="R470">
        <f>IF(Sheet1!S470="Single",0,IF(Sheet1!S470="Married",1,2))</f>
        <v>2</v>
      </c>
      <c r="S470">
        <v>5577</v>
      </c>
      <c r="T470">
        <v>22087</v>
      </c>
      <c r="U470">
        <v>3</v>
      </c>
      <c r="V470">
        <f>IF(Sheet1!X470="No",0,1)</f>
        <v>1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</row>
    <row r="471" spans="1:34" x14ac:dyDescent="0.3">
      <c r="A471">
        <f>IF(Sheet1!C471="No",0,1)</f>
        <v>1</v>
      </c>
      <c r="B471">
        <v>32</v>
      </c>
      <c r="C471">
        <f>IF(Sheet1!D471="Non-Travel",0,IF(Sheet1!D471="Travel_Frequently",1,2))</f>
        <v>0</v>
      </c>
      <c r="D471">
        <v>1474</v>
      </c>
      <c r="E471">
        <f>IF(Sheet1!F471="Human Resources",0,IF(Sheet1!F471="Research &amp; Development",1,2))</f>
        <v>2</v>
      </c>
      <c r="F471">
        <v>11</v>
      </c>
      <c r="G471">
        <v>4</v>
      </c>
      <c r="H471" cm="1">
        <f t="array" ref="H471">_xlfn.IFS(Sheet1!I471="Human Resources",0,Sheet1!I471="Life Sciences",1,Sheet1!I471="Marketing",2,Sheet1!I471="Medical",3,Sheet1!I471="Technical Degree",4,Sheet1!I471="Other",5)</f>
        <v>5</v>
      </c>
      <c r="I471">
        <v>1</v>
      </c>
      <c r="J471">
        <v>631</v>
      </c>
      <c r="K471">
        <v>4</v>
      </c>
      <c r="L471">
        <f>IF(Sheet1!M471="Male",0,1)</f>
        <v>0</v>
      </c>
      <c r="M471">
        <v>60</v>
      </c>
      <c r="N471">
        <v>4</v>
      </c>
      <c r="O471">
        <v>2</v>
      </c>
      <c r="P471" cm="1">
        <f t="array" ref="P471">_xlfn.IFS(Sheet1!Q471="Healthcare Representative",0,Sheet1!Q471="Human Resources",1,Sheet1!Q471="Laboratory Technician",2,Sheet1!Q471="Manager",3,Sheet1!Q471="Manufacturing Director",4,Sheet1!Q471="Research Director",5,Sheet1!Q471="Research Scientist",6,Sheet1!Q471="Sales Executive",7,Sheet1!Q471="Sales Representative",8)</f>
        <v>7</v>
      </c>
      <c r="Q471">
        <v>3</v>
      </c>
      <c r="R471">
        <f>IF(Sheet1!S471="Single",0,IF(Sheet1!S471="Married",1,2))</f>
        <v>1</v>
      </c>
      <c r="S471">
        <v>4707</v>
      </c>
      <c r="T471">
        <v>23914</v>
      </c>
      <c r="U471">
        <v>8</v>
      </c>
      <c r="V471">
        <f>IF(Sheet1!X471="No",0,1)</f>
        <v>0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</row>
    <row r="472" spans="1:34" x14ac:dyDescent="0.3">
      <c r="A472">
        <f>IF(Sheet1!C472="No",0,1)</f>
        <v>0</v>
      </c>
      <c r="B472">
        <v>24</v>
      </c>
      <c r="C472">
        <f>IF(Sheet1!D472="Non-Travel",0,IF(Sheet1!D472="Travel_Frequently",1,2))</f>
        <v>1</v>
      </c>
      <c r="D472">
        <v>535</v>
      </c>
      <c r="E472">
        <f>IF(Sheet1!F472="Human Resources",0,IF(Sheet1!F472="Research &amp; Development",1,2))</f>
        <v>2</v>
      </c>
      <c r="F472">
        <v>24</v>
      </c>
      <c r="G472">
        <v>3</v>
      </c>
      <c r="H472" cm="1">
        <f t="array" ref="H472">_xlfn.IFS(Sheet1!I472="Human Resources",0,Sheet1!I472="Life Sciences",1,Sheet1!I472="Marketing",2,Sheet1!I472="Medical",3,Sheet1!I472="Technical Degree",4,Sheet1!I472="Other",5)</f>
        <v>3</v>
      </c>
      <c r="I472">
        <v>1</v>
      </c>
      <c r="J472">
        <v>632</v>
      </c>
      <c r="K472">
        <v>4</v>
      </c>
      <c r="L472">
        <f>IF(Sheet1!M472="Male",0,1)</f>
        <v>0</v>
      </c>
      <c r="M472">
        <v>38</v>
      </c>
      <c r="N472">
        <v>3</v>
      </c>
      <c r="O472">
        <v>1</v>
      </c>
      <c r="P472" cm="1">
        <f t="array" ref="P472">_xlfn.IFS(Sheet1!Q472="Healthcare Representative",0,Sheet1!Q472="Human Resources",1,Sheet1!Q472="Laboratory Technician",2,Sheet1!Q472="Manager",3,Sheet1!Q472="Manufacturing Director",4,Sheet1!Q472="Research Director",5,Sheet1!Q472="Research Scientist",6,Sheet1!Q472="Sales Executive",7,Sheet1!Q472="Sales Representative",8)</f>
        <v>8</v>
      </c>
      <c r="Q472">
        <v>4</v>
      </c>
      <c r="R472">
        <f>IF(Sheet1!S472="Single",0,IF(Sheet1!S472="Married",1,2))</f>
        <v>1</v>
      </c>
      <c r="S472">
        <v>2400</v>
      </c>
      <c r="T472">
        <v>5530</v>
      </c>
      <c r="U472">
        <v>0</v>
      </c>
      <c r="V472">
        <f>IF(Sheet1!X472="No",0,1)</f>
        <v>0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</row>
    <row r="473" spans="1:34" x14ac:dyDescent="0.3">
      <c r="A473">
        <f>IF(Sheet1!C473="No",0,1)</f>
        <v>0</v>
      </c>
      <c r="B473">
        <v>38</v>
      </c>
      <c r="C473">
        <f>IF(Sheet1!D473="Non-Travel",0,IF(Sheet1!D473="Travel_Frequently",1,2))</f>
        <v>2</v>
      </c>
      <c r="D473">
        <v>1495</v>
      </c>
      <c r="E473">
        <f>IF(Sheet1!F473="Human Resources",0,IF(Sheet1!F473="Research &amp; Development",1,2))</f>
        <v>1</v>
      </c>
      <c r="F473">
        <v>10</v>
      </c>
      <c r="G473">
        <v>3</v>
      </c>
      <c r="H473" cm="1">
        <f t="array" ref="H473">_xlfn.IFS(Sheet1!I473="Human Resources",0,Sheet1!I473="Life Sciences",1,Sheet1!I473="Marketing",2,Sheet1!I473="Medical",3,Sheet1!I473="Technical Degree",4,Sheet1!I473="Other",5)</f>
        <v>3</v>
      </c>
      <c r="I473">
        <v>1</v>
      </c>
      <c r="J473">
        <v>634</v>
      </c>
      <c r="K473">
        <v>3</v>
      </c>
      <c r="L473">
        <f>IF(Sheet1!M473="Male",0,1)</f>
        <v>1</v>
      </c>
      <c r="M473">
        <v>76</v>
      </c>
      <c r="N473">
        <v>3</v>
      </c>
      <c r="O473">
        <v>2</v>
      </c>
      <c r="P473" cm="1">
        <f t="array" ref="P473">_xlfn.IFS(Sheet1!Q473="Healthcare Representative",0,Sheet1!Q473="Human Resources",1,Sheet1!Q473="Laboratory Technician",2,Sheet1!Q473="Manager",3,Sheet1!Q473="Manufacturing Director",4,Sheet1!Q473="Research Director",5,Sheet1!Q473="Research Scientist",6,Sheet1!Q473="Sales Executive",7,Sheet1!Q473="Sales Representative",8)</f>
        <v>0</v>
      </c>
      <c r="Q473">
        <v>3</v>
      </c>
      <c r="R473">
        <f>IF(Sheet1!S473="Single",0,IF(Sheet1!S473="Married",1,2))</f>
        <v>1</v>
      </c>
      <c r="S473">
        <v>9824</v>
      </c>
      <c r="T473">
        <v>22174</v>
      </c>
      <c r="U473">
        <v>3</v>
      </c>
      <c r="V473">
        <f>IF(Sheet1!X473="No",0,1)</f>
        <v>0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</row>
    <row r="474" spans="1:34" x14ac:dyDescent="0.3">
      <c r="A474">
        <f>IF(Sheet1!C474="No",0,1)</f>
        <v>0</v>
      </c>
      <c r="B474">
        <v>37</v>
      </c>
      <c r="C474">
        <f>IF(Sheet1!D474="Non-Travel",0,IF(Sheet1!D474="Travel_Frequently",1,2))</f>
        <v>2</v>
      </c>
      <c r="D474">
        <v>446</v>
      </c>
      <c r="E474">
        <f>IF(Sheet1!F474="Human Resources",0,IF(Sheet1!F474="Research &amp; Development",1,2))</f>
        <v>1</v>
      </c>
      <c r="F474">
        <v>1</v>
      </c>
      <c r="G474">
        <v>4</v>
      </c>
      <c r="H474" cm="1">
        <f t="array" ref="H474">_xlfn.IFS(Sheet1!I474="Human Resources",0,Sheet1!I474="Life Sciences",1,Sheet1!I474="Marketing",2,Sheet1!I474="Medical",3,Sheet1!I474="Technical Degree",4,Sheet1!I474="Other",5)</f>
        <v>1</v>
      </c>
      <c r="I474">
        <v>1</v>
      </c>
      <c r="J474">
        <v>635</v>
      </c>
      <c r="K474">
        <v>2</v>
      </c>
      <c r="L474">
        <f>IF(Sheet1!M474="Male",0,1)</f>
        <v>1</v>
      </c>
      <c r="M474">
        <v>65</v>
      </c>
      <c r="N474">
        <v>3</v>
      </c>
      <c r="O474">
        <v>2</v>
      </c>
      <c r="P474" cm="1">
        <f t="array" ref="P474">_xlfn.IFS(Sheet1!Q474="Healthcare Representative",0,Sheet1!Q474="Human Resources",1,Sheet1!Q474="Laboratory Technician",2,Sheet1!Q474="Manager",3,Sheet1!Q474="Manufacturing Director",4,Sheet1!Q474="Research Director",5,Sheet1!Q474="Research Scientist",6,Sheet1!Q474="Sales Executive",7,Sheet1!Q474="Sales Representative",8)</f>
        <v>4</v>
      </c>
      <c r="Q474">
        <v>2</v>
      </c>
      <c r="R474">
        <f>IF(Sheet1!S474="Single",0,IF(Sheet1!S474="Married",1,2))</f>
        <v>1</v>
      </c>
      <c r="S474">
        <v>6447</v>
      </c>
      <c r="T474">
        <v>15701</v>
      </c>
      <c r="U474">
        <v>6</v>
      </c>
      <c r="V474">
        <f>IF(Sheet1!X474="No",0,1)</f>
        <v>0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</row>
    <row r="475" spans="1:34" x14ac:dyDescent="0.3">
      <c r="A475">
        <f>IF(Sheet1!C475="No",0,1)</f>
        <v>0</v>
      </c>
      <c r="B475">
        <v>49</v>
      </c>
      <c r="C475">
        <f>IF(Sheet1!D475="Non-Travel",0,IF(Sheet1!D475="Travel_Frequently",1,2))</f>
        <v>2</v>
      </c>
      <c r="D475">
        <v>1245</v>
      </c>
      <c r="E475">
        <f>IF(Sheet1!F475="Human Resources",0,IF(Sheet1!F475="Research &amp; Development",1,2))</f>
        <v>1</v>
      </c>
      <c r="F475">
        <v>18</v>
      </c>
      <c r="G475">
        <v>4</v>
      </c>
      <c r="H475" cm="1">
        <f t="array" ref="H475">_xlfn.IFS(Sheet1!I475="Human Resources",0,Sheet1!I475="Life Sciences",1,Sheet1!I475="Marketing",2,Sheet1!I475="Medical",3,Sheet1!I475="Technical Degree",4,Sheet1!I475="Other",5)</f>
        <v>1</v>
      </c>
      <c r="I475">
        <v>1</v>
      </c>
      <c r="J475">
        <v>638</v>
      </c>
      <c r="K475">
        <v>4</v>
      </c>
      <c r="L475">
        <f>IF(Sheet1!M475="Male",0,1)</f>
        <v>0</v>
      </c>
      <c r="M475">
        <v>58</v>
      </c>
      <c r="N475">
        <v>2</v>
      </c>
      <c r="O475">
        <v>5</v>
      </c>
      <c r="P475" cm="1">
        <f t="array" ref="P475">_xlfn.IFS(Sheet1!Q475="Healthcare Representative",0,Sheet1!Q475="Human Resources",1,Sheet1!Q475="Laboratory Technician",2,Sheet1!Q475="Manager",3,Sheet1!Q475="Manufacturing Director",4,Sheet1!Q475="Research Director",5,Sheet1!Q475="Research Scientist",6,Sheet1!Q475="Sales Executive",7,Sheet1!Q475="Sales Representative",8)</f>
        <v>5</v>
      </c>
      <c r="Q475">
        <v>3</v>
      </c>
      <c r="R475">
        <f>IF(Sheet1!S475="Single",0,IF(Sheet1!S475="Married",1,2))</f>
        <v>2</v>
      </c>
      <c r="S475">
        <v>19502</v>
      </c>
      <c r="T475">
        <v>2125</v>
      </c>
      <c r="U475">
        <v>1</v>
      </c>
      <c r="V475">
        <f>IF(Sheet1!X475="No",0,1)</f>
        <v>1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</row>
    <row r="476" spans="1:34" x14ac:dyDescent="0.3">
      <c r="A476">
        <f>IF(Sheet1!C476="No",0,1)</f>
        <v>0</v>
      </c>
      <c r="B476">
        <v>24</v>
      </c>
      <c r="C476">
        <f>IF(Sheet1!D476="Non-Travel",0,IF(Sheet1!D476="Travel_Frequently",1,2))</f>
        <v>2</v>
      </c>
      <c r="D476">
        <v>691</v>
      </c>
      <c r="E476">
        <f>IF(Sheet1!F476="Human Resources",0,IF(Sheet1!F476="Research &amp; Development",1,2))</f>
        <v>1</v>
      </c>
      <c r="F476">
        <v>23</v>
      </c>
      <c r="G476">
        <v>3</v>
      </c>
      <c r="H476" cm="1">
        <f t="array" ref="H476">_xlfn.IFS(Sheet1!I476="Human Resources",0,Sheet1!I476="Life Sciences",1,Sheet1!I476="Marketing",2,Sheet1!I476="Medical",3,Sheet1!I476="Technical Degree",4,Sheet1!I476="Other",5)</f>
        <v>3</v>
      </c>
      <c r="I476">
        <v>1</v>
      </c>
      <c r="J476">
        <v>639</v>
      </c>
      <c r="K476">
        <v>2</v>
      </c>
      <c r="L476">
        <f>IF(Sheet1!M476="Male",0,1)</f>
        <v>0</v>
      </c>
      <c r="M476">
        <v>89</v>
      </c>
      <c r="N476">
        <v>4</v>
      </c>
      <c r="O476">
        <v>1</v>
      </c>
      <c r="P476" cm="1">
        <f t="array" ref="P476">_xlfn.IFS(Sheet1!Q476="Healthcare Representative",0,Sheet1!Q476="Human Resources",1,Sheet1!Q476="Laboratory Technician",2,Sheet1!Q476="Manager",3,Sheet1!Q476="Manufacturing Director",4,Sheet1!Q476="Research Director",5,Sheet1!Q476="Research Scientist",6,Sheet1!Q476="Sales Executive",7,Sheet1!Q476="Sales Representative",8)</f>
        <v>6</v>
      </c>
      <c r="Q476">
        <v>4</v>
      </c>
      <c r="R476">
        <f>IF(Sheet1!S476="Single",0,IF(Sheet1!S476="Married",1,2))</f>
        <v>1</v>
      </c>
      <c r="S476">
        <v>2725</v>
      </c>
      <c r="T476">
        <v>21630</v>
      </c>
      <c r="U476">
        <v>1</v>
      </c>
      <c r="V476">
        <f>IF(Sheet1!X476="No",0,1)</f>
        <v>1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</row>
    <row r="477" spans="1:34" x14ac:dyDescent="0.3">
      <c r="A477">
        <f>IF(Sheet1!C477="No",0,1)</f>
        <v>0</v>
      </c>
      <c r="B477">
        <v>26</v>
      </c>
      <c r="C477">
        <f>IF(Sheet1!D477="Non-Travel",0,IF(Sheet1!D477="Travel_Frequently",1,2))</f>
        <v>2</v>
      </c>
      <c r="D477">
        <v>703</v>
      </c>
      <c r="E477">
        <f>IF(Sheet1!F477="Human Resources",0,IF(Sheet1!F477="Research &amp; Development",1,2))</f>
        <v>2</v>
      </c>
      <c r="F477">
        <v>28</v>
      </c>
      <c r="G477">
        <v>2</v>
      </c>
      <c r="H477" cm="1">
        <f t="array" ref="H477">_xlfn.IFS(Sheet1!I477="Human Resources",0,Sheet1!I477="Life Sciences",1,Sheet1!I477="Marketing",2,Sheet1!I477="Medical",3,Sheet1!I477="Technical Degree",4,Sheet1!I477="Other",5)</f>
        <v>2</v>
      </c>
      <c r="I477">
        <v>1</v>
      </c>
      <c r="J477">
        <v>641</v>
      </c>
      <c r="K477">
        <v>1</v>
      </c>
      <c r="L477">
        <f>IF(Sheet1!M477="Male",0,1)</f>
        <v>0</v>
      </c>
      <c r="M477">
        <v>66</v>
      </c>
      <c r="N477">
        <v>3</v>
      </c>
      <c r="O477">
        <v>2</v>
      </c>
      <c r="P477" cm="1">
        <f t="array" ref="P477">_xlfn.IFS(Sheet1!Q477="Healthcare Representative",0,Sheet1!Q477="Human Resources",1,Sheet1!Q477="Laboratory Technician",2,Sheet1!Q477="Manager",3,Sheet1!Q477="Manufacturing Director",4,Sheet1!Q477="Research Director",5,Sheet1!Q477="Research Scientist",6,Sheet1!Q477="Sales Executive",7,Sheet1!Q477="Sales Representative",8)</f>
        <v>7</v>
      </c>
      <c r="Q477">
        <v>2</v>
      </c>
      <c r="R477">
        <f>IF(Sheet1!S477="Single",0,IF(Sheet1!S477="Married",1,2))</f>
        <v>1</v>
      </c>
      <c r="S477">
        <v>6272</v>
      </c>
      <c r="T477">
        <v>7428</v>
      </c>
      <c r="U477">
        <v>1</v>
      </c>
      <c r="V477">
        <f>IF(Sheet1!X477="No",0,1)</f>
        <v>0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</row>
    <row r="478" spans="1:34" x14ac:dyDescent="0.3">
      <c r="A478">
        <f>IF(Sheet1!C478="No",0,1)</f>
        <v>0</v>
      </c>
      <c r="B478">
        <v>24</v>
      </c>
      <c r="C478">
        <f>IF(Sheet1!D478="Non-Travel",0,IF(Sheet1!D478="Travel_Frequently",1,2))</f>
        <v>2</v>
      </c>
      <c r="D478">
        <v>823</v>
      </c>
      <c r="E478">
        <f>IF(Sheet1!F478="Human Resources",0,IF(Sheet1!F478="Research &amp; Development",1,2))</f>
        <v>1</v>
      </c>
      <c r="F478">
        <v>17</v>
      </c>
      <c r="G478">
        <v>2</v>
      </c>
      <c r="H478" cm="1">
        <f t="array" ref="H478">_xlfn.IFS(Sheet1!I478="Human Resources",0,Sheet1!I478="Life Sciences",1,Sheet1!I478="Marketing",2,Sheet1!I478="Medical",3,Sheet1!I478="Technical Degree",4,Sheet1!I478="Other",5)</f>
        <v>5</v>
      </c>
      <c r="I478">
        <v>1</v>
      </c>
      <c r="J478">
        <v>643</v>
      </c>
      <c r="K478">
        <v>4</v>
      </c>
      <c r="L478">
        <f>IF(Sheet1!M478="Male",0,1)</f>
        <v>0</v>
      </c>
      <c r="M478">
        <v>94</v>
      </c>
      <c r="N478">
        <v>2</v>
      </c>
      <c r="O478">
        <v>1</v>
      </c>
      <c r="P478" cm="1">
        <f t="array" ref="P478">_xlfn.IFS(Sheet1!Q478="Healthcare Representative",0,Sheet1!Q478="Human Resources",1,Sheet1!Q478="Laboratory Technician",2,Sheet1!Q478="Manager",3,Sheet1!Q478="Manufacturing Director",4,Sheet1!Q478="Research Director",5,Sheet1!Q478="Research Scientist",6,Sheet1!Q478="Sales Executive",7,Sheet1!Q478="Sales Representative",8)</f>
        <v>2</v>
      </c>
      <c r="Q478">
        <v>2</v>
      </c>
      <c r="R478">
        <f>IF(Sheet1!S478="Single",0,IF(Sheet1!S478="Married",1,2))</f>
        <v>1</v>
      </c>
      <c r="S478">
        <v>2127</v>
      </c>
      <c r="T478">
        <v>9100</v>
      </c>
      <c r="U478">
        <v>1</v>
      </c>
      <c r="V478">
        <f>IF(Sheet1!X478="No",0,1)</f>
        <v>0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</row>
    <row r="479" spans="1:34" x14ac:dyDescent="0.3">
      <c r="A479">
        <f>IF(Sheet1!C479="No",0,1)</f>
        <v>0</v>
      </c>
      <c r="B479">
        <v>50</v>
      </c>
      <c r="C479">
        <f>IF(Sheet1!D479="Non-Travel",0,IF(Sheet1!D479="Travel_Frequently",1,2))</f>
        <v>1</v>
      </c>
      <c r="D479">
        <v>1246</v>
      </c>
      <c r="E479">
        <f>IF(Sheet1!F479="Human Resources",0,IF(Sheet1!F479="Research &amp; Development",1,2))</f>
        <v>0</v>
      </c>
      <c r="F479">
        <v>3</v>
      </c>
      <c r="G479">
        <v>3</v>
      </c>
      <c r="H479" cm="1">
        <f t="array" ref="H479">_xlfn.IFS(Sheet1!I479="Human Resources",0,Sheet1!I479="Life Sciences",1,Sheet1!I479="Marketing",2,Sheet1!I479="Medical",3,Sheet1!I479="Technical Degree",4,Sheet1!I479="Other",5)</f>
        <v>3</v>
      </c>
      <c r="I479">
        <v>1</v>
      </c>
      <c r="J479">
        <v>644</v>
      </c>
      <c r="K479">
        <v>1</v>
      </c>
      <c r="L479">
        <f>IF(Sheet1!M479="Male",0,1)</f>
        <v>0</v>
      </c>
      <c r="M479">
        <v>99</v>
      </c>
      <c r="N479">
        <v>3</v>
      </c>
      <c r="O479">
        <v>5</v>
      </c>
      <c r="P479" cm="1">
        <f t="array" ref="P479">_xlfn.IFS(Sheet1!Q479="Healthcare Representative",0,Sheet1!Q479="Human Resources",1,Sheet1!Q479="Laboratory Technician",2,Sheet1!Q479="Manager",3,Sheet1!Q479="Manufacturing Director",4,Sheet1!Q479="Research Director",5,Sheet1!Q479="Research Scientist",6,Sheet1!Q479="Sales Executive",7,Sheet1!Q479="Sales Representative",8)</f>
        <v>3</v>
      </c>
      <c r="Q479">
        <v>2</v>
      </c>
      <c r="R479">
        <f>IF(Sheet1!S479="Single",0,IF(Sheet1!S479="Married",1,2))</f>
        <v>1</v>
      </c>
      <c r="S479">
        <v>18200</v>
      </c>
      <c r="T479">
        <v>7999</v>
      </c>
      <c r="U479">
        <v>1</v>
      </c>
      <c r="V479">
        <f>IF(Sheet1!X479="No",0,1)</f>
        <v>0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</row>
    <row r="480" spans="1:34" x14ac:dyDescent="0.3">
      <c r="A480">
        <f>IF(Sheet1!C480="No",0,1)</f>
        <v>0</v>
      </c>
      <c r="B480">
        <v>25</v>
      </c>
      <c r="C480">
        <f>IF(Sheet1!D480="Non-Travel",0,IF(Sheet1!D480="Travel_Frequently",1,2))</f>
        <v>2</v>
      </c>
      <c r="D480">
        <v>622</v>
      </c>
      <c r="E480">
        <f>IF(Sheet1!F480="Human Resources",0,IF(Sheet1!F480="Research &amp; Development",1,2))</f>
        <v>2</v>
      </c>
      <c r="F480">
        <v>13</v>
      </c>
      <c r="G480">
        <v>1</v>
      </c>
      <c r="H480" cm="1">
        <f t="array" ref="H480">_xlfn.IFS(Sheet1!I480="Human Resources",0,Sheet1!I480="Life Sciences",1,Sheet1!I480="Marketing",2,Sheet1!I480="Medical",3,Sheet1!I480="Technical Degree",4,Sheet1!I480="Other",5)</f>
        <v>3</v>
      </c>
      <c r="I480">
        <v>1</v>
      </c>
      <c r="J480">
        <v>645</v>
      </c>
      <c r="K480">
        <v>2</v>
      </c>
      <c r="L480">
        <f>IF(Sheet1!M480="Male",0,1)</f>
        <v>0</v>
      </c>
      <c r="M480">
        <v>40</v>
      </c>
      <c r="N480">
        <v>3</v>
      </c>
      <c r="O480">
        <v>1</v>
      </c>
      <c r="P480" cm="1">
        <f t="array" ref="P480">_xlfn.IFS(Sheet1!Q480="Healthcare Representative",0,Sheet1!Q480="Human Resources",1,Sheet1!Q480="Laboratory Technician",2,Sheet1!Q480="Manager",3,Sheet1!Q480="Manufacturing Director",4,Sheet1!Q480="Research Director",5,Sheet1!Q480="Research Scientist",6,Sheet1!Q480="Sales Executive",7,Sheet1!Q480="Sales Representative",8)</f>
        <v>8</v>
      </c>
      <c r="Q480">
        <v>3</v>
      </c>
      <c r="R480">
        <f>IF(Sheet1!S480="Single",0,IF(Sheet1!S480="Married",1,2))</f>
        <v>1</v>
      </c>
      <c r="S480">
        <v>2096</v>
      </c>
      <c r="T480">
        <v>26376</v>
      </c>
      <c r="U480">
        <v>1</v>
      </c>
      <c r="V480">
        <f>IF(Sheet1!X480="No",0,1)</f>
        <v>0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</row>
    <row r="481" spans="1:34" x14ac:dyDescent="0.3">
      <c r="A481">
        <f>IF(Sheet1!C481="No",0,1)</f>
        <v>1</v>
      </c>
      <c r="B481">
        <v>24</v>
      </c>
      <c r="C481">
        <f>IF(Sheet1!D481="Non-Travel",0,IF(Sheet1!D481="Travel_Frequently",1,2))</f>
        <v>1</v>
      </c>
      <c r="D481">
        <v>1287</v>
      </c>
      <c r="E481">
        <f>IF(Sheet1!F481="Human Resources",0,IF(Sheet1!F481="Research &amp; Development",1,2))</f>
        <v>1</v>
      </c>
      <c r="F481">
        <v>7</v>
      </c>
      <c r="G481">
        <v>3</v>
      </c>
      <c r="H481" cm="1">
        <f t="array" ref="H481">_xlfn.IFS(Sheet1!I481="Human Resources",0,Sheet1!I481="Life Sciences",1,Sheet1!I481="Marketing",2,Sheet1!I481="Medical",3,Sheet1!I481="Technical Degree",4,Sheet1!I481="Other",5)</f>
        <v>1</v>
      </c>
      <c r="I481">
        <v>1</v>
      </c>
      <c r="J481">
        <v>647</v>
      </c>
      <c r="K481">
        <v>1</v>
      </c>
      <c r="L481">
        <f>IF(Sheet1!M481="Male",0,1)</f>
        <v>1</v>
      </c>
      <c r="M481">
        <v>55</v>
      </c>
      <c r="N481">
        <v>3</v>
      </c>
      <c r="O481">
        <v>1</v>
      </c>
      <c r="P481" cm="1">
        <f t="array" ref="P481">_xlfn.IFS(Sheet1!Q481="Healthcare Representative",0,Sheet1!Q481="Human Resources",1,Sheet1!Q481="Laboratory Technician",2,Sheet1!Q481="Manager",3,Sheet1!Q481="Manufacturing Director",4,Sheet1!Q481="Research Director",5,Sheet1!Q481="Research Scientist",6,Sheet1!Q481="Sales Executive",7,Sheet1!Q481="Sales Representative",8)</f>
        <v>2</v>
      </c>
      <c r="Q481">
        <v>3</v>
      </c>
      <c r="R481">
        <f>IF(Sheet1!S481="Single",0,IF(Sheet1!S481="Married",1,2))</f>
        <v>1</v>
      </c>
      <c r="S481">
        <v>2886</v>
      </c>
      <c r="T481">
        <v>14168</v>
      </c>
      <c r="U481">
        <v>1</v>
      </c>
      <c r="V481">
        <f>IF(Sheet1!X481="No",0,1)</f>
        <v>1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</row>
    <row r="482" spans="1:34" x14ac:dyDescent="0.3">
      <c r="A482">
        <f>IF(Sheet1!C482="No",0,1)</f>
        <v>1</v>
      </c>
      <c r="B482">
        <v>30</v>
      </c>
      <c r="C482">
        <f>IF(Sheet1!D482="Non-Travel",0,IF(Sheet1!D482="Travel_Frequently",1,2))</f>
        <v>1</v>
      </c>
      <c r="D482">
        <v>448</v>
      </c>
      <c r="E482">
        <f>IF(Sheet1!F482="Human Resources",0,IF(Sheet1!F482="Research &amp; Development",1,2))</f>
        <v>2</v>
      </c>
      <c r="F482">
        <v>12</v>
      </c>
      <c r="G482">
        <v>4</v>
      </c>
      <c r="H482" cm="1">
        <f t="array" ref="H482">_xlfn.IFS(Sheet1!I482="Human Resources",0,Sheet1!I482="Life Sciences",1,Sheet1!I482="Marketing",2,Sheet1!I482="Medical",3,Sheet1!I482="Technical Degree",4,Sheet1!I482="Other",5)</f>
        <v>1</v>
      </c>
      <c r="I482">
        <v>1</v>
      </c>
      <c r="J482">
        <v>648</v>
      </c>
      <c r="K482">
        <v>2</v>
      </c>
      <c r="L482">
        <f>IF(Sheet1!M482="Male",0,1)</f>
        <v>0</v>
      </c>
      <c r="M482">
        <v>74</v>
      </c>
      <c r="N482">
        <v>2</v>
      </c>
      <c r="O482">
        <v>1</v>
      </c>
      <c r="P482" cm="1">
        <f t="array" ref="P482">_xlfn.IFS(Sheet1!Q482="Healthcare Representative",0,Sheet1!Q482="Human Resources",1,Sheet1!Q482="Laboratory Technician",2,Sheet1!Q482="Manager",3,Sheet1!Q482="Manufacturing Director",4,Sheet1!Q482="Research Director",5,Sheet1!Q482="Research Scientist",6,Sheet1!Q482="Sales Executive",7,Sheet1!Q482="Sales Representative",8)</f>
        <v>8</v>
      </c>
      <c r="Q482">
        <v>1</v>
      </c>
      <c r="R482">
        <f>IF(Sheet1!S482="Single",0,IF(Sheet1!S482="Married",1,2))</f>
        <v>1</v>
      </c>
      <c r="S482">
        <v>2033</v>
      </c>
      <c r="T482">
        <v>14470</v>
      </c>
      <c r="U482">
        <v>1</v>
      </c>
      <c r="V482">
        <f>IF(Sheet1!X482="No",0,1)</f>
        <v>0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</row>
    <row r="483" spans="1:34" x14ac:dyDescent="0.3">
      <c r="A483">
        <f>IF(Sheet1!C483="No",0,1)</f>
        <v>0</v>
      </c>
      <c r="B483">
        <v>34</v>
      </c>
      <c r="C483">
        <f>IF(Sheet1!D483="Non-Travel",0,IF(Sheet1!D483="Travel_Frequently",1,2))</f>
        <v>2</v>
      </c>
      <c r="D483">
        <v>254</v>
      </c>
      <c r="E483">
        <f>IF(Sheet1!F483="Human Resources",0,IF(Sheet1!F483="Research &amp; Development",1,2))</f>
        <v>1</v>
      </c>
      <c r="F483">
        <v>1</v>
      </c>
      <c r="G483">
        <v>2</v>
      </c>
      <c r="H483" cm="1">
        <f t="array" ref="H483">_xlfn.IFS(Sheet1!I483="Human Resources",0,Sheet1!I483="Life Sciences",1,Sheet1!I483="Marketing",2,Sheet1!I483="Medical",3,Sheet1!I483="Technical Degree",4,Sheet1!I483="Other",5)</f>
        <v>1</v>
      </c>
      <c r="I483">
        <v>1</v>
      </c>
      <c r="J483">
        <v>649</v>
      </c>
      <c r="K483">
        <v>2</v>
      </c>
      <c r="L483">
        <f>IF(Sheet1!M483="Male",0,1)</f>
        <v>0</v>
      </c>
      <c r="M483">
        <v>83</v>
      </c>
      <c r="N483">
        <v>2</v>
      </c>
      <c r="O483">
        <v>1</v>
      </c>
      <c r="P483" cm="1">
        <f t="array" ref="P483">_xlfn.IFS(Sheet1!Q483="Healthcare Representative",0,Sheet1!Q483="Human Resources",1,Sheet1!Q483="Laboratory Technician",2,Sheet1!Q483="Manager",3,Sheet1!Q483="Manufacturing Director",4,Sheet1!Q483="Research Director",5,Sheet1!Q483="Research Scientist",6,Sheet1!Q483="Sales Executive",7,Sheet1!Q483="Sales Representative",8)</f>
        <v>6</v>
      </c>
      <c r="Q483">
        <v>4</v>
      </c>
      <c r="R483">
        <f>IF(Sheet1!S483="Single",0,IF(Sheet1!S483="Married",1,2))</f>
        <v>1</v>
      </c>
      <c r="S483">
        <v>3622</v>
      </c>
      <c r="T483">
        <v>22794</v>
      </c>
      <c r="U483">
        <v>1</v>
      </c>
      <c r="V483">
        <f>IF(Sheet1!X483="No",0,1)</f>
        <v>1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</row>
    <row r="484" spans="1:34" x14ac:dyDescent="0.3">
      <c r="A484">
        <f>IF(Sheet1!C484="No",0,1)</f>
        <v>1</v>
      </c>
      <c r="B484">
        <v>31</v>
      </c>
      <c r="C484">
        <f>IF(Sheet1!D484="Non-Travel",0,IF(Sheet1!D484="Travel_Frequently",1,2))</f>
        <v>2</v>
      </c>
      <c r="D484">
        <v>1365</v>
      </c>
      <c r="E484">
        <f>IF(Sheet1!F484="Human Resources",0,IF(Sheet1!F484="Research &amp; Development",1,2))</f>
        <v>2</v>
      </c>
      <c r="F484">
        <v>13</v>
      </c>
      <c r="G484">
        <v>4</v>
      </c>
      <c r="H484" cm="1">
        <f t="array" ref="H484">_xlfn.IFS(Sheet1!I484="Human Resources",0,Sheet1!I484="Life Sciences",1,Sheet1!I484="Marketing",2,Sheet1!I484="Medical",3,Sheet1!I484="Technical Degree",4,Sheet1!I484="Other",5)</f>
        <v>3</v>
      </c>
      <c r="I484">
        <v>1</v>
      </c>
      <c r="J484">
        <v>650</v>
      </c>
      <c r="K484">
        <v>2</v>
      </c>
      <c r="L484">
        <f>IF(Sheet1!M484="Male",0,1)</f>
        <v>0</v>
      </c>
      <c r="M484">
        <v>46</v>
      </c>
      <c r="N484">
        <v>3</v>
      </c>
      <c r="O484">
        <v>2</v>
      </c>
      <c r="P484" cm="1">
        <f t="array" ref="P484">_xlfn.IFS(Sheet1!Q484="Healthcare Representative",0,Sheet1!Q484="Human Resources",1,Sheet1!Q484="Laboratory Technician",2,Sheet1!Q484="Manager",3,Sheet1!Q484="Manufacturing Director",4,Sheet1!Q484="Research Director",5,Sheet1!Q484="Research Scientist",6,Sheet1!Q484="Sales Executive",7,Sheet1!Q484="Sales Representative",8)</f>
        <v>7</v>
      </c>
      <c r="Q484">
        <v>1</v>
      </c>
      <c r="R484">
        <f>IF(Sheet1!S484="Single",0,IF(Sheet1!S484="Married",1,2))</f>
        <v>2</v>
      </c>
      <c r="S484">
        <v>4233</v>
      </c>
      <c r="T484">
        <v>11512</v>
      </c>
      <c r="U484">
        <v>2</v>
      </c>
      <c r="V484">
        <f>IF(Sheet1!X484="No",0,1)</f>
        <v>0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</row>
    <row r="485" spans="1:34" x14ac:dyDescent="0.3">
      <c r="A485">
        <f>IF(Sheet1!C485="No",0,1)</f>
        <v>0</v>
      </c>
      <c r="B485">
        <v>35</v>
      </c>
      <c r="C485">
        <f>IF(Sheet1!D485="Non-Travel",0,IF(Sheet1!D485="Travel_Frequently",1,2))</f>
        <v>2</v>
      </c>
      <c r="D485">
        <v>538</v>
      </c>
      <c r="E485">
        <f>IF(Sheet1!F485="Human Resources",0,IF(Sheet1!F485="Research &amp; Development",1,2))</f>
        <v>1</v>
      </c>
      <c r="F485">
        <v>25</v>
      </c>
      <c r="G485">
        <v>2</v>
      </c>
      <c r="H485" cm="1">
        <f t="array" ref="H485">_xlfn.IFS(Sheet1!I485="Human Resources",0,Sheet1!I485="Life Sciences",1,Sheet1!I485="Marketing",2,Sheet1!I485="Medical",3,Sheet1!I485="Technical Degree",4,Sheet1!I485="Other",5)</f>
        <v>5</v>
      </c>
      <c r="I485">
        <v>1</v>
      </c>
      <c r="J485">
        <v>652</v>
      </c>
      <c r="K485">
        <v>1</v>
      </c>
      <c r="L485">
        <f>IF(Sheet1!M485="Male",0,1)</f>
        <v>0</v>
      </c>
      <c r="M485">
        <v>54</v>
      </c>
      <c r="N485">
        <v>2</v>
      </c>
      <c r="O485">
        <v>2</v>
      </c>
      <c r="P485" cm="1">
        <f t="array" ref="P485">_xlfn.IFS(Sheet1!Q485="Healthcare Representative",0,Sheet1!Q485="Human Resources",1,Sheet1!Q485="Laboratory Technician",2,Sheet1!Q485="Manager",3,Sheet1!Q485="Manufacturing Director",4,Sheet1!Q485="Research Director",5,Sheet1!Q485="Research Scientist",6,Sheet1!Q485="Sales Executive",7,Sheet1!Q485="Sales Representative",8)</f>
        <v>2</v>
      </c>
      <c r="Q485">
        <v>4</v>
      </c>
      <c r="R485">
        <f>IF(Sheet1!S485="Single",0,IF(Sheet1!S485="Married",1,2))</f>
        <v>0</v>
      </c>
      <c r="S485">
        <v>3681</v>
      </c>
      <c r="T485">
        <v>14004</v>
      </c>
      <c r="U485">
        <v>4</v>
      </c>
      <c r="V485">
        <f>IF(Sheet1!X485="No",0,1)</f>
        <v>0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</row>
    <row r="486" spans="1:34" x14ac:dyDescent="0.3">
      <c r="A486">
        <f>IF(Sheet1!C486="No",0,1)</f>
        <v>0</v>
      </c>
      <c r="B486">
        <v>31</v>
      </c>
      <c r="C486">
        <f>IF(Sheet1!D486="Non-Travel",0,IF(Sheet1!D486="Travel_Frequently",1,2))</f>
        <v>2</v>
      </c>
      <c r="D486">
        <v>525</v>
      </c>
      <c r="E486">
        <f>IF(Sheet1!F486="Human Resources",0,IF(Sheet1!F486="Research &amp; Development",1,2))</f>
        <v>2</v>
      </c>
      <c r="F486">
        <v>6</v>
      </c>
      <c r="G486">
        <v>4</v>
      </c>
      <c r="H486" cm="1">
        <f t="array" ref="H486">_xlfn.IFS(Sheet1!I486="Human Resources",0,Sheet1!I486="Life Sciences",1,Sheet1!I486="Marketing",2,Sheet1!I486="Medical",3,Sheet1!I486="Technical Degree",4,Sheet1!I486="Other",5)</f>
        <v>3</v>
      </c>
      <c r="I486">
        <v>1</v>
      </c>
      <c r="J486">
        <v>653</v>
      </c>
      <c r="K486">
        <v>1</v>
      </c>
      <c r="L486">
        <f>IF(Sheet1!M486="Male",0,1)</f>
        <v>0</v>
      </c>
      <c r="M486">
        <v>66</v>
      </c>
      <c r="N486">
        <v>4</v>
      </c>
      <c r="O486">
        <v>2</v>
      </c>
      <c r="P486" cm="1">
        <f t="array" ref="P486">_xlfn.IFS(Sheet1!Q486="Healthcare Representative",0,Sheet1!Q486="Human Resources",1,Sheet1!Q486="Laboratory Technician",2,Sheet1!Q486="Manager",3,Sheet1!Q486="Manufacturing Director",4,Sheet1!Q486="Research Director",5,Sheet1!Q486="Research Scientist",6,Sheet1!Q486="Sales Executive",7,Sheet1!Q486="Sales Representative",8)</f>
        <v>7</v>
      </c>
      <c r="Q486">
        <v>4</v>
      </c>
      <c r="R486">
        <f>IF(Sheet1!S486="Single",0,IF(Sheet1!S486="Married",1,2))</f>
        <v>2</v>
      </c>
      <c r="S486">
        <v>5460</v>
      </c>
      <c r="T486">
        <v>6219</v>
      </c>
      <c r="U486">
        <v>4</v>
      </c>
      <c r="V486">
        <f>IF(Sheet1!X486="No",0,1)</f>
        <v>0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</row>
    <row r="487" spans="1:34" x14ac:dyDescent="0.3">
      <c r="A487">
        <f>IF(Sheet1!C487="No",0,1)</f>
        <v>0</v>
      </c>
      <c r="B487">
        <v>27</v>
      </c>
      <c r="C487">
        <f>IF(Sheet1!D487="Non-Travel",0,IF(Sheet1!D487="Travel_Frequently",1,2))</f>
        <v>2</v>
      </c>
      <c r="D487">
        <v>798</v>
      </c>
      <c r="E487">
        <f>IF(Sheet1!F487="Human Resources",0,IF(Sheet1!F487="Research &amp; Development",1,2))</f>
        <v>1</v>
      </c>
      <c r="F487">
        <v>6</v>
      </c>
      <c r="G487">
        <v>4</v>
      </c>
      <c r="H487" cm="1">
        <f t="array" ref="H487">_xlfn.IFS(Sheet1!I487="Human Resources",0,Sheet1!I487="Life Sciences",1,Sheet1!I487="Marketing",2,Sheet1!I487="Medical",3,Sheet1!I487="Technical Degree",4,Sheet1!I487="Other",5)</f>
        <v>3</v>
      </c>
      <c r="I487">
        <v>1</v>
      </c>
      <c r="J487">
        <v>655</v>
      </c>
      <c r="K487">
        <v>1</v>
      </c>
      <c r="L487">
        <f>IF(Sheet1!M487="Male",0,1)</f>
        <v>1</v>
      </c>
      <c r="M487">
        <v>66</v>
      </c>
      <c r="N487">
        <v>2</v>
      </c>
      <c r="O487">
        <v>1</v>
      </c>
      <c r="P487" cm="1">
        <f t="array" ref="P487">_xlfn.IFS(Sheet1!Q487="Healthcare Representative",0,Sheet1!Q487="Human Resources",1,Sheet1!Q487="Laboratory Technician",2,Sheet1!Q487="Manager",3,Sheet1!Q487="Manufacturing Director",4,Sheet1!Q487="Research Director",5,Sheet1!Q487="Research Scientist",6,Sheet1!Q487="Sales Executive",7,Sheet1!Q487="Sales Representative",8)</f>
        <v>6</v>
      </c>
      <c r="Q487">
        <v>3</v>
      </c>
      <c r="R487">
        <f>IF(Sheet1!S487="Single",0,IF(Sheet1!S487="Married",1,2))</f>
        <v>2</v>
      </c>
      <c r="S487">
        <v>2187</v>
      </c>
      <c r="T487">
        <v>5013</v>
      </c>
      <c r="U487">
        <v>0</v>
      </c>
      <c r="V487">
        <f>IF(Sheet1!X487="No",0,1)</f>
        <v>0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</row>
    <row r="488" spans="1:34" x14ac:dyDescent="0.3">
      <c r="A488">
        <f>IF(Sheet1!C488="No",0,1)</f>
        <v>0</v>
      </c>
      <c r="B488">
        <v>37</v>
      </c>
      <c r="C488">
        <f>IF(Sheet1!D488="Non-Travel",0,IF(Sheet1!D488="Travel_Frequently",1,2))</f>
        <v>2</v>
      </c>
      <c r="D488">
        <v>558</v>
      </c>
      <c r="E488">
        <f>IF(Sheet1!F488="Human Resources",0,IF(Sheet1!F488="Research &amp; Development",1,2))</f>
        <v>2</v>
      </c>
      <c r="F488">
        <v>2</v>
      </c>
      <c r="G488">
        <v>3</v>
      </c>
      <c r="H488" cm="1">
        <f t="array" ref="H488">_xlfn.IFS(Sheet1!I488="Human Resources",0,Sheet1!I488="Life Sciences",1,Sheet1!I488="Marketing",2,Sheet1!I488="Medical",3,Sheet1!I488="Technical Degree",4,Sheet1!I488="Other",5)</f>
        <v>2</v>
      </c>
      <c r="I488">
        <v>1</v>
      </c>
      <c r="J488">
        <v>656</v>
      </c>
      <c r="K488">
        <v>4</v>
      </c>
      <c r="L488">
        <f>IF(Sheet1!M488="Male",0,1)</f>
        <v>0</v>
      </c>
      <c r="M488">
        <v>75</v>
      </c>
      <c r="N488">
        <v>3</v>
      </c>
      <c r="O488">
        <v>2</v>
      </c>
      <c r="P488" cm="1">
        <f t="array" ref="P488">_xlfn.IFS(Sheet1!Q488="Healthcare Representative",0,Sheet1!Q488="Human Resources",1,Sheet1!Q488="Laboratory Technician",2,Sheet1!Q488="Manager",3,Sheet1!Q488="Manufacturing Director",4,Sheet1!Q488="Research Director",5,Sheet1!Q488="Research Scientist",6,Sheet1!Q488="Sales Executive",7,Sheet1!Q488="Sales Representative",8)</f>
        <v>7</v>
      </c>
      <c r="Q488">
        <v>3</v>
      </c>
      <c r="R488">
        <f>IF(Sheet1!S488="Single",0,IF(Sheet1!S488="Married",1,2))</f>
        <v>1</v>
      </c>
      <c r="S488">
        <v>9602</v>
      </c>
      <c r="T488">
        <v>3010</v>
      </c>
      <c r="U488">
        <v>4</v>
      </c>
      <c r="V488">
        <f>IF(Sheet1!X488="No",0,1)</f>
        <v>1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</row>
    <row r="489" spans="1:34" x14ac:dyDescent="0.3">
      <c r="A489">
        <f>IF(Sheet1!C489="No",0,1)</f>
        <v>0</v>
      </c>
      <c r="B489">
        <v>20</v>
      </c>
      <c r="C489">
        <f>IF(Sheet1!D489="Non-Travel",0,IF(Sheet1!D489="Travel_Frequently",1,2))</f>
        <v>2</v>
      </c>
      <c r="D489">
        <v>959</v>
      </c>
      <c r="E489">
        <f>IF(Sheet1!F489="Human Resources",0,IF(Sheet1!F489="Research &amp; Development",1,2))</f>
        <v>1</v>
      </c>
      <c r="F489">
        <v>1</v>
      </c>
      <c r="G489">
        <v>3</v>
      </c>
      <c r="H489" cm="1">
        <f t="array" ref="H489">_xlfn.IFS(Sheet1!I489="Human Resources",0,Sheet1!I489="Life Sciences",1,Sheet1!I489="Marketing",2,Sheet1!I489="Medical",3,Sheet1!I489="Technical Degree",4,Sheet1!I489="Other",5)</f>
        <v>1</v>
      </c>
      <c r="I489">
        <v>1</v>
      </c>
      <c r="J489">
        <v>657</v>
      </c>
      <c r="K489">
        <v>4</v>
      </c>
      <c r="L489">
        <f>IF(Sheet1!M489="Male",0,1)</f>
        <v>1</v>
      </c>
      <c r="M489">
        <v>83</v>
      </c>
      <c r="N489">
        <v>2</v>
      </c>
      <c r="O489">
        <v>1</v>
      </c>
      <c r="P489" cm="1">
        <f t="array" ref="P489">_xlfn.IFS(Sheet1!Q489="Healthcare Representative",0,Sheet1!Q489="Human Resources",1,Sheet1!Q489="Laboratory Technician",2,Sheet1!Q489="Manager",3,Sheet1!Q489="Manufacturing Director",4,Sheet1!Q489="Research Director",5,Sheet1!Q489="Research Scientist",6,Sheet1!Q489="Sales Executive",7,Sheet1!Q489="Sales Representative",8)</f>
        <v>6</v>
      </c>
      <c r="Q489">
        <v>2</v>
      </c>
      <c r="R489">
        <f>IF(Sheet1!S489="Single",0,IF(Sheet1!S489="Married",1,2))</f>
        <v>0</v>
      </c>
      <c r="S489">
        <v>2836</v>
      </c>
      <c r="T489">
        <v>11757</v>
      </c>
      <c r="U489">
        <v>1</v>
      </c>
      <c r="V489">
        <f>IF(Sheet1!X489="No",0,1)</f>
        <v>0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</row>
    <row r="490" spans="1:34" x14ac:dyDescent="0.3">
      <c r="A490">
        <f>IF(Sheet1!C490="No",0,1)</f>
        <v>0</v>
      </c>
      <c r="B490">
        <v>42</v>
      </c>
      <c r="C490">
        <f>IF(Sheet1!D490="Non-Travel",0,IF(Sheet1!D490="Travel_Frequently",1,2))</f>
        <v>2</v>
      </c>
      <c r="D490">
        <v>622</v>
      </c>
      <c r="E490">
        <f>IF(Sheet1!F490="Human Resources",0,IF(Sheet1!F490="Research &amp; Development",1,2))</f>
        <v>1</v>
      </c>
      <c r="F490">
        <v>2</v>
      </c>
      <c r="G490">
        <v>4</v>
      </c>
      <c r="H490" cm="1">
        <f t="array" ref="H490">_xlfn.IFS(Sheet1!I490="Human Resources",0,Sheet1!I490="Life Sciences",1,Sheet1!I490="Marketing",2,Sheet1!I490="Medical",3,Sheet1!I490="Technical Degree",4,Sheet1!I490="Other",5)</f>
        <v>1</v>
      </c>
      <c r="I490">
        <v>1</v>
      </c>
      <c r="J490">
        <v>659</v>
      </c>
      <c r="K490">
        <v>3</v>
      </c>
      <c r="L490">
        <f>IF(Sheet1!M490="Male",0,1)</f>
        <v>1</v>
      </c>
      <c r="M490">
        <v>81</v>
      </c>
      <c r="N490">
        <v>3</v>
      </c>
      <c r="O490">
        <v>2</v>
      </c>
      <c r="P490" cm="1">
        <f t="array" ref="P490">_xlfn.IFS(Sheet1!Q490="Healthcare Representative",0,Sheet1!Q490="Human Resources",1,Sheet1!Q490="Laboratory Technician",2,Sheet1!Q490="Manager",3,Sheet1!Q490="Manufacturing Director",4,Sheet1!Q490="Research Director",5,Sheet1!Q490="Research Scientist",6,Sheet1!Q490="Sales Executive",7,Sheet1!Q490="Sales Representative",8)</f>
        <v>0</v>
      </c>
      <c r="Q490">
        <v>4</v>
      </c>
      <c r="R490">
        <f>IF(Sheet1!S490="Single",0,IF(Sheet1!S490="Married",1,2))</f>
        <v>1</v>
      </c>
      <c r="S490">
        <v>4089</v>
      </c>
      <c r="T490">
        <v>5718</v>
      </c>
      <c r="U490">
        <v>1</v>
      </c>
      <c r="V490">
        <f>IF(Sheet1!X490="No",0,1)</f>
        <v>0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</row>
    <row r="491" spans="1:34" x14ac:dyDescent="0.3">
      <c r="A491">
        <f>IF(Sheet1!C491="No",0,1)</f>
        <v>0</v>
      </c>
      <c r="B491">
        <v>43</v>
      </c>
      <c r="C491">
        <f>IF(Sheet1!D491="Non-Travel",0,IF(Sheet1!D491="Travel_Frequently",1,2))</f>
        <v>2</v>
      </c>
      <c r="D491">
        <v>782</v>
      </c>
      <c r="E491">
        <f>IF(Sheet1!F491="Human Resources",0,IF(Sheet1!F491="Research &amp; Development",1,2))</f>
        <v>1</v>
      </c>
      <c r="F491">
        <v>6</v>
      </c>
      <c r="G491">
        <v>4</v>
      </c>
      <c r="H491" cm="1">
        <f t="array" ref="H491">_xlfn.IFS(Sheet1!I491="Human Resources",0,Sheet1!I491="Life Sciences",1,Sheet1!I491="Marketing",2,Sheet1!I491="Medical",3,Sheet1!I491="Technical Degree",4,Sheet1!I491="Other",5)</f>
        <v>5</v>
      </c>
      <c r="I491">
        <v>1</v>
      </c>
      <c r="J491">
        <v>661</v>
      </c>
      <c r="K491">
        <v>2</v>
      </c>
      <c r="L491">
        <f>IF(Sheet1!M491="Male",0,1)</f>
        <v>0</v>
      </c>
      <c r="M491">
        <v>50</v>
      </c>
      <c r="N491">
        <v>2</v>
      </c>
      <c r="O491">
        <v>4</v>
      </c>
      <c r="P491" cm="1">
        <f t="array" ref="P491">_xlfn.IFS(Sheet1!Q491="Healthcare Representative",0,Sheet1!Q491="Human Resources",1,Sheet1!Q491="Laboratory Technician",2,Sheet1!Q491="Manager",3,Sheet1!Q491="Manufacturing Director",4,Sheet1!Q491="Research Director",5,Sheet1!Q491="Research Scientist",6,Sheet1!Q491="Sales Executive",7,Sheet1!Q491="Sales Representative",8)</f>
        <v>5</v>
      </c>
      <c r="Q491">
        <v>4</v>
      </c>
      <c r="R491">
        <f>IF(Sheet1!S491="Single",0,IF(Sheet1!S491="Married",1,2))</f>
        <v>2</v>
      </c>
      <c r="S491">
        <v>16627</v>
      </c>
      <c r="T491">
        <v>2671</v>
      </c>
      <c r="U491">
        <v>4</v>
      </c>
      <c r="V491">
        <f>IF(Sheet1!X491="No",0,1)</f>
        <v>1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</row>
    <row r="492" spans="1:34" x14ac:dyDescent="0.3">
      <c r="A492">
        <f>IF(Sheet1!C492="No",0,1)</f>
        <v>0</v>
      </c>
      <c r="B492">
        <v>38</v>
      </c>
      <c r="C492">
        <f>IF(Sheet1!D492="Non-Travel",0,IF(Sheet1!D492="Travel_Frequently",1,2))</f>
        <v>2</v>
      </c>
      <c r="D492">
        <v>362</v>
      </c>
      <c r="E492">
        <f>IF(Sheet1!F492="Human Resources",0,IF(Sheet1!F492="Research &amp; Development",1,2))</f>
        <v>1</v>
      </c>
      <c r="F492">
        <v>1</v>
      </c>
      <c r="G492">
        <v>1</v>
      </c>
      <c r="H492" cm="1">
        <f t="array" ref="H492">_xlfn.IFS(Sheet1!I492="Human Resources",0,Sheet1!I492="Life Sciences",1,Sheet1!I492="Marketing",2,Sheet1!I492="Medical",3,Sheet1!I492="Technical Degree",4,Sheet1!I492="Other",5)</f>
        <v>1</v>
      </c>
      <c r="I492">
        <v>1</v>
      </c>
      <c r="J492">
        <v>662</v>
      </c>
      <c r="K492">
        <v>3</v>
      </c>
      <c r="L492">
        <f>IF(Sheet1!M492="Male",0,1)</f>
        <v>1</v>
      </c>
      <c r="M492">
        <v>43</v>
      </c>
      <c r="N492">
        <v>3</v>
      </c>
      <c r="O492">
        <v>1</v>
      </c>
      <c r="P492" cm="1">
        <f t="array" ref="P492">_xlfn.IFS(Sheet1!Q492="Healthcare Representative",0,Sheet1!Q492="Human Resources",1,Sheet1!Q492="Laboratory Technician",2,Sheet1!Q492="Manager",3,Sheet1!Q492="Manufacturing Director",4,Sheet1!Q492="Research Director",5,Sheet1!Q492="Research Scientist",6,Sheet1!Q492="Sales Executive",7,Sheet1!Q492="Sales Representative",8)</f>
        <v>6</v>
      </c>
      <c r="Q492">
        <v>1</v>
      </c>
      <c r="R492">
        <f>IF(Sheet1!S492="Single",0,IF(Sheet1!S492="Married",1,2))</f>
        <v>0</v>
      </c>
      <c r="S492">
        <v>2619</v>
      </c>
      <c r="T492">
        <v>14561</v>
      </c>
      <c r="U492">
        <v>3</v>
      </c>
      <c r="V492">
        <f>IF(Sheet1!X492="No",0,1)</f>
        <v>0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>
        <f>IF(Sheet1!C493="No",0,1)</f>
        <v>0</v>
      </c>
      <c r="B493">
        <v>43</v>
      </c>
      <c r="C493">
        <f>IF(Sheet1!D493="Non-Travel",0,IF(Sheet1!D493="Travel_Frequently",1,2))</f>
        <v>1</v>
      </c>
      <c r="D493">
        <v>1001</v>
      </c>
      <c r="E493">
        <f>IF(Sheet1!F493="Human Resources",0,IF(Sheet1!F493="Research &amp; Development",1,2))</f>
        <v>1</v>
      </c>
      <c r="F493">
        <v>9</v>
      </c>
      <c r="G493">
        <v>5</v>
      </c>
      <c r="H493" cm="1">
        <f t="array" ref="H493">_xlfn.IFS(Sheet1!I493="Human Resources",0,Sheet1!I493="Life Sciences",1,Sheet1!I493="Marketing",2,Sheet1!I493="Medical",3,Sheet1!I493="Technical Degree",4,Sheet1!I493="Other",5)</f>
        <v>3</v>
      </c>
      <c r="I493">
        <v>1</v>
      </c>
      <c r="J493">
        <v>663</v>
      </c>
      <c r="K493">
        <v>4</v>
      </c>
      <c r="L493">
        <f>IF(Sheet1!M493="Male",0,1)</f>
        <v>0</v>
      </c>
      <c r="M493">
        <v>72</v>
      </c>
      <c r="N493">
        <v>3</v>
      </c>
      <c r="O493">
        <v>2</v>
      </c>
      <c r="P493" cm="1">
        <f t="array" ref="P493">_xlfn.IFS(Sheet1!Q493="Healthcare Representative",0,Sheet1!Q493="Human Resources",1,Sheet1!Q493="Laboratory Technician",2,Sheet1!Q493="Manager",3,Sheet1!Q493="Manufacturing Director",4,Sheet1!Q493="Research Director",5,Sheet1!Q493="Research Scientist",6,Sheet1!Q493="Sales Executive",7,Sheet1!Q493="Sales Representative",8)</f>
        <v>2</v>
      </c>
      <c r="Q493">
        <v>3</v>
      </c>
      <c r="R493">
        <f>IF(Sheet1!S493="Single",0,IF(Sheet1!S493="Married",1,2))</f>
        <v>2</v>
      </c>
      <c r="S493">
        <v>5679</v>
      </c>
      <c r="T493">
        <v>19627</v>
      </c>
      <c r="U493">
        <v>3</v>
      </c>
      <c r="V493">
        <f>IF(Sheet1!X493="No",0,1)</f>
        <v>1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</row>
    <row r="494" spans="1:34" x14ac:dyDescent="0.3">
      <c r="A494">
        <f>IF(Sheet1!C494="No",0,1)</f>
        <v>0</v>
      </c>
      <c r="B494">
        <v>48</v>
      </c>
      <c r="C494">
        <f>IF(Sheet1!D494="Non-Travel",0,IF(Sheet1!D494="Travel_Frequently",1,2))</f>
        <v>2</v>
      </c>
      <c r="D494">
        <v>1236</v>
      </c>
      <c r="E494">
        <f>IF(Sheet1!F494="Human Resources",0,IF(Sheet1!F494="Research &amp; Development",1,2))</f>
        <v>1</v>
      </c>
      <c r="F494">
        <v>1</v>
      </c>
      <c r="G494">
        <v>4</v>
      </c>
      <c r="H494" cm="1">
        <f t="array" ref="H494">_xlfn.IFS(Sheet1!I494="Human Resources",0,Sheet1!I494="Life Sciences",1,Sheet1!I494="Marketing",2,Sheet1!I494="Medical",3,Sheet1!I494="Technical Degree",4,Sheet1!I494="Other",5)</f>
        <v>1</v>
      </c>
      <c r="I494">
        <v>1</v>
      </c>
      <c r="J494">
        <v>664</v>
      </c>
      <c r="K494">
        <v>4</v>
      </c>
      <c r="L494">
        <f>IF(Sheet1!M494="Male",0,1)</f>
        <v>1</v>
      </c>
      <c r="M494">
        <v>40</v>
      </c>
      <c r="N494">
        <v>2</v>
      </c>
      <c r="O494">
        <v>4</v>
      </c>
      <c r="P494" cm="1">
        <f t="array" ref="P494">_xlfn.IFS(Sheet1!Q494="Healthcare Representative",0,Sheet1!Q494="Human Resources",1,Sheet1!Q494="Laboratory Technician",2,Sheet1!Q494="Manager",3,Sheet1!Q494="Manufacturing Director",4,Sheet1!Q494="Research Director",5,Sheet1!Q494="Research Scientist",6,Sheet1!Q494="Sales Executive",7,Sheet1!Q494="Sales Representative",8)</f>
        <v>3</v>
      </c>
      <c r="Q494">
        <v>1</v>
      </c>
      <c r="R494">
        <f>IF(Sheet1!S494="Single",0,IF(Sheet1!S494="Married",1,2))</f>
        <v>1</v>
      </c>
      <c r="S494">
        <v>15402</v>
      </c>
      <c r="T494">
        <v>17997</v>
      </c>
      <c r="U494">
        <v>7</v>
      </c>
      <c r="V494">
        <f>IF(Sheet1!X494="No",0,1)</f>
        <v>0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</row>
    <row r="495" spans="1:34" x14ac:dyDescent="0.3">
      <c r="A495">
        <f>IF(Sheet1!C495="No",0,1)</f>
        <v>0</v>
      </c>
      <c r="B495">
        <v>44</v>
      </c>
      <c r="C495">
        <f>IF(Sheet1!D495="Non-Travel",0,IF(Sheet1!D495="Travel_Frequently",1,2))</f>
        <v>2</v>
      </c>
      <c r="D495">
        <v>1112</v>
      </c>
      <c r="E495">
        <f>IF(Sheet1!F495="Human Resources",0,IF(Sheet1!F495="Research &amp; Development",1,2))</f>
        <v>0</v>
      </c>
      <c r="F495">
        <v>1</v>
      </c>
      <c r="G495">
        <v>4</v>
      </c>
      <c r="H495" cm="1">
        <f t="array" ref="H495">_xlfn.IFS(Sheet1!I495="Human Resources",0,Sheet1!I495="Life Sciences",1,Sheet1!I495="Marketing",2,Sheet1!I495="Medical",3,Sheet1!I495="Technical Degree",4,Sheet1!I495="Other",5)</f>
        <v>1</v>
      </c>
      <c r="I495">
        <v>1</v>
      </c>
      <c r="J495">
        <v>665</v>
      </c>
      <c r="K495">
        <v>1</v>
      </c>
      <c r="L495">
        <f>IF(Sheet1!M495="Male",0,1)</f>
        <v>1</v>
      </c>
      <c r="M495">
        <v>50</v>
      </c>
      <c r="N495">
        <v>2</v>
      </c>
      <c r="O495">
        <v>2</v>
      </c>
      <c r="P495" cm="1">
        <f t="array" ref="P495">_xlfn.IFS(Sheet1!Q495="Healthcare Representative",0,Sheet1!Q495="Human Resources",1,Sheet1!Q495="Laboratory Technician",2,Sheet1!Q495="Manager",3,Sheet1!Q495="Manufacturing Director",4,Sheet1!Q495="Research Director",5,Sheet1!Q495="Research Scientist",6,Sheet1!Q495="Sales Executive",7,Sheet1!Q495="Sales Representative",8)</f>
        <v>1</v>
      </c>
      <c r="Q495">
        <v>3</v>
      </c>
      <c r="R495">
        <f>IF(Sheet1!S495="Single",0,IF(Sheet1!S495="Married",1,2))</f>
        <v>0</v>
      </c>
      <c r="S495">
        <v>5985</v>
      </c>
      <c r="T495">
        <v>26894</v>
      </c>
      <c r="U495">
        <v>4</v>
      </c>
      <c r="V495">
        <f>IF(Sheet1!X495="No",0,1)</f>
        <v>0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</row>
    <row r="496" spans="1:34" x14ac:dyDescent="0.3">
      <c r="A496">
        <f>IF(Sheet1!C496="No",0,1)</f>
        <v>0</v>
      </c>
      <c r="B496">
        <v>34</v>
      </c>
      <c r="C496">
        <f>IF(Sheet1!D496="Non-Travel",0,IF(Sheet1!D496="Travel_Frequently",1,2))</f>
        <v>2</v>
      </c>
      <c r="D496">
        <v>204</v>
      </c>
      <c r="E496">
        <f>IF(Sheet1!F496="Human Resources",0,IF(Sheet1!F496="Research &amp; Development",1,2))</f>
        <v>2</v>
      </c>
      <c r="F496">
        <v>14</v>
      </c>
      <c r="G496">
        <v>3</v>
      </c>
      <c r="H496" cm="1">
        <f t="array" ref="H496">_xlfn.IFS(Sheet1!I496="Human Resources",0,Sheet1!I496="Life Sciences",1,Sheet1!I496="Marketing",2,Sheet1!I496="Medical",3,Sheet1!I496="Technical Degree",4,Sheet1!I496="Other",5)</f>
        <v>4</v>
      </c>
      <c r="I496">
        <v>1</v>
      </c>
      <c r="J496">
        <v>666</v>
      </c>
      <c r="K496">
        <v>3</v>
      </c>
      <c r="L496">
        <f>IF(Sheet1!M496="Male",0,1)</f>
        <v>1</v>
      </c>
      <c r="M496">
        <v>31</v>
      </c>
      <c r="N496">
        <v>3</v>
      </c>
      <c r="O496">
        <v>1</v>
      </c>
      <c r="P496" cm="1">
        <f t="array" ref="P496">_xlfn.IFS(Sheet1!Q496="Healthcare Representative",0,Sheet1!Q496="Human Resources",1,Sheet1!Q496="Laboratory Technician",2,Sheet1!Q496="Manager",3,Sheet1!Q496="Manufacturing Director",4,Sheet1!Q496="Research Director",5,Sheet1!Q496="Research Scientist",6,Sheet1!Q496="Sales Executive",7,Sheet1!Q496="Sales Representative",8)</f>
        <v>8</v>
      </c>
      <c r="Q496">
        <v>3</v>
      </c>
      <c r="R496">
        <f>IF(Sheet1!S496="Single",0,IF(Sheet1!S496="Married",1,2))</f>
        <v>2</v>
      </c>
      <c r="S496">
        <v>2579</v>
      </c>
      <c r="T496">
        <v>2912</v>
      </c>
      <c r="U496">
        <v>1</v>
      </c>
      <c r="V496">
        <f>IF(Sheet1!X496="No",0,1)</f>
        <v>1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</row>
    <row r="497" spans="1:34" x14ac:dyDescent="0.3">
      <c r="A497">
        <f>IF(Sheet1!C497="No",0,1)</f>
        <v>1</v>
      </c>
      <c r="B497">
        <v>27</v>
      </c>
      <c r="C497">
        <f>IF(Sheet1!D497="Non-Travel",0,IF(Sheet1!D497="Travel_Frequently",1,2))</f>
        <v>2</v>
      </c>
      <c r="D497">
        <v>1420</v>
      </c>
      <c r="E497">
        <f>IF(Sheet1!F497="Human Resources",0,IF(Sheet1!F497="Research &amp; Development",1,2))</f>
        <v>2</v>
      </c>
      <c r="F497">
        <v>2</v>
      </c>
      <c r="G497">
        <v>1</v>
      </c>
      <c r="H497" cm="1">
        <f t="array" ref="H497">_xlfn.IFS(Sheet1!I497="Human Resources",0,Sheet1!I497="Life Sciences",1,Sheet1!I497="Marketing",2,Sheet1!I497="Medical",3,Sheet1!I497="Technical Degree",4,Sheet1!I497="Other",5)</f>
        <v>2</v>
      </c>
      <c r="I497">
        <v>1</v>
      </c>
      <c r="J497">
        <v>667</v>
      </c>
      <c r="K497">
        <v>3</v>
      </c>
      <c r="L497">
        <f>IF(Sheet1!M497="Male",0,1)</f>
        <v>0</v>
      </c>
      <c r="M497">
        <v>85</v>
      </c>
      <c r="N497">
        <v>3</v>
      </c>
      <c r="O497">
        <v>1</v>
      </c>
      <c r="P497" cm="1">
        <f t="array" ref="P497">_xlfn.IFS(Sheet1!Q497="Healthcare Representative",0,Sheet1!Q497="Human Resources",1,Sheet1!Q497="Laboratory Technician",2,Sheet1!Q497="Manager",3,Sheet1!Q497="Manufacturing Director",4,Sheet1!Q497="Research Director",5,Sheet1!Q497="Research Scientist",6,Sheet1!Q497="Sales Executive",7,Sheet1!Q497="Sales Representative",8)</f>
        <v>8</v>
      </c>
      <c r="Q497">
        <v>1</v>
      </c>
      <c r="R497">
        <f>IF(Sheet1!S497="Single",0,IF(Sheet1!S497="Married",1,2))</f>
        <v>2</v>
      </c>
      <c r="S497">
        <v>3041</v>
      </c>
      <c r="T497">
        <v>16346</v>
      </c>
      <c r="U497">
        <v>0</v>
      </c>
      <c r="V497">
        <f>IF(Sheet1!X497="No",0,1)</f>
        <v>0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</row>
    <row r="498" spans="1:34" x14ac:dyDescent="0.3">
      <c r="A498">
        <f>IF(Sheet1!C498="No",0,1)</f>
        <v>0</v>
      </c>
      <c r="B498">
        <v>21</v>
      </c>
      <c r="C498">
        <f>IF(Sheet1!D498="Non-Travel",0,IF(Sheet1!D498="Travel_Frequently",1,2))</f>
        <v>2</v>
      </c>
      <c r="D498">
        <v>1343</v>
      </c>
      <c r="E498">
        <f>IF(Sheet1!F498="Human Resources",0,IF(Sheet1!F498="Research &amp; Development",1,2))</f>
        <v>2</v>
      </c>
      <c r="F498">
        <v>22</v>
      </c>
      <c r="G498">
        <v>1</v>
      </c>
      <c r="H498" cm="1">
        <f t="array" ref="H498">_xlfn.IFS(Sheet1!I498="Human Resources",0,Sheet1!I498="Life Sciences",1,Sheet1!I498="Marketing",2,Sheet1!I498="Medical",3,Sheet1!I498="Technical Degree",4,Sheet1!I498="Other",5)</f>
        <v>4</v>
      </c>
      <c r="I498">
        <v>1</v>
      </c>
      <c r="J498">
        <v>669</v>
      </c>
      <c r="K498">
        <v>3</v>
      </c>
      <c r="L498">
        <f>IF(Sheet1!M498="Male",0,1)</f>
        <v>0</v>
      </c>
      <c r="M498">
        <v>49</v>
      </c>
      <c r="N498">
        <v>3</v>
      </c>
      <c r="O498">
        <v>1</v>
      </c>
      <c r="P498" cm="1">
        <f t="array" ref="P498">_xlfn.IFS(Sheet1!Q498="Healthcare Representative",0,Sheet1!Q498="Human Resources",1,Sheet1!Q498="Laboratory Technician",2,Sheet1!Q498="Manager",3,Sheet1!Q498="Manufacturing Director",4,Sheet1!Q498="Research Director",5,Sheet1!Q498="Research Scientist",6,Sheet1!Q498="Sales Executive",7,Sheet1!Q498="Sales Representative",8)</f>
        <v>8</v>
      </c>
      <c r="Q498">
        <v>3</v>
      </c>
      <c r="R498">
        <f>IF(Sheet1!S498="Single",0,IF(Sheet1!S498="Married",1,2))</f>
        <v>0</v>
      </c>
      <c r="S498">
        <v>3447</v>
      </c>
      <c r="T498">
        <v>24444</v>
      </c>
      <c r="U498">
        <v>1</v>
      </c>
      <c r="V498">
        <f>IF(Sheet1!X498="No",0,1)</f>
        <v>0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</row>
    <row r="499" spans="1:34" x14ac:dyDescent="0.3">
      <c r="A499">
        <f>IF(Sheet1!C499="No",0,1)</f>
        <v>0</v>
      </c>
      <c r="B499">
        <v>44</v>
      </c>
      <c r="C499">
        <f>IF(Sheet1!D499="Non-Travel",0,IF(Sheet1!D499="Travel_Frequently",1,2))</f>
        <v>2</v>
      </c>
      <c r="D499">
        <v>1315</v>
      </c>
      <c r="E499">
        <f>IF(Sheet1!F499="Human Resources",0,IF(Sheet1!F499="Research &amp; Development",1,2))</f>
        <v>1</v>
      </c>
      <c r="F499">
        <v>3</v>
      </c>
      <c r="G499">
        <v>4</v>
      </c>
      <c r="H499" cm="1">
        <f t="array" ref="H499">_xlfn.IFS(Sheet1!I499="Human Resources",0,Sheet1!I499="Life Sciences",1,Sheet1!I499="Marketing",2,Sheet1!I499="Medical",3,Sheet1!I499="Technical Degree",4,Sheet1!I499="Other",5)</f>
        <v>5</v>
      </c>
      <c r="I499">
        <v>1</v>
      </c>
      <c r="J499">
        <v>671</v>
      </c>
      <c r="K499">
        <v>4</v>
      </c>
      <c r="L499">
        <f>IF(Sheet1!M499="Male",0,1)</f>
        <v>0</v>
      </c>
      <c r="M499">
        <v>35</v>
      </c>
      <c r="N499">
        <v>3</v>
      </c>
      <c r="O499">
        <v>5</v>
      </c>
      <c r="P499" cm="1">
        <f t="array" ref="P499">_xlfn.IFS(Sheet1!Q499="Healthcare Representative",0,Sheet1!Q499="Human Resources",1,Sheet1!Q499="Laboratory Technician",2,Sheet1!Q499="Manager",3,Sheet1!Q499="Manufacturing Director",4,Sheet1!Q499="Research Director",5,Sheet1!Q499="Research Scientist",6,Sheet1!Q499="Sales Executive",7,Sheet1!Q499="Sales Representative",8)</f>
        <v>3</v>
      </c>
      <c r="Q499">
        <v>4</v>
      </c>
      <c r="R499">
        <f>IF(Sheet1!S499="Single",0,IF(Sheet1!S499="Married",1,2))</f>
        <v>1</v>
      </c>
      <c r="S499">
        <v>19513</v>
      </c>
      <c r="T499">
        <v>9358</v>
      </c>
      <c r="U499">
        <v>4</v>
      </c>
      <c r="V499">
        <f>IF(Sheet1!X499="No",0,1)</f>
        <v>1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</row>
    <row r="500" spans="1:34" x14ac:dyDescent="0.3">
      <c r="A500">
        <f>IF(Sheet1!C500="No",0,1)</f>
        <v>0</v>
      </c>
      <c r="B500">
        <v>22</v>
      </c>
      <c r="C500">
        <f>IF(Sheet1!D500="Non-Travel",0,IF(Sheet1!D500="Travel_Frequently",1,2))</f>
        <v>2</v>
      </c>
      <c r="D500">
        <v>604</v>
      </c>
      <c r="E500">
        <f>IF(Sheet1!F500="Human Resources",0,IF(Sheet1!F500="Research &amp; Development",1,2))</f>
        <v>1</v>
      </c>
      <c r="F500">
        <v>6</v>
      </c>
      <c r="G500">
        <v>1</v>
      </c>
      <c r="H500" cm="1">
        <f t="array" ref="H500">_xlfn.IFS(Sheet1!I500="Human Resources",0,Sheet1!I500="Life Sciences",1,Sheet1!I500="Marketing",2,Sheet1!I500="Medical",3,Sheet1!I500="Technical Degree",4,Sheet1!I500="Other",5)</f>
        <v>3</v>
      </c>
      <c r="I500">
        <v>1</v>
      </c>
      <c r="J500">
        <v>675</v>
      </c>
      <c r="K500">
        <v>1</v>
      </c>
      <c r="L500">
        <f>IF(Sheet1!M500="Male",0,1)</f>
        <v>0</v>
      </c>
      <c r="M500">
        <v>69</v>
      </c>
      <c r="N500">
        <v>3</v>
      </c>
      <c r="O500">
        <v>1</v>
      </c>
      <c r="P500" cm="1">
        <f t="array" ref="P500">_xlfn.IFS(Sheet1!Q500="Healthcare Representative",0,Sheet1!Q500="Human Resources",1,Sheet1!Q500="Laboratory Technician",2,Sheet1!Q500="Manager",3,Sheet1!Q500="Manufacturing Director",4,Sheet1!Q500="Research Director",5,Sheet1!Q500="Research Scientist",6,Sheet1!Q500="Sales Executive",7,Sheet1!Q500="Sales Representative",8)</f>
        <v>6</v>
      </c>
      <c r="Q500">
        <v>3</v>
      </c>
      <c r="R500">
        <f>IF(Sheet1!S500="Single",0,IF(Sheet1!S500="Married",1,2))</f>
        <v>1</v>
      </c>
      <c r="S500">
        <v>2773</v>
      </c>
      <c r="T500">
        <v>12145</v>
      </c>
      <c r="U500">
        <v>0</v>
      </c>
      <c r="V500">
        <f>IF(Sheet1!X500="No",0,1)</f>
        <v>0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</row>
    <row r="501" spans="1:34" x14ac:dyDescent="0.3">
      <c r="A501">
        <f>IF(Sheet1!C501="No",0,1)</f>
        <v>0</v>
      </c>
      <c r="B501">
        <v>33</v>
      </c>
      <c r="C501">
        <f>IF(Sheet1!D501="Non-Travel",0,IF(Sheet1!D501="Travel_Frequently",1,2))</f>
        <v>2</v>
      </c>
      <c r="D501">
        <v>1216</v>
      </c>
      <c r="E501">
        <f>IF(Sheet1!F501="Human Resources",0,IF(Sheet1!F501="Research &amp; Development",1,2))</f>
        <v>2</v>
      </c>
      <c r="F501">
        <v>8</v>
      </c>
      <c r="G501">
        <v>4</v>
      </c>
      <c r="H501" cm="1">
        <f t="array" ref="H501">_xlfn.IFS(Sheet1!I501="Human Resources",0,Sheet1!I501="Life Sciences",1,Sheet1!I501="Marketing",2,Sheet1!I501="Medical",3,Sheet1!I501="Technical Degree",4,Sheet1!I501="Other",5)</f>
        <v>2</v>
      </c>
      <c r="I501">
        <v>1</v>
      </c>
      <c r="J501">
        <v>677</v>
      </c>
      <c r="K501">
        <v>3</v>
      </c>
      <c r="L501">
        <f>IF(Sheet1!M501="Male",0,1)</f>
        <v>0</v>
      </c>
      <c r="M501">
        <v>39</v>
      </c>
      <c r="N501">
        <v>3</v>
      </c>
      <c r="O501">
        <v>2</v>
      </c>
      <c r="P501" cm="1">
        <f t="array" ref="P501">_xlfn.IFS(Sheet1!Q501="Healthcare Representative",0,Sheet1!Q501="Human Resources",1,Sheet1!Q501="Laboratory Technician",2,Sheet1!Q501="Manager",3,Sheet1!Q501="Manufacturing Director",4,Sheet1!Q501="Research Director",5,Sheet1!Q501="Research Scientist",6,Sheet1!Q501="Sales Executive",7,Sheet1!Q501="Sales Representative",8)</f>
        <v>7</v>
      </c>
      <c r="Q501">
        <v>3</v>
      </c>
      <c r="R501">
        <f>IF(Sheet1!S501="Single",0,IF(Sheet1!S501="Married",1,2))</f>
        <v>2</v>
      </c>
      <c r="S501">
        <v>7104</v>
      </c>
      <c r="T501">
        <v>20431</v>
      </c>
      <c r="U501">
        <v>0</v>
      </c>
      <c r="V501">
        <f>IF(Sheet1!X501="No",0,1)</f>
        <v>0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</row>
    <row r="502" spans="1:34" x14ac:dyDescent="0.3">
      <c r="A502">
        <f>IF(Sheet1!C502="No",0,1)</f>
        <v>0</v>
      </c>
      <c r="B502">
        <v>32</v>
      </c>
      <c r="C502">
        <f>IF(Sheet1!D502="Non-Travel",0,IF(Sheet1!D502="Travel_Frequently",1,2))</f>
        <v>2</v>
      </c>
      <c r="D502">
        <v>646</v>
      </c>
      <c r="E502">
        <f>IF(Sheet1!F502="Human Resources",0,IF(Sheet1!F502="Research &amp; Development",1,2))</f>
        <v>1</v>
      </c>
      <c r="F502">
        <v>9</v>
      </c>
      <c r="G502">
        <v>4</v>
      </c>
      <c r="H502" cm="1">
        <f t="array" ref="H502">_xlfn.IFS(Sheet1!I502="Human Resources",0,Sheet1!I502="Life Sciences",1,Sheet1!I502="Marketing",2,Sheet1!I502="Medical",3,Sheet1!I502="Technical Degree",4,Sheet1!I502="Other",5)</f>
        <v>1</v>
      </c>
      <c r="I502">
        <v>1</v>
      </c>
      <c r="J502">
        <v>679</v>
      </c>
      <c r="K502">
        <v>1</v>
      </c>
      <c r="L502">
        <f>IF(Sheet1!M502="Male",0,1)</f>
        <v>1</v>
      </c>
      <c r="M502">
        <v>92</v>
      </c>
      <c r="N502">
        <v>3</v>
      </c>
      <c r="O502">
        <v>2</v>
      </c>
      <c r="P502" cm="1">
        <f t="array" ref="P502">_xlfn.IFS(Sheet1!Q502="Healthcare Representative",0,Sheet1!Q502="Human Resources",1,Sheet1!Q502="Laboratory Technician",2,Sheet1!Q502="Manager",3,Sheet1!Q502="Manufacturing Director",4,Sheet1!Q502="Research Director",5,Sheet1!Q502="Research Scientist",6,Sheet1!Q502="Sales Executive",7,Sheet1!Q502="Sales Representative",8)</f>
        <v>6</v>
      </c>
      <c r="Q502">
        <v>4</v>
      </c>
      <c r="R502">
        <f>IF(Sheet1!S502="Single",0,IF(Sheet1!S502="Married",1,2))</f>
        <v>1</v>
      </c>
      <c r="S502">
        <v>6322</v>
      </c>
      <c r="T502">
        <v>18089</v>
      </c>
      <c r="U502">
        <v>1</v>
      </c>
      <c r="V502">
        <f>IF(Sheet1!X502="No",0,1)</f>
        <v>1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</row>
    <row r="503" spans="1:34" x14ac:dyDescent="0.3">
      <c r="A503">
        <f>IF(Sheet1!C503="No",0,1)</f>
        <v>0</v>
      </c>
      <c r="B503">
        <v>30</v>
      </c>
      <c r="C503">
        <f>IF(Sheet1!D503="Non-Travel",0,IF(Sheet1!D503="Travel_Frequently",1,2))</f>
        <v>1</v>
      </c>
      <c r="D503">
        <v>160</v>
      </c>
      <c r="E503">
        <f>IF(Sheet1!F503="Human Resources",0,IF(Sheet1!F503="Research &amp; Development",1,2))</f>
        <v>1</v>
      </c>
      <c r="F503">
        <v>3</v>
      </c>
      <c r="G503">
        <v>3</v>
      </c>
      <c r="H503" cm="1">
        <f t="array" ref="H503">_xlfn.IFS(Sheet1!I503="Human Resources",0,Sheet1!I503="Life Sciences",1,Sheet1!I503="Marketing",2,Sheet1!I503="Medical",3,Sheet1!I503="Technical Degree",4,Sheet1!I503="Other",5)</f>
        <v>3</v>
      </c>
      <c r="I503">
        <v>1</v>
      </c>
      <c r="J503">
        <v>680</v>
      </c>
      <c r="K503">
        <v>3</v>
      </c>
      <c r="L503">
        <f>IF(Sheet1!M503="Male",0,1)</f>
        <v>1</v>
      </c>
      <c r="M503">
        <v>71</v>
      </c>
      <c r="N503">
        <v>3</v>
      </c>
      <c r="O503">
        <v>1</v>
      </c>
      <c r="P503" cm="1">
        <f t="array" ref="P503">_xlfn.IFS(Sheet1!Q503="Healthcare Representative",0,Sheet1!Q503="Human Resources",1,Sheet1!Q503="Laboratory Technician",2,Sheet1!Q503="Manager",3,Sheet1!Q503="Manufacturing Director",4,Sheet1!Q503="Research Director",5,Sheet1!Q503="Research Scientist",6,Sheet1!Q503="Sales Executive",7,Sheet1!Q503="Sales Representative",8)</f>
        <v>6</v>
      </c>
      <c r="Q503">
        <v>3</v>
      </c>
      <c r="R503">
        <f>IF(Sheet1!S503="Single",0,IF(Sheet1!S503="Married",1,2))</f>
        <v>2</v>
      </c>
      <c r="S503">
        <v>2083</v>
      </c>
      <c r="T503">
        <v>22653</v>
      </c>
      <c r="U503">
        <v>1</v>
      </c>
      <c r="V503">
        <f>IF(Sheet1!X503="No",0,1)</f>
        <v>0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</row>
    <row r="504" spans="1:34" x14ac:dyDescent="0.3">
      <c r="A504">
        <f>IF(Sheet1!C504="No",0,1)</f>
        <v>0</v>
      </c>
      <c r="B504">
        <v>53</v>
      </c>
      <c r="C504">
        <f>IF(Sheet1!D504="Non-Travel",0,IF(Sheet1!D504="Travel_Frequently",1,2))</f>
        <v>2</v>
      </c>
      <c r="D504">
        <v>238</v>
      </c>
      <c r="E504">
        <f>IF(Sheet1!F504="Human Resources",0,IF(Sheet1!F504="Research &amp; Development",1,2))</f>
        <v>2</v>
      </c>
      <c r="F504">
        <v>1</v>
      </c>
      <c r="G504">
        <v>1</v>
      </c>
      <c r="H504" cm="1">
        <f t="array" ref="H504">_xlfn.IFS(Sheet1!I504="Human Resources",0,Sheet1!I504="Life Sciences",1,Sheet1!I504="Marketing",2,Sheet1!I504="Medical",3,Sheet1!I504="Technical Degree",4,Sheet1!I504="Other",5)</f>
        <v>3</v>
      </c>
      <c r="I504">
        <v>1</v>
      </c>
      <c r="J504">
        <v>682</v>
      </c>
      <c r="K504">
        <v>4</v>
      </c>
      <c r="L504">
        <f>IF(Sheet1!M504="Male",0,1)</f>
        <v>1</v>
      </c>
      <c r="M504">
        <v>34</v>
      </c>
      <c r="N504">
        <v>3</v>
      </c>
      <c r="O504">
        <v>2</v>
      </c>
      <c r="P504" cm="1">
        <f t="array" ref="P504">_xlfn.IFS(Sheet1!Q504="Healthcare Representative",0,Sheet1!Q504="Human Resources",1,Sheet1!Q504="Laboratory Technician",2,Sheet1!Q504="Manager",3,Sheet1!Q504="Manufacturing Director",4,Sheet1!Q504="Research Director",5,Sheet1!Q504="Research Scientist",6,Sheet1!Q504="Sales Executive",7,Sheet1!Q504="Sales Representative",8)</f>
        <v>7</v>
      </c>
      <c r="Q504">
        <v>1</v>
      </c>
      <c r="R504">
        <f>IF(Sheet1!S504="Single",0,IF(Sheet1!S504="Married",1,2))</f>
        <v>0</v>
      </c>
      <c r="S504">
        <v>8381</v>
      </c>
      <c r="T504">
        <v>7507</v>
      </c>
      <c r="U504">
        <v>7</v>
      </c>
      <c r="V504">
        <f>IF(Sheet1!X504="No",0,1)</f>
        <v>0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</row>
    <row r="505" spans="1:34" x14ac:dyDescent="0.3">
      <c r="A505">
        <f>IF(Sheet1!C505="No",0,1)</f>
        <v>0</v>
      </c>
      <c r="B505">
        <v>34</v>
      </c>
      <c r="C505">
        <f>IF(Sheet1!D505="Non-Travel",0,IF(Sheet1!D505="Travel_Frequently",1,2))</f>
        <v>2</v>
      </c>
      <c r="D505">
        <v>1397</v>
      </c>
      <c r="E505">
        <f>IF(Sheet1!F505="Human Resources",0,IF(Sheet1!F505="Research &amp; Development",1,2))</f>
        <v>1</v>
      </c>
      <c r="F505">
        <v>1</v>
      </c>
      <c r="G505">
        <v>5</v>
      </c>
      <c r="H505" cm="1">
        <f t="array" ref="H505">_xlfn.IFS(Sheet1!I505="Human Resources",0,Sheet1!I505="Life Sciences",1,Sheet1!I505="Marketing",2,Sheet1!I505="Medical",3,Sheet1!I505="Technical Degree",4,Sheet1!I505="Other",5)</f>
        <v>1</v>
      </c>
      <c r="I505">
        <v>1</v>
      </c>
      <c r="J505">
        <v>683</v>
      </c>
      <c r="K505">
        <v>2</v>
      </c>
      <c r="L505">
        <f>IF(Sheet1!M505="Male",0,1)</f>
        <v>0</v>
      </c>
      <c r="M505">
        <v>42</v>
      </c>
      <c r="N505">
        <v>3</v>
      </c>
      <c r="O505">
        <v>1</v>
      </c>
      <c r="P505" cm="1">
        <f t="array" ref="P505">_xlfn.IFS(Sheet1!Q505="Healthcare Representative",0,Sheet1!Q505="Human Resources",1,Sheet1!Q505="Laboratory Technician",2,Sheet1!Q505="Manager",3,Sheet1!Q505="Manufacturing Director",4,Sheet1!Q505="Research Director",5,Sheet1!Q505="Research Scientist",6,Sheet1!Q505="Sales Executive",7,Sheet1!Q505="Sales Representative",8)</f>
        <v>6</v>
      </c>
      <c r="Q505">
        <v>4</v>
      </c>
      <c r="R505">
        <f>IF(Sheet1!S505="Single",0,IF(Sheet1!S505="Married",1,2))</f>
        <v>1</v>
      </c>
      <c r="S505">
        <v>2691</v>
      </c>
      <c r="T505">
        <v>7660</v>
      </c>
      <c r="U505">
        <v>1</v>
      </c>
      <c r="V505">
        <f>IF(Sheet1!X505="No",0,1)</f>
        <v>0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</row>
    <row r="506" spans="1:34" x14ac:dyDescent="0.3">
      <c r="A506">
        <f>IF(Sheet1!C506="No",0,1)</f>
        <v>1</v>
      </c>
      <c r="B506">
        <v>45</v>
      </c>
      <c r="C506">
        <f>IF(Sheet1!D506="Non-Travel",0,IF(Sheet1!D506="Travel_Frequently",1,2))</f>
        <v>1</v>
      </c>
      <c r="D506">
        <v>306</v>
      </c>
      <c r="E506">
        <f>IF(Sheet1!F506="Human Resources",0,IF(Sheet1!F506="Research &amp; Development",1,2))</f>
        <v>2</v>
      </c>
      <c r="F506">
        <v>26</v>
      </c>
      <c r="G506">
        <v>4</v>
      </c>
      <c r="H506" cm="1">
        <f t="array" ref="H506">_xlfn.IFS(Sheet1!I506="Human Resources",0,Sheet1!I506="Life Sciences",1,Sheet1!I506="Marketing",2,Sheet1!I506="Medical",3,Sheet1!I506="Technical Degree",4,Sheet1!I506="Other",5)</f>
        <v>1</v>
      </c>
      <c r="I506">
        <v>1</v>
      </c>
      <c r="J506">
        <v>684</v>
      </c>
      <c r="K506">
        <v>1</v>
      </c>
      <c r="L506">
        <f>IF(Sheet1!M506="Male",0,1)</f>
        <v>1</v>
      </c>
      <c r="M506">
        <v>100</v>
      </c>
      <c r="N506">
        <v>3</v>
      </c>
      <c r="O506">
        <v>2</v>
      </c>
      <c r="P506" cm="1">
        <f t="array" ref="P506">_xlfn.IFS(Sheet1!Q506="Healthcare Representative",0,Sheet1!Q506="Human Resources",1,Sheet1!Q506="Laboratory Technician",2,Sheet1!Q506="Manager",3,Sheet1!Q506="Manufacturing Director",4,Sheet1!Q506="Research Director",5,Sheet1!Q506="Research Scientist",6,Sheet1!Q506="Sales Executive",7,Sheet1!Q506="Sales Representative",8)</f>
        <v>7</v>
      </c>
      <c r="Q506">
        <v>1</v>
      </c>
      <c r="R506">
        <f>IF(Sheet1!S506="Single",0,IF(Sheet1!S506="Married",1,2))</f>
        <v>1</v>
      </c>
      <c r="S506">
        <v>4286</v>
      </c>
      <c r="T506">
        <v>5630</v>
      </c>
      <c r="U506">
        <v>2</v>
      </c>
      <c r="V506">
        <f>IF(Sheet1!X506="No",0,1)</f>
        <v>0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</row>
    <row r="507" spans="1:34" x14ac:dyDescent="0.3">
      <c r="A507">
        <f>IF(Sheet1!C507="No",0,1)</f>
        <v>0</v>
      </c>
      <c r="B507">
        <v>26</v>
      </c>
      <c r="C507">
        <f>IF(Sheet1!D507="Non-Travel",0,IF(Sheet1!D507="Travel_Frequently",1,2))</f>
        <v>2</v>
      </c>
      <c r="D507">
        <v>991</v>
      </c>
      <c r="E507">
        <f>IF(Sheet1!F507="Human Resources",0,IF(Sheet1!F507="Research &amp; Development",1,2))</f>
        <v>1</v>
      </c>
      <c r="F507">
        <v>6</v>
      </c>
      <c r="G507">
        <v>3</v>
      </c>
      <c r="H507" cm="1">
        <f t="array" ref="H507">_xlfn.IFS(Sheet1!I507="Human Resources",0,Sheet1!I507="Life Sciences",1,Sheet1!I507="Marketing",2,Sheet1!I507="Medical",3,Sheet1!I507="Technical Degree",4,Sheet1!I507="Other",5)</f>
        <v>1</v>
      </c>
      <c r="I507">
        <v>1</v>
      </c>
      <c r="J507">
        <v>686</v>
      </c>
      <c r="K507">
        <v>3</v>
      </c>
      <c r="L507">
        <f>IF(Sheet1!M507="Male",0,1)</f>
        <v>1</v>
      </c>
      <c r="M507">
        <v>71</v>
      </c>
      <c r="N507">
        <v>3</v>
      </c>
      <c r="O507">
        <v>1</v>
      </c>
      <c r="P507" cm="1">
        <f t="array" ref="P507">_xlfn.IFS(Sheet1!Q507="Healthcare Representative",0,Sheet1!Q507="Human Resources",1,Sheet1!Q507="Laboratory Technician",2,Sheet1!Q507="Manager",3,Sheet1!Q507="Manufacturing Director",4,Sheet1!Q507="Research Director",5,Sheet1!Q507="Research Scientist",6,Sheet1!Q507="Sales Executive",7,Sheet1!Q507="Sales Representative",8)</f>
        <v>2</v>
      </c>
      <c r="Q507">
        <v>4</v>
      </c>
      <c r="R507">
        <f>IF(Sheet1!S507="Single",0,IF(Sheet1!S507="Married",1,2))</f>
        <v>1</v>
      </c>
      <c r="S507">
        <v>2659</v>
      </c>
      <c r="T507">
        <v>17759</v>
      </c>
      <c r="U507">
        <v>1</v>
      </c>
      <c r="V507">
        <f>IF(Sheet1!X507="No",0,1)</f>
        <v>1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</row>
    <row r="508" spans="1:34" x14ac:dyDescent="0.3">
      <c r="A508">
        <f>IF(Sheet1!C508="No",0,1)</f>
        <v>0</v>
      </c>
      <c r="B508">
        <v>37</v>
      </c>
      <c r="C508">
        <f>IF(Sheet1!D508="Non-Travel",0,IF(Sheet1!D508="Travel_Frequently",1,2))</f>
        <v>2</v>
      </c>
      <c r="D508">
        <v>482</v>
      </c>
      <c r="E508">
        <f>IF(Sheet1!F508="Human Resources",0,IF(Sheet1!F508="Research &amp; Development",1,2))</f>
        <v>1</v>
      </c>
      <c r="F508">
        <v>3</v>
      </c>
      <c r="G508">
        <v>3</v>
      </c>
      <c r="H508" cm="1">
        <f t="array" ref="H508">_xlfn.IFS(Sheet1!I508="Human Resources",0,Sheet1!I508="Life Sciences",1,Sheet1!I508="Marketing",2,Sheet1!I508="Medical",3,Sheet1!I508="Technical Degree",4,Sheet1!I508="Other",5)</f>
        <v>5</v>
      </c>
      <c r="I508">
        <v>1</v>
      </c>
      <c r="J508">
        <v>689</v>
      </c>
      <c r="K508">
        <v>3</v>
      </c>
      <c r="L508">
        <f>IF(Sheet1!M508="Male",0,1)</f>
        <v>0</v>
      </c>
      <c r="M508">
        <v>36</v>
      </c>
      <c r="N508">
        <v>3</v>
      </c>
      <c r="O508">
        <v>3</v>
      </c>
      <c r="P508" cm="1">
        <f t="array" ref="P508">_xlfn.IFS(Sheet1!Q508="Healthcare Representative",0,Sheet1!Q508="Human Resources",1,Sheet1!Q508="Laboratory Technician",2,Sheet1!Q508="Manager",3,Sheet1!Q508="Manufacturing Director",4,Sheet1!Q508="Research Director",5,Sheet1!Q508="Research Scientist",6,Sheet1!Q508="Sales Executive",7,Sheet1!Q508="Sales Representative",8)</f>
        <v>4</v>
      </c>
      <c r="Q508">
        <v>3</v>
      </c>
      <c r="R508">
        <f>IF(Sheet1!S508="Single",0,IF(Sheet1!S508="Married",1,2))</f>
        <v>1</v>
      </c>
      <c r="S508">
        <v>9434</v>
      </c>
      <c r="T508">
        <v>9606</v>
      </c>
      <c r="U508">
        <v>1</v>
      </c>
      <c r="V508">
        <f>IF(Sheet1!X508="No",0,1)</f>
        <v>0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</row>
    <row r="509" spans="1:34" x14ac:dyDescent="0.3">
      <c r="A509">
        <f>IF(Sheet1!C509="No",0,1)</f>
        <v>0</v>
      </c>
      <c r="B509">
        <v>29</v>
      </c>
      <c r="C509">
        <f>IF(Sheet1!D509="Non-Travel",0,IF(Sheet1!D509="Travel_Frequently",1,2))</f>
        <v>2</v>
      </c>
      <c r="D509">
        <v>1176</v>
      </c>
      <c r="E509">
        <f>IF(Sheet1!F509="Human Resources",0,IF(Sheet1!F509="Research &amp; Development",1,2))</f>
        <v>2</v>
      </c>
      <c r="F509">
        <v>3</v>
      </c>
      <c r="G509">
        <v>2</v>
      </c>
      <c r="H509" cm="1">
        <f t="array" ref="H509">_xlfn.IFS(Sheet1!I509="Human Resources",0,Sheet1!I509="Life Sciences",1,Sheet1!I509="Marketing",2,Sheet1!I509="Medical",3,Sheet1!I509="Technical Degree",4,Sheet1!I509="Other",5)</f>
        <v>3</v>
      </c>
      <c r="I509">
        <v>1</v>
      </c>
      <c r="J509">
        <v>690</v>
      </c>
      <c r="K509">
        <v>2</v>
      </c>
      <c r="L509">
        <f>IF(Sheet1!M509="Male",0,1)</f>
        <v>1</v>
      </c>
      <c r="M509">
        <v>62</v>
      </c>
      <c r="N509">
        <v>3</v>
      </c>
      <c r="O509">
        <v>2</v>
      </c>
      <c r="P509" cm="1">
        <f t="array" ref="P509">_xlfn.IFS(Sheet1!Q509="Healthcare Representative",0,Sheet1!Q509="Human Resources",1,Sheet1!Q509="Laboratory Technician",2,Sheet1!Q509="Manager",3,Sheet1!Q509="Manufacturing Director",4,Sheet1!Q509="Research Director",5,Sheet1!Q509="Research Scientist",6,Sheet1!Q509="Sales Executive",7,Sheet1!Q509="Sales Representative",8)</f>
        <v>7</v>
      </c>
      <c r="Q509">
        <v>3</v>
      </c>
      <c r="R509">
        <f>IF(Sheet1!S509="Single",0,IF(Sheet1!S509="Married",1,2))</f>
        <v>1</v>
      </c>
      <c r="S509">
        <v>5561</v>
      </c>
      <c r="T509">
        <v>3487</v>
      </c>
      <c r="U509">
        <v>1</v>
      </c>
      <c r="V509">
        <f>IF(Sheet1!X509="No",0,1)</f>
        <v>0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</row>
    <row r="510" spans="1:34" x14ac:dyDescent="0.3">
      <c r="A510">
        <f>IF(Sheet1!C510="No",0,1)</f>
        <v>0</v>
      </c>
      <c r="B510">
        <v>35</v>
      </c>
      <c r="C510">
        <f>IF(Sheet1!D510="Non-Travel",0,IF(Sheet1!D510="Travel_Frequently",1,2))</f>
        <v>2</v>
      </c>
      <c r="D510">
        <v>1017</v>
      </c>
      <c r="E510">
        <f>IF(Sheet1!F510="Human Resources",0,IF(Sheet1!F510="Research &amp; Development",1,2))</f>
        <v>1</v>
      </c>
      <c r="F510">
        <v>6</v>
      </c>
      <c r="G510">
        <v>4</v>
      </c>
      <c r="H510" cm="1">
        <f t="array" ref="H510">_xlfn.IFS(Sheet1!I510="Human Resources",0,Sheet1!I510="Life Sciences",1,Sheet1!I510="Marketing",2,Sheet1!I510="Medical",3,Sheet1!I510="Technical Degree",4,Sheet1!I510="Other",5)</f>
        <v>1</v>
      </c>
      <c r="I510">
        <v>1</v>
      </c>
      <c r="J510">
        <v>691</v>
      </c>
      <c r="K510">
        <v>2</v>
      </c>
      <c r="L510">
        <f>IF(Sheet1!M510="Male",0,1)</f>
        <v>0</v>
      </c>
      <c r="M510">
        <v>82</v>
      </c>
      <c r="N510">
        <v>1</v>
      </c>
      <c r="O510">
        <v>2</v>
      </c>
      <c r="P510" cm="1">
        <f t="array" ref="P510">_xlfn.IFS(Sheet1!Q510="Healthcare Representative",0,Sheet1!Q510="Human Resources",1,Sheet1!Q510="Laboratory Technician",2,Sheet1!Q510="Manager",3,Sheet1!Q510="Manufacturing Director",4,Sheet1!Q510="Research Director",5,Sheet1!Q510="Research Scientist",6,Sheet1!Q510="Sales Executive",7,Sheet1!Q510="Sales Representative",8)</f>
        <v>6</v>
      </c>
      <c r="Q510">
        <v>4</v>
      </c>
      <c r="R510">
        <f>IF(Sheet1!S510="Single",0,IF(Sheet1!S510="Married",1,2))</f>
        <v>0</v>
      </c>
      <c r="S510">
        <v>6646</v>
      </c>
      <c r="T510">
        <v>19368</v>
      </c>
      <c r="U510">
        <v>1</v>
      </c>
      <c r="V510">
        <f>IF(Sheet1!X510="No",0,1)</f>
        <v>0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</row>
    <row r="511" spans="1:34" x14ac:dyDescent="0.3">
      <c r="A511">
        <f>IF(Sheet1!C511="No",0,1)</f>
        <v>0</v>
      </c>
      <c r="B511">
        <v>33</v>
      </c>
      <c r="C511">
        <f>IF(Sheet1!D511="Non-Travel",0,IF(Sheet1!D511="Travel_Frequently",1,2))</f>
        <v>1</v>
      </c>
      <c r="D511">
        <v>1296</v>
      </c>
      <c r="E511">
        <f>IF(Sheet1!F511="Human Resources",0,IF(Sheet1!F511="Research &amp; Development",1,2))</f>
        <v>1</v>
      </c>
      <c r="F511">
        <v>6</v>
      </c>
      <c r="G511">
        <v>3</v>
      </c>
      <c r="H511" cm="1">
        <f t="array" ref="H511">_xlfn.IFS(Sheet1!I511="Human Resources",0,Sheet1!I511="Life Sciences",1,Sheet1!I511="Marketing",2,Sheet1!I511="Medical",3,Sheet1!I511="Technical Degree",4,Sheet1!I511="Other",5)</f>
        <v>1</v>
      </c>
      <c r="I511">
        <v>1</v>
      </c>
      <c r="J511">
        <v>692</v>
      </c>
      <c r="K511">
        <v>3</v>
      </c>
      <c r="L511">
        <f>IF(Sheet1!M511="Male",0,1)</f>
        <v>0</v>
      </c>
      <c r="M511">
        <v>30</v>
      </c>
      <c r="N511">
        <v>3</v>
      </c>
      <c r="O511">
        <v>2</v>
      </c>
      <c r="P511" cm="1">
        <f t="array" ref="P511">_xlfn.IFS(Sheet1!Q511="Healthcare Representative",0,Sheet1!Q511="Human Resources",1,Sheet1!Q511="Laboratory Technician",2,Sheet1!Q511="Manager",3,Sheet1!Q511="Manufacturing Director",4,Sheet1!Q511="Research Director",5,Sheet1!Q511="Research Scientist",6,Sheet1!Q511="Sales Executive",7,Sheet1!Q511="Sales Representative",8)</f>
        <v>0</v>
      </c>
      <c r="Q511">
        <v>4</v>
      </c>
      <c r="R511">
        <f>IF(Sheet1!S511="Single",0,IF(Sheet1!S511="Married",1,2))</f>
        <v>2</v>
      </c>
      <c r="S511">
        <v>7725</v>
      </c>
      <c r="T511">
        <v>5335</v>
      </c>
      <c r="U511">
        <v>3</v>
      </c>
      <c r="V511">
        <f>IF(Sheet1!X511="No",0,1)</f>
        <v>0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</row>
    <row r="512" spans="1:34" x14ac:dyDescent="0.3">
      <c r="A512">
        <f>IF(Sheet1!C512="No",0,1)</f>
        <v>0</v>
      </c>
      <c r="B512">
        <v>54</v>
      </c>
      <c r="C512">
        <f>IF(Sheet1!D512="Non-Travel",0,IF(Sheet1!D512="Travel_Frequently",1,2))</f>
        <v>2</v>
      </c>
      <c r="D512">
        <v>397</v>
      </c>
      <c r="E512">
        <f>IF(Sheet1!F512="Human Resources",0,IF(Sheet1!F512="Research &amp; Development",1,2))</f>
        <v>0</v>
      </c>
      <c r="F512">
        <v>19</v>
      </c>
      <c r="G512">
        <v>4</v>
      </c>
      <c r="H512" cm="1">
        <f t="array" ref="H512">_xlfn.IFS(Sheet1!I512="Human Resources",0,Sheet1!I512="Life Sciences",1,Sheet1!I512="Marketing",2,Sheet1!I512="Medical",3,Sheet1!I512="Technical Degree",4,Sheet1!I512="Other",5)</f>
        <v>3</v>
      </c>
      <c r="I512">
        <v>1</v>
      </c>
      <c r="J512">
        <v>698</v>
      </c>
      <c r="K512">
        <v>3</v>
      </c>
      <c r="L512">
        <f>IF(Sheet1!M512="Male",0,1)</f>
        <v>0</v>
      </c>
      <c r="M512">
        <v>88</v>
      </c>
      <c r="N512">
        <v>3</v>
      </c>
      <c r="O512">
        <v>3</v>
      </c>
      <c r="P512" cm="1">
        <f t="array" ref="P512">_xlfn.IFS(Sheet1!Q512="Healthcare Representative",0,Sheet1!Q512="Human Resources",1,Sheet1!Q512="Laboratory Technician",2,Sheet1!Q512="Manager",3,Sheet1!Q512="Manufacturing Director",4,Sheet1!Q512="Research Director",5,Sheet1!Q512="Research Scientist",6,Sheet1!Q512="Sales Executive",7,Sheet1!Q512="Sales Representative",8)</f>
        <v>1</v>
      </c>
      <c r="Q512">
        <v>2</v>
      </c>
      <c r="R512">
        <f>IF(Sheet1!S512="Single",0,IF(Sheet1!S512="Married",1,2))</f>
        <v>1</v>
      </c>
      <c r="S512">
        <v>10725</v>
      </c>
      <c r="T512">
        <v>6729</v>
      </c>
      <c r="U512">
        <v>2</v>
      </c>
      <c r="V512">
        <f>IF(Sheet1!X512="No",0,1)</f>
        <v>0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</row>
    <row r="513" spans="1:34" x14ac:dyDescent="0.3">
      <c r="A513">
        <f>IF(Sheet1!C513="No",0,1)</f>
        <v>0</v>
      </c>
      <c r="B513">
        <v>36</v>
      </c>
      <c r="C513">
        <f>IF(Sheet1!D513="Non-Travel",0,IF(Sheet1!D513="Travel_Frequently",1,2))</f>
        <v>2</v>
      </c>
      <c r="D513">
        <v>913</v>
      </c>
      <c r="E513">
        <f>IF(Sheet1!F513="Human Resources",0,IF(Sheet1!F513="Research &amp; Development",1,2))</f>
        <v>1</v>
      </c>
      <c r="F513">
        <v>9</v>
      </c>
      <c r="G513">
        <v>2</v>
      </c>
      <c r="H513" cm="1">
        <f t="array" ref="H513">_xlfn.IFS(Sheet1!I513="Human Resources",0,Sheet1!I513="Life Sciences",1,Sheet1!I513="Marketing",2,Sheet1!I513="Medical",3,Sheet1!I513="Technical Degree",4,Sheet1!I513="Other",5)</f>
        <v>3</v>
      </c>
      <c r="I513">
        <v>1</v>
      </c>
      <c r="J513">
        <v>699</v>
      </c>
      <c r="K513">
        <v>2</v>
      </c>
      <c r="L513">
        <f>IF(Sheet1!M513="Male",0,1)</f>
        <v>0</v>
      </c>
      <c r="M513">
        <v>48</v>
      </c>
      <c r="N513">
        <v>2</v>
      </c>
      <c r="O513">
        <v>2</v>
      </c>
      <c r="P513" cm="1">
        <f t="array" ref="P513">_xlfn.IFS(Sheet1!Q513="Healthcare Representative",0,Sheet1!Q513="Human Resources",1,Sheet1!Q513="Laboratory Technician",2,Sheet1!Q513="Manager",3,Sheet1!Q513="Manufacturing Director",4,Sheet1!Q513="Research Director",5,Sheet1!Q513="Research Scientist",6,Sheet1!Q513="Sales Executive",7,Sheet1!Q513="Sales Representative",8)</f>
        <v>4</v>
      </c>
      <c r="Q513">
        <v>2</v>
      </c>
      <c r="R513">
        <f>IF(Sheet1!S513="Single",0,IF(Sheet1!S513="Married",1,2))</f>
        <v>2</v>
      </c>
      <c r="S513">
        <v>8847</v>
      </c>
      <c r="T513">
        <v>13934</v>
      </c>
      <c r="U513">
        <v>2</v>
      </c>
      <c r="V513">
        <f>IF(Sheet1!X513="No",0,1)</f>
        <v>1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</row>
    <row r="514" spans="1:34" x14ac:dyDescent="0.3">
      <c r="A514">
        <f>IF(Sheet1!C514="No",0,1)</f>
        <v>0</v>
      </c>
      <c r="B514">
        <v>27</v>
      </c>
      <c r="C514">
        <f>IF(Sheet1!D514="Non-Travel",0,IF(Sheet1!D514="Travel_Frequently",1,2))</f>
        <v>2</v>
      </c>
      <c r="D514">
        <v>1115</v>
      </c>
      <c r="E514">
        <f>IF(Sheet1!F514="Human Resources",0,IF(Sheet1!F514="Research &amp; Development",1,2))</f>
        <v>1</v>
      </c>
      <c r="F514">
        <v>3</v>
      </c>
      <c r="G514">
        <v>4</v>
      </c>
      <c r="H514" cm="1">
        <f t="array" ref="H514">_xlfn.IFS(Sheet1!I514="Human Resources",0,Sheet1!I514="Life Sciences",1,Sheet1!I514="Marketing",2,Sheet1!I514="Medical",3,Sheet1!I514="Technical Degree",4,Sheet1!I514="Other",5)</f>
        <v>3</v>
      </c>
      <c r="I514">
        <v>1</v>
      </c>
      <c r="J514">
        <v>700</v>
      </c>
      <c r="K514">
        <v>1</v>
      </c>
      <c r="L514">
        <f>IF(Sheet1!M514="Male",0,1)</f>
        <v>0</v>
      </c>
      <c r="M514">
        <v>54</v>
      </c>
      <c r="N514">
        <v>2</v>
      </c>
      <c r="O514">
        <v>1</v>
      </c>
      <c r="P514" cm="1">
        <f t="array" ref="P514">_xlfn.IFS(Sheet1!Q514="Healthcare Representative",0,Sheet1!Q514="Human Resources",1,Sheet1!Q514="Laboratory Technician",2,Sheet1!Q514="Manager",3,Sheet1!Q514="Manufacturing Director",4,Sheet1!Q514="Research Director",5,Sheet1!Q514="Research Scientist",6,Sheet1!Q514="Sales Executive",7,Sheet1!Q514="Sales Representative",8)</f>
        <v>6</v>
      </c>
      <c r="Q514">
        <v>4</v>
      </c>
      <c r="R514">
        <f>IF(Sheet1!S514="Single",0,IF(Sheet1!S514="Married",1,2))</f>
        <v>0</v>
      </c>
      <c r="S514">
        <v>2045</v>
      </c>
      <c r="T514">
        <v>15174</v>
      </c>
      <c r="U514">
        <v>0</v>
      </c>
      <c r="V514">
        <f>IF(Sheet1!X514="No",0,1)</f>
        <v>0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</row>
    <row r="515" spans="1:34" x14ac:dyDescent="0.3">
      <c r="A515">
        <f>IF(Sheet1!C515="No",0,1)</f>
        <v>1</v>
      </c>
      <c r="B515">
        <v>20</v>
      </c>
      <c r="C515">
        <f>IF(Sheet1!D515="Non-Travel",0,IF(Sheet1!D515="Travel_Frequently",1,2))</f>
        <v>2</v>
      </c>
      <c r="D515">
        <v>1362</v>
      </c>
      <c r="E515">
        <f>IF(Sheet1!F515="Human Resources",0,IF(Sheet1!F515="Research &amp; Development",1,2))</f>
        <v>1</v>
      </c>
      <c r="F515">
        <v>10</v>
      </c>
      <c r="G515">
        <v>1</v>
      </c>
      <c r="H515" cm="1">
        <f t="array" ref="H515">_xlfn.IFS(Sheet1!I515="Human Resources",0,Sheet1!I515="Life Sciences",1,Sheet1!I515="Marketing",2,Sheet1!I515="Medical",3,Sheet1!I515="Technical Degree",4,Sheet1!I515="Other",5)</f>
        <v>3</v>
      </c>
      <c r="I515">
        <v>1</v>
      </c>
      <c r="J515">
        <v>701</v>
      </c>
      <c r="K515">
        <v>4</v>
      </c>
      <c r="L515">
        <f>IF(Sheet1!M515="Male",0,1)</f>
        <v>0</v>
      </c>
      <c r="M515">
        <v>32</v>
      </c>
      <c r="N515">
        <v>3</v>
      </c>
      <c r="O515">
        <v>1</v>
      </c>
      <c r="P515" cm="1">
        <f t="array" ref="P515">_xlfn.IFS(Sheet1!Q515="Healthcare Representative",0,Sheet1!Q515="Human Resources",1,Sheet1!Q515="Laboratory Technician",2,Sheet1!Q515="Manager",3,Sheet1!Q515="Manufacturing Director",4,Sheet1!Q515="Research Director",5,Sheet1!Q515="Research Scientist",6,Sheet1!Q515="Sales Executive",7,Sheet1!Q515="Sales Representative",8)</f>
        <v>6</v>
      </c>
      <c r="Q515">
        <v>3</v>
      </c>
      <c r="R515">
        <f>IF(Sheet1!S515="Single",0,IF(Sheet1!S515="Married",1,2))</f>
        <v>0</v>
      </c>
      <c r="S515">
        <v>1009</v>
      </c>
      <c r="T515">
        <v>26999</v>
      </c>
      <c r="U515">
        <v>1</v>
      </c>
      <c r="V515">
        <f>IF(Sheet1!X515="No",0,1)</f>
        <v>1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</row>
    <row r="516" spans="1:34" x14ac:dyDescent="0.3">
      <c r="A516">
        <f>IF(Sheet1!C516="No",0,1)</f>
        <v>1</v>
      </c>
      <c r="B516">
        <v>33</v>
      </c>
      <c r="C516">
        <f>IF(Sheet1!D516="Non-Travel",0,IF(Sheet1!D516="Travel_Frequently",1,2))</f>
        <v>1</v>
      </c>
      <c r="D516">
        <v>1076</v>
      </c>
      <c r="E516">
        <f>IF(Sheet1!F516="Human Resources",0,IF(Sheet1!F516="Research &amp; Development",1,2))</f>
        <v>1</v>
      </c>
      <c r="F516">
        <v>3</v>
      </c>
      <c r="G516">
        <v>3</v>
      </c>
      <c r="H516" cm="1">
        <f t="array" ref="H516">_xlfn.IFS(Sheet1!I516="Human Resources",0,Sheet1!I516="Life Sciences",1,Sheet1!I516="Marketing",2,Sheet1!I516="Medical",3,Sheet1!I516="Technical Degree",4,Sheet1!I516="Other",5)</f>
        <v>1</v>
      </c>
      <c r="I516">
        <v>1</v>
      </c>
      <c r="J516">
        <v>702</v>
      </c>
      <c r="K516">
        <v>1</v>
      </c>
      <c r="L516">
        <f>IF(Sheet1!M516="Male",0,1)</f>
        <v>0</v>
      </c>
      <c r="M516">
        <v>70</v>
      </c>
      <c r="N516">
        <v>3</v>
      </c>
      <c r="O516">
        <v>1</v>
      </c>
      <c r="P516" cm="1">
        <f t="array" ref="P516">_xlfn.IFS(Sheet1!Q516="Healthcare Representative",0,Sheet1!Q516="Human Resources",1,Sheet1!Q516="Laboratory Technician",2,Sheet1!Q516="Manager",3,Sheet1!Q516="Manufacturing Director",4,Sheet1!Q516="Research Director",5,Sheet1!Q516="Research Scientist",6,Sheet1!Q516="Sales Executive",7,Sheet1!Q516="Sales Representative",8)</f>
        <v>6</v>
      </c>
      <c r="Q516">
        <v>1</v>
      </c>
      <c r="R516">
        <f>IF(Sheet1!S516="Single",0,IF(Sheet1!S516="Married",1,2))</f>
        <v>0</v>
      </c>
      <c r="S516">
        <v>3348</v>
      </c>
      <c r="T516">
        <v>3164</v>
      </c>
      <c r="U516">
        <v>1</v>
      </c>
      <c r="V516">
        <f>IF(Sheet1!X516="No",0,1)</f>
        <v>1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</row>
    <row r="517" spans="1:34" x14ac:dyDescent="0.3">
      <c r="A517">
        <f>IF(Sheet1!C517="No",0,1)</f>
        <v>0</v>
      </c>
      <c r="B517">
        <v>35</v>
      </c>
      <c r="C517">
        <f>IF(Sheet1!D517="Non-Travel",0,IF(Sheet1!D517="Travel_Frequently",1,2))</f>
        <v>0</v>
      </c>
      <c r="D517">
        <v>727</v>
      </c>
      <c r="E517">
        <f>IF(Sheet1!F517="Human Resources",0,IF(Sheet1!F517="Research &amp; Development",1,2))</f>
        <v>1</v>
      </c>
      <c r="F517">
        <v>3</v>
      </c>
      <c r="G517">
        <v>3</v>
      </c>
      <c r="H517" cm="1">
        <f t="array" ref="H517">_xlfn.IFS(Sheet1!I517="Human Resources",0,Sheet1!I517="Life Sciences",1,Sheet1!I517="Marketing",2,Sheet1!I517="Medical",3,Sheet1!I517="Technical Degree",4,Sheet1!I517="Other",5)</f>
        <v>1</v>
      </c>
      <c r="I517">
        <v>1</v>
      </c>
      <c r="J517">
        <v>704</v>
      </c>
      <c r="K517">
        <v>3</v>
      </c>
      <c r="L517">
        <f>IF(Sheet1!M517="Male",0,1)</f>
        <v>0</v>
      </c>
      <c r="M517">
        <v>41</v>
      </c>
      <c r="N517">
        <v>2</v>
      </c>
      <c r="O517">
        <v>1</v>
      </c>
      <c r="P517" cm="1">
        <f t="array" ref="P517">_xlfn.IFS(Sheet1!Q517="Healthcare Representative",0,Sheet1!Q517="Human Resources",1,Sheet1!Q517="Laboratory Technician",2,Sheet1!Q517="Manager",3,Sheet1!Q517="Manufacturing Director",4,Sheet1!Q517="Research Director",5,Sheet1!Q517="Research Scientist",6,Sheet1!Q517="Sales Executive",7,Sheet1!Q517="Sales Representative",8)</f>
        <v>2</v>
      </c>
      <c r="Q517">
        <v>3</v>
      </c>
      <c r="R517">
        <f>IF(Sheet1!S517="Single",0,IF(Sheet1!S517="Married",1,2))</f>
        <v>1</v>
      </c>
      <c r="S517">
        <v>1281</v>
      </c>
      <c r="T517">
        <v>16900</v>
      </c>
      <c r="U517">
        <v>1</v>
      </c>
      <c r="V517">
        <f>IF(Sheet1!X517="No",0,1)</f>
        <v>0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3">
      <c r="A518">
        <f>IF(Sheet1!C518="No",0,1)</f>
        <v>0</v>
      </c>
      <c r="B518">
        <v>23</v>
      </c>
      <c r="C518">
        <f>IF(Sheet1!D518="Non-Travel",0,IF(Sheet1!D518="Travel_Frequently",1,2))</f>
        <v>2</v>
      </c>
      <c r="D518">
        <v>885</v>
      </c>
      <c r="E518">
        <f>IF(Sheet1!F518="Human Resources",0,IF(Sheet1!F518="Research &amp; Development",1,2))</f>
        <v>1</v>
      </c>
      <c r="F518">
        <v>4</v>
      </c>
      <c r="G518">
        <v>3</v>
      </c>
      <c r="H518" cm="1">
        <f t="array" ref="H518">_xlfn.IFS(Sheet1!I518="Human Resources",0,Sheet1!I518="Life Sciences",1,Sheet1!I518="Marketing",2,Sheet1!I518="Medical",3,Sheet1!I518="Technical Degree",4,Sheet1!I518="Other",5)</f>
        <v>3</v>
      </c>
      <c r="I518">
        <v>1</v>
      </c>
      <c r="J518">
        <v>705</v>
      </c>
      <c r="K518">
        <v>1</v>
      </c>
      <c r="L518">
        <f>IF(Sheet1!M518="Male",0,1)</f>
        <v>0</v>
      </c>
      <c r="M518">
        <v>58</v>
      </c>
      <c r="N518">
        <v>4</v>
      </c>
      <c r="O518">
        <v>1</v>
      </c>
      <c r="P518" cm="1">
        <f t="array" ref="P518">_xlfn.IFS(Sheet1!Q518="Healthcare Representative",0,Sheet1!Q518="Human Resources",1,Sheet1!Q518="Laboratory Technician",2,Sheet1!Q518="Manager",3,Sheet1!Q518="Manufacturing Director",4,Sheet1!Q518="Research Director",5,Sheet1!Q518="Research Scientist",6,Sheet1!Q518="Sales Executive",7,Sheet1!Q518="Sales Representative",8)</f>
        <v>6</v>
      </c>
      <c r="Q518">
        <v>1</v>
      </c>
      <c r="R518">
        <f>IF(Sheet1!S518="Single",0,IF(Sheet1!S518="Married",1,2))</f>
        <v>1</v>
      </c>
      <c r="S518">
        <v>2819</v>
      </c>
      <c r="T518">
        <v>8544</v>
      </c>
      <c r="U518">
        <v>2</v>
      </c>
      <c r="V518">
        <f>IF(Sheet1!X518="No",0,1)</f>
        <v>0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</row>
    <row r="519" spans="1:34" x14ac:dyDescent="0.3">
      <c r="A519">
        <f>IF(Sheet1!C519="No",0,1)</f>
        <v>0</v>
      </c>
      <c r="B519">
        <v>25</v>
      </c>
      <c r="C519">
        <f>IF(Sheet1!D519="Non-Travel",0,IF(Sheet1!D519="Travel_Frequently",1,2))</f>
        <v>2</v>
      </c>
      <c r="D519">
        <v>810</v>
      </c>
      <c r="E519">
        <f>IF(Sheet1!F519="Human Resources",0,IF(Sheet1!F519="Research &amp; Development",1,2))</f>
        <v>2</v>
      </c>
      <c r="F519">
        <v>8</v>
      </c>
      <c r="G519">
        <v>3</v>
      </c>
      <c r="H519" cm="1">
        <f t="array" ref="H519">_xlfn.IFS(Sheet1!I519="Human Resources",0,Sheet1!I519="Life Sciences",1,Sheet1!I519="Marketing",2,Sheet1!I519="Medical",3,Sheet1!I519="Technical Degree",4,Sheet1!I519="Other",5)</f>
        <v>1</v>
      </c>
      <c r="I519">
        <v>1</v>
      </c>
      <c r="J519">
        <v>707</v>
      </c>
      <c r="K519">
        <v>4</v>
      </c>
      <c r="L519">
        <f>IF(Sheet1!M519="Male",0,1)</f>
        <v>0</v>
      </c>
      <c r="M519">
        <v>57</v>
      </c>
      <c r="N519">
        <v>4</v>
      </c>
      <c r="O519">
        <v>2</v>
      </c>
      <c r="P519" cm="1">
        <f t="array" ref="P519">_xlfn.IFS(Sheet1!Q519="Healthcare Representative",0,Sheet1!Q519="Human Resources",1,Sheet1!Q519="Laboratory Technician",2,Sheet1!Q519="Manager",3,Sheet1!Q519="Manufacturing Director",4,Sheet1!Q519="Research Director",5,Sheet1!Q519="Research Scientist",6,Sheet1!Q519="Sales Executive",7,Sheet1!Q519="Sales Representative",8)</f>
        <v>7</v>
      </c>
      <c r="Q519">
        <v>2</v>
      </c>
      <c r="R519">
        <f>IF(Sheet1!S519="Single",0,IF(Sheet1!S519="Married",1,2))</f>
        <v>1</v>
      </c>
      <c r="S519">
        <v>4851</v>
      </c>
      <c r="T519">
        <v>15678</v>
      </c>
      <c r="U519">
        <v>0</v>
      </c>
      <c r="V519">
        <f>IF(Sheet1!X519="No",0,1)</f>
        <v>0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</row>
    <row r="520" spans="1:34" x14ac:dyDescent="0.3">
      <c r="A520">
        <f>IF(Sheet1!C520="No",0,1)</f>
        <v>0</v>
      </c>
      <c r="B520">
        <v>38</v>
      </c>
      <c r="C520">
        <f>IF(Sheet1!D520="Non-Travel",0,IF(Sheet1!D520="Travel_Frequently",1,2))</f>
        <v>2</v>
      </c>
      <c r="D520">
        <v>243</v>
      </c>
      <c r="E520">
        <f>IF(Sheet1!F520="Human Resources",0,IF(Sheet1!F520="Research &amp; Development",1,2))</f>
        <v>2</v>
      </c>
      <c r="F520">
        <v>7</v>
      </c>
      <c r="G520">
        <v>4</v>
      </c>
      <c r="H520" cm="1">
        <f t="array" ref="H520">_xlfn.IFS(Sheet1!I520="Human Resources",0,Sheet1!I520="Life Sciences",1,Sheet1!I520="Marketing",2,Sheet1!I520="Medical",3,Sheet1!I520="Technical Degree",4,Sheet1!I520="Other",5)</f>
        <v>2</v>
      </c>
      <c r="I520">
        <v>1</v>
      </c>
      <c r="J520">
        <v>709</v>
      </c>
      <c r="K520">
        <v>4</v>
      </c>
      <c r="L520">
        <f>IF(Sheet1!M520="Male",0,1)</f>
        <v>1</v>
      </c>
      <c r="M520">
        <v>46</v>
      </c>
      <c r="N520">
        <v>2</v>
      </c>
      <c r="O520">
        <v>2</v>
      </c>
      <c r="P520" cm="1">
        <f t="array" ref="P520">_xlfn.IFS(Sheet1!Q520="Healthcare Representative",0,Sheet1!Q520="Human Resources",1,Sheet1!Q520="Laboratory Technician",2,Sheet1!Q520="Manager",3,Sheet1!Q520="Manufacturing Director",4,Sheet1!Q520="Research Director",5,Sheet1!Q520="Research Scientist",6,Sheet1!Q520="Sales Executive",7,Sheet1!Q520="Sales Representative",8)</f>
        <v>7</v>
      </c>
      <c r="Q520">
        <v>4</v>
      </c>
      <c r="R520">
        <f>IF(Sheet1!S520="Single",0,IF(Sheet1!S520="Married",1,2))</f>
        <v>0</v>
      </c>
      <c r="S520">
        <v>4028</v>
      </c>
      <c r="T520">
        <v>7791</v>
      </c>
      <c r="U520">
        <v>0</v>
      </c>
      <c r="V520">
        <f>IF(Sheet1!X520="No",0,1)</f>
        <v>0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</row>
    <row r="521" spans="1:34" x14ac:dyDescent="0.3">
      <c r="A521">
        <f>IF(Sheet1!C521="No",0,1)</f>
        <v>0</v>
      </c>
      <c r="B521">
        <v>29</v>
      </c>
      <c r="C521">
        <f>IF(Sheet1!D521="Non-Travel",0,IF(Sheet1!D521="Travel_Frequently",1,2))</f>
        <v>1</v>
      </c>
      <c r="D521">
        <v>806</v>
      </c>
      <c r="E521">
        <f>IF(Sheet1!F521="Human Resources",0,IF(Sheet1!F521="Research &amp; Development",1,2))</f>
        <v>1</v>
      </c>
      <c r="F521">
        <v>1</v>
      </c>
      <c r="G521">
        <v>4</v>
      </c>
      <c r="H521" cm="1">
        <f t="array" ref="H521">_xlfn.IFS(Sheet1!I521="Human Resources",0,Sheet1!I521="Life Sciences",1,Sheet1!I521="Marketing",2,Sheet1!I521="Medical",3,Sheet1!I521="Technical Degree",4,Sheet1!I521="Other",5)</f>
        <v>1</v>
      </c>
      <c r="I521">
        <v>1</v>
      </c>
      <c r="J521">
        <v>710</v>
      </c>
      <c r="K521">
        <v>2</v>
      </c>
      <c r="L521">
        <f>IF(Sheet1!M521="Male",0,1)</f>
        <v>0</v>
      </c>
      <c r="M521">
        <v>76</v>
      </c>
      <c r="N521">
        <v>1</v>
      </c>
      <c r="O521">
        <v>1</v>
      </c>
      <c r="P521" cm="1">
        <f t="array" ref="P521">_xlfn.IFS(Sheet1!Q521="Healthcare Representative",0,Sheet1!Q521="Human Resources",1,Sheet1!Q521="Laboratory Technician",2,Sheet1!Q521="Manager",3,Sheet1!Q521="Manufacturing Director",4,Sheet1!Q521="Research Director",5,Sheet1!Q521="Research Scientist",6,Sheet1!Q521="Sales Executive",7,Sheet1!Q521="Sales Representative",8)</f>
        <v>6</v>
      </c>
      <c r="Q521">
        <v>4</v>
      </c>
      <c r="R521">
        <f>IF(Sheet1!S521="Single",0,IF(Sheet1!S521="Married",1,2))</f>
        <v>2</v>
      </c>
      <c r="S521">
        <v>2720</v>
      </c>
      <c r="T521">
        <v>18959</v>
      </c>
      <c r="U521">
        <v>1</v>
      </c>
      <c r="V521">
        <f>IF(Sheet1!X521="No",0,1)</f>
        <v>0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</row>
    <row r="522" spans="1:34" x14ac:dyDescent="0.3">
      <c r="A522">
        <f>IF(Sheet1!C522="No",0,1)</f>
        <v>0</v>
      </c>
      <c r="B522">
        <v>48</v>
      </c>
      <c r="C522">
        <f>IF(Sheet1!D522="Non-Travel",0,IF(Sheet1!D522="Travel_Frequently",1,2))</f>
        <v>2</v>
      </c>
      <c r="D522">
        <v>817</v>
      </c>
      <c r="E522">
        <f>IF(Sheet1!F522="Human Resources",0,IF(Sheet1!F522="Research &amp; Development",1,2))</f>
        <v>2</v>
      </c>
      <c r="F522">
        <v>2</v>
      </c>
      <c r="G522">
        <v>1</v>
      </c>
      <c r="H522" cm="1">
        <f t="array" ref="H522">_xlfn.IFS(Sheet1!I522="Human Resources",0,Sheet1!I522="Life Sciences",1,Sheet1!I522="Marketing",2,Sheet1!I522="Medical",3,Sheet1!I522="Technical Degree",4,Sheet1!I522="Other",5)</f>
        <v>2</v>
      </c>
      <c r="I522">
        <v>1</v>
      </c>
      <c r="J522">
        <v>712</v>
      </c>
      <c r="K522">
        <v>2</v>
      </c>
      <c r="L522">
        <f>IF(Sheet1!M522="Male",0,1)</f>
        <v>0</v>
      </c>
      <c r="M522">
        <v>56</v>
      </c>
      <c r="N522">
        <v>4</v>
      </c>
      <c r="O522">
        <v>2</v>
      </c>
      <c r="P522" cm="1">
        <f t="array" ref="P522">_xlfn.IFS(Sheet1!Q522="Healthcare Representative",0,Sheet1!Q522="Human Resources",1,Sheet1!Q522="Laboratory Technician",2,Sheet1!Q522="Manager",3,Sheet1!Q522="Manufacturing Director",4,Sheet1!Q522="Research Director",5,Sheet1!Q522="Research Scientist",6,Sheet1!Q522="Sales Executive",7,Sheet1!Q522="Sales Representative",8)</f>
        <v>7</v>
      </c>
      <c r="Q522">
        <v>2</v>
      </c>
      <c r="R522">
        <f>IF(Sheet1!S522="Single",0,IF(Sheet1!S522="Married",1,2))</f>
        <v>1</v>
      </c>
      <c r="S522">
        <v>8120</v>
      </c>
      <c r="T522">
        <v>18597</v>
      </c>
      <c r="U522">
        <v>3</v>
      </c>
      <c r="V522">
        <f>IF(Sheet1!X522="No",0,1)</f>
        <v>0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</row>
    <row r="523" spans="1:34" x14ac:dyDescent="0.3">
      <c r="A523">
        <f>IF(Sheet1!C523="No",0,1)</f>
        <v>0</v>
      </c>
      <c r="B523">
        <v>27</v>
      </c>
      <c r="C523">
        <f>IF(Sheet1!D523="Non-Travel",0,IF(Sheet1!D523="Travel_Frequently",1,2))</f>
        <v>1</v>
      </c>
      <c r="D523">
        <v>1410</v>
      </c>
      <c r="E523">
        <f>IF(Sheet1!F523="Human Resources",0,IF(Sheet1!F523="Research &amp; Development",1,2))</f>
        <v>2</v>
      </c>
      <c r="F523">
        <v>3</v>
      </c>
      <c r="G523">
        <v>1</v>
      </c>
      <c r="H523" cm="1">
        <f t="array" ref="H523">_xlfn.IFS(Sheet1!I523="Human Resources",0,Sheet1!I523="Life Sciences",1,Sheet1!I523="Marketing",2,Sheet1!I523="Medical",3,Sheet1!I523="Technical Degree",4,Sheet1!I523="Other",5)</f>
        <v>3</v>
      </c>
      <c r="I523">
        <v>1</v>
      </c>
      <c r="J523">
        <v>714</v>
      </c>
      <c r="K523">
        <v>4</v>
      </c>
      <c r="L523">
        <f>IF(Sheet1!M523="Male",0,1)</f>
        <v>1</v>
      </c>
      <c r="M523">
        <v>71</v>
      </c>
      <c r="N523">
        <v>4</v>
      </c>
      <c r="O523">
        <v>2</v>
      </c>
      <c r="P523" cm="1">
        <f t="array" ref="P523">_xlfn.IFS(Sheet1!Q523="Healthcare Representative",0,Sheet1!Q523="Human Resources",1,Sheet1!Q523="Laboratory Technician",2,Sheet1!Q523="Manager",3,Sheet1!Q523="Manufacturing Director",4,Sheet1!Q523="Research Director",5,Sheet1!Q523="Research Scientist",6,Sheet1!Q523="Sales Executive",7,Sheet1!Q523="Sales Representative",8)</f>
        <v>7</v>
      </c>
      <c r="Q523">
        <v>4</v>
      </c>
      <c r="R523">
        <f>IF(Sheet1!S523="Single",0,IF(Sheet1!S523="Married",1,2))</f>
        <v>2</v>
      </c>
      <c r="S523">
        <v>4647</v>
      </c>
      <c r="T523">
        <v>16673</v>
      </c>
      <c r="U523">
        <v>1</v>
      </c>
      <c r="V523">
        <f>IF(Sheet1!X523="No",0,1)</f>
        <v>1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</row>
    <row r="524" spans="1:34" x14ac:dyDescent="0.3">
      <c r="A524">
        <f>IF(Sheet1!C524="No",0,1)</f>
        <v>0</v>
      </c>
      <c r="B524">
        <v>37</v>
      </c>
      <c r="C524">
        <f>IF(Sheet1!D524="Non-Travel",0,IF(Sheet1!D524="Travel_Frequently",1,2))</f>
        <v>2</v>
      </c>
      <c r="D524">
        <v>1225</v>
      </c>
      <c r="E524">
        <f>IF(Sheet1!F524="Human Resources",0,IF(Sheet1!F524="Research &amp; Development",1,2))</f>
        <v>1</v>
      </c>
      <c r="F524">
        <v>10</v>
      </c>
      <c r="G524">
        <v>2</v>
      </c>
      <c r="H524" cm="1">
        <f t="array" ref="H524">_xlfn.IFS(Sheet1!I524="Human Resources",0,Sheet1!I524="Life Sciences",1,Sheet1!I524="Marketing",2,Sheet1!I524="Medical",3,Sheet1!I524="Technical Degree",4,Sheet1!I524="Other",5)</f>
        <v>1</v>
      </c>
      <c r="I524">
        <v>1</v>
      </c>
      <c r="J524">
        <v>715</v>
      </c>
      <c r="K524">
        <v>4</v>
      </c>
      <c r="L524">
        <f>IF(Sheet1!M524="Male",0,1)</f>
        <v>0</v>
      </c>
      <c r="M524">
        <v>80</v>
      </c>
      <c r="N524">
        <v>4</v>
      </c>
      <c r="O524">
        <v>1</v>
      </c>
      <c r="P524" cm="1">
        <f t="array" ref="P524">_xlfn.IFS(Sheet1!Q524="Healthcare Representative",0,Sheet1!Q524="Human Resources",1,Sheet1!Q524="Laboratory Technician",2,Sheet1!Q524="Manager",3,Sheet1!Q524="Manufacturing Director",4,Sheet1!Q524="Research Director",5,Sheet1!Q524="Research Scientist",6,Sheet1!Q524="Sales Executive",7,Sheet1!Q524="Sales Representative",8)</f>
        <v>6</v>
      </c>
      <c r="Q524">
        <v>4</v>
      </c>
      <c r="R524">
        <f>IF(Sheet1!S524="Single",0,IF(Sheet1!S524="Married",1,2))</f>
        <v>0</v>
      </c>
      <c r="S524">
        <v>4680</v>
      </c>
      <c r="T524">
        <v>15232</v>
      </c>
      <c r="U524">
        <v>3</v>
      </c>
      <c r="V524">
        <f>IF(Sheet1!X524="No",0,1)</f>
        <v>0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</row>
    <row r="525" spans="1:34" x14ac:dyDescent="0.3">
      <c r="A525">
        <f>IF(Sheet1!C525="No",0,1)</f>
        <v>0</v>
      </c>
      <c r="B525">
        <v>50</v>
      </c>
      <c r="C525">
        <f>IF(Sheet1!D525="Non-Travel",0,IF(Sheet1!D525="Travel_Frequently",1,2))</f>
        <v>2</v>
      </c>
      <c r="D525">
        <v>1207</v>
      </c>
      <c r="E525">
        <f>IF(Sheet1!F525="Human Resources",0,IF(Sheet1!F525="Research &amp; Development",1,2))</f>
        <v>1</v>
      </c>
      <c r="F525">
        <v>28</v>
      </c>
      <c r="G525">
        <v>1</v>
      </c>
      <c r="H525" cm="1">
        <f t="array" ref="H525">_xlfn.IFS(Sheet1!I525="Human Resources",0,Sheet1!I525="Life Sciences",1,Sheet1!I525="Marketing",2,Sheet1!I525="Medical",3,Sheet1!I525="Technical Degree",4,Sheet1!I525="Other",5)</f>
        <v>3</v>
      </c>
      <c r="I525">
        <v>1</v>
      </c>
      <c r="J525">
        <v>716</v>
      </c>
      <c r="K525">
        <v>4</v>
      </c>
      <c r="L525">
        <f>IF(Sheet1!M525="Male",0,1)</f>
        <v>0</v>
      </c>
      <c r="M525">
        <v>74</v>
      </c>
      <c r="N525">
        <v>4</v>
      </c>
      <c r="O525">
        <v>1</v>
      </c>
      <c r="P525" cm="1">
        <f t="array" ref="P525">_xlfn.IFS(Sheet1!Q525="Healthcare Representative",0,Sheet1!Q525="Human Resources",1,Sheet1!Q525="Laboratory Technician",2,Sheet1!Q525="Manager",3,Sheet1!Q525="Manufacturing Director",4,Sheet1!Q525="Research Director",5,Sheet1!Q525="Research Scientist",6,Sheet1!Q525="Sales Executive",7,Sheet1!Q525="Sales Representative",8)</f>
        <v>2</v>
      </c>
      <c r="Q525">
        <v>3</v>
      </c>
      <c r="R525">
        <f>IF(Sheet1!S525="Single",0,IF(Sheet1!S525="Married",1,2))</f>
        <v>1</v>
      </c>
      <c r="S525">
        <v>3221</v>
      </c>
      <c r="T525">
        <v>3297</v>
      </c>
      <c r="U525">
        <v>1</v>
      </c>
      <c r="V525">
        <f>IF(Sheet1!X525="No",0,1)</f>
        <v>1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</row>
    <row r="526" spans="1:34" x14ac:dyDescent="0.3">
      <c r="A526">
        <f>IF(Sheet1!C526="No",0,1)</f>
        <v>0</v>
      </c>
      <c r="B526">
        <v>34</v>
      </c>
      <c r="C526">
        <f>IF(Sheet1!D526="Non-Travel",0,IF(Sheet1!D526="Travel_Frequently",1,2))</f>
        <v>2</v>
      </c>
      <c r="D526">
        <v>1442</v>
      </c>
      <c r="E526">
        <f>IF(Sheet1!F526="Human Resources",0,IF(Sheet1!F526="Research &amp; Development",1,2))</f>
        <v>1</v>
      </c>
      <c r="F526">
        <v>9</v>
      </c>
      <c r="G526">
        <v>3</v>
      </c>
      <c r="H526" cm="1">
        <f t="array" ref="H526">_xlfn.IFS(Sheet1!I526="Human Resources",0,Sheet1!I526="Life Sciences",1,Sheet1!I526="Marketing",2,Sheet1!I526="Medical",3,Sheet1!I526="Technical Degree",4,Sheet1!I526="Other",5)</f>
        <v>3</v>
      </c>
      <c r="I526">
        <v>1</v>
      </c>
      <c r="J526">
        <v>717</v>
      </c>
      <c r="K526">
        <v>4</v>
      </c>
      <c r="L526">
        <f>IF(Sheet1!M526="Male",0,1)</f>
        <v>1</v>
      </c>
      <c r="M526">
        <v>46</v>
      </c>
      <c r="N526">
        <v>2</v>
      </c>
      <c r="O526">
        <v>3</v>
      </c>
      <c r="P526" cm="1">
        <f t="array" ref="P526">_xlfn.IFS(Sheet1!Q526="Healthcare Representative",0,Sheet1!Q526="Human Resources",1,Sheet1!Q526="Laboratory Technician",2,Sheet1!Q526="Manager",3,Sheet1!Q526="Manufacturing Director",4,Sheet1!Q526="Research Director",5,Sheet1!Q526="Research Scientist",6,Sheet1!Q526="Sales Executive",7,Sheet1!Q526="Sales Representative",8)</f>
        <v>0</v>
      </c>
      <c r="Q526">
        <v>2</v>
      </c>
      <c r="R526">
        <f>IF(Sheet1!S526="Single",0,IF(Sheet1!S526="Married",1,2))</f>
        <v>0</v>
      </c>
      <c r="S526">
        <v>8621</v>
      </c>
      <c r="T526">
        <v>17654</v>
      </c>
      <c r="U526">
        <v>1</v>
      </c>
      <c r="V526">
        <f>IF(Sheet1!X526="No",0,1)</f>
        <v>0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</row>
    <row r="527" spans="1:34" x14ac:dyDescent="0.3">
      <c r="A527">
        <f>IF(Sheet1!C527="No",0,1)</f>
        <v>1</v>
      </c>
      <c r="B527">
        <v>24</v>
      </c>
      <c r="C527">
        <f>IF(Sheet1!D527="Non-Travel",0,IF(Sheet1!D527="Travel_Frequently",1,2))</f>
        <v>2</v>
      </c>
      <c r="D527">
        <v>693</v>
      </c>
      <c r="E527">
        <f>IF(Sheet1!F527="Human Resources",0,IF(Sheet1!F527="Research &amp; Development",1,2))</f>
        <v>2</v>
      </c>
      <c r="F527">
        <v>3</v>
      </c>
      <c r="G527">
        <v>2</v>
      </c>
      <c r="H527" cm="1">
        <f t="array" ref="H527">_xlfn.IFS(Sheet1!I527="Human Resources",0,Sheet1!I527="Life Sciences",1,Sheet1!I527="Marketing",2,Sheet1!I527="Medical",3,Sheet1!I527="Technical Degree",4,Sheet1!I527="Other",5)</f>
        <v>1</v>
      </c>
      <c r="I527">
        <v>1</v>
      </c>
      <c r="J527">
        <v>720</v>
      </c>
      <c r="K527">
        <v>1</v>
      </c>
      <c r="L527">
        <f>IF(Sheet1!M527="Male",0,1)</f>
        <v>1</v>
      </c>
      <c r="M527">
        <v>65</v>
      </c>
      <c r="N527">
        <v>3</v>
      </c>
      <c r="O527">
        <v>2</v>
      </c>
      <c r="P527" cm="1">
        <f t="array" ref="P527">_xlfn.IFS(Sheet1!Q527="Healthcare Representative",0,Sheet1!Q527="Human Resources",1,Sheet1!Q527="Laboratory Technician",2,Sheet1!Q527="Manager",3,Sheet1!Q527="Manufacturing Director",4,Sheet1!Q527="Research Director",5,Sheet1!Q527="Research Scientist",6,Sheet1!Q527="Sales Executive",7,Sheet1!Q527="Sales Representative",8)</f>
        <v>7</v>
      </c>
      <c r="Q527">
        <v>3</v>
      </c>
      <c r="R527">
        <f>IF(Sheet1!S527="Single",0,IF(Sheet1!S527="Married",1,2))</f>
        <v>0</v>
      </c>
      <c r="S527">
        <v>4577</v>
      </c>
      <c r="T527">
        <v>24785</v>
      </c>
      <c r="U527">
        <v>9</v>
      </c>
      <c r="V527">
        <f>IF(Sheet1!X527="No",0,1)</f>
        <v>0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</row>
    <row r="528" spans="1:34" x14ac:dyDescent="0.3">
      <c r="A528">
        <f>IF(Sheet1!C528="No",0,1)</f>
        <v>0</v>
      </c>
      <c r="B528">
        <v>39</v>
      </c>
      <c r="C528">
        <f>IF(Sheet1!D528="Non-Travel",0,IF(Sheet1!D528="Travel_Frequently",1,2))</f>
        <v>2</v>
      </c>
      <c r="D528">
        <v>408</v>
      </c>
      <c r="E528">
        <f>IF(Sheet1!F528="Human Resources",0,IF(Sheet1!F528="Research &amp; Development",1,2))</f>
        <v>1</v>
      </c>
      <c r="F528">
        <v>2</v>
      </c>
      <c r="G528">
        <v>4</v>
      </c>
      <c r="H528" cm="1">
        <f t="array" ref="H528">_xlfn.IFS(Sheet1!I528="Human Resources",0,Sheet1!I528="Life Sciences",1,Sheet1!I528="Marketing",2,Sheet1!I528="Medical",3,Sheet1!I528="Technical Degree",4,Sheet1!I528="Other",5)</f>
        <v>4</v>
      </c>
      <c r="I528">
        <v>1</v>
      </c>
      <c r="J528">
        <v>721</v>
      </c>
      <c r="K528">
        <v>4</v>
      </c>
      <c r="L528">
        <f>IF(Sheet1!M528="Male",0,1)</f>
        <v>1</v>
      </c>
      <c r="M528">
        <v>80</v>
      </c>
      <c r="N528">
        <v>2</v>
      </c>
      <c r="O528">
        <v>2</v>
      </c>
      <c r="P528" cm="1">
        <f t="array" ref="P528">_xlfn.IFS(Sheet1!Q528="Healthcare Representative",0,Sheet1!Q528="Human Resources",1,Sheet1!Q528="Laboratory Technician",2,Sheet1!Q528="Manager",3,Sheet1!Q528="Manufacturing Director",4,Sheet1!Q528="Research Director",5,Sheet1!Q528="Research Scientist",6,Sheet1!Q528="Sales Executive",7,Sheet1!Q528="Sales Representative",8)</f>
        <v>0</v>
      </c>
      <c r="Q528">
        <v>3</v>
      </c>
      <c r="R528">
        <f>IF(Sheet1!S528="Single",0,IF(Sheet1!S528="Married",1,2))</f>
        <v>0</v>
      </c>
      <c r="S528">
        <v>4553</v>
      </c>
      <c r="T528">
        <v>20978</v>
      </c>
      <c r="U528">
        <v>1</v>
      </c>
      <c r="V528">
        <f>IF(Sheet1!X528="No",0,1)</f>
        <v>0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</row>
    <row r="529" spans="1:34" x14ac:dyDescent="0.3">
      <c r="A529">
        <f>IF(Sheet1!C529="No",0,1)</f>
        <v>0</v>
      </c>
      <c r="B529">
        <v>32</v>
      </c>
      <c r="C529">
        <f>IF(Sheet1!D529="Non-Travel",0,IF(Sheet1!D529="Travel_Frequently",1,2))</f>
        <v>2</v>
      </c>
      <c r="D529">
        <v>929</v>
      </c>
      <c r="E529">
        <f>IF(Sheet1!F529="Human Resources",0,IF(Sheet1!F529="Research &amp; Development",1,2))</f>
        <v>2</v>
      </c>
      <c r="F529">
        <v>10</v>
      </c>
      <c r="G529">
        <v>3</v>
      </c>
      <c r="H529" cm="1">
        <f t="array" ref="H529">_xlfn.IFS(Sheet1!I529="Human Resources",0,Sheet1!I529="Life Sciences",1,Sheet1!I529="Marketing",2,Sheet1!I529="Medical",3,Sheet1!I529="Technical Degree",4,Sheet1!I529="Other",5)</f>
        <v>2</v>
      </c>
      <c r="I529">
        <v>1</v>
      </c>
      <c r="J529">
        <v>722</v>
      </c>
      <c r="K529">
        <v>4</v>
      </c>
      <c r="L529">
        <f>IF(Sheet1!M529="Male",0,1)</f>
        <v>0</v>
      </c>
      <c r="M529">
        <v>55</v>
      </c>
      <c r="N529">
        <v>3</v>
      </c>
      <c r="O529">
        <v>2</v>
      </c>
      <c r="P529" cm="1">
        <f t="array" ref="P529">_xlfn.IFS(Sheet1!Q529="Healthcare Representative",0,Sheet1!Q529="Human Resources",1,Sheet1!Q529="Laboratory Technician",2,Sheet1!Q529="Manager",3,Sheet1!Q529="Manufacturing Director",4,Sheet1!Q529="Research Director",5,Sheet1!Q529="Research Scientist",6,Sheet1!Q529="Sales Executive",7,Sheet1!Q529="Sales Representative",8)</f>
        <v>7</v>
      </c>
      <c r="Q529">
        <v>4</v>
      </c>
      <c r="R529">
        <f>IF(Sheet1!S529="Single",0,IF(Sheet1!S529="Married",1,2))</f>
        <v>0</v>
      </c>
      <c r="S529">
        <v>5396</v>
      </c>
      <c r="T529">
        <v>21703</v>
      </c>
      <c r="U529">
        <v>1</v>
      </c>
      <c r="V529">
        <f>IF(Sheet1!X529="No",0,1)</f>
        <v>0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</row>
    <row r="530" spans="1:34" x14ac:dyDescent="0.3">
      <c r="A530">
        <f>IF(Sheet1!C530="No",0,1)</f>
        <v>1</v>
      </c>
      <c r="B530">
        <v>50</v>
      </c>
      <c r="C530">
        <f>IF(Sheet1!D530="Non-Travel",0,IF(Sheet1!D530="Travel_Frequently",1,2))</f>
        <v>1</v>
      </c>
      <c r="D530">
        <v>562</v>
      </c>
      <c r="E530">
        <f>IF(Sheet1!F530="Human Resources",0,IF(Sheet1!F530="Research &amp; Development",1,2))</f>
        <v>2</v>
      </c>
      <c r="F530">
        <v>8</v>
      </c>
      <c r="G530">
        <v>2</v>
      </c>
      <c r="H530" cm="1">
        <f t="array" ref="H530">_xlfn.IFS(Sheet1!I530="Human Resources",0,Sheet1!I530="Life Sciences",1,Sheet1!I530="Marketing",2,Sheet1!I530="Medical",3,Sheet1!I530="Technical Degree",4,Sheet1!I530="Other",5)</f>
        <v>4</v>
      </c>
      <c r="I530">
        <v>1</v>
      </c>
      <c r="J530">
        <v>723</v>
      </c>
      <c r="K530">
        <v>2</v>
      </c>
      <c r="L530">
        <f>IF(Sheet1!M530="Male",0,1)</f>
        <v>0</v>
      </c>
      <c r="M530">
        <v>50</v>
      </c>
      <c r="N530">
        <v>3</v>
      </c>
      <c r="O530">
        <v>2</v>
      </c>
      <c r="P530" cm="1">
        <f t="array" ref="P530">_xlfn.IFS(Sheet1!Q530="Healthcare Representative",0,Sheet1!Q530="Human Resources",1,Sheet1!Q530="Laboratory Technician",2,Sheet1!Q530="Manager",3,Sheet1!Q530="Manufacturing Director",4,Sheet1!Q530="Research Director",5,Sheet1!Q530="Research Scientist",6,Sheet1!Q530="Sales Executive",7,Sheet1!Q530="Sales Representative",8)</f>
        <v>7</v>
      </c>
      <c r="Q530">
        <v>3</v>
      </c>
      <c r="R530">
        <f>IF(Sheet1!S530="Single",0,IF(Sheet1!S530="Married",1,2))</f>
        <v>1</v>
      </c>
      <c r="S530">
        <v>6796</v>
      </c>
      <c r="T530">
        <v>23452</v>
      </c>
      <c r="U530">
        <v>3</v>
      </c>
      <c r="V530">
        <f>IF(Sheet1!X530="No",0,1)</f>
        <v>1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</row>
    <row r="531" spans="1:34" x14ac:dyDescent="0.3">
      <c r="A531">
        <f>IF(Sheet1!C531="No",0,1)</f>
        <v>0</v>
      </c>
      <c r="B531">
        <v>38</v>
      </c>
      <c r="C531">
        <f>IF(Sheet1!D531="Non-Travel",0,IF(Sheet1!D531="Travel_Frequently",1,2))</f>
        <v>2</v>
      </c>
      <c r="D531">
        <v>827</v>
      </c>
      <c r="E531">
        <f>IF(Sheet1!F531="Human Resources",0,IF(Sheet1!F531="Research &amp; Development",1,2))</f>
        <v>1</v>
      </c>
      <c r="F531">
        <v>1</v>
      </c>
      <c r="G531">
        <v>4</v>
      </c>
      <c r="H531" cm="1">
        <f t="array" ref="H531">_xlfn.IFS(Sheet1!I531="Human Resources",0,Sheet1!I531="Life Sciences",1,Sheet1!I531="Marketing",2,Sheet1!I531="Medical",3,Sheet1!I531="Technical Degree",4,Sheet1!I531="Other",5)</f>
        <v>1</v>
      </c>
      <c r="I531">
        <v>1</v>
      </c>
      <c r="J531">
        <v>724</v>
      </c>
      <c r="K531">
        <v>2</v>
      </c>
      <c r="L531">
        <f>IF(Sheet1!M531="Male",0,1)</f>
        <v>1</v>
      </c>
      <c r="M531">
        <v>33</v>
      </c>
      <c r="N531">
        <v>4</v>
      </c>
      <c r="O531">
        <v>2</v>
      </c>
      <c r="P531" cm="1">
        <f t="array" ref="P531">_xlfn.IFS(Sheet1!Q531="Healthcare Representative",0,Sheet1!Q531="Human Resources",1,Sheet1!Q531="Laboratory Technician",2,Sheet1!Q531="Manager",3,Sheet1!Q531="Manufacturing Director",4,Sheet1!Q531="Research Director",5,Sheet1!Q531="Research Scientist",6,Sheet1!Q531="Sales Executive",7,Sheet1!Q531="Sales Representative",8)</f>
        <v>0</v>
      </c>
      <c r="Q531">
        <v>4</v>
      </c>
      <c r="R531">
        <f>IF(Sheet1!S531="Single",0,IF(Sheet1!S531="Married",1,2))</f>
        <v>0</v>
      </c>
      <c r="S531">
        <v>7625</v>
      </c>
      <c r="T531">
        <v>19383</v>
      </c>
      <c r="U531">
        <v>0</v>
      </c>
      <c r="V531">
        <f>IF(Sheet1!X531="No",0,1)</f>
        <v>0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</row>
    <row r="532" spans="1:34" x14ac:dyDescent="0.3">
      <c r="A532">
        <f>IF(Sheet1!C532="No",0,1)</f>
        <v>0</v>
      </c>
      <c r="B532">
        <v>27</v>
      </c>
      <c r="C532">
        <f>IF(Sheet1!D532="Non-Travel",0,IF(Sheet1!D532="Travel_Frequently",1,2))</f>
        <v>2</v>
      </c>
      <c r="D532">
        <v>608</v>
      </c>
      <c r="E532">
        <f>IF(Sheet1!F532="Human Resources",0,IF(Sheet1!F532="Research &amp; Development",1,2))</f>
        <v>1</v>
      </c>
      <c r="F532">
        <v>1</v>
      </c>
      <c r="G532">
        <v>2</v>
      </c>
      <c r="H532" cm="1">
        <f t="array" ref="H532">_xlfn.IFS(Sheet1!I532="Human Resources",0,Sheet1!I532="Life Sciences",1,Sheet1!I532="Marketing",2,Sheet1!I532="Medical",3,Sheet1!I532="Technical Degree",4,Sheet1!I532="Other",5)</f>
        <v>1</v>
      </c>
      <c r="I532">
        <v>1</v>
      </c>
      <c r="J532">
        <v>725</v>
      </c>
      <c r="K532">
        <v>3</v>
      </c>
      <c r="L532">
        <f>IF(Sheet1!M532="Male",0,1)</f>
        <v>1</v>
      </c>
      <c r="M532">
        <v>68</v>
      </c>
      <c r="N532">
        <v>3</v>
      </c>
      <c r="O532">
        <v>3</v>
      </c>
      <c r="P532" cm="1">
        <f t="array" ref="P532">_xlfn.IFS(Sheet1!Q532="Healthcare Representative",0,Sheet1!Q532="Human Resources",1,Sheet1!Q532="Laboratory Technician",2,Sheet1!Q532="Manager",3,Sheet1!Q532="Manufacturing Director",4,Sheet1!Q532="Research Director",5,Sheet1!Q532="Research Scientist",6,Sheet1!Q532="Sales Executive",7,Sheet1!Q532="Sales Representative",8)</f>
        <v>4</v>
      </c>
      <c r="Q532">
        <v>1</v>
      </c>
      <c r="R532">
        <f>IF(Sheet1!S532="Single",0,IF(Sheet1!S532="Married",1,2))</f>
        <v>1</v>
      </c>
      <c r="S532">
        <v>7412</v>
      </c>
      <c r="T532">
        <v>6009</v>
      </c>
      <c r="U532">
        <v>1</v>
      </c>
      <c r="V532">
        <f>IF(Sheet1!X532="No",0,1)</f>
        <v>0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</row>
    <row r="533" spans="1:34" x14ac:dyDescent="0.3">
      <c r="A533">
        <f>IF(Sheet1!C533="No",0,1)</f>
        <v>0</v>
      </c>
      <c r="B533">
        <v>32</v>
      </c>
      <c r="C533">
        <f>IF(Sheet1!D533="Non-Travel",0,IF(Sheet1!D533="Travel_Frequently",1,2))</f>
        <v>2</v>
      </c>
      <c r="D533">
        <v>1018</v>
      </c>
      <c r="E533">
        <f>IF(Sheet1!F533="Human Resources",0,IF(Sheet1!F533="Research &amp; Development",1,2))</f>
        <v>1</v>
      </c>
      <c r="F533">
        <v>3</v>
      </c>
      <c r="G533">
        <v>2</v>
      </c>
      <c r="H533" cm="1">
        <f t="array" ref="H533">_xlfn.IFS(Sheet1!I533="Human Resources",0,Sheet1!I533="Life Sciences",1,Sheet1!I533="Marketing",2,Sheet1!I533="Medical",3,Sheet1!I533="Technical Degree",4,Sheet1!I533="Other",5)</f>
        <v>1</v>
      </c>
      <c r="I533">
        <v>1</v>
      </c>
      <c r="J533">
        <v>727</v>
      </c>
      <c r="K533">
        <v>3</v>
      </c>
      <c r="L533">
        <f>IF(Sheet1!M533="Male",0,1)</f>
        <v>1</v>
      </c>
      <c r="M533">
        <v>39</v>
      </c>
      <c r="N533">
        <v>3</v>
      </c>
      <c r="O533">
        <v>3</v>
      </c>
      <c r="P533" cm="1">
        <f t="array" ref="P533">_xlfn.IFS(Sheet1!Q533="Healthcare Representative",0,Sheet1!Q533="Human Resources",1,Sheet1!Q533="Laboratory Technician",2,Sheet1!Q533="Manager",3,Sheet1!Q533="Manufacturing Director",4,Sheet1!Q533="Research Director",5,Sheet1!Q533="Research Scientist",6,Sheet1!Q533="Sales Executive",7,Sheet1!Q533="Sales Representative",8)</f>
        <v>5</v>
      </c>
      <c r="Q533">
        <v>4</v>
      </c>
      <c r="R533">
        <f>IF(Sheet1!S533="Single",0,IF(Sheet1!S533="Married",1,2))</f>
        <v>0</v>
      </c>
      <c r="S533">
        <v>11159</v>
      </c>
      <c r="T533">
        <v>19373</v>
      </c>
      <c r="U533">
        <v>3</v>
      </c>
      <c r="V533">
        <f>IF(Sheet1!X533="No",0,1)</f>
        <v>0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</row>
    <row r="534" spans="1:34" x14ac:dyDescent="0.3">
      <c r="A534">
        <f>IF(Sheet1!C534="No",0,1)</f>
        <v>0</v>
      </c>
      <c r="B534">
        <v>47</v>
      </c>
      <c r="C534">
        <f>IF(Sheet1!D534="Non-Travel",0,IF(Sheet1!D534="Travel_Frequently",1,2))</f>
        <v>2</v>
      </c>
      <c r="D534">
        <v>703</v>
      </c>
      <c r="E534">
        <f>IF(Sheet1!F534="Human Resources",0,IF(Sheet1!F534="Research &amp; Development",1,2))</f>
        <v>2</v>
      </c>
      <c r="F534">
        <v>14</v>
      </c>
      <c r="G534">
        <v>4</v>
      </c>
      <c r="H534" cm="1">
        <f t="array" ref="H534">_xlfn.IFS(Sheet1!I534="Human Resources",0,Sheet1!I534="Life Sciences",1,Sheet1!I534="Marketing",2,Sheet1!I534="Medical",3,Sheet1!I534="Technical Degree",4,Sheet1!I534="Other",5)</f>
        <v>2</v>
      </c>
      <c r="I534">
        <v>1</v>
      </c>
      <c r="J534">
        <v>728</v>
      </c>
      <c r="K534">
        <v>4</v>
      </c>
      <c r="L534">
        <f>IF(Sheet1!M534="Male",0,1)</f>
        <v>0</v>
      </c>
      <c r="M534">
        <v>42</v>
      </c>
      <c r="N534">
        <v>3</v>
      </c>
      <c r="O534">
        <v>2</v>
      </c>
      <c r="P534" cm="1">
        <f t="array" ref="P534">_xlfn.IFS(Sheet1!Q534="Healthcare Representative",0,Sheet1!Q534="Human Resources",1,Sheet1!Q534="Laboratory Technician",2,Sheet1!Q534="Manager",3,Sheet1!Q534="Manufacturing Director",4,Sheet1!Q534="Research Director",5,Sheet1!Q534="Research Scientist",6,Sheet1!Q534="Sales Executive",7,Sheet1!Q534="Sales Representative",8)</f>
        <v>7</v>
      </c>
      <c r="Q534">
        <v>1</v>
      </c>
      <c r="R534">
        <f>IF(Sheet1!S534="Single",0,IF(Sheet1!S534="Married",1,2))</f>
        <v>0</v>
      </c>
      <c r="S534">
        <v>4960</v>
      </c>
      <c r="T534">
        <v>11825</v>
      </c>
      <c r="U534">
        <v>2</v>
      </c>
      <c r="V534">
        <f>IF(Sheet1!X534="No",0,1)</f>
        <v>0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</row>
    <row r="535" spans="1:34" x14ac:dyDescent="0.3">
      <c r="A535">
        <f>IF(Sheet1!C535="No",0,1)</f>
        <v>0</v>
      </c>
      <c r="B535">
        <v>40</v>
      </c>
      <c r="C535">
        <f>IF(Sheet1!D535="Non-Travel",0,IF(Sheet1!D535="Travel_Frequently",1,2))</f>
        <v>1</v>
      </c>
      <c r="D535">
        <v>580</v>
      </c>
      <c r="E535">
        <f>IF(Sheet1!F535="Human Resources",0,IF(Sheet1!F535="Research &amp; Development",1,2))</f>
        <v>2</v>
      </c>
      <c r="F535">
        <v>5</v>
      </c>
      <c r="G535">
        <v>4</v>
      </c>
      <c r="H535" cm="1">
        <f t="array" ref="H535">_xlfn.IFS(Sheet1!I535="Human Resources",0,Sheet1!I535="Life Sciences",1,Sheet1!I535="Marketing",2,Sheet1!I535="Medical",3,Sheet1!I535="Technical Degree",4,Sheet1!I535="Other",5)</f>
        <v>1</v>
      </c>
      <c r="I535">
        <v>1</v>
      </c>
      <c r="J535">
        <v>729</v>
      </c>
      <c r="K535">
        <v>4</v>
      </c>
      <c r="L535">
        <f>IF(Sheet1!M535="Male",0,1)</f>
        <v>0</v>
      </c>
      <c r="M535">
        <v>48</v>
      </c>
      <c r="N535">
        <v>2</v>
      </c>
      <c r="O535">
        <v>3</v>
      </c>
      <c r="P535" cm="1">
        <f t="array" ref="P535">_xlfn.IFS(Sheet1!Q535="Healthcare Representative",0,Sheet1!Q535="Human Resources",1,Sheet1!Q535="Laboratory Technician",2,Sheet1!Q535="Manager",3,Sheet1!Q535="Manufacturing Director",4,Sheet1!Q535="Research Director",5,Sheet1!Q535="Research Scientist",6,Sheet1!Q535="Sales Executive",7,Sheet1!Q535="Sales Representative",8)</f>
        <v>7</v>
      </c>
      <c r="Q535">
        <v>1</v>
      </c>
      <c r="R535">
        <f>IF(Sheet1!S535="Single",0,IF(Sheet1!S535="Married",1,2))</f>
        <v>1</v>
      </c>
      <c r="S535">
        <v>10475</v>
      </c>
      <c r="T535">
        <v>23772</v>
      </c>
      <c r="U535">
        <v>5</v>
      </c>
      <c r="V535">
        <f>IF(Sheet1!X535="No",0,1)</f>
        <v>1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</row>
    <row r="536" spans="1:34" x14ac:dyDescent="0.3">
      <c r="A536">
        <f>IF(Sheet1!C536="No",0,1)</f>
        <v>0</v>
      </c>
      <c r="B536">
        <v>53</v>
      </c>
      <c r="C536">
        <f>IF(Sheet1!D536="Non-Travel",0,IF(Sheet1!D536="Travel_Frequently",1,2))</f>
        <v>2</v>
      </c>
      <c r="D536">
        <v>970</v>
      </c>
      <c r="E536">
        <f>IF(Sheet1!F536="Human Resources",0,IF(Sheet1!F536="Research &amp; Development",1,2))</f>
        <v>1</v>
      </c>
      <c r="F536">
        <v>7</v>
      </c>
      <c r="G536">
        <v>3</v>
      </c>
      <c r="H536" cm="1">
        <f t="array" ref="H536">_xlfn.IFS(Sheet1!I536="Human Resources",0,Sheet1!I536="Life Sciences",1,Sheet1!I536="Marketing",2,Sheet1!I536="Medical",3,Sheet1!I536="Technical Degree",4,Sheet1!I536="Other",5)</f>
        <v>1</v>
      </c>
      <c r="I536">
        <v>1</v>
      </c>
      <c r="J536">
        <v>730</v>
      </c>
      <c r="K536">
        <v>3</v>
      </c>
      <c r="L536">
        <f>IF(Sheet1!M536="Male",0,1)</f>
        <v>0</v>
      </c>
      <c r="M536">
        <v>59</v>
      </c>
      <c r="N536">
        <v>4</v>
      </c>
      <c r="O536">
        <v>4</v>
      </c>
      <c r="P536" cm="1">
        <f t="array" ref="P536">_xlfn.IFS(Sheet1!Q536="Healthcare Representative",0,Sheet1!Q536="Human Resources",1,Sheet1!Q536="Laboratory Technician",2,Sheet1!Q536="Manager",3,Sheet1!Q536="Manufacturing Director",4,Sheet1!Q536="Research Director",5,Sheet1!Q536="Research Scientist",6,Sheet1!Q536="Sales Executive",7,Sheet1!Q536="Sales Representative",8)</f>
        <v>5</v>
      </c>
      <c r="Q536">
        <v>3</v>
      </c>
      <c r="R536">
        <f>IF(Sheet1!S536="Single",0,IF(Sheet1!S536="Married",1,2))</f>
        <v>1</v>
      </c>
      <c r="S536">
        <v>14814</v>
      </c>
      <c r="T536">
        <v>13514</v>
      </c>
      <c r="U536">
        <v>3</v>
      </c>
      <c r="V536">
        <f>IF(Sheet1!X536="No",0,1)</f>
        <v>0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</row>
    <row r="537" spans="1:34" x14ac:dyDescent="0.3">
      <c r="A537">
        <f>IF(Sheet1!C537="No",0,1)</f>
        <v>0</v>
      </c>
      <c r="B537">
        <v>41</v>
      </c>
      <c r="C537">
        <f>IF(Sheet1!D537="Non-Travel",0,IF(Sheet1!D537="Travel_Frequently",1,2))</f>
        <v>2</v>
      </c>
      <c r="D537">
        <v>427</v>
      </c>
      <c r="E537">
        <f>IF(Sheet1!F537="Human Resources",0,IF(Sheet1!F537="Research &amp; Development",1,2))</f>
        <v>0</v>
      </c>
      <c r="F537">
        <v>10</v>
      </c>
      <c r="G537">
        <v>4</v>
      </c>
      <c r="H537" cm="1">
        <f t="array" ref="H537">_xlfn.IFS(Sheet1!I537="Human Resources",0,Sheet1!I537="Life Sciences",1,Sheet1!I537="Marketing",2,Sheet1!I537="Medical",3,Sheet1!I537="Technical Degree",4,Sheet1!I537="Other",5)</f>
        <v>0</v>
      </c>
      <c r="I537">
        <v>1</v>
      </c>
      <c r="J537">
        <v>731</v>
      </c>
      <c r="K537">
        <v>2</v>
      </c>
      <c r="L537">
        <f>IF(Sheet1!M537="Male",0,1)</f>
        <v>0</v>
      </c>
      <c r="M537">
        <v>73</v>
      </c>
      <c r="N537">
        <v>2</v>
      </c>
      <c r="O537">
        <v>5</v>
      </c>
      <c r="P537" cm="1">
        <f t="array" ref="P537">_xlfn.IFS(Sheet1!Q537="Healthcare Representative",0,Sheet1!Q537="Human Resources",1,Sheet1!Q537="Laboratory Technician",2,Sheet1!Q537="Manager",3,Sheet1!Q537="Manufacturing Director",4,Sheet1!Q537="Research Director",5,Sheet1!Q537="Research Scientist",6,Sheet1!Q537="Sales Executive",7,Sheet1!Q537="Sales Representative",8)</f>
        <v>3</v>
      </c>
      <c r="Q537">
        <v>4</v>
      </c>
      <c r="R537">
        <f>IF(Sheet1!S537="Single",0,IF(Sheet1!S537="Married",1,2))</f>
        <v>2</v>
      </c>
      <c r="S537">
        <v>19141</v>
      </c>
      <c r="T537">
        <v>8861</v>
      </c>
      <c r="U537">
        <v>3</v>
      </c>
      <c r="V537">
        <f>IF(Sheet1!X537="No",0,1)</f>
        <v>0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</row>
    <row r="538" spans="1:34" x14ac:dyDescent="0.3">
      <c r="A538">
        <f>IF(Sheet1!C538="No",0,1)</f>
        <v>0</v>
      </c>
      <c r="B538">
        <v>60</v>
      </c>
      <c r="C538">
        <f>IF(Sheet1!D538="Non-Travel",0,IF(Sheet1!D538="Travel_Frequently",1,2))</f>
        <v>2</v>
      </c>
      <c r="D538">
        <v>1179</v>
      </c>
      <c r="E538">
        <f>IF(Sheet1!F538="Human Resources",0,IF(Sheet1!F538="Research &amp; Development",1,2))</f>
        <v>2</v>
      </c>
      <c r="F538">
        <v>16</v>
      </c>
      <c r="G538">
        <v>4</v>
      </c>
      <c r="H538" cm="1">
        <f t="array" ref="H538">_xlfn.IFS(Sheet1!I538="Human Resources",0,Sheet1!I538="Life Sciences",1,Sheet1!I538="Marketing",2,Sheet1!I538="Medical",3,Sheet1!I538="Technical Degree",4,Sheet1!I538="Other",5)</f>
        <v>2</v>
      </c>
      <c r="I538">
        <v>1</v>
      </c>
      <c r="J538">
        <v>732</v>
      </c>
      <c r="K538">
        <v>1</v>
      </c>
      <c r="L538">
        <f>IF(Sheet1!M538="Male",0,1)</f>
        <v>0</v>
      </c>
      <c r="M538">
        <v>84</v>
      </c>
      <c r="N538">
        <v>3</v>
      </c>
      <c r="O538">
        <v>2</v>
      </c>
      <c r="P538" cm="1">
        <f t="array" ref="P538">_xlfn.IFS(Sheet1!Q538="Healthcare Representative",0,Sheet1!Q538="Human Resources",1,Sheet1!Q538="Laboratory Technician",2,Sheet1!Q538="Manager",3,Sheet1!Q538="Manufacturing Director",4,Sheet1!Q538="Research Director",5,Sheet1!Q538="Research Scientist",6,Sheet1!Q538="Sales Executive",7,Sheet1!Q538="Sales Representative",8)</f>
        <v>7</v>
      </c>
      <c r="Q538">
        <v>1</v>
      </c>
      <c r="R538">
        <f>IF(Sheet1!S538="Single",0,IF(Sheet1!S538="Married",1,2))</f>
        <v>0</v>
      </c>
      <c r="S538">
        <v>5405</v>
      </c>
      <c r="T538">
        <v>11924</v>
      </c>
      <c r="U538">
        <v>8</v>
      </c>
      <c r="V538">
        <f>IF(Sheet1!X538="No",0,1)</f>
        <v>0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</row>
    <row r="539" spans="1:34" x14ac:dyDescent="0.3">
      <c r="A539">
        <f>IF(Sheet1!C539="No",0,1)</f>
        <v>0</v>
      </c>
      <c r="B539">
        <v>27</v>
      </c>
      <c r="C539">
        <f>IF(Sheet1!D539="Non-Travel",0,IF(Sheet1!D539="Travel_Frequently",1,2))</f>
        <v>1</v>
      </c>
      <c r="D539">
        <v>294</v>
      </c>
      <c r="E539">
        <f>IF(Sheet1!F539="Human Resources",0,IF(Sheet1!F539="Research &amp; Development",1,2))</f>
        <v>1</v>
      </c>
      <c r="F539">
        <v>10</v>
      </c>
      <c r="G539">
        <v>2</v>
      </c>
      <c r="H539" cm="1">
        <f t="array" ref="H539">_xlfn.IFS(Sheet1!I539="Human Resources",0,Sheet1!I539="Life Sciences",1,Sheet1!I539="Marketing",2,Sheet1!I539="Medical",3,Sheet1!I539="Technical Degree",4,Sheet1!I539="Other",5)</f>
        <v>1</v>
      </c>
      <c r="I539">
        <v>1</v>
      </c>
      <c r="J539">
        <v>733</v>
      </c>
      <c r="K539">
        <v>4</v>
      </c>
      <c r="L539">
        <f>IF(Sheet1!M539="Male",0,1)</f>
        <v>0</v>
      </c>
      <c r="M539">
        <v>32</v>
      </c>
      <c r="N539">
        <v>3</v>
      </c>
      <c r="O539">
        <v>3</v>
      </c>
      <c r="P539" cm="1">
        <f t="array" ref="P539">_xlfn.IFS(Sheet1!Q539="Healthcare Representative",0,Sheet1!Q539="Human Resources",1,Sheet1!Q539="Laboratory Technician",2,Sheet1!Q539="Manager",3,Sheet1!Q539="Manufacturing Director",4,Sheet1!Q539="Research Director",5,Sheet1!Q539="Research Scientist",6,Sheet1!Q539="Sales Executive",7,Sheet1!Q539="Sales Representative",8)</f>
        <v>4</v>
      </c>
      <c r="Q539">
        <v>1</v>
      </c>
      <c r="R539">
        <f>IF(Sheet1!S539="Single",0,IF(Sheet1!S539="Married",1,2))</f>
        <v>2</v>
      </c>
      <c r="S539">
        <v>8793</v>
      </c>
      <c r="T539">
        <v>4809</v>
      </c>
      <c r="U539">
        <v>1</v>
      </c>
      <c r="V539">
        <f>IF(Sheet1!X539="No",0,1)</f>
        <v>0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</row>
    <row r="540" spans="1:34" x14ac:dyDescent="0.3">
      <c r="A540">
        <f>IF(Sheet1!C540="No",0,1)</f>
        <v>0</v>
      </c>
      <c r="B540">
        <v>41</v>
      </c>
      <c r="C540">
        <f>IF(Sheet1!D540="Non-Travel",0,IF(Sheet1!D540="Travel_Frequently",1,2))</f>
        <v>2</v>
      </c>
      <c r="D540">
        <v>314</v>
      </c>
      <c r="E540">
        <f>IF(Sheet1!F540="Human Resources",0,IF(Sheet1!F540="Research &amp; Development",1,2))</f>
        <v>0</v>
      </c>
      <c r="F540">
        <v>1</v>
      </c>
      <c r="G540">
        <v>3</v>
      </c>
      <c r="H540" cm="1">
        <f t="array" ref="H540">_xlfn.IFS(Sheet1!I540="Human Resources",0,Sheet1!I540="Life Sciences",1,Sheet1!I540="Marketing",2,Sheet1!I540="Medical",3,Sheet1!I540="Technical Degree",4,Sheet1!I540="Other",5)</f>
        <v>0</v>
      </c>
      <c r="I540">
        <v>1</v>
      </c>
      <c r="J540">
        <v>734</v>
      </c>
      <c r="K540">
        <v>4</v>
      </c>
      <c r="L540">
        <f>IF(Sheet1!M540="Male",0,1)</f>
        <v>0</v>
      </c>
      <c r="M540">
        <v>59</v>
      </c>
      <c r="N540">
        <v>2</v>
      </c>
      <c r="O540">
        <v>5</v>
      </c>
      <c r="P540" cm="1">
        <f t="array" ref="P540">_xlfn.IFS(Sheet1!Q540="Healthcare Representative",0,Sheet1!Q540="Human Resources",1,Sheet1!Q540="Laboratory Technician",2,Sheet1!Q540="Manager",3,Sheet1!Q540="Manufacturing Director",4,Sheet1!Q540="Research Director",5,Sheet1!Q540="Research Scientist",6,Sheet1!Q540="Sales Executive",7,Sheet1!Q540="Sales Representative",8)</f>
        <v>3</v>
      </c>
      <c r="Q540">
        <v>3</v>
      </c>
      <c r="R540">
        <f>IF(Sheet1!S540="Single",0,IF(Sheet1!S540="Married",1,2))</f>
        <v>1</v>
      </c>
      <c r="S540">
        <v>19189</v>
      </c>
      <c r="T540">
        <v>19562</v>
      </c>
      <c r="U540">
        <v>1</v>
      </c>
      <c r="V540">
        <f>IF(Sheet1!X540="No",0,1)</f>
        <v>0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</row>
    <row r="541" spans="1:34" x14ac:dyDescent="0.3">
      <c r="A541">
        <f>IF(Sheet1!C541="No",0,1)</f>
        <v>0</v>
      </c>
      <c r="B541">
        <v>50</v>
      </c>
      <c r="C541">
        <f>IF(Sheet1!D541="Non-Travel",0,IF(Sheet1!D541="Travel_Frequently",1,2))</f>
        <v>2</v>
      </c>
      <c r="D541">
        <v>316</v>
      </c>
      <c r="E541">
        <f>IF(Sheet1!F541="Human Resources",0,IF(Sheet1!F541="Research &amp; Development",1,2))</f>
        <v>2</v>
      </c>
      <c r="F541">
        <v>8</v>
      </c>
      <c r="G541">
        <v>4</v>
      </c>
      <c r="H541" cm="1">
        <f t="array" ref="H541">_xlfn.IFS(Sheet1!I541="Human Resources",0,Sheet1!I541="Life Sciences",1,Sheet1!I541="Marketing",2,Sheet1!I541="Medical",3,Sheet1!I541="Technical Degree",4,Sheet1!I541="Other",5)</f>
        <v>2</v>
      </c>
      <c r="I541">
        <v>1</v>
      </c>
      <c r="J541">
        <v>738</v>
      </c>
      <c r="K541">
        <v>4</v>
      </c>
      <c r="L541">
        <f>IF(Sheet1!M541="Male",0,1)</f>
        <v>0</v>
      </c>
      <c r="M541">
        <v>54</v>
      </c>
      <c r="N541">
        <v>3</v>
      </c>
      <c r="O541">
        <v>1</v>
      </c>
      <c r="P541" cm="1">
        <f t="array" ref="P541">_xlfn.IFS(Sheet1!Q541="Healthcare Representative",0,Sheet1!Q541="Human Resources",1,Sheet1!Q541="Laboratory Technician",2,Sheet1!Q541="Manager",3,Sheet1!Q541="Manufacturing Director",4,Sheet1!Q541="Research Director",5,Sheet1!Q541="Research Scientist",6,Sheet1!Q541="Sales Executive",7,Sheet1!Q541="Sales Representative",8)</f>
        <v>8</v>
      </c>
      <c r="Q541">
        <v>2</v>
      </c>
      <c r="R541">
        <f>IF(Sheet1!S541="Single",0,IF(Sheet1!S541="Married",1,2))</f>
        <v>1</v>
      </c>
      <c r="S541">
        <v>3875</v>
      </c>
      <c r="T541">
        <v>9983</v>
      </c>
      <c r="U541">
        <v>7</v>
      </c>
      <c r="V541">
        <f>IF(Sheet1!X541="No",0,1)</f>
        <v>0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</row>
    <row r="542" spans="1:34" x14ac:dyDescent="0.3">
      <c r="A542">
        <f>IF(Sheet1!C542="No",0,1)</f>
        <v>1</v>
      </c>
      <c r="B542">
        <v>28</v>
      </c>
      <c r="C542">
        <f>IF(Sheet1!D542="Non-Travel",0,IF(Sheet1!D542="Travel_Frequently",1,2))</f>
        <v>2</v>
      </c>
      <c r="D542">
        <v>654</v>
      </c>
      <c r="E542">
        <f>IF(Sheet1!F542="Human Resources",0,IF(Sheet1!F542="Research &amp; Development",1,2))</f>
        <v>1</v>
      </c>
      <c r="F542">
        <v>1</v>
      </c>
      <c r="G542">
        <v>2</v>
      </c>
      <c r="H542" cm="1">
        <f t="array" ref="H542">_xlfn.IFS(Sheet1!I542="Human Resources",0,Sheet1!I542="Life Sciences",1,Sheet1!I542="Marketing",2,Sheet1!I542="Medical",3,Sheet1!I542="Technical Degree",4,Sheet1!I542="Other",5)</f>
        <v>1</v>
      </c>
      <c r="I542">
        <v>1</v>
      </c>
      <c r="J542">
        <v>741</v>
      </c>
      <c r="K542">
        <v>1</v>
      </c>
      <c r="L542">
        <f>IF(Sheet1!M542="Male",0,1)</f>
        <v>1</v>
      </c>
      <c r="M542">
        <v>67</v>
      </c>
      <c r="N542">
        <v>1</v>
      </c>
      <c r="O542">
        <v>1</v>
      </c>
      <c r="P542" cm="1">
        <f t="array" ref="P542">_xlfn.IFS(Sheet1!Q542="Healthcare Representative",0,Sheet1!Q542="Human Resources",1,Sheet1!Q542="Laboratory Technician",2,Sheet1!Q542="Manager",3,Sheet1!Q542="Manufacturing Director",4,Sheet1!Q542="Research Director",5,Sheet1!Q542="Research Scientist",6,Sheet1!Q542="Sales Executive",7,Sheet1!Q542="Sales Representative",8)</f>
        <v>6</v>
      </c>
      <c r="Q542">
        <v>2</v>
      </c>
      <c r="R542">
        <f>IF(Sheet1!S542="Single",0,IF(Sheet1!S542="Married",1,2))</f>
        <v>0</v>
      </c>
      <c r="S542">
        <v>2216</v>
      </c>
      <c r="T542">
        <v>3872</v>
      </c>
      <c r="U542">
        <v>7</v>
      </c>
      <c r="V542">
        <f>IF(Sheet1!X542="No",0,1)</f>
        <v>1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</row>
    <row r="543" spans="1:34" x14ac:dyDescent="0.3">
      <c r="A543">
        <f>IF(Sheet1!C543="No",0,1)</f>
        <v>0</v>
      </c>
      <c r="B543">
        <v>36</v>
      </c>
      <c r="C543">
        <f>IF(Sheet1!D543="Non-Travel",0,IF(Sheet1!D543="Travel_Frequently",1,2))</f>
        <v>0</v>
      </c>
      <c r="D543">
        <v>427</v>
      </c>
      <c r="E543">
        <f>IF(Sheet1!F543="Human Resources",0,IF(Sheet1!F543="Research &amp; Development",1,2))</f>
        <v>1</v>
      </c>
      <c r="F543">
        <v>8</v>
      </c>
      <c r="G543">
        <v>3</v>
      </c>
      <c r="H543" cm="1">
        <f t="array" ref="H543">_xlfn.IFS(Sheet1!I543="Human Resources",0,Sheet1!I543="Life Sciences",1,Sheet1!I543="Marketing",2,Sheet1!I543="Medical",3,Sheet1!I543="Technical Degree",4,Sheet1!I543="Other",5)</f>
        <v>1</v>
      </c>
      <c r="I543">
        <v>1</v>
      </c>
      <c r="J543">
        <v>742</v>
      </c>
      <c r="K543">
        <v>1</v>
      </c>
      <c r="L543">
        <f>IF(Sheet1!M543="Male",0,1)</f>
        <v>1</v>
      </c>
      <c r="M543">
        <v>63</v>
      </c>
      <c r="N543">
        <v>4</v>
      </c>
      <c r="O543">
        <v>3</v>
      </c>
      <c r="P543" cm="1">
        <f t="array" ref="P543">_xlfn.IFS(Sheet1!Q543="Healthcare Representative",0,Sheet1!Q543="Human Resources",1,Sheet1!Q543="Laboratory Technician",2,Sheet1!Q543="Manager",3,Sheet1!Q543="Manufacturing Director",4,Sheet1!Q543="Research Director",5,Sheet1!Q543="Research Scientist",6,Sheet1!Q543="Sales Executive",7,Sheet1!Q543="Sales Representative",8)</f>
        <v>5</v>
      </c>
      <c r="Q543">
        <v>1</v>
      </c>
      <c r="R543">
        <f>IF(Sheet1!S543="Single",0,IF(Sheet1!S543="Married",1,2))</f>
        <v>1</v>
      </c>
      <c r="S543">
        <v>11713</v>
      </c>
      <c r="T543">
        <v>20335</v>
      </c>
      <c r="U543">
        <v>9</v>
      </c>
      <c r="V543">
        <f>IF(Sheet1!X543="No",0,1)</f>
        <v>0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</row>
    <row r="544" spans="1:34" x14ac:dyDescent="0.3">
      <c r="A544">
        <f>IF(Sheet1!C544="No",0,1)</f>
        <v>0</v>
      </c>
      <c r="B544">
        <v>38</v>
      </c>
      <c r="C544">
        <f>IF(Sheet1!D544="Non-Travel",0,IF(Sheet1!D544="Travel_Frequently",1,2))</f>
        <v>2</v>
      </c>
      <c r="D544">
        <v>168</v>
      </c>
      <c r="E544">
        <f>IF(Sheet1!F544="Human Resources",0,IF(Sheet1!F544="Research &amp; Development",1,2))</f>
        <v>1</v>
      </c>
      <c r="F544">
        <v>1</v>
      </c>
      <c r="G544">
        <v>3</v>
      </c>
      <c r="H544" cm="1">
        <f t="array" ref="H544">_xlfn.IFS(Sheet1!I544="Human Resources",0,Sheet1!I544="Life Sciences",1,Sheet1!I544="Marketing",2,Sheet1!I544="Medical",3,Sheet1!I544="Technical Degree",4,Sheet1!I544="Other",5)</f>
        <v>1</v>
      </c>
      <c r="I544">
        <v>1</v>
      </c>
      <c r="J544">
        <v>743</v>
      </c>
      <c r="K544">
        <v>3</v>
      </c>
      <c r="L544">
        <f>IF(Sheet1!M544="Male",0,1)</f>
        <v>1</v>
      </c>
      <c r="M544">
        <v>81</v>
      </c>
      <c r="N544">
        <v>3</v>
      </c>
      <c r="O544">
        <v>3</v>
      </c>
      <c r="P544" cm="1">
        <f t="array" ref="P544">_xlfn.IFS(Sheet1!Q544="Healthcare Representative",0,Sheet1!Q544="Human Resources",1,Sheet1!Q544="Laboratory Technician",2,Sheet1!Q544="Manager",3,Sheet1!Q544="Manufacturing Director",4,Sheet1!Q544="Research Director",5,Sheet1!Q544="Research Scientist",6,Sheet1!Q544="Sales Executive",7,Sheet1!Q544="Sales Representative",8)</f>
        <v>4</v>
      </c>
      <c r="Q544">
        <v>3</v>
      </c>
      <c r="R544">
        <f>IF(Sheet1!S544="Single",0,IF(Sheet1!S544="Married",1,2))</f>
        <v>0</v>
      </c>
      <c r="S544">
        <v>7861</v>
      </c>
      <c r="T544">
        <v>15397</v>
      </c>
      <c r="U544">
        <v>4</v>
      </c>
      <c r="V544">
        <f>IF(Sheet1!X544="No",0,1)</f>
        <v>1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</row>
    <row r="545" spans="1:34" x14ac:dyDescent="0.3">
      <c r="A545">
        <f>IF(Sheet1!C545="No",0,1)</f>
        <v>0</v>
      </c>
      <c r="B545">
        <v>44</v>
      </c>
      <c r="C545">
        <f>IF(Sheet1!D545="Non-Travel",0,IF(Sheet1!D545="Travel_Frequently",1,2))</f>
        <v>0</v>
      </c>
      <c r="D545">
        <v>381</v>
      </c>
      <c r="E545">
        <f>IF(Sheet1!F545="Human Resources",0,IF(Sheet1!F545="Research &amp; Development",1,2))</f>
        <v>1</v>
      </c>
      <c r="F545">
        <v>24</v>
      </c>
      <c r="G545">
        <v>3</v>
      </c>
      <c r="H545" cm="1">
        <f t="array" ref="H545">_xlfn.IFS(Sheet1!I545="Human Resources",0,Sheet1!I545="Life Sciences",1,Sheet1!I545="Marketing",2,Sheet1!I545="Medical",3,Sheet1!I545="Technical Degree",4,Sheet1!I545="Other",5)</f>
        <v>3</v>
      </c>
      <c r="I545">
        <v>1</v>
      </c>
      <c r="J545">
        <v>744</v>
      </c>
      <c r="K545">
        <v>1</v>
      </c>
      <c r="L545">
        <f>IF(Sheet1!M545="Male",0,1)</f>
        <v>0</v>
      </c>
      <c r="M545">
        <v>49</v>
      </c>
      <c r="N545">
        <v>1</v>
      </c>
      <c r="O545">
        <v>1</v>
      </c>
      <c r="P545" cm="1">
        <f t="array" ref="P545">_xlfn.IFS(Sheet1!Q545="Healthcare Representative",0,Sheet1!Q545="Human Resources",1,Sheet1!Q545="Laboratory Technician",2,Sheet1!Q545="Manager",3,Sheet1!Q545="Manufacturing Director",4,Sheet1!Q545="Research Director",5,Sheet1!Q545="Research Scientist",6,Sheet1!Q545="Sales Executive",7,Sheet1!Q545="Sales Representative",8)</f>
        <v>2</v>
      </c>
      <c r="Q545">
        <v>3</v>
      </c>
      <c r="R545">
        <f>IF(Sheet1!S545="Single",0,IF(Sheet1!S545="Married",1,2))</f>
        <v>0</v>
      </c>
      <c r="S545">
        <v>3708</v>
      </c>
      <c r="T545">
        <v>2104</v>
      </c>
      <c r="U545">
        <v>2</v>
      </c>
      <c r="V545">
        <f>IF(Sheet1!X545="No",0,1)</f>
        <v>0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</row>
    <row r="546" spans="1:34" x14ac:dyDescent="0.3">
      <c r="A546">
        <f>IF(Sheet1!C546="No",0,1)</f>
        <v>0</v>
      </c>
      <c r="B546">
        <v>47</v>
      </c>
      <c r="C546">
        <f>IF(Sheet1!D546="Non-Travel",0,IF(Sheet1!D546="Travel_Frequently",1,2))</f>
        <v>1</v>
      </c>
      <c r="D546">
        <v>217</v>
      </c>
      <c r="E546">
        <f>IF(Sheet1!F546="Human Resources",0,IF(Sheet1!F546="Research &amp; Development",1,2))</f>
        <v>2</v>
      </c>
      <c r="F546">
        <v>3</v>
      </c>
      <c r="G546">
        <v>3</v>
      </c>
      <c r="H546" cm="1">
        <f t="array" ref="H546">_xlfn.IFS(Sheet1!I546="Human Resources",0,Sheet1!I546="Life Sciences",1,Sheet1!I546="Marketing",2,Sheet1!I546="Medical",3,Sheet1!I546="Technical Degree",4,Sheet1!I546="Other",5)</f>
        <v>3</v>
      </c>
      <c r="I546">
        <v>1</v>
      </c>
      <c r="J546">
        <v>746</v>
      </c>
      <c r="K546">
        <v>4</v>
      </c>
      <c r="L546">
        <f>IF(Sheet1!M546="Male",0,1)</f>
        <v>1</v>
      </c>
      <c r="M546">
        <v>49</v>
      </c>
      <c r="N546">
        <v>3</v>
      </c>
      <c r="O546">
        <v>4</v>
      </c>
      <c r="P546" cm="1">
        <f t="array" ref="P546">_xlfn.IFS(Sheet1!Q546="Healthcare Representative",0,Sheet1!Q546="Human Resources",1,Sheet1!Q546="Laboratory Technician",2,Sheet1!Q546="Manager",3,Sheet1!Q546="Manufacturing Director",4,Sheet1!Q546="Research Director",5,Sheet1!Q546="Research Scientist",6,Sheet1!Q546="Sales Executive",7,Sheet1!Q546="Sales Representative",8)</f>
        <v>7</v>
      </c>
      <c r="Q546">
        <v>3</v>
      </c>
      <c r="R546">
        <f>IF(Sheet1!S546="Single",0,IF(Sheet1!S546="Married",1,2))</f>
        <v>2</v>
      </c>
      <c r="S546">
        <v>13770</v>
      </c>
      <c r="T546">
        <v>10225</v>
      </c>
      <c r="U546">
        <v>9</v>
      </c>
      <c r="V546">
        <f>IF(Sheet1!X546="No",0,1)</f>
        <v>1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</row>
    <row r="547" spans="1:34" x14ac:dyDescent="0.3">
      <c r="A547">
        <f>IF(Sheet1!C547="No",0,1)</f>
        <v>0</v>
      </c>
      <c r="B547">
        <v>30</v>
      </c>
      <c r="C547">
        <f>IF(Sheet1!D547="Non-Travel",0,IF(Sheet1!D547="Travel_Frequently",1,2))</f>
        <v>2</v>
      </c>
      <c r="D547">
        <v>501</v>
      </c>
      <c r="E547">
        <f>IF(Sheet1!F547="Human Resources",0,IF(Sheet1!F547="Research &amp; Development",1,2))</f>
        <v>2</v>
      </c>
      <c r="F547">
        <v>27</v>
      </c>
      <c r="G547">
        <v>5</v>
      </c>
      <c r="H547" cm="1">
        <f t="array" ref="H547">_xlfn.IFS(Sheet1!I547="Human Resources",0,Sheet1!I547="Life Sciences",1,Sheet1!I547="Marketing",2,Sheet1!I547="Medical",3,Sheet1!I547="Technical Degree",4,Sheet1!I547="Other",5)</f>
        <v>2</v>
      </c>
      <c r="I547">
        <v>1</v>
      </c>
      <c r="J547">
        <v>747</v>
      </c>
      <c r="K547">
        <v>3</v>
      </c>
      <c r="L547">
        <f>IF(Sheet1!M547="Male",0,1)</f>
        <v>0</v>
      </c>
      <c r="M547">
        <v>99</v>
      </c>
      <c r="N547">
        <v>3</v>
      </c>
      <c r="O547">
        <v>2</v>
      </c>
      <c r="P547" cm="1">
        <f t="array" ref="P547">_xlfn.IFS(Sheet1!Q547="Healthcare Representative",0,Sheet1!Q547="Human Resources",1,Sheet1!Q547="Laboratory Technician",2,Sheet1!Q547="Manager",3,Sheet1!Q547="Manufacturing Director",4,Sheet1!Q547="Research Director",5,Sheet1!Q547="Research Scientist",6,Sheet1!Q547="Sales Executive",7,Sheet1!Q547="Sales Representative",8)</f>
        <v>7</v>
      </c>
      <c r="Q547">
        <v>4</v>
      </c>
      <c r="R547">
        <f>IF(Sheet1!S547="Single",0,IF(Sheet1!S547="Married",1,2))</f>
        <v>2</v>
      </c>
      <c r="S547">
        <v>5304</v>
      </c>
      <c r="T547">
        <v>25275</v>
      </c>
      <c r="U547">
        <v>7</v>
      </c>
      <c r="V547">
        <f>IF(Sheet1!X547="No",0,1)</f>
        <v>0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</row>
    <row r="548" spans="1:34" x14ac:dyDescent="0.3">
      <c r="A548">
        <f>IF(Sheet1!C548="No",0,1)</f>
        <v>0</v>
      </c>
      <c r="B548">
        <v>29</v>
      </c>
      <c r="C548">
        <f>IF(Sheet1!D548="Non-Travel",0,IF(Sheet1!D548="Travel_Frequently",1,2))</f>
        <v>2</v>
      </c>
      <c r="D548">
        <v>1396</v>
      </c>
      <c r="E548">
        <f>IF(Sheet1!F548="Human Resources",0,IF(Sheet1!F548="Research &amp; Development",1,2))</f>
        <v>2</v>
      </c>
      <c r="F548">
        <v>10</v>
      </c>
      <c r="G548">
        <v>3</v>
      </c>
      <c r="H548" cm="1">
        <f t="array" ref="H548">_xlfn.IFS(Sheet1!I548="Human Resources",0,Sheet1!I548="Life Sciences",1,Sheet1!I548="Marketing",2,Sheet1!I548="Medical",3,Sheet1!I548="Technical Degree",4,Sheet1!I548="Other",5)</f>
        <v>1</v>
      </c>
      <c r="I548">
        <v>1</v>
      </c>
      <c r="J548">
        <v>749</v>
      </c>
      <c r="K548">
        <v>3</v>
      </c>
      <c r="L548">
        <f>IF(Sheet1!M548="Male",0,1)</f>
        <v>0</v>
      </c>
      <c r="M548">
        <v>99</v>
      </c>
      <c r="N548">
        <v>3</v>
      </c>
      <c r="O548">
        <v>1</v>
      </c>
      <c r="P548" cm="1">
        <f t="array" ref="P548">_xlfn.IFS(Sheet1!Q548="Healthcare Representative",0,Sheet1!Q548="Human Resources",1,Sheet1!Q548="Laboratory Technician",2,Sheet1!Q548="Manager",3,Sheet1!Q548="Manufacturing Director",4,Sheet1!Q548="Research Director",5,Sheet1!Q548="Research Scientist",6,Sheet1!Q548="Sales Executive",7,Sheet1!Q548="Sales Representative",8)</f>
        <v>8</v>
      </c>
      <c r="Q548">
        <v>3</v>
      </c>
      <c r="R548">
        <f>IF(Sheet1!S548="Single",0,IF(Sheet1!S548="Married",1,2))</f>
        <v>0</v>
      </c>
      <c r="S548">
        <v>2642</v>
      </c>
      <c r="T548">
        <v>2755</v>
      </c>
      <c r="U548">
        <v>1</v>
      </c>
      <c r="V548">
        <f>IF(Sheet1!X548="No",0,1)</f>
        <v>0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3">
      <c r="A549">
        <f>IF(Sheet1!C549="No",0,1)</f>
        <v>1</v>
      </c>
      <c r="B549">
        <v>42</v>
      </c>
      <c r="C549">
        <f>IF(Sheet1!D549="Non-Travel",0,IF(Sheet1!D549="Travel_Frequently",1,2))</f>
        <v>1</v>
      </c>
      <c r="D549">
        <v>933</v>
      </c>
      <c r="E549">
        <f>IF(Sheet1!F549="Human Resources",0,IF(Sheet1!F549="Research &amp; Development",1,2))</f>
        <v>1</v>
      </c>
      <c r="F549">
        <v>19</v>
      </c>
      <c r="G549">
        <v>3</v>
      </c>
      <c r="H549" cm="1">
        <f t="array" ref="H549">_xlfn.IFS(Sheet1!I549="Human Resources",0,Sheet1!I549="Life Sciences",1,Sheet1!I549="Marketing",2,Sheet1!I549="Medical",3,Sheet1!I549="Technical Degree",4,Sheet1!I549="Other",5)</f>
        <v>3</v>
      </c>
      <c r="I549">
        <v>1</v>
      </c>
      <c r="J549">
        <v>752</v>
      </c>
      <c r="K549">
        <v>3</v>
      </c>
      <c r="L549">
        <f>IF(Sheet1!M549="Male",0,1)</f>
        <v>0</v>
      </c>
      <c r="M549">
        <v>57</v>
      </c>
      <c r="N549">
        <v>4</v>
      </c>
      <c r="O549">
        <v>1</v>
      </c>
      <c r="P549" cm="1">
        <f t="array" ref="P549">_xlfn.IFS(Sheet1!Q549="Healthcare Representative",0,Sheet1!Q549="Human Resources",1,Sheet1!Q549="Laboratory Technician",2,Sheet1!Q549="Manager",3,Sheet1!Q549="Manufacturing Director",4,Sheet1!Q549="Research Director",5,Sheet1!Q549="Research Scientist",6,Sheet1!Q549="Sales Executive",7,Sheet1!Q549="Sales Representative",8)</f>
        <v>6</v>
      </c>
      <c r="Q549">
        <v>3</v>
      </c>
      <c r="R549">
        <f>IF(Sheet1!S549="Single",0,IF(Sheet1!S549="Married",1,2))</f>
        <v>2</v>
      </c>
      <c r="S549">
        <v>2759</v>
      </c>
      <c r="T549">
        <v>20366</v>
      </c>
      <c r="U549">
        <v>6</v>
      </c>
      <c r="V549">
        <f>IF(Sheet1!X549="No",0,1)</f>
        <v>1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</row>
    <row r="550" spans="1:34" x14ac:dyDescent="0.3">
      <c r="A550">
        <f>IF(Sheet1!C550="No",0,1)</f>
        <v>0</v>
      </c>
      <c r="B550">
        <v>43</v>
      </c>
      <c r="C550">
        <f>IF(Sheet1!D550="Non-Travel",0,IF(Sheet1!D550="Travel_Frequently",1,2))</f>
        <v>1</v>
      </c>
      <c r="D550">
        <v>775</v>
      </c>
      <c r="E550">
        <f>IF(Sheet1!F550="Human Resources",0,IF(Sheet1!F550="Research &amp; Development",1,2))</f>
        <v>2</v>
      </c>
      <c r="F550">
        <v>15</v>
      </c>
      <c r="G550">
        <v>3</v>
      </c>
      <c r="H550" cm="1">
        <f t="array" ref="H550">_xlfn.IFS(Sheet1!I550="Human Resources",0,Sheet1!I550="Life Sciences",1,Sheet1!I550="Marketing",2,Sheet1!I550="Medical",3,Sheet1!I550="Technical Degree",4,Sheet1!I550="Other",5)</f>
        <v>1</v>
      </c>
      <c r="I550">
        <v>1</v>
      </c>
      <c r="J550">
        <v>754</v>
      </c>
      <c r="K550">
        <v>4</v>
      </c>
      <c r="L550">
        <f>IF(Sheet1!M550="Male",0,1)</f>
        <v>0</v>
      </c>
      <c r="M550">
        <v>47</v>
      </c>
      <c r="N550">
        <v>2</v>
      </c>
      <c r="O550">
        <v>2</v>
      </c>
      <c r="P550" cm="1">
        <f t="array" ref="P550">_xlfn.IFS(Sheet1!Q550="Healthcare Representative",0,Sheet1!Q550="Human Resources",1,Sheet1!Q550="Laboratory Technician",2,Sheet1!Q550="Manager",3,Sheet1!Q550="Manufacturing Director",4,Sheet1!Q550="Research Director",5,Sheet1!Q550="Research Scientist",6,Sheet1!Q550="Sales Executive",7,Sheet1!Q550="Sales Representative",8)</f>
        <v>7</v>
      </c>
      <c r="Q550">
        <v>4</v>
      </c>
      <c r="R550">
        <f>IF(Sheet1!S550="Single",0,IF(Sheet1!S550="Married",1,2))</f>
        <v>1</v>
      </c>
      <c r="S550">
        <v>6804</v>
      </c>
      <c r="T550">
        <v>23683</v>
      </c>
      <c r="U550">
        <v>3</v>
      </c>
      <c r="V550">
        <f>IF(Sheet1!X550="No",0,1)</f>
        <v>0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</row>
    <row r="551" spans="1:34" x14ac:dyDescent="0.3">
      <c r="A551">
        <f>IF(Sheet1!C551="No",0,1)</f>
        <v>0</v>
      </c>
      <c r="B551">
        <v>34</v>
      </c>
      <c r="C551">
        <f>IF(Sheet1!D551="Non-Travel",0,IF(Sheet1!D551="Travel_Frequently",1,2))</f>
        <v>2</v>
      </c>
      <c r="D551">
        <v>970</v>
      </c>
      <c r="E551">
        <f>IF(Sheet1!F551="Human Resources",0,IF(Sheet1!F551="Research &amp; Development",1,2))</f>
        <v>1</v>
      </c>
      <c r="F551">
        <v>8</v>
      </c>
      <c r="G551">
        <v>2</v>
      </c>
      <c r="H551" cm="1">
        <f t="array" ref="H551">_xlfn.IFS(Sheet1!I551="Human Resources",0,Sheet1!I551="Life Sciences",1,Sheet1!I551="Marketing",2,Sheet1!I551="Medical",3,Sheet1!I551="Technical Degree",4,Sheet1!I551="Other",5)</f>
        <v>3</v>
      </c>
      <c r="I551">
        <v>1</v>
      </c>
      <c r="J551">
        <v>757</v>
      </c>
      <c r="K551">
        <v>2</v>
      </c>
      <c r="L551">
        <f>IF(Sheet1!M551="Male",0,1)</f>
        <v>1</v>
      </c>
      <c r="M551">
        <v>96</v>
      </c>
      <c r="N551">
        <v>3</v>
      </c>
      <c r="O551">
        <v>2</v>
      </c>
      <c r="P551" cm="1">
        <f t="array" ref="P551">_xlfn.IFS(Sheet1!Q551="Healthcare Representative",0,Sheet1!Q551="Human Resources",1,Sheet1!Q551="Laboratory Technician",2,Sheet1!Q551="Manager",3,Sheet1!Q551="Manufacturing Director",4,Sheet1!Q551="Research Director",5,Sheet1!Q551="Research Scientist",6,Sheet1!Q551="Sales Executive",7,Sheet1!Q551="Sales Representative",8)</f>
        <v>0</v>
      </c>
      <c r="Q551">
        <v>3</v>
      </c>
      <c r="R551">
        <f>IF(Sheet1!S551="Single",0,IF(Sheet1!S551="Married",1,2))</f>
        <v>0</v>
      </c>
      <c r="S551">
        <v>6142</v>
      </c>
      <c r="T551">
        <v>7360</v>
      </c>
      <c r="U551">
        <v>3</v>
      </c>
      <c r="V551">
        <f>IF(Sheet1!X551="No",0,1)</f>
        <v>0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</row>
    <row r="552" spans="1:34" x14ac:dyDescent="0.3">
      <c r="A552">
        <f>IF(Sheet1!C552="No",0,1)</f>
        <v>0</v>
      </c>
      <c r="B552">
        <v>23</v>
      </c>
      <c r="C552">
        <f>IF(Sheet1!D552="Non-Travel",0,IF(Sheet1!D552="Travel_Frequently",1,2))</f>
        <v>2</v>
      </c>
      <c r="D552">
        <v>650</v>
      </c>
      <c r="E552">
        <f>IF(Sheet1!F552="Human Resources",0,IF(Sheet1!F552="Research &amp; Development",1,2))</f>
        <v>1</v>
      </c>
      <c r="F552">
        <v>9</v>
      </c>
      <c r="G552">
        <v>1</v>
      </c>
      <c r="H552" cm="1">
        <f t="array" ref="H552">_xlfn.IFS(Sheet1!I552="Human Resources",0,Sheet1!I552="Life Sciences",1,Sheet1!I552="Marketing",2,Sheet1!I552="Medical",3,Sheet1!I552="Technical Degree",4,Sheet1!I552="Other",5)</f>
        <v>3</v>
      </c>
      <c r="I552">
        <v>1</v>
      </c>
      <c r="J552">
        <v>758</v>
      </c>
      <c r="K552">
        <v>2</v>
      </c>
      <c r="L552">
        <f>IF(Sheet1!M552="Male",0,1)</f>
        <v>0</v>
      </c>
      <c r="M552">
        <v>37</v>
      </c>
      <c r="N552">
        <v>3</v>
      </c>
      <c r="O552">
        <v>1</v>
      </c>
      <c r="P552" cm="1">
        <f t="array" ref="P552">_xlfn.IFS(Sheet1!Q552="Healthcare Representative",0,Sheet1!Q552="Human Resources",1,Sheet1!Q552="Laboratory Technician",2,Sheet1!Q552="Manager",3,Sheet1!Q552="Manufacturing Director",4,Sheet1!Q552="Research Director",5,Sheet1!Q552="Research Scientist",6,Sheet1!Q552="Sales Executive",7,Sheet1!Q552="Sales Representative",8)</f>
        <v>2</v>
      </c>
      <c r="Q552">
        <v>1</v>
      </c>
      <c r="R552">
        <f>IF(Sheet1!S552="Single",0,IF(Sheet1!S552="Married",1,2))</f>
        <v>1</v>
      </c>
      <c r="S552">
        <v>2500</v>
      </c>
      <c r="T552">
        <v>4344</v>
      </c>
      <c r="U552">
        <v>1</v>
      </c>
      <c r="V552">
        <f>IF(Sheet1!X552="No",0,1)</f>
        <v>0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</row>
    <row r="553" spans="1:34" x14ac:dyDescent="0.3">
      <c r="A553">
        <f>IF(Sheet1!C553="No",0,1)</f>
        <v>0</v>
      </c>
      <c r="B553">
        <v>39</v>
      </c>
      <c r="C553">
        <f>IF(Sheet1!D553="Non-Travel",0,IF(Sheet1!D553="Travel_Frequently",1,2))</f>
        <v>2</v>
      </c>
      <c r="D553">
        <v>141</v>
      </c>
      <c r="E553">
        <f>IF(Sheet1!F553="Human Resources",0,IF(Sheet1!F553="Research &amp; Development",1,2))</f>
        <v>0</v>
      </c>
      <c r="F553">
        <v>3</v>
      </c>
      <c r="G553">
        <v>3</v>
      </c>
      <c r="H553" cm="1">
        <f t="array" ref="H553">_xlfn.IFS(Sheet1!I553="Human Resources",0,Sheet1!I553="Life Sciences",1,Sheet1!I553="Marketing",2,Sheet1!I553="Medical",3,Sheet1!I553="Technical Degree",4,Sheet1!I553="Other",5)</f>
        <v>0</v>
      </c>
      <c r="I553">
        <v>1</v>
      </c>
      <c r="J553">
        <v>760</v>
      </c>
      <c r="K553">
        <v>3</v>
      </c>
      <c r="L553">
        <f>IF(Sheet1!M553="Male",0,1)</f>
        <v>1</v>
      </c>
      <c r="M553">
        <v>44</v>
      </c>
      <c r="N553">
        <v>4</v>
      </c>
      <c r="O553">
        <v>2</v>
      </c>
      <c r="P553" cm="1">
        <f t="array" ref="P553">_xlfn.IFS(Sheet1!Q553="Healthcare Representative",0,Sheet1!Q553="Human Resources",1,Sheet1!Q553="Laboratory Technician",2,Sheet1!Q553="Manager",3,Sheet1!Q553="Manufacturing Director",4,Sheet1!Q553="Research Director",5,Sheet1!Q553="Research Scientist",6,Sheet1!Q553="Sales Executive",7,Sheet1!Q553="Sales Representative",8)</f>
        <v>1</v>
      </c>
      <c r="Q553">
        <v>2</v>
      </c>
      <c r="R553">
        <f>IF(Sheet1!S553="Single",0,IF(Sheet1!S553="Married",1,2))</f>
        <v>1</v>
      </c>
      <c r="S553">
        <v>6389</v>
      </c>
      <c r="T553">
        <v>18767</v>
      </c>
      <c r="U553">
        <v>9</v>
      </c>
      <c r="V553">
        <f>IF(Sheet1!X553="No",0,1)</f>
        <v>0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</row>
    <row r="554" spans="1:34" x14ac:dyDescent="0.3">
      <c r="A554">
        <f>IF(Sheet1!C554="No",0,1)</f>
        <v>0</v>
      </c>
      <c r="B554">
        <v>56</v>
      </c>
      <c r="C554">
        <f>IF(Sheet1!D554="Non-Travel",0,IF(Sheet1!D554="Travel_Frequently",1,2))</f>
        <v>2</v>
      </c>
      <c r="D554">
        <v>832</v>
      </c>
      <c r="E554">
        <f>IF(Sheet1!F554="Human Resources",0,IF(Sheet1!F554="Research &amp; Development",1,2))</f>
        <v>1</v>
      </c>
      <c r="F554">
        <v>9</v>
      </c>
      <c r="G554">
        <v>3</v>
      </c>
      <c r="H554" cm="1">
        <f t="array" ref="H554">_xlfn.IFS(Sheet1!I554="Human Resources",0,Sheet1!I554="Life Sciences",1,Sheet1!I554="Marketing",2,Sheet1!I554="Medical",3,Sheet1!I554="Technical Degree",4,Sheet1!I554="Other",5)</f>
        <v>3</v>
      </c>
      <c r="I554">
        <v>1</v>
      </c>
      <c r="J554">
        <v>762</v>
      </c>
      <c r="K554">
        <v>3</v>
      </c>
      <c r="L554">
        <f>IF(Sheet1!M554="Male",0,1)</f>
        <v>0</v>
      </c>
      <c r="M554">
        <v>81</v>
      </c>
      <c r="N554">
        <v>3</v>
      </c>
      <c r="O554">
        <v>4</v>
      </c>
      <c r="P554" cm="1">
        <f t="array" ref="P554">_xlfn.IFS(Sheet1!Q554="Healthcare Representative",0,Sheet1!Q554="Human Resources",1,Sheet1!Q554="Laboratory Technician",2,Sheet1!Q554="Manager",3,Sheet1!Q554="Manufacturing Director",4,Sheet1!Q554="Research Director",5,Sheet1!Q554="Research Scientist",6,Sheet1!Q554="Sales Executive",7,Sheet1!Q554="Sales Representative",8)</f>
        <v>0</v>
      </c>
      <c r="Q554">
        <v>4</v>
      </c>
      <c r="R554">
        <f>IF(Sheet1!S554="Single",0,IF(Sheet1!S554="Married",1,2))</f>
        <v>1</v>
      </c>
      <c r="S554">
        <v>11103</v>
      </c>
      <c r="T554">
        <v>20420</v>
      </c>
      <c r="U554">
        <v>7</v>
      </c>
      <c r="V554">
        <f>IF(Sheet1!X554="No",0,1)</f>
        <v>0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</row>
    <row r="555" spans="1:34" x14ac:dyDescent="0.3">
      <c r="A555">
        <f>IF(Sheet1!C555="No",0,1)</f>
        <v>0</v>
      </c>
      <c r="B555">
        <v>40</v>
      </c>
      <c r="C555">
        <f>IF(Sheet1!D555="Non-Travel",0,IF(Sheet1!D555="Travel_Frequently",1,2))</f>
        <v>2</v>
      </c>
      <c r="D555">
        <v>804</v>
      </c>
      <c r="E555">
        <f>IF(Sheet1!F555="Human Resources",0,IF(Sheet1!F555="Research &amp; Development",1,2))</f>
        <v>1</v>
      </c>
      <c r="F555">
        <v>2</v>
      </c>
      <c r="G555">
        <v>1</v>
      </c>
      <c r="H555" cm="1">
        <f t="array" ref="H555">_xlfn.IFS(Sheet1!I555="Human Resources",0,Sheet1!I555="Life Sciences",1,Sheet1!I555="Marketing",2,Sheet1!I555="Medical",3,Sheet1!I555="Technical Degree",4,Sheet1!I555="Other",5)</f>
        <v>3</v>
      </c>
      <c r="I555">
        <v>1</v>
      </c>
      <c r="J555">
        <v>763</v>
      </c>
      <c r="K555">
        <v>4</v>
      </c>
      <c r="L555">
        <f>IF(Sheet1!M555="Male",0,1)</f>
        <v>1</v>
      </c>
      <c r="M555">
        <v>86</v>
      </c>
      <c r="N555">
        <v>2</v>
      </c>
      <c r="O555">
        <v>1</v>
      </c>
      <c r="P555" cm="1">
        <f t="array" ref="P555">_xlfn.IFS(Sheet1!Q555="Healthcare Representative",0,Sheet1!Q555="Human Resources",1,Sheet1!Q555="Laboratory Technician",2,Sheet1!Q555="Manager",3,Sheet1!Q555="Manufacturing Director",4,Sheet1!Q555="Research Director",5,Sheet1!Q555="Research Scientist",6,Sheet1!Q555="Sales Executive",7,Sheet1!Q555="Sales Representative",8)</f>
        <v>6</v>
      </c>
      <c r="Q555">
        <v>4</v>
      </c>
      <c r="R555">
        <f>IF(Sheet1!S555="Single",0,IF(Sheet1!S555="Married",1,2))</f>
        <v>0</v>
      </c>
      <c r="S555">
        <v>2342</v>
      </c>
      <c r="T555">
        <v>22929</v>
      </c>
      <c r="U555">
        <v>0</v>
      </c>
      <c r="V555">
        <f>IF(Sheet1!X555="No",0,1)</f>
        <v>1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</row>
    <row r="556" spans="1:34" x14ac:dyDescent="0.3">
      <c r="A556">
        <f>IF(Sheet1!C556="No",0,1)</f>
        <v>0</v>
      </c>
      <c r="B556">
        <v>27</v>
      </c>
      <c r="C556">
        <f>IF(Sheet1!D556="Non-Travel",0,IF(Sheet1!D556="Travel_Frequently",1,2))</f>
        <v>2</v>
      </c>
      <c r="D556">
        <v>975</v>
      </c>
      <c r="E556">
        <f>IF(Sheet1!F556="Human Resources",0,IF(Sheet1!F556="Research &amp; Development",1,2))</f>
        <v>1</v>
      </c>
      <c r="F556">
        <v>7</v>
      </c>
      <c r="G556">
        <v>3</v>
      </c>
      <c r="H556" cm="1">
        <f t="array" ref="H556">_xlfn.IFS(Sheet1!I556="Human Resources",0,Sheet1!I556="Life Sciences",1,Sheet1!I556="Marketing",2,Sheet1!I556="Medical",3,Sheet1!I556="Technical Degree",4,Sheet1!I556="Other",5)</f>
        <v>3</v>
      </c>
      <c r="I556">
        <v>1</v>
      </c>
      <c r="J556">
        <v>764</v>
      </c>
      <c r="K556">
        <v>4</v>
      </c>
      <c r="L556">
        <f>IF(Sheet1!M556="Male",0,1)</f>
        <v>1</v>
      </c>
      <c r="M556">
        <v>55</v>
      </c>
      <c r="N556">
        <v>2</v>
      </c>
      <c r="O556">
        <v>2</v>
      </c>
      <c r="P556" cm="1">
        <f t="array" ref="P556">_xlfn.IFS(Sheet1!Q556="Healthcare Representative",0,Sheet1!Q556="Human Resources",1,Sheet1!Q556="Laboratory Technician",2,Sheet1!Q556="Manager",3,Sheet1!Q556="Manufacturing Director",4,Sheet1!Q556="Research Director",5,Sheet1!Q556="Research Scientist",6,Sheet1!Q556="Sales Executive",7,Sheet1!Q556="Sales Representative",8)</f>
        <v>0</v>
      </c>
      <c r="Q556">
        <v>1</v>
      </c>
      <c r="R556">
        <f>IF(Sheet1!S556="Single",0,IF(Sheet1!S556="Married",1,2))</f>
        <v>0</v>
      </c>
      <c r="S556">
        <v>6811</v>
      </c>
      <c r="T556">
        <v>23398</v>
      </c>
      <c r="U556">
        <v>8</v>
      </c>
      <c r="V556">
        <f>IF(Sheet1!X556="No",0,1)</f>
        <v>0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</row>
    <row r="557" spans="1:34" x14ac:dyDescent="0.3">
      <c r="A557">
        <f>IF(Sheet1!C557="No",0,1)</f>
        <v>0</v>
      </c>
      <c r="B557">
        <v>29</v>
      </c>
      <c r="C557">
        <f>IF(Sheet1!D557="Non-Travel",0,IF(Sheet1!D557="Travel_Frequently",1,2))</f>
        <v>2</v>
      </c>
      <c r="D557">
        <v>1090</v>
      </c>
      <c r="E557">
        <f>IF(Sheet1!F557="Human Resources",0,IF(Sheet1!F557="Research &amp; Development",1,2))</f>
        <v>2</v>
      </c>
      <c r="F557">
        <v>10</v>
      </c>
      <c r="G557">
        <v>3</v>
      </c>
      <c r="H557" cm="1">
        <f t="array" ref="H557">_xlfn.IFS(Sheet1!I557="Human Resources",0,Sheet1!I557="Life Sciences",1,Sheet1!I557="Marketing",2,Sheet1!I557="Medical",3,Sheet1!I557="Technical Degree",4,Sheet1!I557="Other",5)</f>
        <v>2</v>
      </c>
      <c r="I557">
        <v>1</v>
      </c>
      <c r="J557">
        <v>766</v>
      </c>
      <c r="K557">
        <v>4</v>
      </c>
      <c r="L557">
        <f>IF(Sheet1!M557="Male",0,1)</f>
        <v>0</v>
      </c>
      <c r="M557">
        <v>83</v>
      </c>
      <c r="N557">
        <v>3</v>
      </c>
      <c r="O557">
        <v>1</v>
      </c>
      <c r="P557" cm="1">
        <f t="array" ref="P557">_xlfn.IFS(Sheet1!Q557="Healthcare Representative",0,Sheet1!Q557="Human Resources",1,Sheet1!Q557="Laboratory Technician",2,Sheet1!Q557="Manager",3,Sheet1!Q557="Manufacturing Director",4,Sheet1!Q557="Research Director",5,Sheet1!Q557="Research Scientist",6,Sheet1!Q557="Sales Executive",7,Sheet1!Q557="Sales Representative",8)</f>
        <v>8</v>
      </c>
      <c r="Q557">
        <v>2</v>
      </c>
      <c r="R557">
        <f>IF(Sheet1!S557="Single",0,IF(Sheet1!S557="Married",1,2))</f>
        <v>2</v>
      </c>
      <c r="S557">
        <v>2297</v>
      </c>
      <c r="T557">
        <v>17967</v>
      </c>
      <c r="U557">
        <v>1</v>
      </c>
      <c r="V557">
        <f>IF(Sheet1!X557="No",0,1)</f>
        <v>0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</row>
    <row r="558" spans="1:34" x14ac:dyDescent="0.3">
      <c r="A558">
        <f>IF(Sheet1!C558="No",0,1)</f>
        <v>0</v>
      </c>
      <c r="B558">
        <v>53</v>
      </c>
      <c r="C558">
        <f>IF(Sheet1!D558="Non-Travel",0,IF(Sheet1!D558="Travel_Frequently",1,2))</f>
        <v>2</v>
      </c>
      <c r="D558">
        <v>346</v>
      </c>
      <c r="E558">
        <f>IF(Sheet1!F558="Human Resources",0,IF(Sheet1!F558="Research &amp; Development",1,2))</f>
        <v>1</v>
      </c>
      <c r="F558">
        <v>6</v>
      </c>
      <c r="G558">
        <v>3</v>
      </c>
      <c r="H558" cm="1">
        <f t="array" ref="H558">_xlfn.IFS(Sheet1!I558="Human Resources",0,Sheet1!I558="Life Sciences",1,Sheet1!I558="Marketing",2,Sheet1!I558="Medical",3,Sheet1!I558="Technical Degree",4,Sheet1!I558="Other",5)</f>
        <v>1</v>
      </c>
      <c r="I558">
        <v>1</v>
      </c>
      <c r="J558">
        <v>769</v>
      </c>
      <c r="K558">
        <v>4</v>
      </c>
      <c r="L558">
        <f>IF(Sheet1!M558="Male",0,1)</f>
        <v>0</v>
      </c>
      <c r="M558">
        <v>86</v>
      </c>
      <c r="N558">
        <v>3</v>
      </c>
      <c r="O558">
        <v>2</v>
      </c>
      <c r="P558" cm="1">
        <f t="array" ref="P558">_xlfn.IFS(Sheet1!Q558="Healthcare Representative",0,Sheet1!Q558="Human Resources",1,Sheet1!Q558="Laboratory Technician",2,Sheet1!Q558="Manager",3,Sheet1!Q558="Manufacturing Director",4,Sheet1!Q558="Research Director",5,Sheet1!Q558="Research Scientist",6,Sheet1!Q558="Sales Executive",7,Sheet1!Q558="Sales Representative",8)</f>
        <v>2</v>
      </c>
      <c r="Q558">
        <v>4</v>
      </c>
      <c r="R558">
        <f>IF(Sheet1!S558="Single",0,IF(Sheet1!S558="Married",1,2))</f>
        <v>0</v>
      </c>
      <c r="S558">
        <v>2450</v>
      </c>
      <c r="T558">
        <v>10919</v>
      </c>
      <c r="U558">
        <v>2</v>
      </c>
      <c r="V558">
        <f>IF(Sheet1!X558="No",0,1)</f>
        <v>0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</row>
    <row r="559" spans="1:34" x14ac:dyDescent="0.3">
      <c r="A559">
        <f>IF(Sheet1!C559="No",0,1)</f>
        <v>0</v>
      </c>
      <c r="B559">
        <v>35</v>
      </c>
      <c r="C559">
        <f>IF(Sheet1!D559="Non-Travel",0,IF(Sheet1!D559="Travel_Frequently",1,2))</f>
        <v>0</v>
      </c>
      <c r="D559">
        <v>1225</v>
      </c>
      <c r="E559">
        <f>IF(Sheet1!F559="Human Resources",0,IF(Sheet1!F559="Research &amp; Development",1,2))</f>
        <v>1</v>
      </c>
      <c r="F559">
        <v>2</v>
      </c>
      <c r="G559">
        <v>4</v>
      </c>
      <c r="H559" cm="1">
        <f t="array" ref="H559">_xlfn.IFS(Sheet1!I559="Human Resources",0,Sheet1!I559="Life Sciences",1,Sheet1!I559="Marketing",2,Sheet1!I559="Medical",3,Sheet1!I559="Technical Degree",4,Sheet1!I559="Other",5)</f>
        <v>1</v>
      </c>
      <c r="I559">
        <v>1</v>
      </c>
      <c r="J559">
        <v>771</v>
      </c>
      <c r="K559">
        <v>4</v>
      </c>
      <c r="L559">
        <f>IF(Sheet1!M559="Male",0,1)</f>
        <v>1</v>
      </c>
      <c r="M559">
        <v>61</v>
      </c>
      <c r="N559">
        <v>3</v>
      </c>
      <c r="O559">
        <v>2</v>
      </c>
      <c r="P559" cm="1">
        <f t="array" ref="P559">_xlfn.IFS(Sheet1!Q559="Healthcare Representative",0,Sheet1!Q559="Human Resources",1,Sheet1!Q559="Laboratory Technician",2,Sheet1!Q559="Manager",3,Sheet1!Q559="Manufacturing Director",4,Sheet1!Q559="Research Director",5,Sheet1!Q559="Research Scientist",6,Sheet1!Q559="Sales Executive",7,Sheet1!Q559="Sales Representative",8)</f>
        <v>0</v>
      </c>
      <c r="Q559">
        <v>1</v>
      </c>
      <c r="R559">
        <f>IF(Sheet1!S559="Single",0,IF(Sheet1!S559="Married",1,2))</f>
        <v>2</v>
      </c>
      <c r="S559">
        <v>5093</v>
      </c>
      <c r="T559">
        <v>4761</v>
      </c>
      <c r="U559">
        <v>2</v>
      </c>
      <c r="V559">
        <f>IF(Sheet1!X559="No",0,1)</f>
        <v>0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</row>
    <row r="560" spans="1:34" x14ac:dyDescent="0.3">
      <c r="A560">
        <f>IF(Sheet1!C560="No",0,1)</f>
        <v>0</v>
      </c>
      <c r="B560">
        <v>32</v>
      </c>
      <c r="C560">
        <f>IF(Sheet1!D560="Non-Travel",0,IF(Sheet1!D560="Travel_Frequently",1,2))</f>
        <v>1</v>
      </c>
      <c r="D560">
        <v>430</v>
      </c>
      <c r="E560">
        <f>IF(Sheet1!F560="Human Resources",0,IF(Sheet1!F560="Research &amp; Development",1,2))</f>
        <v>1</v>
      </c>
      <c r="F560">
        <v>24</v>
      </c>
      <c r="G560">
        <v>4</v>
      </c>
      <c r="H560" cm="1">
        <f t="array" ref="H560">_xlfn.IFS(Sheet1!I560="Human Resources",0,Sheet1!I560="Life Sciences",1,Sheet1!I560="Marketing",2,Sheet1!I560="Medical",3,Sheet1!I560="Technical Degree",4,Sheet1!I560="Other",5)</f>
        <v>1</v>
      </c>
      <c r="I560">
        <v>1</v>
      </c>
      <c r="J560">
        <v>772</v>
      </c>
      <c r="K560">
        <v>1</v>
      </c>
      <c r="L560">
        <f>IF(Sheet1!M560="Male",0,1)</f>
        <v>0</v>
      </c>
      <c r="M560">
        <v>80</v>
      </c>
      <c r="N560">
        <v>3</v>
      </c>
      <c r="O560">
        <v>2</v>
      </c>
      <c r="P560" cm="1">
        <f t="array" ref="P560">_xlfn.IFS(Sheet1!Q560="Healthcare Representative",0,Sheet1!Q560="Human Resources",1,Sheet1!Q560="Laboratory Technician",2,Sheet1!Q560="Manager",3,Sheet1!Q560="Manufacturing Director",4,Sheet1!Q560="Research Director",5,Sheet1!Q560="Research Scientist",6,Sheet1!Q560="Sales Executive",7,Sheet1!Q560="Sales Representative",8)</f>
        <v>2</v>
      </c>
      <c r="Q560">
        <v>4</v>
      </c>
      <c r="R560">
        <f>IF(Sheet1!S560="Single",0,IF(Sheet1!S560="Married",1,2))</f>
        <v>1</v>
      </c>
      <c r="S560">
        <v>5309</v>
      </c>
      <c r="T560">
        <v>21146</v>
      </c>
      <c r="U560">
        <v>1</v>
      </c>
      <c r="V560">
        <f>IF(Sheet1!X560="No",0,1)</f>
        <v>0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</row>
    <row r="561" spans="1:34" x14ac:dyDescent="0.3">
      <c r="A561">
        <f>IF(Sheet1!C561="No",0,1)</f>
        <v>0</v>
      </c>
      <c r="B561">
        <v>38</v>
      </c>
      <c r="C561">
        <f>IF(Sheet1!D561="Non-Travel",0,IF(Sheet1!D561="Travel_Frequently",1,2))</f>
        <v>2</v>
      </c>
      <c r="D561">
        <v>268</v>
      </c>
      <c r="E561">
        <f>IF(Sheet1!F561="Human Resources",0,IF(Sheet1!F561="Research &amp; Development",1,2))</f>
        <v>1</v>
      </c>
      <c r="F561">
        <v>2</v>
      </c>
      <c r="G561">
        <v>5</v>
      </c>
      <c r="H561" cm="1">
        <f t="array" ref="H561">_xlfn.IFS(Sheet1!I561="Human Resources",0,Sheet1!I561="Life Sciences",1,Sheet1!I561="Marketing",2,Sheet1!I561="Medical",3,Sheet1!I561="Technical Degree",4,Sheet1!I561="Other",5)</f>
        <v>3</v>
      </c>
      <c r="I561">
        <v>1</v>
      </c>
      <c r="J561">
        <v>773</v>
      </c>
      <c r="K561">
        <v>4</v>
      </c>
      <c r="L561">
        <f>IF(Sheet1!M561="Male",0,1)</f>
        <v>0</v>
      </c>
      <c r="M561">
        <v>92</v>
      </c>
      <c r="N561">
        <v>3</v>
      </c>
      <c r="O561">
        <v>1</v>
      </c>
      <c r="P561" cm="1">
        <f t="array" ref="P561">_xlfn.IFS(Sheet1!Q561="Healthcare Representative",0,Sheet1!Q561="Human Resources",1,Sheet1!Q561="Laboratory Technician",2,Sheet1!Q561="Manager",3,Sheet1!Q561="Manufacturing Director",4,Sheet1!Q561="Research Director",5,Sheet1!Q561="Research Scientist",6,Sheet1!Q561="Sales Executive",7,Sheet1!Q561="Sales Representative",8)</f>
        <v>6</v>
      </c>
      <c r="Q561">
        <v>3</v>
      </c>
      <c r="R561">
        <f>IF(Sheet1!S561="Single",0,IF(Sheet1!S561="Married",1,2))</f>
        <v>1</v>
      </c>
      <c r="S561">
        <v>3057</v>
      </c>
      <c r="T561">
        <v>20471</v>
      </c>
      <c r="U561">
        <v>6</v>
      </c>
      <c r="V561">
        <f>IF(Sheet1!X561="No",0,1)</f>
        <v>1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</row>
    <row r="562" spans="1:34" x14ac:dyDescent="0.3">
      <c r="A562">
        <f>IF(Sheet1!C562="No",0,1)</f>
        <v>0</v>
      </c>
      <c r="B562">
        <v>34</v>
      </c>
      <c r="C562">
        <f>IF(Sheet1!D562="Non-Travel",0,IF(Sheet1!D562="Travel_Frequently",1,2))</f>
        <v>2</v>
      </c>
      <c r="D562">
        <v>167</v>
      </c>
      <c r="E562">
        <f>IF(Sheet1!F562="Human Resources",0,IF(Sheet1!F562="Research &amp; Development",1,2))</f>
        <v>1</v>
      </c>
      <c r="F562">
        <v>8</v>
      </c>
      <c r="G562">
        <v>5</v>
      </c>
      <c r="H562" cm="1">
        <f t="array" ref="H562">_xlfn.IFS(Sheet1!I562="Human Resources",0,Sheet1!I562="Life Sciences",1,Sheet1!I562="Marketing",2,Sheet1!I562="Medical",3,Sheet1!I562="Technical Degree",4,Sheet1!I562="Other",5)</f>
        <v>1</v>
      </c>
      <c r="I562">
        <v>1</v>
      </c>
      <c r="J562">
        <v>775</v>
      </c>
      <c r="K562">
        <v>2</v>
      </c>
      <c r="L562">
        <f>IF(Sheet1!M562="Male",0,1)</f>
        <v>1</v>
      </c>
      <c r="M562">
        <v>32</v>
      </c>
      <c r="N562">
        <v>3</v>
      </c>
      <c r="O562">
        <v>2</v>
      </c>
      <c r="P562" cm="1">
        <f t="array" ref="P562">_xlfn.IFS(Sheet1!Q562="Healthcare Representative",0,Sheet1!Q562="Human Resources",1,Sheet1!Q562="Laboratory Technician",2,Sheet1!Q562="Manager",3,Sheet1!Q562="Manufacturing Director",4,Sheet1!Q562="Research Director",5,Sheet1!Q562="Research Scientist",6,Sheet1!Q562="Sales Executive",7,Sheet1!Q562="Sales Representative",8)</f>
        <v>4</v>
      </c>
      <c r="Q562">
        <v>1</v>
      </c>
      <c r="R562">
        <f>IF(Sheet1!S562="Single",0,IF(Sheet1!S562="Married",1,2))</f>
        <v>2</v>
      </c>
      <c r="S562">
        <v>5121</v>
      </c>
      <c r="T562">
        <v>4187</v>
      </c>
      <c r="U562">
        <v>3</v>
      </c>
      <c r="V562">
        <f>IF(Sheet1!X562="No",0,1)</f>
        <v>0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>
        <f>IF(Sheet1!C563="No",0,1)</f>
        <v>0</v>
      </c>
      <c r="B563">
        <v>52</v>
      </c>
      <c r="C563">
        <f>IF(Sheet1!D563="Non-Travel",0,IF(Sheet1!D563="Travel_Frequently",1,2))</f>
        <v>2</v>
      </c>
      <c r="D563">
        <v>621</v>
      </c>
      <c r="E563">
        <f>IF(Sheet1!F563="Human Resources",0,IF(Sheet1!F563="Research &amp; Development",1,2))</f>
        <v>2</v>
      </c>
      <c r="F563">
        <v>3</v>
      </c>
      <c r="G563">
        <v>4</v>
      </c>
      <c r="H563" cm="1">
        <f t="array" ref="H563">_xlfn.IFS(Sheet1!I563="Human Resources",0,Sheet1!I563="Life Sciences",1,Sheet1!I563="Marketing",2,Sheet1!I563="Medical",3,Sheet1!I563="Technical Degree",4,Sheet1!I563="Other",5)</f>
        <v>2</v>
      </c>
      <c r="I563">
        <v>1</v>
      </c>
      <c r="J563">
        <v>776</v>
      </c>
      <c r="K563">
        <v>3</v>
      </c>
      <c r="L563">
        <f>IF(Sheet1!M563="Male",0,1)</f>
        <v>0</v>
      </c>
      <c r="M563">
        <v>31</v>
      </c>
      <c r="N563">
        <v>2</v>
      </c>
      <c r="O563">
        <v>4</v>
      </c>
      <c r="P563" cm="1">
        <f t="array" ref="P563">_xlfn.IFS(Sheet1!Q563="Healthcare Representative",0,Sheet1!Q563="Human Resources",1,Sheet1!Q563="Laboratory Technician",2,Sheet1!Q563="Manager",3,Sheet1!Q563="Manufacturing Director",4,Sheet1!Q563="Research Director",5,Sheet1!Q563="Research Scientist",6,Sheet1!Q563="Sales Executive",7,Sheet1!Q563="Sales Representative",8)</f>
        <v>3</v>
      </c>
      <c r="Q563">
        <v>1</v>
      </c>
      <c r="R563">
        <f>IF(Sheet1!S563="Single",0,IF(Sheet1!S563="Married",1,2))</f>
        <v>1</v>
      </c>
      <c r="S563">
        <v>16856</v>
      </c>
      <c r="T563">
        <v>10084</v>
      </c>
      <c r="U563">
        <v>1</v>
      </c>
      <c r="V563">
        <f>IF(Sheet1!X563="No",0,1)</f>
        <v>0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</row>
    <row r="564" spans="1:34" x14ac:dyDescent="0.3">
      <c r="A564">
        <f>IF(Sheet1!C564="No",0,1)</f>
        <v>1</v>
      </c>
      <c r="B564">
        <v>33</v>
      </c>
      <c r="C564">
        <f>IF(Sheet1!D564="Non-Travel",0,IF(Sheet1!D564="Travel_Frequently",1,2))</f>
        <v>2</v>
      </c>
      <c r="D564">
        <v>527</v>
      </c>
      <c r="E564">
        <f>IF(Sheet1!F564="Human Resources",0,IF(Sheet1!F564="Research &amp; Development",1,2))</f>
        <v>1</v>
      </c>
      <c r="F564">
        <v>1</v>
      </c>
      <c r="G564">
        <v>4</v>
      </c>
      <c r="H564" cm="1">
        <f t="array" ref="H564">_xlfn.IFS(Sheet1!I564="Human Resources",0,Sheet1!I564="Life Sciences",1,Sheet1!I564="Marketing",2,Sheet1!I564="Medical",3,Sheet1!I564="Technical Degree",4,Sheet1!I564="Other",5)</f>
        <v>5</v>
      </c>
      <c r="I564">
        <v>1</v>
      </c>
      <c r="J564">
        <v>780</v>
      </c>
      <c r="K564">
        <v>4</v>
      </c>
      <c r="L564">
        <f>IF(Sheet1!M564="Male",0,1)</f>
        <v>0</v>
      </c>
      <c r="M564">
        <v>63</v>
      </c>
      <c r="N564">
        <v>3</v>
      </c>
      <c r="O564">
        <v>1</v>
      </c>
      <c r="P564" cm="1">
        <f t="array" ref="P564">_xlfn.IFS(Sheet1!Q564="Healthcare Representative",0,Sheet1!Q564="Human Resources",1,Sheet1!Q564="Laboratory Technician",2,Sheet1!Q564="Manager",3,Sheet1!Q564="Manufacturing Director",4,Sheet1!Q564="Research Director",5,Sheet1!Q564="Research Scientist",6,Sheet1!Q564="Sales Executive",7,Sheet1!Q564="Sales Representative",8)</f>
        <v>6</v>
      </c>
      <c r="Q564">
        <v>4</v>
      </c>
      <c r="R564">
        <f>IF(Sheet1!S564="Single",0,IF(Sheet1!S564="Married",1,2))</f>
        <v>0</v>
      </c>
      <c r="S564">
        <v>2686</v>
      </c>
      <c r="T564">
        <v>5207</v>
      </c>
      <c r="U564">
        <v>1</v>
      </c>
      <c r="V564">
        <f>IF(Sheet1!X564="No",0,1)</f>
        <v>1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</row>
    <row r="565" spans="1:34" x14ac:dyDescent="0.3">
      <c r="A565">
        <f>IF(Sheet1!C565="No",0,1)</f>
        <v>0</v>
      </c>
      <c r="B565">
        <v>25</v>
      </c>
      <c r="C565">
        <f>IF(Sheet1!D565="Non-Travel",0,IF(Sheet1!D565="Travel_Frequently",1,2))</f>
        <v>2</v>
      </c>
      <c r="D565">
        <v>883</v>
      </c>
      <c r="E565">
        <f>IF(Sheet1!F565="Human Resources",0,IF(Sheet1!F565="Research &amp; Development",1,2))</f>
        <v>2</v>
      </c>
      <c r="F565">
        <v>26</v>
      </c>
      <c r="G565">
        <v>1</v>
      </c>
      <c r="H565" cm="1">
        <f t="array" ref="H565">_xlfn.IFS(Sheet1!I565="Human Resources",0,Sheet1!I565="Life Sciences",1,Sheet1!I565="Marketing",2,Sheet1!I565="Medical",3,Sheet1!I565="Technical Degree",4,Sheet1!I565="Other",5)</f>
        <v>3</v>
      </c>
      <c r="I565">
        <v>1</v>
      </c>
      <c r="J565">
        <v>781</v>
      </c>
      <c r="K565">
        <v>3</v>
      </c>
      <c r="L565">
        <f>IF(Sheet1!M565="Male",0,1)</f>
        <v>1</v>
      </c>
      <c r="M565">
        <v>32</v>
      </c>
      <c r="N565">
        <v>3</v>
      </c>
      <c r="O565">
        <v>2</v>
      </c>
      <c r="P565" cm="1">
        <f t="array" ref="P565">_xlfn.IFS(Sheet1!Q565="Healthcare Representative",0,Sheet1!Q565="Human Resources",1,Sheet1!Q565="Laboratory Technician",2,Sheet1!Q565="Manager",3,Sheet1!Q565="Manufacturing Director",4,Sheet1!Q565="Research Director",5,Sheet1!Q565="Research Scientist",6,Sheet1!Q565="Sales Executive",7,Sheet1!Q565="Sales Representative",8)</f>
        <v>7</v>
      </c>
      <c r="Q565">
        <v>4</v>
      </c>
      <c r="R565">
        <f>IF(Sheet1!S565="Single",0,IF(Sheet1!S565="Married",1,2))</f>
        <v>0</v>
      </c>
      <c r="S565">
        <v>6180</v>
      </c>
      <c r="T565">
        <v>22807</v>
      </c>
      <c r="U565">
        <v>1</v>
      </c>
      <c r="V565">
        <f>IF(Sheet1!X565="No",0,1)</f>
        <v>0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</row>
    <row r="566" spans="1:34" x14ac:dyDescent="0.3">
      <c r="A566">
        <f>IF(Sheet1!C566="No",0,1)</f>
        <v>0</v>
      </c>
      <c r="B566">
        <v>45</v>
      </c>
      <c r="C566">
        <f>IF(Sheet1!D566="Non-Travel",0,IF(Sheet1!D566="Travel_Frequently",1,2))</f>
        <v>2</v>
      </c>
      <c r="D566">
        <v>954</v>
      </c>
      <c r="E566">
        <f>IF(Sheet1!F566="Human Resources",0,IF(Sheet1!F566="Research &amp; Development",1,2))</f>
        <v>2</v>
      </c>
      <c r="F566">
        <v>2</v>
      </c>
      <c r="G566">
        <v>2</v>
      </c>
      <c r="H566" cm="1">
        <f t="array" ref="H566">_xlfn.IFS(Sheet1!I566="Human Resources",0,Sheet1!I566="Life Sciences",1,Sheet1!I566="Marketing",2,Sheet1!I566="Medical",3,Sheet1!I566="Technical Degree",4,Sheet1!I566="Other",5)</f>
        <v>4</v>
      </c>
      <c r="I566">
        <v>1</v>
      </c>
      <c r="J566">
        <v>783</v>
      </c>
      <c r="K566">
        <v>2</v>
      </c>
      <c r="L566">
        <f>IF(Sheet1!M566="Male",0,1)</f>
        <v>0</v>
      </c>
      <c r="M566">
        <v>46</v>
      </c>
      <c r="N566">
        <v>1</v>
      </c>
      <c r="O566">
        <v>2</v>
      </c>
      <c r="P566" cm="1">
        <f t="array" ref="P566">_xlfn.IFS(Sheet1!Q566="Healthcare Representative",0,Sheet1!Q566="Human Resources",1,Sheet1!Q566="Laboratory Technician",2,Sheet1!Q566="Manager",3,Sheet1!Q566="Manufacturing Director",4,Sheet1!Q566="Research Director",5,Sheet1!Q566="Research Scientist",6,Sheet1!Q566="Sales Executive",7,Sheet1!Q566="Sales Representative",8)</f>
        <v>8</v>
      </c>
      <c r="Q566">
        <v>3</v>
      </c>
      <c r="R566">
        <f>IF(Sheet1!S566="Single",0,IF(Sheet1!S566="Married",1,2))</f>
        <v>0</v>
      </c>
      <c r="S566">
        <v>6632</v>
      </c>
      <c r="T566">
        <v>12388</v>
      </c>
      <c r="U566">
        <v>0</v>
      </c>
      <c r="V566">
        <f>IF(Sheet1!X566="No",0,1)</f>
        <v>0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</row>
    <row r="567" spans="1:34" x14ac:dyDescent="0.3">
      <c r="A567">
        <f>IF(Sheet1!C567="No",0,1)</f>
        <v>0</v>
      </c>
      <c r="B567">
        <v>23</v>
      </c>
      <c r="C567">
        <f>IF(Sheet1!D567="Non-Travel",0,IF(Sheet1!D567="Travel_Frequently",1,2))</f>
        <v>2</v>
      </c>
      <c r="D567">
        <v>310</v>
      </c>
      <c r="E567">
        <f>IF(Sheet1!F567="Human Resources",0,IF(Sheet1!F567="Research &amp; Development",1,2))</f>
        <v>1</v>
      </c>
      <c r="F567">
        <v>10</v>
      </c>
      <c r="G567">
        <v>1</v>
      </c>
      <c r="H567" cm="1">
        <f t="array" ref="H567">_xlfn.IFS(Sheet1!I567="Human Resources",0,Sheet1!I567="Life Sciences",1,Sheet1!I567="Marketing",2,Sheet1!I567="Medical",3,Sheet1!I567="Technical Degree",4,Sheet1!I567="Other",5)</f>
        <v>3</v>
      </c>
      <c r="I567">
        <v>1</v>
      </c>
      <c r="J567">
        <v>784</v>
      </c>
      <c r="K567">
        <v>1</v>
      </c>
      <c r="L567">
        <f>IF(Sheet1!M567="Male",0,1)</f>
        <v>0</v>
      </c>
      <c r="M567">
        <v>79</v>
      </c>
      <c r="N567">
        <v>4</v>
      </c>
      <c r="O567">
        <v>1</v>
      </c>
      <c r="P567" cm="1">
        <f t="array" ref="P567">_xlfn.IFS(Sheet1!Q567="Healthcare Representative",0,Sheet1!Q567="Human Resources",1,Sheet1!Q567="Laboratory Technician",2,Sheet1!Q567="Manager",3,Sheet1!Q567="Manufacturing Director",4,Sheet1!Q567="Research Director",5,Sheet1!Q567="Research Scientist",6,Sheet1!Q567="Sales Executive",7,Sheet1!Q567="Sales Representative",8)</f>
        <v>6</v>
      </c>
      <c r="Q567">
        <v>3</v>
      </c>
      <c r="R567">
        <f>IF(Sheet1!S567="Single",0,IF(Sheet1!S567="Married",1,2))</f>
        <v>0</v>
      </c>
      <c r="S567">
        <v>3505</v>
      </c>
      <c r="T567">
        <v>19630</v>
      </c>
      <c r="U567">
        <v>1</v>
      </c>
      <c r="V567">
        <f>IF(Sheet1!X567="No",0,1)</f>
        <v>0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</row>
    <row r="568" spans="1:34" x14ac:dyDescent="0.3">
      <c r="A568">
        <f>IF(Sheet1!C568="No",0,1)</f>
        <v>1</v>
      </c>
      <c r="B568">
        <v>47</v>
      </c>
      <c r="C568">
        <f>IF(Sheet1!D568="Non-Travel",0,IF(Sheet1!D568="Travel_Frequently",1,2))</f>
        <v>1</v>
      </c>
      <c r="D568">
        <v>719</v>
      </c>
      <c r="E568">
        <f>IF(Sheet1!F568="Human Resources",0,IF(Sheet1!F568="Research &amp; Development",1,2))</f>
        <v>2</v>
      </c>
      <c r="F568">
        <v>27</v>
      </c>
      <c r="G568">
        <v>2</v>
      </c>
      <c r="H568" cm="1">
        <f t="array" ref="H568">_xlfn.IFS(Sheet1!I568="Human Resources",0,Sheet1!I568="Life Sciences",1,Sheet1!I568="Marketing",2,Sheet1!I568="Medical",3,Sheet1!I568="Technical Degree",4,Sheet1!I568="Other",5)</f>
        <v>1</v>
      </c>
      <c r="I568">
        <v>1</v>
      </c>
      <c r="J568">
        <v>785</v>
      </c>
      <c r="K568">
        <v>2</v>
      </c>
      <c r="L568">
        <f>IF(Sheet1!M568="Male",0,1)</f>
        <v>1</v>
      </c>
      <c r="M568">
        <v>77</v>
      </c>
      <c r="N568">
        <v>4</v>
      </c>
      <c r="O568">
        <v>2</v>
      </c>
      <c r="P568" cm="1">
        <f t="array" ref="P568">_xlfn.IFS(Sheet1!Q568="Healthcare Representative",0,Sheet1!Q568="Human Resources",1,Sheet1!Q568="Laboratory Technician",2,Sheet1!Q568="Manager",3,Sheet1!Q568="Manufacturing Director",4,Sheet1!Q568="Research Director",5,Sheet1!Q568="Research Scientist",6,Sheet1!Q568="Sales Executive",7,Sheet1!Q568="Sales Representative",8)</f>
        <v>7</v>
      </c>
      <c r="Q568">
        <v>3</v>
      </c>
      <c r="R568">
        <f>IF(Sheet1!S568="Single",0,IF(Sheet1!S568="Married",1,2))</f>
        <v>0</v>
      </c>
      <c r="S568">
        <v>6397</v>
      </c>
      <c r="T568">
        <v>10339</v>
      </c>
      <c r="U568">
        <v>4</v>
      </c>
      <c r="V568">
        <f>IF(Sheet1!X568="No",0,1)</f>
        <v>1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</row>
    <row r="569" spans="1:34" x14ac:dyDescent="0.3">
      <c r="A569">
        <f>IF(Sheet1!C569="No",0,1)</f>
        <v>0</v>
      </c>
      <c r="B569">
        <v>34</v>
      </c>
      <c r="C569">
        <f>IF(Sheet1!D569="Non-Travel",0,IF(Sheet1!D569="Travel_Frequently",1,2))</f>
        <v>2</v>
      </c>
      <c r="D569">
        <v>304</v>
      </c>
      <c r="E569">
        <f>IF(Sheet1!F569="Human Resources",0,IF(Sheet1!F569="Research &amp; Development",1,2))</f>
        <v>2</v>
      </c>
      <c r="F569">
        <v>2</v>
      </c>
      <c r="G569">
        <v>3</v>
      </c>
      <c r="H569" cm="1">
        <f t="array" ref="H569">_xlfn.IFS(Sheet1!I569="Human Resources",0,Sheet1!I569="Life Sciences",1,Sheet1!I569="Marketing",2,Sheet1!I569="Medical",3,Sheet1!I569="Technical Degree",4,Sheet1!I569="Other",5)</f>
        <v>5</v>
      </c>
      <c r="I569">
        <v>1</v>
      </c>
      <c r="J569">
        <v>786</v>
      </c>
      <c r="K569">
        <v>4</v>
      </c>
      <c r="L569">
        <f>IF(Sheet1!M569="Male",0,1)</f>
        <v>0</v>
      </c>
      <c r="M569">
        <v>60</v>
      </c>
      <c r="N569">
        <v>3</v>
      </c>
      <c r="O569">
        <v>2</v>
      </c>
      <c r="P569" cm="1">
        <f t="array" ref="P569">_xlfn.IFS(Sheet1!Q569="Healthcare Representative",0,Sheet1!Q569="Human Resources",1,Sheet1!Q569="Laboratory Technician",2,Sheet1!Q569="Manager",3,Sheet1!Q569="Manufacturing Director",4,Sheet1!Q569="Research Director",5,Sheet1!Q569="Research Scientist",6,Sheet1!Q569="Sales Executive",7,Sheet1!Q569="Sales Representative",8)</f>
        <v>7</v>
      </c>
      <c r="Q569">
        <v>4</v>
      </c>
      <c r="R569">
        <f>IF(Sheet1!S569="Single",0,IF(Sheet1!S569="Married",1,2))</f>
        <v>0</v>
      </c>
      <c r="S569">
        <v>6274</v>
      </c>
      <c r="T569">
        <v>18686</v>
      </c>
      <c r="U569">
        <v>1</v>
      </c>
      <c r="V569">
        <f>IF(Sheet1!X569="No",0,1)</f>
        <v>0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</row>
    <row r="570" spans="1:34" x14ac:dyDescent="0.3">
      <c r="A570">
        <f>IF(Sheet1!C570="No",0,1)</f>
        <v>1</v>
      </c>
      <c r="B570">
        <v>55</v>
      </c>
      <c r="C570">
        <f>IF(Sheet1!D570="Non-Travel",0,IF(Sheet1!D570="Travel_Frequently",1,2))</f>
        <v>2</v>
      </c>
      <c r="D570">
        <v>725</v>
      </c>
      <c r="E570">
        <f>IF(Sheet1!F570="Human Resources",0,IF(Sheet1!F570="Research &amp; Development",1,2))</f>
        <v>1</v>
      </c>
      <c r="F570">
        <v>2</v>
      </c>
      <c r="G570">
        <v>3</v>
      </c>
      <c r="H570" cm="1">
        <f t="array" ref="H570">_xlfn.IFS(Sheet1!I570="Human Resources",0,Sheet1!I570="Life Sciences",1,Sheet1!I570="Marketing",2,Sheet1!I570="Medical",3,Sheet1!I570="Technical Degree",4,Sheet1!I570="Other",5)</f>
        <v>3</v>
      </c>
      <c r="I570">
        <v>1</v>
      </c>
      <c r="J570">
        <v>787</v>
      </c>
      <c r="K570">
        <v>4</v>
      </c>
      <c r="L570">
        <f>IF(Sheet1!M570="Male",0,1)</f>
        <v>0</v>
      </c>
      <c r="M570">
        <v>78</v>
      </c>
      <c r="N570">
        <v>3</v>
      </c>
      <c r="O570">
        <v>5</v>
      </c>
      <c r="P570" cm="1">
        <f t="array" ref="P570">_xlfn.IFS(Sheet1!Q570="Healthcare Representative",0,Sheet1!Q570="Human Resources",1,Sheet1!Q570="Laboratory Technician",2,Sheet1!Q570="Manager",3,Sheet1!Q570="Manufacturing Director",4,Sheet1!Q570="Research Director",5,Sheet1!Q570="Research Scientist",6,Sheet1!Q570="Sales Executive",7,Sheet1!Q570="Sales Representative",8)</f>
        <v>3</v>
      </c>
      <c r="Q570">
        <v>1</v>
      </c>
      <c r="R570">
        <f>IF(Sheet1!S570="Single",0,IF(Sheet1!S570="Married",1,2))</f>
        <v>1</v>
      </c>
      <c r="S570">
        <v>19859</v>
      </c>
      <c r="T570">
        <v>21199</v>
      </c>
      <c r="U570">
        <v>5</v>
      </c>
      <c r="V570">
        <f>IF(Sheet1!X570="No",0,1)</f>
        <v>1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</row>
    <row r="571" spans="1:34" x14ac:dyDescent="0.3">
      <c r="A571">
        <f>IF(Sheet1!C571="No",0,1)</f>
        <v>0</v>
      </c>
      <c r="B571">
        <v>36</v>
      </c>
      <c r="C571">
        <f>IF(Sheet1!D571="Non-Travel",0,IF(Sheet1!D571="Travel_Frequently",1,2))</f>
        <v>0</v>
      </c>
      <c r="D571">
        <v>1434</v>
      </c>
      <c r="E571">
        <f>IF(Sheet1!F571="Human Resources",0,IF(Sheet1!F571="Research &amp; Development",1,2))</f>
        <v>2</v>
      </c>
      <c r="F571">
        <v>8</v>
      </c>
      <c r="G571">
        <v>4</v>
      </c>
      <c r="H571" cm="1">
        <f t="array" ref="H571">_xlfn.IFS(Sheet1!I571="Human Resources",0,Sheet1!I571="Life Sciences",1,Sheet1!I571="Marketing",2,Sheet1!I571="Medical",3,Sheet1!I571="Technical Degree",4,Sheet1!I571="Other",5)</f>
        <v>1</v>
      </c>
      <c r="I571">
        <v>1</v>
      </c>
      <c r="J571">
        <v>789</v>
      </c>
      <c r="K571">
        <v>1</v>
      </c>
      <c r="L571">
        <f>IF(Sheet1!M571="Male",0,1)</f>
        <v>0</v>
      </c>
      <c r="M571">
        <v>76</v>
      </c>
      <c r="N571">
        <v>2</v>
      </c>
      <c r="O571">
        <v>3</v>
      </c>
      <c r="P571" cm="1">
        <f t="array" ref="P571">_xlfn.IFS(Sheet1!Q571="Healthcare Representative",0,Sheet1!Q571="Human Resources",1,Sheet1!Q571="Laboratory Technician",2,Sheet1!Q571="Manager",3,Sheet1!Q571="Manufacturing Director",4,Sheet1!Q571="Research Director",5,Sheet1!Q571="Research Scientist",6,Sheet1!Q571="Sales Executive",7,Sheet1!Q571="Sales Representative",8)</f>
        <v>7</v>
      </c>
      <c r="Q571">
        <v>1</v>
      </c>
      <c r="R571">
        <f>IF(Sheet1!S571="Single",0,IF(Sheet1!S571="Married",1,2))</f>
        <v>0</v>
      </c>
      <c r="S571">
        <v>7587</v>
      </c>
      <c r="T571">
        <v>14229</v>
      </c>
      <c r="U571">
        <v>1</v>
      </c>
      <c r="V571">
        <f>IF(Sheet1!X571="No",0,1)</f>
        <v>0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</row>
    <row r="572" spans="1:34" x14ac:dyDescent="0.3">
      <c r="A572">
        <f>IF(Sheet1!C572="No",0,1)</f>
        <v>0</v>
      </c>
      <c r="B572">
        <v>52</v>
      </c>
      <c r="C572">
        <f>IF(Sheet1!D572="Non-Travel",0,IF(Sheet1!D572="Travel_Frequently",1,2))</f>
        <v>0</v>
      </c>
      <c r="D572">
        <v>715</v>
      </c>
      <c r="E572">
        <f>IF(Sheet1!F572="Human Resources",0,IF(Sheet1!F572="Research &amp; Development",1,2))</f>
        <v>1</v>
      </c>
      <c r="F572">
        <v>19</v>
      </c>
      <c r="G572">
        <v>4</v>
      </c>
      <c r="H572" cm="1">
        <f t="array" ref="H572">_xlfn.IFS(Sheet1!I572="Human Resources",0,Sheet1!I572="Life Sciences",1,Sheet1!I572="Marketing",2,Sheet1!I572="Medical",3,Sheet1!I572="Technical Degree",4,Sheet1!I572="Other",5)</f>
        <v>3</v>
      </c>
      <c r="I572">
        <v>1</v>
      </c>
      <c r="J572">
        <v>791</v>
      </c>
      <c r="K572">
        <v>4</v>
      </c>
      <c r="L572">
        <f>IF(Sheet1!M572="Male",0,1)</f>
        <v>0</v>
      </c>
      <c r="M572">
        <v>41</v>
      </c>
      <c r="N572">
        <v>3</v>
      </c>
      <c r="O572">
        <v>1</v>
      </c>
      <c r="P572" cm="1">
        <f t="array" ref="P572">_xlfn.IFS(Sheet1!Q572="Healthcare Representative",0,Sheet1!Q572="Human Resources",1,Sheet1!Q572="Laboratory Technician",2,Sheet1!Q572="Manager",3,Sheet1!Q572="Manufacturing Director",4,Sheet1!Q572="Research Director",5,Sheet1!Q572="Research Scientist",6,Sheet1!Q572="Sales Executive",7,Sheet1!Q572="Sales Representative",8)</f>
        <v>6</v>
      </c>
      <c r="Q572">
        <v>4</v>
      </c>
      <c r="R572">
        <f>IF(Sheet1!S572="Single",0,IF(Sheet1!S572="Married",1,2))</f>
        <v>1</v>
      </c>
      <c r="S572">
        <v>4258</v>
      </c>
      <c r="T572">
        <v>26589</v>
      </c>
      <c r="U572">
        <v>0</v>
      </c>
      <c r="V572">
        <f>IF(Sheet1!X572="No",0,1)</f>
        <v>0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</row>
    <row r="573" spans="1:34" x14ac:dyDescent="0.3">
      <c r="A573">
        <f>IF(Sheet1!C573="No",0,1)</f>
        <v>0</v>
      </c>
      <c r="B573">
        <v>26</v>
      </c>
      <c r="C573">
        <f>IF(Sheet1!D573="Non-Travel",0,IF(Sheet1!D573="Travel_Frequently",1,2))</f>
        <v>1</v>
      </c>
      <c r="D573">
        <v>575</v>
      </c>
      <c r="E573">
        <f>IF(Sheet1!F573="Human Resources",0,IF(Sheet1!F573="Research &amp; Development",1,2))</f>
        <v>1</v>
      </c>
      <c r="F573">
        <v>1</v>
      </c>
      <c r="G573">
        <v>2</v>
      </c>
      <c r="H573" cm="1">
        <f t="array" ref="H573">_xlfn.IFS(Sheet1!I573="Human Resources",0,Sheet1!I573="Life Sciences",1,Sheet1!I573="Marketing",2,Sheet1!I573="Medical",3,Sheet1!I573="Technical Degree",4,Sheet1!I573="Other",5)</f>
        <v>1</v>
      </c>
      <c r="I573">
        <v>1</v>
      </c>
      <c r="J573">
        <v>792</v>
      </c>
      <c r="K573">
        <v>1</v>
      </c>
      <c r="L573">
        <f>IF(Sheet1!M573="Male",0,1)</f>
        <v>1</v>
      </c>
      <c r="M573">
        <v>71</v>
      </c>
      <c r="N573">
        <v>1</v>
      </c>
      <c r="O573">
        <v>1</v>
      </c>
      <c r="P573" cm="1">
        <f t="array" ref="P573">_xlfn.IFS(Sheet1!Q573="Healthcare Representative",0,Sheet1!Q573="Human Resources",1,Sheet1!Q573="Laboratory Technician",2,Sheet1!Q573="Manager",3,Sheet1!Q573="Manufacturing Director",4,Sheet1!Q573="Research Director",5,Sheet1!Q573="Research Scientist",6,Sheet1!Q573="Sales Executive",7,Sheet1!Q573="Sales Representative",8)</f>
        <v>2</v>
      </c>
      <c r="Q573">
        <v>4</v>
      </c>
      <c r="R573">
        <f>IF(Sheet1!S573="Single",0,IF(Sheet1!S573="Married",1,2))</f>
        <v>2</v>
      </c>
      <c r="S573">
        <v>4364</v>
      </c>
      <c r="T573">
        <v>5288</v>
      </c>
      <c r="U573">
        <v>3</v>
      </c>
      <c r="V573">
        <f>IF(Sheet1!X573="No",0,1)</f>
        <v>0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</row>
    <row r="574" spans="1:34" x14ac:dyDescent="0.3">
      <c r="A574">
        <f>IF(Sheet1!C574="No",0,1)</f>
        <v>0</v>
      </c>
      <c r="B574">
        <v>29</v>
      </c>
      <c r="C574">
        <f>IF(Sheet1!D574="Non-Travel",0,IF(Sheet1!D574="Travel_Frequently",1,2))</f>
        <v>2</v>
      </c>
      <c r="D574">
        <v>657</v>
      </c>
      <c r="E574">
        <f>IF(Sheet1!F574="Human Resources",0,IF(Sheet1!F574="Research &amp; Development",1,2))</f>
        <v>1</v>
      </c>
      <c r="F574">
        <v>27</v>
      </c>
      <c r="G574">
        <v>3</v>
      </c>
      <c r="H574" cm="1">
        <f t="array" ref="H574">_xlfn.IFS(Sheet1!I574="Human Resources",0,Sheet1!I574="Life Sciences",1,Sheet1!I574="Marketing",2,Sheet1!I574="Medical",3,Sheet1!I574="Technical Degree",4,Sheet1!I574="Other",5)</f>
        <v>3</v>
      </c>
      <c r="I574">
        <v>1</v>
      </c>
      <c r="J574">
        <v>793</v>
      </c>
      <c r="K574">
        <v>2</v>
      </c>
      <c r="L574">
        <f>IF(Sheet1!M574="Male",0,1)</f>
        <v>1</v>
      </c>
      <c r="M574">
        <v>66</v>
      </c>
      <c r="N574">
        <v>3</v>
      </c>
      <c r="O574">
        <v>2</v>
      </c>
      <c r="P574" cm="1">
        <f t="array" ref="P574">_xlfn.IFS(Sheet1!Q574="Healthcare Representative",0,Sheet1!Q574="Human Resources",1,Sheet1!Q574="Laboratory Technician",2,Sheet1!Q574="Manager",3,Sheet1!Q574="Manufacturing Director",4,Sheet1!Q574="Research Director",5,Sheet1!Q574="Research Scientist",6,Sheet1!Q574="Sales Executive",7,Sheet1!Q574="Sales Representative",8)</f>
        <v>0</v>
      </c>
      <c r="Q574">
        <v>3</v>
      </c>
      <c r="R574">
        <f>IF(Sheet1!S574="Single",0,IF(Sheet1!S574="Married",1,2))</f>
        <v>1</v>
      </c>
      <c r="S574">
        <v>4335</v>
      </c>
      <c r="T574">
        <v>25549</v>
      </c>
      <c r="U574">
        <v>4</v>
      </c>
      <c r="V574">
        <f>IF(Sheet1!X574="No",0,1)</f>
        <v>0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</row>
    <row r="575" spans="1:34" x14ac:dyDescent="0.3">
      <c r="A575">
        <f>IF(Sheet1!C575="No",0,1)</f>
        <v>1</v>
      </c>
      <c r="B575">
        <v>26</v>
      </c>
      <c r="C575">
        <f>IF(Sheet1!D575="Non-Travel",0,IF(Sheet1!D575="Travel_Frequently",1,2))</f>
        <v>2</v>
      </c>
      <c r="D575">
        <v>1146</v>
      </c>
      <c r="E575">
        <f>IF(Sheet1!F575="Human Resources",0,IF(Sheet1!F575="Research &amp; Development",1,2))</f>
        <v>2</v>
      </c>
      <c r="F575">
        <v>8</v>
      </c>
      <c r="G575">
        <v>3</v>
      </c>
      <c r="H575" cm="1">
        <f t="array" ref="H575">_xlfn.IFS(Sheet1!I575="Human Resources",0,Sheet1!I575="Life Sciences",1,Sheet1!I575="Marketing",2,Sheet1!I575="Medical",3,Sheet1!I575="Technical Degree",4,Sheet1!I575="Other",5)</f>
        <v>4</v>
      </c>
      <c r="I575">
        <v>1</v>
      </c>
      <c r="J575">
        <v>796</v>
      </c>
      <c r="K575">
        <v>4</v>
      </c>
      <c r="L575">
        <f>IF(Sheet1!M575="Male",0,1)</f>
        <v>0</v>
      </c>
      <c r="M575">
        <v>38</v>
      </c>
      <c r="N575">
        <v>2</v>
      </c>
      <c r="O575">
        <v>2</v>
      </c>
      <c r="P575" cm="1">
        <f t="array" ref="P575">_xlfn.IFS(Sheet1!Q575="Healthcare Representative",0,Sheet1!Q575="Human Resources",1,Sheet1!Q575="Laboratory Technician",2,Sheet1!Q575="Manager",3,Sheet1!Q575="Manufacturing Director",4,Sheet1!Q575="Research Director",5,Sheet1!Q575="Research Scientist",6,Sheet1!Q575="Sales Executive",7,Sheet1!Q575="Sales Representative",8)</f>
        <v>7</v>
      </c>
      <c r="Q575">
        <v>1</v>
      </c>
      <c r="R575">
        <f>IF(Sheet1!S575="Single",0,IF(Sheet1!S575="Married",1,2))</f>
        <v>0</v>
      </c>
      <c r="S575">
        <v>5326</v>
      </c>
      <c r="T575">
        <v>3064</v>
      </c>
      <c r="U575">
        <v>6</v>
      </c>
      <c r="V575">
        <f>IF(Sheet1!X575="No",0,1)</f>
        <v>0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</row>
    <row r="576" spans="1:34" x14ac:dyDescent="0.3">
      <c r="A576">
        <f>IF(Sheet1!C576="No",0,1)</f>
        <v>0</v>
      </c>
      <c r="B576">
        <v>34</v>
      </c>
      <c r="C576">
        <f>IF(Sheet1!D576="Non-Travel",0,IF(Sheet1!D576="Travel_Frequently",1,2))</f>
        <v>2</v>
      </c>
      <c r="D576">
        <v>182</v>
      </c>
      <c r="E576">
        <f>IF(Sheet1!F576="Human Resources",0,IF(Sheet1!F576="Research &amp; Development",1,2))</f>
        <v>1</v>
      </c>
      <c r="F576">
        <v>1</v>
      </c>
      <c r="G576">
        <v>4</v>
      </c>
      <c r="H576" cm="1">
        <f t="array" ref="H576">_xlfn.IFS(Sheet1!I576="Human Resources",0,Sheet1!I576="Life Sciences",1,Sheet1!I576="Marketing",2,Sheet1!I576="Medical",3,Sheet1!I576="Technical Degree",4,Sheet1!I576="Other",5)</f>
        <v>1</v>
      </c>
      <c r="I576">
        <v>1</v>
      </c>
      <c r="J576">
        <v>797</v>
      </c>
      <c r="K576">
        <v>2</v>
      </c>
      <c r="L576">
        <f>IF(Sheet1!M576="Male",0,1)</f>
        <v>1</v>
      </c>
      <c r="M576">
        <v>72</v>
      </c>
      <c r="N576">
        <v>4</v>
      </c>
      <c r="O576">
        <v>1</v>
      </c>
      <c r="P576" cm="1">
        <f t="array" ref="P576">_xlfn.IFS(Sheet1!Q576="Healthcare Representative",0,Sheet1!Q576="Human Resources",1,Sheet1!Q576="Laboratory Technician",2,Sheet1!Q576="Manager",3,Sheet1!Q576="Manufacturing Director",4,Sheet1!Q576="Research Director",5,Sheet1!Q576="Research Scientist",6,Sheet1!Q576="Sales Executive",7,Sheet1!Q576="Sales Representative",8)</f>
        <v>6</v>
      </c>
      <c r="Q576">
        <v>4</v>
      </c>
      <c r="R576">
        <f>IF(Sheet1!S576="Single",0,IF(Sheet1!S576="Married",1,2))</f>
        <v>0</v>
      </c>
      <c r="S576">
        <v>3280</v>
      </c>
      <c r="T576">
        <v>13551</v>
      </c>
      <c r="U576">
        <v>2</v>
      </c>
      <c r="V576">
        <f>IF(Sheet1!X576="No",0,1)</f>
        <v>0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</row>
    <row r="577" spans="1:34" x14ac:dyDescent="0.3">
      <c r="A577">
        <f>IF(Sheet1!C577="No",0,1)</f>
        <v>0</v>
      </c>
      <c r="B577">
        <v>54</v>
      </c>
      <c r="C577">
        <f>IF(Sheet1!D577="Non-Travel",0,IF(Sheet1!D577="Travel_Frequently",1,2))</f>
        <v>2</v>
      </c>
      <c r="D577">
        <v>376</v>
      </c>
      <c r="E577">
        <f>IF(Sheet1!F577="Human Resources",0,IF(Sheet1!F577="Research &amp; Development",1,2))</f>
        <v>1</v>
      </c>
      <c r="F577">
        <v>19</v>
      </c>
      <c r="G577">
        <v>4</v>
      </c>
      <c r="H577" cm="1">
        <f t="array" ref="H577">_xlfn.IFS(Sheet1!I577="Human Resources",0,Sheet1!I577="Life Sciences",1,Sheet1!I577="Marketing",2,Sheet1!I577="Medical",3,Sheet1!I577="Technical Degree",4,Sheet1!I577="Other",5)</f>
        <v>3</v>
      </c>
      <c r="I577">
        <v>1</v>
      </c>
      <c r="J577">
        <v>799</v>
      </c>
      <c r="K577">
        <v>4</v>
      </c>
      <c r="L577">
        <f>IF(Sheet1!M577="Male",0,1)</f>
        <v>1</v>
      </c>
      <c r="M577">
        <v>95</v>
      </c>
      <c r="N577">
        <v>3</v>
      </c>
      <c r="O577">
        <v>2</v>
      </c>
      <c r="P577" cm="1">
        <f t="array" ref="P577">_xlfn.IFS(Sheet1!Q577="Healthcare Representative",0,Sheet1!Q577="Human Resources",1,Sheet1!Q577="Laboratory Technician",2,Sheet1!Q577="Manager",3,Sheet1!Q577="Manufacturing Director",4,Sheet1!Q577="Research Director",5,Sheet1!Q577="Research Scientist",6,Sheet1!Q577="Sales Executive",7,Sheet1!Q577="Sales Representative",8)</f>
        <v>4</v>
      </c>
      <c r="Q577">
        <v>1</v>
      </c>
      <c r="R577">
        <f>IF(Sheet1!S577="Single",0,IF(Sheet1!S577="Married",1,2))</f>
        <v>2</v>
      </c>
      <c r="S577">
        <v>5485</v>
      </c>
      <c r="T577">
        <v>22670</v>
      </c>
      <c r="U577">
        <v>9</v>
      </c>
      <c r="V577">
        <f>IF(Sheet1!X577="No",0,1)</f>
        <v>1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</row>
    <row r="578" spans="1:34" x14ac:dyDescent="0.3">
      <c r="A578">
        <f>IF(Sheet1!C578="No",0,1)</f>
        <v>0</v>
      </c>
      <c r="B578">
        <v>27</v>
      </c>
      <c r="C578">
        <f>IF(Sheet1!D578="Non-Travel",0,IF(Sheet1!D578="Travel_Frequently",1,2))</f>
        <v>1</v>
      </c>
      <c r="D578">
        <v>829</v>
      </c>
      <c r="E578">
        <f>IF(Sheet1!F578="Human Resources",0,IF(Sheet1!F578="Research &amp; Development",1,2))</f>
        <v>2</v>
      </c>
      <c r="F578">
        <v>8</v>
      </c>
      <c r="G578">
        <v>1</v>
      </c>
      <c r="H578" cm="1">
        <f t="array" ref="H578">_xlfn.IFS(Sheet1!I578="Human Resources",0,Sheet1!I578="Life Sciences",1,Sheet1!I578="Marketing",2,Sheet1!I578="Medical",3,Sheet1!I578="Technical Degree",4,Sheet1!I578="Other",5)</f>
        <v>2</v>
      </c>
      <c r="I578">
        <v>1</v>
      </c>
      <c r="J578">
        <v>800</v>
      </c>
      <c r="K578">
        <v>3</v>
      </c>
      <c r="L578">
        <f>IF(Sheet1!M578="Male",0,1)</f>
        <v>0</v>
      </c>
      <c r="M578">
        <v>84</v>
      </c>
      <c r="N578">
        <v>3</v>
      </c>
      <c r="O578">
        <v>2</v>
      </c>
      <c r="P578" cm="1">
        <f t="array" ref="P578">_xlfn.IFS(Sheet1!Q578="Healthcare Representative",0,Sheet1!Q578="Human Resources",1,Sheet1!Q578="Laboratory Technician",2,Sheet1!Q578="Manager",3,Sheet1!Q578="Manufacturing Director",4,Sheet1!Q578="Research Director",5,Sheet1!Q578="Research Scientist",6,Sheet1!Q578="Sales Executive",7,Sheet1!Q578="Sales Representative",8)</f>
        <v>7</v>
      </c>
      <c r="Q578">
        <v>4</v>
      </c>
      <c r="R578">
        <f>IF(Sheet1!S578="Single",0,IF(Sheet1!S578="Married",1,2))</f>
        <v>1</v>
      </c>
      <c r="S578">
        <v>4342</v>
      </c>
      <c r="T578">
        <v>24008</v>
      </c>
      <c r="U578">
        <v>0</v>
      </c>
      <c r="V578">
        <f>IF(Sheet1!X578="No",0,1)</f>
        <v>0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</row>
    <row r="579" spans="1:34" x14ac:dyDescent="0.3">
      <c r="A579">
        <f>IF(Sheet1!C579="No",0,1)</f>
        <v>0</v>
      </c>
      <c r="B579">
        <v>37</v>
      </c>
      <c r="C579">
        <f>IF(Sheet1!D579="Non-Travel",0,IF(Sheet1!D579="Travel_Frequently",1,2))</f>
        <v>2</v>
      </c>
      <c r="D579">
        <v>571</v>
      </c>
      <c r="E579">
        <f>IF(Sheet1!F579="Human Resources",0,IF(Sheet1!F579="Research &amp; Development",1,2))</f>
        <v>1</v>
      </c>
      <c r="F579">
        <v>10</v>
      </c>
      <c r="G579">
        <v>1</v>
      </c>
      <c r="H579" cm="1">
        <f t="array" ref="H579">_xlfn.IFS(Sheet1!I579="Human Resources",0,Sheet1!I579="Life Sciences",1,Sheet1!I579="Marketing",2,Sheet1!I579="Medical",3,Sheet1!I579="Technical Degree",4,Sheet1!I579="Other",5)</f>
        <v>1</v>
      </c>
      <c r="I579">
        <v>1</v>
      </c>
      <c r="J579">
        <v>802</v>
      </c>
      <c r="K579">
        <v>4</v>
      </c>
      <c r="L579">
        <f>IF(Sheet1!M579="Male",0,1)</f>
        <v>1</v>
      </c>
      <c r="M579">
        <v>82</v>
      </c>
      <c r="N579">
        <v>3</v>
      </c>
      <c r="O579">
        <v>1</v>
      </c>
      <c r="P579" cm="1">
        <f t="array" ref="P579">_xlfn.IFS(Sheet1!Q579="Healthcare Representative",0,Sheet1!Q579="Human Resources",1,Sheet1!Q579="Laboratory Technician",2,Sheet1!Q579="Manager",3,Sheet1!Q579="Manufacturing Director",4,Sheet1!Q579="Research Director",5,Sheet1!Q579="Research Scientist",6,Sheet1!Q579="Sales Executive",7,Sheet1!Q579="Sales Representative",8)</f>
        <v>6</v>
      </c>
      <c r="Q579">
        <v>1</v>
      </c>
      <c r="R579">
        <f>IF(Sheet1!S579="Single",0,IF(Sheet1!S579="Married",1,2))</f>
        <v>2</v>
      </c>
      <c r="S579">
        <v>2782</v>
      </c>
      <c r="T579">
        <v>19905</v>
      </c>
      <c r="U579">
        <v>0</v>
      </c>
      <c r="V579">
        <f>IF(Sheet1!X579="No",0,1)</f>
        <v>1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</row>
    <row r="580" spans="1:34" x14ac:dyDescent="0.3">
      <c r="A580">
        <f>IF(Sheet1!C580="No",0,1)</f>
        <v>0</v>
      </c>
      <c r="B580">
        <v>38</v>
      </c>
      <c r="C580">
        <f>IF(Sheet1!D580="Non-Travel",0,IF(Sheet1!D580="Travel_Frequently",1,2))</f>
        <v>1</v>
      </c>
      <c r="D580">
        <v>240</v>
      </c>
      <c r="E580">
        <f>IF(Sheet1!F580="Human Resources",0,IF(Sheet1!F580="Research &amp; Development",1,2))</f>
        <v>1</v>
      </c>
      <c r="F580">
        <v>2</v>
      </c>
      <c r="G580">
        <v>4</v>
      </c>
      <c r="H580" cm="1">
        <f t="array" ref="H580">_xlfn.IFS(Sheet1!I580="Human Resources",0,Sheet1!I580="Life Sciences",1,Sheet1!I580="Marketing",2,Sheet1!I580="Medical",3,Sheet1!I580="Technical Degree",4,Sheet1!I580="Other",5)</f>
        <v>1</v>
      </c>
      <c r="I580">
        <v>1</v>
      </c>
      <c r="J580">
        <v>803</v>
      </c>
      <c r="K580">
        <v>1</v>
      </c>
      <c r="L580">
        <f>IF(Sheet1!M580="Male",0,1)</f>
        <v>1</v>
      </c>
      <c r="M580">
        <v>75</v>
      </c>
      <c r="N580">
        <v>4</v>
      </c>
      <c r="O580">
        <v>2</v>
      </c>
      <c r="P580" cm="1">
        <f t="array" ref="P580">_xlfn.IFS(Sheet1!Q580="Healthcare Representative",0,Sheet1!Q580="Human Resources",1,Sheet1!Q580="Laboratory Technician",2,Sheet1!Q580="Manager",3,Sheet1!Q580="Manufacturing Director",4,Sheet1!Q580="Research Director",5,Sheet1!Q580="Research Scientist",6,Sheet1!Q580="Sales Executive",7,Sheet1!Q580="Sales Representative",8)</f>
        <v>4</v>
      </c>
      <c r="Q580">
        <v>1</v>
      </c>
      <c r="R580">
        <f>IF(Sheet1!S580="Single",0,IF(Sheet1!S580="Married",1,2))</f>
        <v>0</v>
      </c>
      <c r="S580">
        <v>5980</v>
      </c>
      <c r="T580">
        <v>26085</v>
      </c>
      <c r="U580">
        <v>6</v>
      </c>
      <c r="V580">
        <f>IF(Sheet1!X580="No",0,1)</f>
        <v>1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</row>
    <row r="581" spans="1:34" x14ac:dyDescent="0.3">
      <c r="A581">
        <f>IF(Sheet1!C581="No",0,1)</f>
        <v>0</v>
      </c>
      <c r="B581">
        <v>34</v>
      </c>
      <c r="C581">
        <f>IF(Sheet1!D581="Non-Travel",0,IF(Sheet1!D581="Travel_Frequently",1,2))</f>
        <v>2</v>
      </c>
      <c r="D581">
        <v>121</v>
      </c>
      <c r="E581">
        <f>IF(Sheet1!F581="Human Resources",0,IF(Sheet1!F581="Research &amp; Development",1,2))</f>
        <v>1</v>
      </c>
      <c r="F581">
        <v>2</v>
      </c>
      <c r="G581">
        <v>4</v>
      </c>
      <c r="H581" cm="1">
        <f t="array" ref="H581">_xlfn.IFS(Sheet1!I581="Human Resources",0,Sheet1!I581="Life Sciences",1,Sheet1!I581="Marketing",2,Sheet1!I581="Medical",3,Sheet1!I581="Technical Degree",4,Sheet1!I581="Other",5)</f>
        <v>3</v>
      </c>
      <c r="I581">
        <v>1</v>
      </c>
      <c r="J581">
        <v>804</v>
      </c>
      <c r="K581">
        <v>3</v>
      </c>
      <c r="L581">
        <f>IF(Sheet1!M581="Male",0,1)</f>
        <v>1</v>
      </c>
      <c r="M581">
        <v>86</v>
      </c>
      <c r="N581">
        <v>2</v>
      </c>
      <c r="O581">
        <v>1</v>
      </c>
      <c r="P581" cm="1">
        <f t="array" ref="P581">_xlfn.IFS(Sheet1!Q581="Healthcare Representative",0,Sheet1!Q581="Human Resources",1,Sheet1!Q581="Laboratory Technician",2,Sheet1!Q581="Manager",3,Sheet1!Q581="Manufacturing Director",4,Sheet1!Q581="Research Director",5,Sheet1!Q581="Research Scientist",6,Sheet1!Q581="Sales Executive",7,Sheet1!Q581="Sales Representative",8)</f>
        <v>6</v>
      </c>
      <c r="Q581">
        <v>1</v>
      </c>
      <c r="R581">
        <f>IF(Sheet1!S581="Single",0,IF(Sheet1!S581="Married",1,2))</f>
        <v>0</v>
      </c>
      <c r="S581">
        <v>4381</v>
      </c>
      <c r="T581">
        <v>7530</v>
      </c>
      <c r="U581">
        <v>1</v>
      </c>
      <c r="V581">
        <f>IF(Sheet1!X581="No",0,1)</f>
        <v>0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</row>
    <row r="582" spans="1:34" x14ac:dyDescent="0.3">
      <c r="A582">
        <f>IF(Sheet1!C582="No",0,1)</f>
        <v>0</v>
      </c>
      <c r="B582">
        <v>35</v>
      </c>
      <c r="C582">
        <f>IF(Sheet1!D582="Non-Travel",0,IF(Sheet1!D582="Travel_Frequently",1,2))</f>
        <v>2</v>
      </c>
      <c r="D582">
        <v>384</v>
      </c>
      <c r="E582">
        <f>IF(Sheet1!F582="Human Resources",0,IF(Sheet1!F582="Research &amp; Development",1,2))</f>
        <v>2</v>
      </c>
      <c r="F582">
        <v>8</v>
      </c>
      <c r="G582">
        <v>4</v>
      </c>
      <c r="H582" cm="1">
        <f t="array" ref="H582">_xlfn.IFS(Sheet1!I582="Human Resources",0,Sheet1!I582="Life Sciences",1,Sheet1!I582="Marketing",2,Sheet1!I582="Medical",3,Sheet1!I582="Technical Degree",4,Sheet1!I582="Other",5)</f>
        <v>1</v>
      </c>
      <c r="I582">
        <v>1</v>
      </c>
      <c r="J582">
        <v>805</v>
      </c>
      <c r="K582">
        <v>1</v>
      </c>
      <c r="L582">
        <f>IF(Sheet1!M582="Male",0,1)</f>
        <v>1</v>
      </c>
      <c r="M582">
        <v>72</v>
      </c>
      <c r="N582">
        <v>3</v>
      </c>
      <c r="O582">
        <v>1</v>
      </c>
      <c r="P582" cm="1">
        <f t="array" ref="P582">_xlfn.IFS(Sheet1!Q582="Healthcare Representative",0,Sheet1!Q582="Human Resources",1,Sheet1!Q582="Laboratory Technician",2,Sheet1!Q582="Manager",3,Sheet1!Q582="Manufacturing Director",4,Sheet1!Q582="Research Director",5,Sheet1!Q582="Research Scientist",6,Sheet1!Q582="Sales Executive",7,Sheet1!Q582="Sales Representative",8)</f>
        <v>8</v>
      </c>
      <c r="Q582">
        <v>4</v>
      </c>
      <c r="R582">
        <f>IF(Sheet1!S582="Single",0,IF(Sheet1!S582="Married",1,2))</f>
        <v>1</v>
      </c>
      <c r="S582">
        <v>2572</v>
      </c>
      <c r="T582">
        <v>20317</v>
      </c>
      <c r="U582">
        <v>1</v>
      </c>
      <c r="V582">
        <f>IF(Sheet1!X582="No",0,1)</f>
        <v>0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</row>
    <row r="583" spans="1:34" x14ac:dyDescent="0.3">
      <c r="A583">
        <f>IF(Sheet1!C583="No",0,1)</f>
        <v>0</v>
      </c>
      <c r="B583">
        <v>30</v>
      </c>
      <c r="C583">
        <f>IF(Sheet1!D583="Non-Travel",0,IF(Sheet1!D583="Travel_Frequently",1,2))</f>
        <v>2</v>
      </c>
      <c r="D583">
        <v>921</v>
      </c>
      <c r="E583">
        <f>IF(Sheet1!F583="Human Resources",0,IF(Sheet1!F583="Research &amp; Development",1,2))</f>
        <v>1</v>
      </c>
      <c r="F583">
        <v>1</v>
      </c>
      <c r="G583">
        <v>3</v>
      </c>
      <c r="H583" cm="1">
        <f t="array" ref="H583">_xlfn.IFS(Sheet1!I583="Human Resources",0,Sheet1!I583="Life Sciences",1,Sheet1!I583="Marketing",2,Sheet1!I583="Medical",3,Sheet1!I583="Technical Degree",4,Sheet1!I583="Other",5)</f>
        <v>1</v>
      </c>
      <c r="I583">
        <v>1</v>
      </c>
      <c r="J583">
        <v>806</v>
      </c>
      <c r="K583">
        <v>4</v>
      </c>
      <c r="L583">
        <f>IF(Sheet1!M583="Male",0,1)</f>
        <v>0</v>
      </c>
      <c r="M583">
        <v>38</v>
      </c>
      <c r="N583">
        <v>1</v>
      </c>
      <c r="O583">
        <v>1</v>
      </c>
      <c r="P583" cm="1">
        <f t="array" ref="P583">_xlfn.IFS(Sheet1!Q583="Healthcare Representative",0,Sheet1!Q583="Human Resources",1,Sheet1!Q583="Laboratory Technician",2,Sheet1!Q583="Manager",3,Sheet1!Q583="Manufacturing Director",4,Sheet1!Q583="Research Director",5,Sheet1!Q583="Research Scientist",6,Sheet1!Q583="Sales Executive",7,Sheet1!Q583="Sales Representative",8)</f>
        <v>2</v>
      </c>
      <c r="Q583">
        <v>3</v>
      </c>
      <c r="R583">
        <f>IF(Sheet1!S583="Single",0,IF(Sheet1!S583="Married",1,2))</f>
        <v>1</v>
      </c>
      <c r="S583">
        <v>3833</v>
      </c>
      <c r="T583">
        <v>24375</v>
      </c>
      <c r="U583">
        <v>3</v>
      </c>
      <c r="V583">
        <f>IF(Sheet1!X583="No",0,1)</f>
        <v>0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</row>
    <row r="584" spans="1:34" x14ac:dyDescent="0.3">
      <c r="A584">
        <f>IF(Sheet1!C584="No",0,1)</f>
        <v>0</v>
      </c>
      <c r="B584">
        <v>40</v>
      </c>
      <c r="C584">
        <f>IF(Sheet1!D584="Non-Travel",0,IF(Sheet1!D584="Travel_Frequently",1,2))</f>
        <v>1</v>
      </c>
      <c r="D584">
        <v>791</v>
      </c>
      <c r="E584">
        <f>IF(Sheet1!F584="Human Resources",0,IF(Sheet1!F584="Research &amp; Development",1,2))</f>
        <v>1</v>
      </c>
      <c r="F584">
        <v>2</v>
      </c>
      <c r="G584">
        <v>2</v>
      </c>
      <c r="H584" cm="1">
        <f t="array" ref="H584">_xlfn.IFS(Sheet1!I584="Human Resources",0,Sheet1!I584="Life Sciences",1,Sheet1!I584="Marketing",2,Sheet1!I584="Medical",3,Sheet1!I584="Technical Degree",4,Sheet1!I584="Other",5)</f>
        <v>3</v>
      </c>
      <c r="I584">
        <v>1</v>
      </c>
      <c r="J584">
        <v>807</v>
      </c>
      <c r="K584">
        <v>3</v>
      </c>
      <c r="L584">
        <f>IF(Sheet1!M584="Male",0,1)</f>
        <v>1</v>
      </c>
      <c r="M584">
        <v>38</v>
      </c>
      <c r="N584">
        <v>4</v>
      </c>
      <c r="O584">
        <v>2</v>
      </c>
      <c r="P584" cm="1">
        <f t="array" ref="P584">_xlfn.IFS(Sheet1!Q584="Healthcare Representative",0,Sheet1!Q584="Human Resources",1,Sheet1!Q584="Laboratory Technician",2,Sheet1!Q584="Manager",3,Sheet1!Q584="Manufacturing Director",4,Sheet1!Q584="Research Director",5,Sheet1!Q584="Research Scientist",6,Sheet1!Q584="Sales Executive",7,Sheet1!Q584="Sales Representative",8)</f>
        <v>0</v>
      </c>
      <c r="Q584">
        <v>2</v>
      </c>
      <c r="R584">
        <f>IF(Sheet1!S584="Single",0,IF(Sheet1!S584="Married",1,2))</f>
        <v>1</v>
      </c>
      <c r="S584">
        <v>4244</v>
      </c>
      <c r="T584">
        <v>9931</v>
      </c>
      <c r="U584">
        <v>1</v>
      </c>
      <c r="V584">
        <f>IF(Sheet1!X584="No",0,1)</f>
        <v>0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</row>
    <row r="585" spans="1:34" x14ac:dyDescent="0.3">
      <c r="A585">
        <f>IF(Sheet1!C585="No",0,1)</f>
        <v>0</v>
      </c>
      <c r="B585">
        <v>34</v>
      </c>
      <c r="C585">
        <f>IF(Sheet1!D585="Non-Travel",0,IF(Sheet1!D585="Travel_Frequently",1,2))</f>
        <v>2</v>
      </c>
      <c r="D585">
        <v>1111</v>
      </c>
      <c r="E585">
        <f>IF(Sheet1!F585="Human Resources",0,IF(Sheet1!F585="Research &amp; Development",1,2))</f>
        <v>2</v>
      </c>
      <c r="F585">
        <v>8</v>
      </c>
      <c r="G585">
        <v>2</v>
      </c>
      <c r="H585" cm="1">
        <f t="array" ref="H585">_xlfn.IFS(Sheet1!I585="Human Resources",0,Sheet1!I585="Life Sciences",1,Sheet1!I585="Marketing",2,Sheet1!I585="Medical",3,Sheet1!I585="Technical Degree",4,Sheet1!I585="Other",5)</f>
        <v>1</v>
      </c>
      <c r="I585">
        <v>1</v>
      </c>
      <c r="J585">
        <v>808</v>
      </c>
      <c r="K585">
        <v>3</v>
      </c>
      <c r="L585">
        <f>IF(Sheet1!M585="Male",0,1)</f>
        <v>1</v>
      </c>
      <c r="M585">
        <v>93</v>
      </c>
      <c r="N585">
        <v>3</v>
      </c>
      <c r="O585">
        <v>2</v>
      </c>
      <c r="P585" cm="1">
        <f t="array" ref="P585">_xlfn.IFS(Sheet1!Q585="Healthcare Representative",0,Sheet1!Q585="Human Resources",1,Sheet1!Q585="Laboratory Technician",2,Sheet1!Q585="Manager",3,Sheet1!Q585="Manufacturing Director",4,Sheet1!Q585="Research Director",5,Sheet1!Q585="Research Scientist",6,Sheet1!Q585="Sales Executive",7,Sheet1!Q585="Sales Representative",8)</f>
        <v>7</v>
      </c>
      <c r="Q585">
        <v>1</v>
      </c>
      <c r="R585">
        <f>IF(Sheet1!S585="Single",0,IF(Sheet1!S585="Married",1,2))</f>
        <v>1</v>
      </c>
      <c r="S585">
        <v>6500</v>
      </c>
      <c r="T585">
        <v>13305</v>
      </c>
      <c r="U585">
        <v>5</v>
      </c>
      <c r="V585">
        <f>IF(Sheet1!X585="No",0,1)</f>
        <v>0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</row>
    <row r="586" spans="1:34" x14ac:dyDescent="0.3">
      <c r="A586">
        <f>IF(Sheet1!C586="No",0,1)</f>
        <v>0</v>
      </c>
      <c r="B586">
        <v>42</v>
      </c>
      <c r="C586">
        <f>IF(Sheet1!D586="Non-Travel",0,IF(Sheet1!D586="Travel_Frequently",1,2))</f>
        <v>1</v>
      </c>
      <c r="D586">
        <v>570</v>
      </c>
      <c r="E586">
        <f>IF(Sheet1!F586="Human Resources",0,IF(Sheet1!F586="Research &amp; Development",1,2))</f>
        <v>1</v>
      </c>
      <c r="F586">
        <v>8</v>
      </c>
      <c r="G586">
        <v>3</v>
      </c>
      <c r="H586" cm="1">
        <f t="array" ref="H586">_xlfn.IFS(Sheet1!I586="Human Resources",0,Sheet1!I586="Life Sciences",1,Sheet1!I586="Marketing",2,Sheet1!I586="Medical",3,Sheet1!I586="Technical Degree",4,Sheet1!I586="Other",5)</f>
        <v>1</v>
      </c>
      <c r="I586">
        <v>1</v>
      </c>
      <c r="J586">
        <v>809</v>
      </c>
      <c r="K586">
        <v>2</v>
      </c>
      <c r="L586">
        <f>IF(Sheet1!M586="Male",0,1)</f>
        <v>0</v>
      </c>
      <c r="M586">
        <v>66</v>
      </c>
      <c r="N586">
        <v>3</v>
      </c>
      <c r="O586">
        <v>5</v>
      </c>
      <c r="P586" cm="1">
        <f t="array" ref="P586">_xlfn.IFS(Sheet1!Q586="Healthcare Representative",0,Sheet1!Q586="Human Resources",1,Sheet1!Q586="Laboratory Technician",2,Sheet1!Q586="Manager",3,Sheet1!Q586="Manufacturing Director",4,Sheet1!Q586="Research Director",5,Sheet1!Q586="Research Scientist",6,Sheet1!Q586="Sales Executive",7,Sheet1!Q586="Sales Representative",8)</f>
        <v>3</v>
      </c>
      <c r="Q586">
        <v>4</v>
      </c>
      <c r="R586">
        <f>IF(Sheet1!S586="Single",0,IF(Sheet1!S586="Married",1,2))</f>
        <v>2</v>
      </c>
      <c r="S586">
        <v>18430</v>
      </c>
      <c r="T586">
        <v>16225</v>
      </c>
      <c r="U586">
        <v>1</v>
      </c>
      <c r="V586">
        <f>IF(Sheet1!X586="No",0,1)</f>
        <v>0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</row>
    <row r="587" spans="1:34" x14ac:dyDescent="0.3">
      <c r="A587">
        <f>IF(Sheet1!C587="No",0,1)</f>
        <v>1</v>
      </c>
      <c r="B587">
        <v>23</v>
      </c>
      <c r="C587">
        <f>IF(Sheet1!D587="Non-Travel",0,IF(Sheet1!D587="Travel_Frequently",1,2))</f>
        <v>2</v>
      </c>
      <c r="D587">
        <v>1243</v>
      </c>
      <c r="E587">
        <f>IF(Sheet1!F587="Human Resources",0,IF(Sheet1!F587="Research &amp; Development",1,2))</f>
        <v>1</v>
      </c>
      <c r="F587">
        <v>6</v>
      </c>
      <c r="G587">
        <v>3</v>
      </c>
      <c r="H587" cm="1">
        <f t="array" ref="H587">_xlfn.IFS(Sheet1!I587="Human Resources",0,Sheet1!I587="Life Sciences",1,Sheet1!I587="Marketing",2,Sheet1!I587="Medical",3,Sheet1!I587="Technical Degree",4,Sheet1!I587="Other",5)</f>
        <v>1</v>
      </c>
      <c r="I587">
        <v>1</v>
      </c>
      <c r="J587">
        <v>811</v>
      </c>
      <c r="K587">
        <v>3</v>
      </c>
      <c r="L587">
        <f>IF(Sheet1!M587="Male",0,1)</f>
        <v>0</v>
      </c>
      <c r="M587">
        <v>63</v>
      </c>
      <c r="N587">
        <v>4</v>
      </c>
      <c r="O587">
        <v>1</v>
      </c>
      <c r="P587" cm="1">
        <f t="array" ref="P587">_xlfn.IFS(Sheet1!Q587="Healthcare Representative",0,Sheet1!Q587="Human Resources",1,Sheet1!Q587="Laboratory Technician",2,Sheet1!Q587="Manager",3,Sheet1!Q587="Manufacturing Director",4,Sheet1!Q587="Research Director",5,Sheet1!Q587="Research Scientist",6,Sheet1!Q587="Sales Executive",7,Sheet1!Q587="Sales Representative",8)</f>
        <v>2</v>
      </c>
      <c r="Q587">
        <v>1</v>
      </c>
      <c r="R587">
        <f>IF(Sheet1!S587="Single",0,IF(Sheet1!S587="Married",1,2))</f>
        <v>1</v>
      </c>
      <c r="S587">
        <v>1601</v>
      </c>
      <c r="T587">
        <v>3445</v>
      </c>
      <c r="U587">
        <v>1</v>
      </c>
      <c r="V587">
        <f>IF(Sheet1!X587="No",0,1)</f>
        <v>1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>
        <f>IF(Sheet1!C588="No",0,1)</f>
        <v>0</v>
      </c>
      <c r="B588">
        <v>24</v>
      </c>
      <c r="C588">
        <f>IF(Sheet1!D588="Non-Travel",0,IF(Sheet1!D588="Travel_Frequently",1,2))</f>
        <v>0</v>
      </c>
      <c r="D588">
        <v>1092</v>
      </c>
      <c r="E588">
        <f>IF(Sheet1!F588="Human Resources",0,IF(Sheet1!F588="Research &amp; Development",1,2))</f>
        <v>1</v>
      </c>
      <c r="F588">
        <v>9</v>
      </c>
      <c r="G588">
        <v>3</v>
      </c>
      <c r="H588" cm="1">
        <f t="array" ref="H588">_xlfn.IFS(Sheet1!I588="Human Resources",0,Sheet1!I588="Life Sciences",1,Sheet1!I588="Marketing",2,Sheet1!I588="Medical",3,Sheet1!I588="Technical Degree",4,Sheet1!I588="Other",5)</f>
        <v>1</v>
      </c>
      <c r="I588">
        <v>1</v>
      </c>
      <c r="J588">
        <v>812</v>
      </c>
      <c r="K588">
        <v>3</v>
      </c>
      <c r="L588">
        <f>IF(Sheet1!M588="Male",0,1)</f>
        <v>0</v>
      </c>
      <c r="M588">
        <v>60</v>
      </c>
      <c r="N588">
        <v>2</v>
      </c>
      <c r="O588">
        <v>1</v>
      </c>
      <c r="P588" cm="1">
        <f t="array" ref="P588">_xlfn.IFS(Sheet1!Q588="Healthcare Representative",0,Sheet1!Q588="Human Resources",1,Sheet1!Q588="Laboratory Technician",2,Sheet1!Q588="Manager",3,Sheet1!Q588="Manufacturing Director",4,Sheet1!Q588="Research Director",5,Sheet1!Q588="Research Scientist",6,Sheet1!Q588="Sales Executive",7,Sheet1!Q588="Sales Representative",8)</f>
        <v>2</v>
      </c>
      <c r="Q588">
        <v>2</v>
      </c>
      <c r="R588">
        <f>IF(Sheet1!S588="Single",0,IF(Sheet1!S588="Married",1,2))</f>
        <v>2</v>
      </c>
      <c r="S588">
        <v>2694</v>
      </c>
      <c r="T588">
        <v>26551</v>
      </c>
      <c r="U588">
        <v>1</v>
      </c>
      <c r="V588">
        <f>IF(Sheet1!X588="No",0,1)</f>
        <v>0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</row>
    <row r="589" spans="1:34" x14ac:dyDescent="0.3">
      <c r="A589">
        <f>IF(Sheet1!C589="No",0,1)</f>
        <v>0</v>
      </c>
      <c r="B589">
        <v>52</v>
      </c>
      <c r="C589">
        <f>IF(Sheet1!D589="Non-Travel",0,IF(Sheet1!D589="Travel_Frequently",1,2))</f>
        <v>2</v>
      </c>
      <c r="D589">
        <v>1325</v>
      </c>
      <c r="E589">
        <f>IF(Sheet1!F589="Human Resources",0,IF(Sheet1!F589="Research &amp; Development",1,2))</f>
        <v>1</v>
      </c>
      <c r="F589">
        <v>11</v>
      </c>
      <c r="G589">
        <v>4</v>
      </c>
      <c r="H589" cm="1">
        <f t="array" ref="H589">_xlfn.IFS(Sheet1!I589="Human Resources",0,Sheet1!I589="Life Sciences",1,Sheet1!I589="Marketing",2,Sheet1!I589="Medical",3,Sheet1!I589="Technical Degree",4,Sheet1!I589="Other",5)</f>
        <v>1</v>
      </c>
      <c r="I589">
        <v>1</v>
      </c>
      <c r="J589">
        <v>813</v>
      </c>
      <c r="K589">
        <v>4</v>
      </c>
      <c r="L589">
        <f>IF(Sheet1!M589="Male",0,1)</f>
        <v>1</v>
      </c>
      <c r="M589">
        <v>82</v>
      </c>
      <c r="N589">
        <v>3</v>
      </c>
      <c r="O589">
        <v>2</v>
      </c>
      <c r="P589" cm="1">
        <f t="array" ref="P589">_xlfn.IFS(Sheet1!Q589="Healthcare Representative",0,Sheet1!Q589="Human Resources",1,Sheet1!Q589="Laboratory Technician",2,Sheet1!Q589="Manager",3,Sheet1!Q589="Manufacturing Director",4,Sheet1!Q589="Research Director",5,Sheet1!Q589="Research Scientist",6,Sheet1!Q589="Sales Executive",7,Sheet1!Q589="Sales Representative",8)</f>
        <v>2</v>
      </c>
      <c r="Q589">
        <v>3</v>
      </c>
      <c r="R589">
        <f>IF(Sheet1!S589="Single",0,IF(Sheet1!S589="Married",1,2))</f>
        <v>1</v>
      </c>
      <c r="S589">
        <v>3149</v>
      </c>
      <c r="T589">
        <v>21821</v>
      </c>
      <c r="U589">
        <v>8</v>
      </c>
      <c r="V589">
        <f>IF(Sheet1!X589="No",0,1)</f>
        <v>0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</row>
    <row r="590" spans="1:34" x14ac:dyDescent="0.3">
      <c r="A590">
        <f>IF(Sheet1!C590="No",0,1)</f>
        <v>0</v>
      </c>
      <c r="B590">
        <v>50</v>
      </c>
      <c r="C590">
        <f>IF(Sheet1!D590="Non-Travel",0,IF(Sheet1!D590="Travel_Frequently",1,2))</f>
        <v>2</v>
      </c>
      <c r="D590">
        <v>691</v>
      </c>
      <c r="E590">
        <f>IF(Sheet1!F590="Human Resources",0,IF(Sheet1!F590="Research &amp; Development",1,2))</f>
        <v>1</v>
      </c>
      <c r="F590">
        <v>2</v>
      </c>
      <c r="G590">
        <v>3</v>
      </c>
      <c r="H590" cm="1">
        <f t="array" ref="H590">_xlfn.IFS(Sheet1!I590="Human Resources",0,Sheet1!I590="Life Sciences",1,Sheet1!I590="Marketing",2,Sheet1!I590="Medical",3,Sheet1!I590="Technical Degree",4,Sheet1!I590="Other",5)</f>
        <v>3</v>
      </c>
      <c r="I590">
        <v>1</v>
      </c>
      <c r="J590">
        <v>815</v>
      </c>
      <c r="K590">
        <v>3</v>
      </c>
      <c r="L590">
        <f>IF(Sheet1!M590="Male",0,1)</f>
        <v>0</v>
      </c>
      <c r="M590">
        <v>64</v>
      </c>
      <c r="N590">
        <v>3</v>
      </c>
      <c r="O590">
        <v>4</v>
      </c>
      <c r="P590" cm="1">
        <f t="array" ref="P590">_xlfn.IFS(Sheet1!Q590="Healthcare Representative",0,Sheet1!Q590="Human Resources",1,Sheet1!Q590="Laboratory Technician",2,Sheet1!Q590="Manager",3,Sheet1!Q590="Manufacturing Director",4,Sheet1!Q590="Research Director",5,Sheet1!Q590="Research Scientist",6,Sheet1!Q590="Sales Executive",7,Sheet1!Q590="Sales Representative",8)</f>
        <v>5</v>
      </c>
      <c r="Q590">
        <v>3</v>
      </c>
      <c r="R590">
        <f>IF(Sheet1!S590="Single",0,IF(Sheet1!S590="Married",1,2))</f>
        <v>1</v>
      </c>
      <c r="S590">
        <v>17639</v>
      </c>
      <c r="T590">
        <v>6881</v>
      </c>
      <c r="U590">
        <v>5</v>
      </c>
      <c r="V590">
        <f>IF(Sheet1!X590="No",0,1)</f>
        <v>0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</row>
    <row r="591" spans="1:34" x14ac:dyDescent="0.3">
      <c r="A591">
        <f>IF(Sheet1!C591="No",0,1)</f>
        <v>1</v>
      </c>
      <c r="B591">
        <v>29</v>
      </c>
      <c r="C591">
        <f>IF(Sheet1!D591="Non-Travel",0,IF(Sheet1!D591="Travel_Frequently",1,2))</f>
        <v>2</v>
      </c>
      <c r="D591">
        <v>805</v>
      </c>
      <c r="E591">
        <f>IF(Sheet1!F591="Human Resources",0,IF(Sheet1!F591="Research &amp; Development",1,2))</f>
        <v>1</v>
      </c>
      <c r="F591">
        <v>1</v>
      </c>
      <c r="G591">
        <v>2</v>
      </c>
      <c r="H591" cm="1">
        <f t="array" ref="H591">_xlfn.IFS(Sheet1!I591="Human Resources",0,Sheet1!I591="Life Sciences",1,Sheet1!I591="Marketing",2,Sheet1!I591="Medical",3,Sheet1!I591="Technical Degree",4,Sheet1!I591="Other",5)</f>
        <v>1</v>
      </c>
      <c r="I591">
        <v>1</v>
      </c>
      <c r="J591">
        <v>816</v>
      </c>
      <c r="K591">
        <v>2</v>
      </c>
      <c r="L591">
        <f>IF(Sheet1!M591="Male",0,1)</f>
        <v>1</v>
      </c>
      <c r="M591">
        <v>36</v>
      </c>
      <c r="N591">
        <v>2</v>
      </c>
      <c r="O591">
        <v>1</v>
      </c>
      <c r="P591" cm="1">
        <f t="array" ref="P591">_xlfn.IFS(Sheet1!Q591="Healthcare Representative",0,Sheet1!Q591="Human Resources",1,Sheet1!Q591="Laboratory Technician",2,Sheet1!Q591="Manager",3,Sheet1!Q591="Manufacturing Director",4,Sheet1!Q591="Research Director",5,Sheet1!Q591="Research Scientist",6,Sheet1!Q591="Sales Executive",7,Sheet1!Q591="Sales Representative",8)</f>
        <v>2</v>
      </c>
      <c r="Q591">
        <v>1</v>
      </c>
      <c r="R591">
        <f>IF(Sheet1!S591="Single",0,IF(Sheet1!S591="Married",1,2))</f>
        <v>1</v>
      </c>
      <c r="S591">
        <v>2319</v>
      </c>
      <c r="T591">
        <v>6689</v>
      </c>
      <c r="U591">
        <v>1</v>
      </c>
      <c r="V591">
        <f>IF(Sheet1!X591="No",0,1)</f>
        <v>1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</row>
    <row r="592" spans="1:34" x14ac:dyDescent="0.3">
      <c r="A592">
        <f>IF(Sheet1!C592="No",0,1)</f>
        <v>0</v>
      </c>
      <c r="B592">
        <v>33</v>
      </c>
      <c r="C592">
        <f>IF(Sheet1!D592="Non-Travel",0,IF(Sheet1!D592="Travel_Frequently",1,2))</f>
        <v>2</v>
      </c>
      <c r="D592">
        <v>213</v>
      </c>
      <c r="E592">
        <f>IF(Sheet1!F592="Human Resources",0,IF(Sheet1!F592="Research &amp; Development",1,2))</f>
        <v>1</v>
      </c>
      <c r="F592">
        <v>7</v>
      </c>
      <c r="G592">
        <v>3</v>
      </c>
      <c r="H592" cm="1">
        <f t="array" ref="H592">_xlfn.IFS(Sheet1!I592="Human Resources",0,Sheet1!I592="Life Sciences",1,Sheet1!I592="Marketing",2,Sheet1!I592="Medical",3,Sheet1!I592="Technical Degree",4,Sheet1!I592="Other",5)</f>
        <v>3</v>
      </c>
      <c r="I592">
        <v>1</v>
      </c>
      <c r="J592">
        <v>817</v>
      </c>
      <c r="K592">
        <v>3</v>
      </c>
      <c r="L592">
        <f>IF(Sheet1!M592="Male",0,1)</f>
        <v>0</v>
      </c>
      <c r="M592">
        <v>49</v>
      </c>
      <c r="N592">
        <v>3</v>
      </c>
      <c r="O592">
        <v>3</v>
      </c>
      <c r="P592" cm="1">
        <f t="array" ref="P592">_xlfn.IFS(Sheet1!Q592="Healthcare Representative",0,Sheet1!Q592="Human Resources",1,Sheet1!Q592="Laboratory Technician",2,Sheet1!Q592="Manager",3,Sheet1!Q592="Manufacturing Director",4,Sheet1!Q592="Research Director",5,Sheet1!Q592="Research Scientist",6,Sheet1!Q592="Sales Executive",7,Sheet1!Q592="Sales Representative",8)</f>
        <v>5</v>
      </c>
      <c r="Q592">
        <v>3</v>
      </c>
      <c r="R592">
        <f>IF(Sheet1!S592="Single",0,IF(Sheet1!S592="Married",1,2))</f>
        <v>1</v>
      </c>
      <c r="S592">
        <v>11691</v>
      </c>
      <c r="T592">
        <v>25995</v>
      </c>
      <c r="U592">
        <v>0</v>
      </c>
      <c r="V592">
        <f>IF(Sheet1!X592="No",0,1)</f>
        <v>0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</row>
    <row r="593" spans="1:34" x14ac:dyDescent="0.3">
      <c r="A593">
        <f>IF(Sheet1!C593="No",0,1)</f>
        <v>1</v>
      </c>
      <c r="B593">
        <v>33</v>
      </c>
      <c r="C593">
        <f>IF(Sheet1!D593="Non-Travel",0,IF(Sheet1!D593="Travel_Frequently",1,2))</f>
        <v>2</v>
      </c>
      <c r="D593">
        <v>118</v>
      </c>
      <c r="E593">
        <f>IF(Sheet1!F593="Human Resources",0,IF(Sheet1!F593="Research &amp; Development",1,2))</f>
        <v>2</v>
      </c>
      <c r="F593">
        <v>16</v>
      </c>
      <c r="G593">
        <v>3</v>
      </c>
      <c r="H593" cm="1">
        <f t="array" ref="H593">_xlfn.IFS(Sheet1!I593="Human Resources",0,Sheet1!I593="Life Sciences",1,Sheet1!I593="Marketing",2,Sheet1!I593="Medical",3,Sheet1!I593="Technical Degree",4,Sheet1!I593="Other",5)</f>
        <v>2</v>
      </c>
      <c r="I593">
        <v>1</v>
      </c>
      <c r="J593">
        <v>819</v>
      </c>
      <c r="K593">
        <v>1</v>
      </c>
      <c r="L593">
        <f>IF(Sheet1!M593="Male",0,1)</f>
        <v>1</v>
      </c>
      <c r="M593">
        <v>69</v>
      </c>
      <c r="N593">
        <v>3</v>
      </c>
      <c r="O593">
        <v>2</v>
      </c>
      <c r="P593" cm="1">
        <f t="array" ref="P593">_xlfn.IFS(Sheet1!Q593="Healthcare Representative",0,Sheet1!Q593="Human Resources",1,Sheet1!Q593="Laboratory Technician",2,Sheet1!Q593="Manager",3,Sheet1!Q593="Manufacturing Director",4,Sheet1!Q593="Research Director",5,Sheet1!Q593="Research Scientist",6,Sheet1!Q593="Sales Executive",7,Sheet1!Q593="Sales Representative",8)</f>
        <v>7</v>
      </c>
      <c r="Q593">
        <v>1</v>
      </c>
      <c r="R593">
        <f>IF(Sheet1!S593="Single",0,IF(Sheet1!S593="Married",1,2))</f>
        <v>0</v>
      </c>
      <c r="S593">
        <v>5324</v>
      </c>
      <c r="T593">
        <v>26507</v>
      </c>
      <c r="U593">
        <v>5</v>
      </c>
      <c r="V593">
        <f>IF(Sheet1!X593="No",0,1)</f>
        <v>0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</row>
    <row r="594" spans="1:34" x14ac:dyDescent="0.3">
      <c r="A594">
        <f>IF(Sheet1!C594="No",0,1)</f>
        <v>0</v>
      </c>
      <c r="B594">
        <v>47</v>
      </c>
      <c r="C594">
        <f>IF(Sheet1!D594="Non-Travel",0,IF(Sheet1!D594="Travel_Frequently",1,2))</f>
        <v>2</v>
      </c>
      <c r="D594">
        <v>202</v>
      </c>
      <c r="E594">
        <f>IF(Sheet1!F594="Human Resources",0,IF(Sheet1!F594="Research &amp; Development",1,2))</f>
        <v>1</v>
      </c>
      <c r="F594">
        <v>2</v>
      </c>
      <c r="G594">
        <v>2</v>
      </c>
      <c r="H594" cm="1">
        <f t="array" ref="H594">_xlfn.IFS(Sheet1!I594="Human Resources",0,Sheet1!I594="Life Sciences",1,Sheet1!I594="Marketing",2,Sheet1!I594="Medical",3,Sheet1!I594="Technical Degree",4,Sheet1!I594="Other",5)</f>
        <v>5</v>
      </c>
      <c r="I594">
        <v>1</v>
      </c>
      <c r="J594">
        <v>820</v>
      </c>
      <c r="K594">
        <v>3</v>
      </c>
      <c r="L594">
        <f>IF(Sheet1!M594="Male",0,1)</f>
        <v>1</v>
      </c>
      <c r="M594">
        <v>33</v>
      </c>
      <c r="N594">
        <v>3</v>
      </c>
      <c r="O594">
        <v>4</v>
      </c>
      <c r="P594" cm="1">
        <f t="array" ref="P594">_xlfn.IFS(Sheet1!Q594="Healthcare Representative",0,Sheet1!Q594="Human Resources",1,Sheet1!Q594="Laboratory Technician",2,Sheet1!Q594="Manager",3,Sheet1!Q594="Manufacturing Director",4,Sheet1!Q594="Research Director",5,Sheet1!Q594="Research Scientist",6,Sheet1!Q594="Sales Executive",7,Sheet1!Q594="Sales Representative",8)</f>
        <v>3</v>
      </c>
      <c r="Q594">
        <v>4</v>
      </c>
      <c r="R594">
        <f>IF(Sheet1!S594="Single",0,IF(Sheet1!S594="Married",1,2))</f>
        <v>1</v>
      </c>
      <c r="S594">
        <v>16752</v>
      </c>
      <c r="T594">
        <v>12982</v>
      </c>
      <c r="U594">
        <v>1</v>
      </c>
      <c r="V594">
        <f>IF(Sheet1!X594="No",0,1)</f>
        <v>1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</row>
    <row r="595" spans="1:34" x14ac:dyDescent="0.3">
      <c r="A595">
        <f>IF(Sheet1!C595="No",0,1)</f>
        <v>0</v>
      </c>
      <c r="B595">
        <v>36</v>
      </c>
      <c r="C595">
        <f>IF(Sheet1!D595="Non-Travel",0,IF(Sheet1!D595="Travel_Frequently",1,2))</f>
        <v>2</v>
      </c>
      <c r="D595">
        <v>676</v>
      </c>
      <c r="E595">
        <f>IF(Sheet1!F595="Human Resources",0,IF(Sheet1!F595="Research &amp; Development",1,2))</f>
        <v>1</v>
      </c>
      <c r="F595">
        <v>1</v>
      </c>
      <c r="G595">
        <v>3</v>
      </c>
      <c r="H595" cm="1">
        <f t="array" ref="H595">_xlfn.IFS(Sheet1!I595="Human Resources",0,Sheet1!I595="Life Sciences",1,Sheet1!I595="Marketing",2,Sheet1!I595="Medical",3,Sheet1!I595="Technical Degree",4,Sheet1!I595="Other",5)</f>
        <v>5</v>
      </c>
      <c r="I595">
        <v>1</v>
      </c>
      <c r="J595">
        <v>823</v>
      </c>
      <c r="K595">
        <v>3</v>
      </c>
      <c r="L595">
        <f>IF(Sheet1!M595="Male",0,1)</f>
        <v>1</v>
      </c>
      <c r="M595">
        <v>35</v>
      </c>
      <c r="N595">
        <v>3</v>
      </c>
      <c r="O595">
        <v>2</v>
      </c>
      <c r="P595" cm="1">
        <f t="array" ref="P595">_xlfn.IFS(Sheet1!Q595="Healthcare Representative",0,Sheet1!Q595="Human Resources",1,Sheet1!Q595="Laboratory Technician",2,Sheet1!Q595="Manager",3,Sheet1!Q595="Manufacturing Director",4,Sheet1!Q595="Research Director",5,Sheet1!Q595="Research Scientist",6,Sheet1!Q595="Sales Executive",7,Sheet1!Q595="Sales Representative",8)</f>
        <v>4</v>
      </c>
      <c r="Q595">
        <v>2</v>
      </c>
      <c r="R595">
        <f>IF(Sheet1!S595="Single",0,IF(Sheet1!S595="Married",1,2))</f>
        <v>1</v>
      </c>
      <c r="S595">
        <v>5228</v>
      </c>
      <c r="T595">
        <v>23361</v>
      </c>
      <c r="U595">
        <v>0</v>
      </c>
      <c r="V595">
        <f>IF(Sheet1!X595="No",0,1)</f>
        <v>0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</row>
    <row r="596" spans="1:34" x14ac:dyDescent="0.3">
      <c r="A596">
        <f>IF(Sheet1!C596="No",0,1)</f>
        <v>0</v>
      </c>
      <c r="B596">
        <v>29</v>
      </c>
      <c r="C596">
        <f>IF(Sheet1!D596="Non-Travel",0,IF(Sheet1!D596="Travel_Frequently",1,2))</f>
        <v>2</v>
      </c>
      <c r="D596">
        <v>1252</v>
      </c>
      <c r="E596">
        <f>IF(Sheet1!F596="Human Resources",0,IF(Sheet1!F596="Research &amp; Development",1,2))</f>
        <v>1</v>
      </c>
      <c r="F596">
        <v>23</v>
      </c>
      <c r="G596">
        <v>2</v>
      </c>
      <c r="H596" cm="1">
        <f t="array" ref="H596">_xlfn.IFS(Sheet1!I596="Human Resources",0,Sheet1!I596="Life Sciences",1,Sheet1!I596="Marketing",2,Sheet1!I596="Medical",3,Sheet1!I596="Technical Degree",4,Sheet1!I596="Other",5)</f>
        <v>1</v>
      </c>
      <c r="I596">
        <v>1</v>
      </c>
      <c r="J596">
        <v>824</v>
      </c>
      <c r="K596">
        <v>3</v>
      </c>
      <c r="L596">
        <f>IF(Sheet1!M596="Male",0,1)</f>
        <v>0</v>
      </c>
      <c r="M596">
        <v>81</v>
      </c>
      <c r="N596">
        <v>4</v>
      </c>
      <c r="O596">
        <v>1</v>
      </c>
      <c r="P596" cm="1">
        <f t="array" ref="P596">_xlfn.IFS(Sheet1!Q596="Healthcare Representative",0,Sheet1!Q596="Human Resources",1,Sheet1!Q596="Laboratory Technician",2,Sheet1!Q596="Manager",3,Sheet1!Q596="Manufacturing Director",4,Sheet1!Q596="Research Director",5,Sheet1!Q596="Research Scientist",6,Sheet1!Q596="Sales Executive",7,Sheet1!Q596="Sales Representative",8)</f>
        <v>6</v>
      </c>
      <c r="Q596">
        <v>3</v>
      </c>
      <c r="R596">
        <f>IF(Sheet1!S596="Single",0,IF(Sheet1!S596="Married",1,2))</f>
        <v>1</v>
      </c>
      <c r="S596">
        <v>2700</v>
      </c>
      <c r="T596">
        <v>23779</v>
      </c>
      <c r="U596">
        <v>1</v>
      </c>
      <c r="V596">
        <f>IF(Sheet1!X596="No",0,1)</f>
        <v>0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</row>
    <row r="597" spans="1:34" x14ac:dyDescent="0.3">
      <c r="A597">
        <f>IF(Sheet1!C597="No",0,1)</f>
        <v>1</v>
      </c>
      <c r="B597">
        <v>58</v>
      </c>
      <c r="C597">
        <f>IF(Sheet1!D597="Non-Travel",0,IF(Sheet1!D597="Travel_Frequently",1,2))</f>
        <v>2</v>
      </c>
      <c r="D597">
        <v>286</v>
      </c>
      <c r="E597">
        <f>IF(Sheet1!F597="Human Resources",0,IF(Sheet1!F597="Research &amp; Development",1,2))</f>
        <v>1</v>
      </c>
      <c r="F597">
        <v>2</v>
      </c>
      <c r="G597">
        <v>4</v>
      </c>
      <c r="H597" cm="1">
        <f t="array" ref="H597">_xlfn.IFS(Sheet1!I597="Human Resources",0,Sheet1!I597="Life Sciences",1,Sheet1!I597="Marketing",2,Sheet1!I597="Medical",3,Sheet1!I597="Technical Degree",4,Sheet1!I597="Other",5)</f>
        <v>1</v>
      </c>
      <c r="I597">
        <v>1</v>
      </c>
      <c r="J597">
        <v>825</v>
      </c>
      <c r="K597">
        <v>4</v>
      </c>
      <c r="L597">
        <f>IF(Sheet1!M597="Male",0,1)</f>
        <v>0</v>
      </c>
      <c r="M597">
        <v>31</v>
      </c>
      <c r="N597">
        <v>3</v>
      </c>
      <c r="O597">
        <v>5</v>
      </c>
      <c r="P597" cm="1">
        <f t="array" ref="P597">_xlfn.IFS(Sheet1!Q597="Healthcare Representative",0,Sheet1!Q597="Human Resources",1,Sheet1!Q597="Laboratory Technician",2,Sheet1!Q597="Manager",3,Sheet1!Q597="Manufacturing Director",4,Sheet1!Q597="Research Director",5,Sheet1!Q597="Research Scientist",6,Sheet1!Q597="Sales Executive",7,Sheet1!Q597="Sales Representative",8)</f>
        <v>5</v>
      </c>
      <c r="Q597">
        <v>2</v>
      </c>
      <c r="R597">
        <f>IF(Sheet1!S597="Single",0,IF(Sheet1!S597="Married",1,2))</f>
        <v>0</v>
      </c>
      <c r="S597">
        <v>19246</v>
      </c>
      <c r="T597">
        <v>25761</v>
      </c>
      <c r="U597">
        <v>7</v>
      </c>
      <c r="V597">
        <f>IF(Sheet1!X597="No",0,1)</f>
        <v>1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</row>
    <row r="598" spans="1:34" x14ac:dyDescent="0.3">
      <c r="A598">
        <f>IF(Sheet1!C598="No",0,1)</f>
        <v>0</v>
      </c>
      <c r="B598">
        <v>35</v>
      </c>
      <c r="C598">
        <f>IF(Sheet1!D598="Non-Travel",0,IF(Sheet1!D598="Travel_Frequently",1,2))</f>
        <v>2</v>
      </c>
      <c r="D598">
        <v>1258</v>
      </c>
      <c r="E598">
        <f>IF(Sheet1!F598="Human Resources",0,IF(Sheet1!F598="Research &amp; Development",1,2))</f>
        <v>1</v>
      </c>
      <c r="F598">
        <v>1</v>
      </c>
      <c r="G598">
        <v>4</v>
      </c>
      <c r="H598" cm="1">
        <f t="array" ref="H598">_xlfn.IFS(Sheet1!I598="Human Resources",0,Sheet1!I598="Life Sciences",1,Sheet1!I598="Marketing",2,Sheet1!I598="Medical",3,Sheet1!I598="Technical Degree",4,Sheet1!I598="Other",5)</f>
        <v>1</v>
      </c>
      <c r="I598">
        <v>1</v>
      </c>
      <c r="J598">
        <v>826</v>
      </c>
      <c r="K598">
        <v>4</v>
      </c>
      <c r="L598">
        <f>IF(Sheet1!M598="Male",0,1)</f>
        <v>1</v>
      </c>
      <c r="M598">
        <v>40</v>
      </c>
      <c r="N598">
        <v>4</v>
      </c>
      <c r="O598">
        <v>1</v>
      </c>
      <c r="P598" cm="1">
        <f t="array" ref="P598">_xlfn.IFS(Sheet1!Q598="Healthcare Representative",0,Sheet1!Q598="Human Resources",1,Sheet1!Q598="Laboratory Technician",2,Sheet1!Q598="Manager",3,Sheet1!Q598="Manufacturing Director",4,Sheet1!Q598="Research Director",5,Sheet1!Q598="Research Scientist",6,Sheet1!Q598="Sales Executive",7,Sheet1!Q598="Sales Representative",8)</f>
        <v>6</v>
      </c>
      <c r="Q598">
        <v>3</v>
      </c>
      <c r="R598">
        <f>IF(Sheet1!S598="Single",0,IF(Sheet1!S598="Married",1,2))</f>
        <v>0</v>
      </c>
      <c r="S598">
        <v>2506</v>
      </c>
      <c r="T598">
        <v>13301</v>
      </c>
      <c r="U598">
        <v>3</v>
      </c>
      <c r="V598">
        <f>IF(Sheet1!X598="No",0,1)</f>
        <v>0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</row>
    <row r="599" spans="1:34" x14ac:dyDescent="0.3">
      <c r="A599">
        <f>IF(Sheet1!C599="No",0,1)</f>
        <v>0</v>
      </c>
      <c r="B599">
        <v>42</v>
      </c>
      <c r="C599">
        <f>IF(Sheet1!D599="Non-Travel",0,IF(Sheet1!D599="Travel_Frequently",1,2))</f>
        <v>2</v>
      </c>
      <c r="D599">
        <v>932</v>
      </c>
      <c r="E599">
        <f>IF(Sheet1!F599="Human Resources",0,IF(Sheet1!F599="Research &amp; Development",1,2))</f>
        <v>1</v>
      </c>
      <c r="F599">
        <v>1</v>
      </c>
      <c r="G599">
        <v>2</v>
      </c>
      <c r="H599" cm="1">
        <f t="array" ref="H599">_xlfn.IFS(Sheet1!I599="Human Resources",0,Sheet1!I599="Life Sciences",1,Sheet1!I599="Marketing",2,Sheet1!I599="Medical",3,Sheet1!I599="Technical Degree",4,Sheet1!I599="Other",5)</f>
        <v>1</v>
      </c>
      <c r="I599">
        <v>1</v>
      </c>
      <c r="J599">
        <v>827</v>
      </c>
      <c r="K599">
        <v>4</v>
      </c>
      <c r="L599">
        <f>IF(Sheet1!M599="Male",0,1)</f>
        <v>1</v>
      </c>
      <c r="M599">
        <v>43</v>
      </c>
      <c r="N599">
        <v>2</v>
      </c>
      <c r="O599">
        <v>2</v>
      </c>
      <c r="P599" cm="1">
        <f t="array" ref="P599">_xlfn.IFS(Sheet1!Q599="Healthcare Representative",0,Sheet1!Q599="Human Resources",1,Sheet1!Q599="Laboratory Technician",2,Sheet1!Q599="Manager",3,Sheet1!Q599="Manufacturing Director",4,Sheet1!Q599="Research Director",5,Sheet1!Q599="Research Scientist",6,Sheet1!Q599="Sales Executive",7,Sheet1!Q599="Sales Representative",8)</f>
        <v>4</v>
      </c>
      <c r="Q599">
        <v>4</v>
      </c>
      <c r="R599">
        <f>IF(Sheet1!S599="Single",0,IF(Sheet1!S599="Married",1,2))</f>
        <v>1</v>
      </c>
      <c r="S599">
        <v>6062</v>
      </c>
      <c r="T599">
        <v>4051</v>
      </c>
      <c r="U599">
        <v>9</v>
      </c>
      <c r="V599">
        <f>IF(Sheet1!X599="No",0,1)</f>
        <v>1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</row>
    <row r="600" spans="1:34" x14ac:dyDescent="0.3">
      <c r="A600">
        <f>IF(Sheet1!C600="No",0,1)</f>
        <v>1</v>
      </c>
      <c r="B600">
        <v>28</v>
      </c>
      <c r="C600">
        <f>IF(Sheet1!D600="Non-Travel",0,IF(Sheet1!D600="Travel_Frequently",1,2))</f>
        <v>2</v>
      </c>
      <c r="D600">
        <v>890</v>
      </c>
      <c r="E600">
        <f>IF(Sheet1!F600="Human Resources",0,IF(Sheet1!F600="Research &amp; Development",1,2))</f>
        <v>1</v>
      </c>
      <c r="F600">
        <v>2</v>
      </c>
      <c r="G600">
        <v>4</v>
      </c>
      <c r="H600" cm="1">
        <f t="array" ref="H600">_xlfn.IFS(Sheet1!I600="Human Resources",0,Sheet1!I600="Life Sciences",1,Sheet1!I600="Marketing",2,Sheet1!I600="Medical",3,Sheet1!I600="Technical Degree",4,Sheet1!I600="Other",5)</f>
        <v>3</v>
      </c>
      <c r="I600">
        <v>1</v>
      </c>
      <c r="J600">
        <v>828</v>
      </c>
      <c r="K600">
        <v>3</v>
      </c>
      <c r="L600">
        <f>IF(Sheet1!M600="Male",0,1)</f>
        <v>0</v>
      </c>
      <c r="M600">
        <v>46</v>
      </c>
      <c r="N600">
        <v>3</v>
      </c>
      <c r="O600">
        <v>1</v>
      </c>
      <c r="P600" cm="1">
        <f t="array" ref="P600">_xlfn.IFS(Sheet1!Q600="Healthcare Representative",0,Sheet1!Q600="Human Resources",1,Sheet1!Q600="Laboratory Technician",2,Sheet1!Q600="Manager",3,Sheet1!Q600="Manufacturing Director",4,Sheet1!Q600="Research Director",5,Sheet1!Q600="Research Scientist",6,Sheet1!Q600="Sales Executive",7,Sheet1!Q600="Sales Representative",8)</f>
        <v>6</v>
      </c>
      <c r="Q600">
        <v>3</v>
      </c>
      <c r="R600">
        <f>IF(Sheet1!S600="Single",0,IF(Sheet1!S600="Married",1,2))</f>
        <v>0</v>
      </c>
      <c r="S600">
        <v>4382</v>
      </c>
      <c r="T600">
        <v>16374</v>
      </c>
      <c r="U600">
        <v>6</v>
      </c>
      <c r="V600">
        <f>IF(Sheet1!X600="No",0,1)</f>
        <v>0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</row>
    <row r="601" spans="1:34" x14ac:dyDescent="0.3">
      <c r="A601">
        <f>IF(Sheet1!C601="No",0,1)</f>
        <v>0</v>
      </c>
      <c r="B601">
        <v>36</v>
      </c>
      <c r="C601">
        <f>IF(Sheet1!D601="Non-Travel",0,IF(Sheet1!D601="Travel_Frequently",1,2))</f>
        <v>2</v>
      </c>
      <c r="D601">
        <v>1041</v>
      </c>
      <c r="E601">
        <f>IF(Sheet1!F601="Human Resources",0,IF(Sheet1!F601="Research &amp; Development",1,2))</f>
        <v>0</v>
      </c>
      <c r="F601">
        <v>13</v>
      </c>
      <c r="G601">
        <v>3</v>
      </c>
      <c r="H601" cm="1">
        <f t="array" ref="H601">_xlfn.IFS(Sheet1!I601="Human Resources",0,Sheet1!I601="Life Sciences",1,Sheet1!I601="Marketing",2,Sheet1!I601="Medical",3,Sheet1!I601="Technical Degree",4,Sheet1!I601="Other",5)</f>
        <v>0</v>
      </c>
      <c r="I601">
        <v>1</v>
      </c>
      <c r="J601">
        <v>829</v>
      </c>
      <c r="K601">
        <v>3</v>
      </c>
      <c r="L601">
        <f>IF(Sheet1!M601="Male",0,1)</f>
        <v>0</v>
      </c>
      <c r="M601">
        <v>36</v>
      </c>
      <c r="N601">
        <v>3</v>
      </c>
      <c r="O601">
        <v>1</v>
      </c>
      <c r="P601" cm="1">
        <f t="array" ref="P601">_xlfn.IFS(Sheet1!Q601="Healthcare Representative",0,Sheet1!Q601="Human Resources",1,Sheet1!Q601="Laboratory Technician",2,Sheet1!Q601="Manager",3,Sheet1!Q601="Manufacturing Director",4,Sheet1!Q601="Research Director",5,Sheet1!Q601="Research Scientist",6,Sheet1!Q601="Sales Executive",7,Sheet1!Q601="Sales Representative",8)</f>
        <v>1</v>
      </c>
      <c r="Q601">
        <v>2</v>
      </c>
      <c r="R601">
        <f>IF(Sheet1!S601="Single",0,IF(Sheet1!S601="Married",1,2))</f>
        <v>1</v>
      </c>
      <c r="S601">
        <v>2143</v>
      </c>
      <c r="T601">
        <v>25527</v>
      </c>
      <c r="U601">
        <v>4</v>
      </c>
      <c r="V601">
        <f>IF(Sheet1!X601="No",0,1)</f>
        <v>0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</row>
    <row r="602" spans="1:34" x14ac:dyDescent="0.3">
      <c r="A602">
        <f>IF(Sheet1!C602="No",0,1)</f>
        <v>0</v>
      </c>
      <c r="B602">
        <v>32</v>
      </c>
      <c r="C602">
        <f>IF(Sheet1!D602="Non-Travel",0,IF(Sheet1!D602="Travel_Frequently",1,2))</f>
        <v>2</v>
      </c>
      <c r="D602">
        <v>859</v>
      </c>
      <c r="E602">
        <f>IF(Sheet1!F602="Human Resources",0,IF(Sheet1!F602="Research &amp; Development",1,2))</f>
        <v>1</v>
      </c>
      <c r="F602">
        <v>4</v>
      </c>
      <c r="G602">
        <v>3</v>
      </c>
      <c r="H602" cm="1">
        <f t="array" ref="H602">_xlfn.IFS(Sheet1!I602="Human Resources",0,Sheet1!I602="Life Sciences",1,Sheet1!I602="Marketing",2,Sheet1!I602="Medical",3,Sheet1!I602="Technical Degree",4,Sheet1!I602="Other",5)</f>
        <v>1</v>
      </c>
      <c r="I602">
        <v>1</v>
      </c>
      <c r="J602">
        <v>830</v>
      </c>
      <c r="K602">
        <v>3</v>
      </c>
      <c r="L602">
        <f>IF(Sheet1!M602="Male",0,1)</f>
        <v>1</v>
      </c>
      <c r="M602">
        <v>98</v>
      </c>
      <c r="N602">
        <v>2</v>
      </c>
      <c r="O602">
        <v>2</v>
      </c>
      <c r="P602" cm="1">
        <f t="array" ref="P602">_xlfn.IFS(Sheet1!Q602="Healthcare Representative",0,Sheet1!Q602="Human Resources",1,Sheet1!Q602="Laboratory Technician",2,Sheet1!Q602="Manager",3,Sheet1!Q602="Manufacturing Director",4,Sheet1!Q602="Research Director",5,Sheet1!Q602="Research Scientist",6,Sheet1!Q602="Sales Executive",7,Sheet1!Q602="Sales Representative",8)</f>
        <v>4</v>
      </c>
      <c r="Q602">
        <v>3</v>
      </c>
      <c r="R602">
        <f>IF(Sheet1!S602="Single",0,IF(Sheet1!S602="Married",1,2))</f>
        <v>1</v>
      </c>
      <c r="S602">
        <v>6162</v>
      </c>
      <c r="T602">
        <v>19124</v>
      </c>
      <c r="U602">
        <v>1</v>
      </c>
      <c r="V602">
        <f>IF(Sheet1!X602="No",0,1)</f>
        <v>0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</row>
    <row r="603" spans="1:34" x14ac:dyDescent="0.3">
      <c r="A603">
        <f>IF(Sheet1!C603="No",0,1)</f>
        <v>0</v>
      </c>
      <c r="B603">
        <v>40</v>
      </c>
      <c r="C603">
        <f>IF(Sheet1!D603="Non-Travel",0,IF(Sheet1!D603="Travel_Frequently",1,2))</f>
        <v>1</v>
      </c>
      <c r="D603">
        <v>720</v>
      </c>
      <c r="E603">
        <f>IF(Sheet1!F603="Human Resources",0,IF(Sheet1!F603="Research &amp; Development",1,2))</f>
        <v>1</v>
      </c>
      <c r="F603">
        <v>16</v>
      </c>
      <c r="G603">
        <v>4</v>
      </c>
      <c r="H603" cm="1">
        <f t="array" ref="H603">_xlfn.IFS(Sheet1!I603="Human Resources",0,Sheet1!I603="Life Sciences",1,Sheet1!I603="Marketing",2,Sheet1!I603="Medical",3,Sheet1!I603="Technical Degree",4,Sheet1!I603="Other",5)</f>
        <v>3</v>
      </c>
      <c r="I603">
        <v>1</v>
      </c>
      <c r="J603">
        <v>832</v>
      </c>
      <c r="K603">
        <v>1</v>
      </c>
      <c r="L603">
        <f>IF(Sheet1!M603="Male",0,1)</f>
        <v>0</v>
      </c>
      <c r="M603">
        <v>51</v>
      </c>
      <c r="N603">
        <v>2</v>
      </c>
      <c r="O603">
        <v>2</v>
      </c>
      <c r="P603" cm="1">
        <f t="array" ref="P603">_xlfn.IFS(Sheet1!Q603="Healthcare Representative",0,Sheet1!Q603="Human Resources",1,Sheet1!Q603="Laboratory Technician",2,Sheet1!Q603="Manager",3,Sheet1!Q603="Manufacturing Director",4,Sheet1!Q603="Research Director",5,Sheet1!Q603="Research Scientist",6,Sheet1!Q603="Sales Executive",7,Sheet1!Q603="Sales Representative",8)</f>
        <v>2</v>
      </c>
      <c r="Q603">
        <v>3</v>
      </c>
      <c r="R603">
        <f>IF(Sheet1!S603="Single",0,IF(Sheet1!S603="Married",1,2))</f>
        <v>0</v>
      </c>
      <c r="S603">
        <v>5094</v>
      </c>
      <c r="T603">
        <v>11983</v>
      </c>
      <c r="U603">
        <v>6</v>
      </c>
      <c r="V603">
        <f>IF(Sheet1!X603="No",0,1)</f>
        <v>0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</row>
    <row r="604" spans="1:34" x14ac:dyDescent="0.3">
      <c r="A604">
        <f>IF(Sheet1!C604="No",0,1)</f>
        <v>0</v>
      </c>
      <c r="B604">
        <v>30</v>
      </c>
      <c r="C604">
        <f>IF(Sheet1!D604="Non-Travel",0,IF(Sheet1!D604="Travel_Frequently",1,2))</f>
        <v>2</v>
      </c>
      <c r="D604">
        <v>946</v>
      </c>
      <c r="E604">
        <f>IF(Sheet1!F604="Human Resources",0,IF(Sheet1!F604="Research &amp; Development",1,2))</f>
        <v>1</v>
      </c>
      <c r="F604">
        <v>2</v>
      </c>
      <c r="G604">
        <v>3</v>
      </c>
      <c r="H604" cm="1">
        <f t="array" ref="H604">_xlfn.IFS(Sheet1!I604="Human Resources",0,Sheet1!I604="Life Sciences",1,Sheet1!I604="Marketing",2,Sheet1!I604="Medical",3,Sheet1!I604="Technical Degree",4,Sheet1!I604="Other",5)</f>
        <v>3</v>
      </c>
      <c r="I604">
        <v>1</v>
      </c>
      <c r="J604">
        <v>833</v>
      </c>
      <c r="K604">
        <v>3</v>
      </c>
      <c r="L604">
        <f>IF(Sheet1!M604="Male",0,1)</f>
        <v>1</v>
      </c>
      <c r="M604">
        <v>52</v>
      </c>
      <c r="N604">
        <v>2</v>
      </c>
      <c r="O604">
        <v>2</v>
      </c>
      <c r="P604" cm="1">
        <f t="array" ref="P604">_xlfn.IFS(Sheet1!Q604="Healthcare Representative",0,Sheet1!Q604="Human Resources",1,Sheet1!Q604="Laboratory Technician",2,Sheet1!Q604="Manager",3,Sheet1!Q604="Manufacturing Director",4,Sheet1!Q604="Research Director",5,Sheet1!Q604="Research Scientist",6,Sheet1!Q604="Sales Executive",7,Sheet1!Q604="Sales Representative",8)</f>
        <v>4</v>
      </c>
      <c r="Q604">
        <v>4</v>
      </c>
      <c r="R604">
        <f>IF(Sheet1!S604="Single",0,IF(Sheet1!S604="Married",1,2))</f>
        <v>0</v>
      </c>
      <c r="S604">
        <v>6877</v>
      </c>
      <c r="T604">
        <v>20234</v>
      </c>
      <c r="U604">
        <v>5</v>
      </c>
      <c r="V604">
        <f>IF(Sheet1!X604="No",0,1)</f>
        <v>1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>
        <f>IF(Sheet1!C605="No",0,1)</f>
        <v>0</v>
      </c>
      <c r="B605">
        <v>45</v>
      </c>
      <c r="C605">
        <f>IF(Sheet1!D605="Non-Travel",0,IF(Sheet1!D605="Travel_Frequently",1,2))</f>
        <v>2</v>
      </c>
      <c r="D605">
        <v>252</v>
      </c>
      <c r="E605">
        <f>IF(Sheet1!F605="Human Resources",0,IF(Sheet1!F605="Research &amp; Development",1,2))</f>
        <v>1</v>
      </c>
      <c r="F605">
        <v>2</v>
      </c>
      <c r="G605">
        <v>3</v>
      </c>
      <c r="H605" cm="1">
        <f t="array" ref="H605">_xlfn.IFS(Sheet1!I605="Human Resources",0,Sheet1!I605="Life Sciences",1,Sheet1!I605="Marketing",2,Sheet1!I605="Medical",3,Sheet1!I605="Technical Degree",4,Sheet1!I605="Other",5)</f>
        <v>1</v>
      </c>
      <c r="I605">
        <v>1</v>
      </c>
      <c r="J605">
        <v>834</v>
      </c>
      <c r="K605">
        <v>2</v>
      </c>
      <c r="L605">
        <f>IF(Sheet1!M605="Male",0,1)</f>
        <v>1</v>
      </c>
      <c r="M605">
        <v>95</v>
      </c>
      <c r="N605">
        <v>2</v>
      </c>
      <c r="O605">
        <v>1</v>
      </c>
      <c r="P605" cm="1">
        <f t="array" ref="P605">_xlfn.IFS(Sheet1!Q605="Healthcare Representative",0,Sheet1!Q605="Human Resources",1,Sheet1!Q605="Laboratory Technician",2,Sheet1!Q605="Manager",3,Sheet1!Q605="Manufacturing Director",4,Sheet1!Q605="Research Director",5,Sheet1!Q605="Research Scientist",6,Sheet1!Q605="Sales Executive",7,Sheet1!Q605="Sales Representative",8)</f>
        <v>6</v>
      </c>
      <c r="Q605">
        <v>3</v>
      </c>
      <c r="R605">
        <f>IF(Sheet1!S605="Single",0,IF(Sheet1!S605="Married",1,2))</f>
        <v>0</v>
      </c>
      <c r="S605">
        <v>2274</v>
      </c>
      <c r="T605">
        <v>6153</v>
      </c>
      <c r="U605">
        <v>1</v>
      </c>
      <c r="V605">
        <f>IF(Sheet1!X605="No",0,1)</f>
        <v>0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</row>
    <row r="606" spans="1:34" x14ac:dyDescent="0.3">
      <c r="A606">
        <f>IF(Sheet1!C606="No",0,1)</f>
        <v>0</v>
      </c>
      <c r="B606">
        <v>42</v>
      </c>
      <c r="C606">
        <f>IF(Sheet1!D606="Non-Travel",0,IF(Sheet1!D606="Travel_Frequently",1,2))</f>
        <v>2</v>
      </c>
      <c r="D606">
        <v>933</v>
      </c>
      <c r="E606">
        <f>IF(Sheet1!F606="Human Resources",0,IF(Sheet1!F606="Research &amp; Development",1,2))</f>
        <v>1</v>
      </c>
      <c r="F606">
        <v>29</v>
      </c>
      <c r="G606">
        <v>3</v>
      </c>
      <c r="H606" cm="1">
        <f t="array" ref="H606">_xlfn.IFS(Sheet1!I606="Human Resources",0,Sheet1!I606="Life Sciences",1,Sheet1!I606="Marketing",2,Sheet1!I606="Medical",3,Sheet1!I606="Technical Degree",4,Sheet1!I606="Other",5)</f>
        <v>1</v>
      </c>
      <c r="I606">
        <v>1</v>
      </c>
      <c r="J606">
        <v>836</v>
      </c>
      <c r="K606">
        <v>2</v>
      </c>
      <c r="L606">
        <f>IF(Sheet1!M606="Male",0,1)</f>
        <v>0</v>
      </c>
      <c r="M606">
        <v>98</v>
      </c>
      <c r="N606">
        <v>3</v>
      </c>
      <c r="O606">
        <v>2</v>
      </c>
      <c r="P606" cm="1">
        <f t="array" ref="P606">_xlfn.IFS(Sheet1!Q606="Healthcare Representative",0,Sheet1!Q606="Human Resources",1,Sheet1!Q606="Laboratory Technician",2,Sheet1!Q606="Manager",3,Sheet1!Q606="Manufacturing Director",4,Sheet1!Q606="Research Director",5,Sheet1!Q606="Research Scientist",6,Sheet1!Q606="Sales Executive",7,Sheet1!Q606="Sales Representative",8)</f>
        <v>4</v>
      </c>
      <c r="Q606">
        <v>2</v>
      </c>
      <c r="R606">
        <f>IF(Sheet1!S606="Single",0,IF(Sheet1!S606="Married",1,2))</f>
        <v>1</v>
      </c>
      <c r="S606">
        <v>4434</v>
      </c>
      <c r="T606">
        <v>11806</v>
      </c>
      <c r="U606">
        <v>1</v>
      </c>
      <c r="V606">
        <f>IF(Sheet1!X606="No",0,1)</f>
        <v>0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</row>
    <row r="607" spans="1:34" x14ac:dyDescent="0.3">
      <c r="A607">
        <f>IF(Sheet1!C607="No",0,1)</f>
        <v>0</v>
      </c>
      <c r="B607">
        <v>38</v>
      </c>
      <c r="C607">
        <f>IF(Sheet1!D607="Non-Travel",0,IF(Sheet1!D607="Travel_Frequently",1,2))</f>
        <v>1</v>
      </c>
      <c r="D607">
        <v>471</v>
      </c>
      <c r="E607">
        <f>IF(Sheet1!F607="Human Resources",0,IF(Sheet1!F607="Research &amp; Development",1,2))</f>
        <v>1</v>
      </c>
      <c r="F607">
        <v>12</v>
      </c>
      <c r="G607">
        <v>3</v>
      </c>
      <c r="H607" cm="1">
        <f t="array" ref="H607">_xlfn.IFS(Sheet1!I607="Human Resources",0,Sheet1!I607="Life Sciences",1,Sheet1!I607="Marketing",2,Sheet1!I607="Medical",3,Sheet1!I607="Technical Degree",4,Sheet1!I607="Other",5)</f>
        <v>1</v>
      </c>
      <c r="I607">
        <v>1</v>
      </c>
      <c r="J607">
        <v>837</v>
      </c>
      <c r="K607">
        <v>1</v>
      </c>
      <c r="L607">
        <f>IF(Sheet1!M607="Male",0,1)</f>
        <v>0</v>
      </c>
      <c r="M607">
        <v>45</v>
      </c>
      <c r="N607">
        <v>2</v>
      </c>
      <c r="O607">
        <v>2</v>
      </c>
      <c r="P607" cm="1">
        <f t="array" ref="P607">_xlfn.IFS(Sheet1!Q607="Healthcare Representative",0,Sheet1!Q607="Human Resources",1,Sheet1!Q607="Laboratory Technician",2,Sheet1!Q607="Manager",3,Sheet1!Q607="Manufacturing Director",4,Sheet1!Q607="Research Director",5,Sheet1!Q607="Research Scientist",6,Sheet1!Q607="Sales Executive",7,Sheet1!Q607="Sales Representative",8)</f>
        <v>0</v>
      </c>
      <c r="Q607">
        <v>1</v>
      </c>
      <c r="R607">
        <f>IF(Sheet1!S607="Single",0,IF(Sheet1!S607="Married",1,2))</f>
        <v>2</v>
      </c>
      <c r="S607">
        <v>6288</v>
      </c>
      <c r="T607">
        <v>4284</v>
      </c>
      <c r="U607">
        <v>2</v>
      </c>
      <c r="V607">
        <f>IF(Sheet1!X607="No",0,1)</f>
        <v>0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</row>
    <row r="608" spans="1:34" x14ac:dyDescent="0.3">
      <c r="A608">
        <f>IF(Sheet1!C608="No",0,1)</f>
        <v>0</v>
      </c>
      <c r="B608">
        <v>34</v>
      </c>
      <c r="C608">
        <f>IF(Sheet1!D608="Non-Travel",0,IF(Sheet1!D608="Travel_Frequently",1,2))</f>
        <v>1</v>
      </c>
      <c r="D608">
        <v>702</v>
      </c>
      <c r="E608">
        <f>IF(Sheet1!F608="Human Resources",0,IF(Sheet1!F608="Research &amp; Development",1,2))</f>
        <v>1</v>
      </c>
      <c r="F608">
        <v>16</v>
      </c>
      <c r="G608">
        <v>4</v>
      </c>
      <c r="H608" cm="1">
        <f t="array" ref="H608">_xlfn.IFS(Sheet1!I608="Human Resources",0,Sheet1!I608="Life Sciences",1,Sheet1!I608="Marketing",2,Sheet1!I608="Medical",3,Sheet1!I608="Technical Degree",4,Sheet1!I608="Other",5)</f>
        <v>1</v>
      </c>
      <c r="I608">
        <v>1</v>
      </c>
      <c r="J608">
        <v>838</v>
      </c>
      <c r="K608">
        <v>3</v>
      </c>
      <c r="L608">
        <f>IF(Sheet1!M608="Male",0,1)</f>
        <v>1</v>
      </c>
      <c r="M608">
        <v>100</v>
      </c>
      <c r="N608">
        <v>2</v>
      </c>
      <c r="O608">
        <v>1</v>
      </c>
      <c r="P608" cm="1">
        <f t="array" ref="P608">_xlfn.IFS(Sheet1!Q608="Healthcare Representative",0,Sheet1!Q608="Human Resources",1,Sheet1!Q608="Laboratory Technician",2,Sheet1!Q608="Manager",3,Sheet1!Q608="Manufacturing Director",4,Sheet1!Q608="Research Director",5,Sheet1!Q608="Research Scientist",6,Sheet1!Q608="Sales Executive",7,Sheet1!Q608="Sales Representative",8)</f>
        <v>6</v>
      </c>
      <c r="Q608">
        <v>4</v>
      </c>
      <c r="R608">
        <f>IF(Sheet1!S608="Single",0,IF(Sheet1!S608="Married",1,2))</f>
        <v>0</v>
      </c>
      <c r="S608">
        <v>2553</v>
      </c>
      <c r="T608">
        <v>8306</v>
      </c>
      <c r="U608">
        <v>1</v>
      </c>
      <c r="V608">
        <f>IF(Sheet1!X608="No",0,1)</f>
        <v>0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</row>
    <row r="609" spans="1:34" x14ac:dyDescent="0.3">
      <c r="A609">
        <f>IF(Sheet1!C609="No",0,1)</f>
        <v>1</v>
      </c>
      <c r="B609">
        <v>49</v>
      </c>
      <c r="C609">
        <f>IF(Sheet1!D609="Non-Travel",0,IF(Sheet1!D609="Travel_Frequently",1,2))</f>
        <v>2</v>
      </c>
      <c r="D609">
        <v>1184</v>
      </c>
      <c r="E609">
        <f>IF(Sheet1!F609="Human Resources",0,IF(Sheet1!F609="Research &amp; Development",1,2))</f>
        <v>2</v>
      </c>
      <c r="F609">
        <v>11</v>
      </c>
      <c r="G609">
        <v>3</v>
      </c>
      <c r="H609" cm="1">
        <f t="array" ref="H609">_xlfn.IFS(Sheet1!I609="Human Resources",0,Sheet1!I609="Life Sciences",1,Sheet1!I609="Marketing",2,Sheet1!I609="Medical",3,Sheet1!I609="Technical Degree",4,Sheet1!I609="Other",5)</f>
        <v>2</v>
      </c>
      <c r="I609">
        <v>1</v>
      </c>
      <c r="J609">
        <v>840</v>
      </c>
      <c r="K609">
        <v>3</v>
      </c>
      <c r="L609">
        <f>IF(Sheet1!M609="Male",0,1)</f>
        <v>1</v>
      </c>
      <c r="M609">
        <v>43</v>
      </c>
      <c r="N609">
        <v>3</v>
      </c>
      <c r="O609">
        <v>3</v>
      </c>
      <c r="P609" cm="1">
        <f t="array" ref="P609">_xlfn.IFS(Sheet1!Q609="Healthcare Representative",0,Sheet1!Q609="Human Resources",1,Sheet1!Q609="Laboratory Technician",2,Sheet1!Q609="Manager",3,Sheet1!Q609="Manufacturing Director",4,Sheet1!Q609="Research Director",5,Sheet1!Q609="Research Scientist",6,Sheet1!Q609="Sales Executive",7,Sheet1!Q609="Sales Representative",8)</f>
        <v>7</v>
      </c>
      <c r="Q609">
        <v>4</v>
      </c>
      <c r="R609">
        <f>IF(Sheet1!S609="Single",0,IF(Sheet1!S609="Married",1,2))</f>
        <v>1</v>
      </c>
      <c r="S609">
        <v>7654</v>
      </c>
      <c r="T609">
        <v>5860</v>
      </c>
      <c r="U609">
        <v>1</v>
      </c>
      <c r="V609">
        <f>IF(Sheet1!X609="No",0,1)</f>
        <v>0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</row>
    <row r="610" spans="1:34" x14ac:dyDescent="0.3">
      <c r="A610">
        <f>IF(Sheet1!C610="No",0,1)</f>
        <v>1</v>
      </c>
      <c r="B610">
        <v>55</v>
      </c>
      <c r="C610">
        <f>IF(Sheet1!D610="Non-Travel",0,IF(Sheet1!D610="Travel_Frequently",1,2))</f>
        <v>2</v>
      </c>
      <c r="D610">
        <v>436</v>
      </c>
      <c r="E610">
        <f>IF(Sheet1!F610="Human Resources",0,IF(Sheet1!F610="Research &amp; Development",1,2))</f>
        <v>2</v>
      </c>
      <c r="F610">
        <v>2</v>
      </c>
      <c r="G610">
        <v>1</v>
      </c>
      <c r="H610" cm="1">
        <f t="array" ref="H610">_xlfn.IFS(Sheet1!I610="Human Resources",0,Sheet1!I610="Life Sciences",1,Sheet1!I610="Marketing",2,Sheet1!I610="Medical",3,Sheet1!I610="Technical Degree",4,Sheet1!I610="Other",5)</f>
        <v>3</v>
      </c>
      <c r="I610">
        <v>1</v>
      </c>
      <c r="J610">
        <v>842</v>
      </c>
      <c r="K610">
        <v>3</v>
      </c>
      <c r="L610">
        <f>IF(Sheet1!M610="Male",0,1)</f>
        <v>0</v>
      </c>
      <c r="M610">
        <v>37</v>
      </c>
      <c r="N610">
        <v>3</v>
      </c>
      <c r="O610">
        <v>2</v>
      </c>
      <c r="P610" cm="1">
        <f t="array" ref="P610">_xlfn.IFS(Sheet1!Q610="Healthcare Representative",0,Sheet1!Q610="Human Resources",1,Sheet1!Q610="Laboratory Technician",2,Sheet1!Q610="Manager",3,Sheet1!Q610="Manufacturing Director",4,Sheet1!Q610="Research Director",5,Sheet1!Q610="Research Scientist",6,Sheet1!Q610="Sales Executive",7,Sheet1!Q610="Sales Representative",8)</f>
        <v>7</v>
      </c>
      <c r="Q610">
        <v>4</v>
      </c>
      <c r="R610">
        <f>IF(Sheet1!S610="Single",0,IF(Sheet1!S610="Married",1,2))</f>
        <v>0</v>
      </c>
      <c r="S610">
        <v>5160</v>
      </c>
      <c r="T610">
        <v>21519</v>
      </c>
      <c r="U610">
        <v>4</v>
      </c>
      <c r="V610">
        <f>IF(Sheet1!X610="No",0,1)</f>
        <v>0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</row>
    <row r="611" spans="1:34" x14ac:dyDescent="0.3">
      <c r="A611">
        <f>IF(Sheet1!C611="No",0,1)</f>
        <v>0</v>
      </c>
      <c r="B611">
        <v>43</v>
      </c>
      <c r="C611">
        <f>IF(Sheet1!D611="Non-Travel",0,IF(Sheet1!D611="Travel_Frequently",1,2))</f>
        <v>2</v>
      </c>
      <c r="D611">
        <v>589</v>
      </c>
      <c r="E611">
        <f>IF(Sheet1!F611="Human Resources",0,IF(Sheet1!F611="Research &amp; Development",1,2))</f>
        <v>1</v>
      </c>
      <c r="F611">
        <v>14</v>
      </c>
      <c r="G611">
        <v>2</v>
      </c>
      <c r="H611" cm="1">
        <f t="array" ref="H611">_xlfn.IFS(Sheet1!I611="Human Resources",0,Sheet1!I611="Life Sciences",1,Sheet1!I611="Marketing",2,Sheet1!I611="Medical",3,Sheet1!I611="Technical Degree",4,Sheet1!I611="Other",5)</f>
        <v>1</v>
      </c>
      <c r="I611">
        <v>1</v>
      </c>
      <c r="J611">
        <v>843</v>
      </c>
      <c r="K611">
        <v>2</v>
      </c>
      <c r="L611">
        <f>IF(Sheet1!M611="Male",0,1)</f>
        <v>0</v>
      </c>
      <c r="M611">
        <v>94</v>
      </c>
      <c r="N611">
        <v>3</v>
      </c>
      <c r="O611">
        <v>4</v>
      </c>
      <c r="P611" cm="1">
        <f t="array" ref="P611">_xlfn.IFS(Sheet1!Q611="Healthcare Representative",0,Sheet1!Q611="Human Resources",1,Sheet1!Q611="Laboratory Technician",2,Sheet1!Q611="Manager",3,Sheet1!Q611="Manufacturing Director",4,Sheet1!Q611="Research Director",5,Sheet1!Q611="Research Scientist",6,Sheet1!Q611="Sales Executive",7,Sheet1!Q611="Sales Representative",8)</f>
        <v>5</v>
      </c>
      <c r="Q611">
        <v>1</v>
      </c>
      <c r="R611">
        <f>IF(Sheet1!S611="Single",0,IF(Sheet1!S611="Married",1,2))</f>
        <v>1</v>
      </c>
      <c r="S611">
        <v>17159</v>
      </c>
      <c r="T611">
        <v>5200</v>
      </c>
      <c r="U611">
        <v>6</v>
      </c>
      <c r="V611">
        <f>IF(Sheet1!X611="No",0,1)</f>
        <v>0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</row>
    <row r="612" spans="1:34" x14ac:dyDescent="0.3">
      <c r="A612">
        <f>IF(Sheet1!C612="No",0,1)</f>
        <v>0</v>
      </c>
      <c r="B612">
        <v>27</v>
      </c>
      <c r="C612">
        <f>IF(Sheet1!D612="Non-Travel",0,IF(Sheet1!D612="Travel_Frequently",1,2))</f>
        <v>2</v>
      </c>
      <c r="D612">
        <v>269</v>
      </c>
      <c r="E612">
        <f>IF(Sheet1!F612="Human Resources",0,IF(Sheet1!F612="Research &amp; Development",1,2))</f>
        <v>1</v>
      </c>
      <c r="F612">
        <v>5</v>
      </c>
      <c r="G612">
        <v>1</v>
      </c>
      <c r="H612" cm="1">
        <f t="array" ref="H612">_xlfn.IFS(Sheet1!I612="Human Resources",0,Sheet1!I612="Life Sciences",1,Sheet1!I612="Marketing",2,Sheet1!I612="Medical",3,Sheet1!I612="Technical Degree",4,Sheet1!I612="Other",5)</f>
        <v>4</v>
      </c>
      <c r="I612">
        <v>1</v>
      </c>
      <c r="J612">
        <v>844</v>
      </c>
      <c r="K612">
        <v>3</v>
      </c>
      <c r="L612">
        <f>IF(Sheet1!M612="Male",0,1)</f>
        <v>0</v>
      </c>
      <c r="M612">
        <v>42</v>
      </c>
      <c r="N612">
        <v>2</v>
      </c>
      <c r="O612">
        <v>3</v>
      </c>
      <c r="P612" cm="1">
        <f t="array" ref="P612">_xlfn.IFS(Sheet1!Q612="Healthcare Representative",0,Sheet1!Q612="Human Resources",1,Sheet1!Q612="Laboratory Technician",2,Sheet1!Q612="Manager",3,Sheet1!Q612="Manufacturing Director",4,Sheet1!Q612="Research Director",5,Sheet1!Q612="Research Scientist",6,Sheet1!Q612="Sales Executive",7,Sheet1!Q612="Sales Representative",8)</f>
        <v>5</v>
      </c>
      <c r="Q612">
        <v>4</v>
      </c>
      <c r="R612">
        <f>IF(Sheet1!S612="Single",0,IF(Sheet1!S612="Married",1,2))</f>
        <v>2</v>
      </c>
      <c r="S612">
        <v>12808</v>
      </c>
      <c r="T612">
        <v>8842</v>
      </c>
      <c r="U612">
        <v>1</v>
      </c>
      <c r="V612">
        <f>IF(Sheet1!X612="No",0,1)</f>
        <v>1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</row>
    <row r="613" spans="1:34" x14ac:dyDescent="0.3">
      <c r="A613">
        <f>IF(Sheet1!C613="No",0,1)</f>
        <v>0</v>
      </c>
      <c r="B613">
        <v>35</v>
      </c>
      <c r="C613">
        <f>IF(Sheet1!D613="Non-Travel",0,IF(Sheet1!D613="Travel_Frequently",1,2))</f>
        <v>2</v>
      </c>
      <c r="D613">
        <v>950</v>
      </c>
      <c r="E613">
        <f>IF(Sheet1!F613="Human Resources",0,IF(Sheet1!F613="Research &amp; Development",1,2))</f>
        <v>1</v>
      </c>
      <c r="F613">
        <v>7</v>
      </c>
      <c r="G613">
        <v>3</v>
      </c>
      <c r="H613" cm="1">
        <f t="array" ref="H613">_xlfn.IFS(Sheet1!I613="Human Resources",0,Sheet1!I613="Life Sciences",1,Sheet1!I613="Marketing",2,Sheet1!I613="Medical",3,Sheet1!I613="Technical Degree",4,Sheet1!I613="Other",5)</f>
        <v>5</v>
      </c>
      <c r="I613">
        <v>1</v>
      </c>
      <c r="J613">
        <v>845</v>
      </c>
      <c r="K613">
        <v>3</v>
      </c>
      <c r="L613">
        <f>IF(Sheet1!M613="Male",0,1)</f>
        <v>0</v>
      </c>
      <c r="M613">
        <v>59</v>
      </c>
      <c r="N613">
        <v>3</v>
      </c>
      <c r="O613">
        <v>3</v>
      </c>
      <c r="P613" cm="1">
        <f t="array" ref="P613">_xlfn.IFS(Sheet1!Q613="Healthcare Representative",0,Sheet1!Q613="Human Resources",1,Sheet1!Q613="Laboratory Technician",2,Sheet1!Q613="Manager",3,Sheet1!Q613="Manufacturing Director",4,Sheet1!Q613="Research Director",5,Sheet1!Q613="Research Scientist",6,Sheet1!Q613="Sales Executive",7,Sheet1!Q613="Sales Representative",8)</f>
        <v>4</v>
      </c>
      <c r="Q613">
        <v>3</v>
      </c>
      <c r="R613">
        <f>IF(Sheet1!S613="Single",0,IF(Sheet1!S613="Married",1,2))</f>
        <v>0</v>
      </c>
      <c r="S613">
        <v>10221</v>
      </c>
      <c r="T613">
        <v>18869</v>
      </c>
      <c r="U613">
        <v>3</v>
      </c>
      <c r="V613">
        <f>IF(Sheet1!X613="No",0,1)</f>
        <v>0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</row>
    <row r="614" spans="1:34" x14ac:dyDescent="0.3">
      <c r="A614">
        <f>IF(Sheet1!C614="No",0,1)</f>
        <v>0</v>
      </c>
      <c r="B614">
        <v>28</v>
      </c>
      <c r="C614">
        <f>IF(Sheet1!D614="Non-Travel",0,IF(Sheet1!D614="Travel_Frequently",1,2))</f>
        <v>2</v>
      </c>
      <c r="D614">
        <v>760</v>
      </c>
      <c r="E614">
        <f>IF(Sheet1!F614="Human Resources",0,IF(Sheet1!F614="Research &amp; Development",1,2))</f>
        <v>2</v>
      </c>
      <c r="F614">
        <v>2</v>
      </c>
      <c r="G614">
        <v>4</v>
      </c>
      <c r="H614" cm="1">
        <f t="array" ref="H614">_xlfn.IFS(Sheet1!I614="Human Resources",0,Sheet1!I614="Life Sciences",1,Sheet1!I614="Marketing",2,Sheet1!I614="Medical",3,Sheet1!I614="Technical Degree",4,Sheet1!I614="Other",5)</f>
        <v>2</v>
      </c>
      <c r="I614">
        <v>1</v>
      </c>
      <c r="J614">
        <v>846</v>
      </c>
      <c r="K614">
        <v>2</v>
      </c>
      <c r="L614">
        <f>IF(Sheet1!M614="Male",0,1)</f>
        <v>1</v>
      </c>
      <c r="M614">
        <v>81</v>
      </c>
      <c r="N614">
        <v>3</v>
      </c>
      <c r="O614">
        <v>2</v>
      </c>
      <c r="P614" cm="1">
        <f t="array" ref="P614">_xlfn.IFS(Sheet1!Q614="Healthcare Representative",0,Sheet1!Q614="Human Resources",1,Sheet1!Q614="Laboratory Technician",2,Sheet1!Q614="Manager",3,Sheet1!Q614="Manufacturing Director",4,Sheet1!Q614="Research Director",5,Sheet1!Q614="Research Scientist",6,Sheet1!Q614="Sales Executive",7,Sheet1!Q614="Sales Representative",8)</f>
        <v>7</v>
      </c>
      <c r="Q614">
        <v>2</v>
      </c>
      <c r="R614">
        <f>IF(Sheet1!S614="Single",0,IF(Sheet1!S614="Married",1,2))</f>
        <v>1</v>
      </c>
      <c r="S614">
        <v>4779</v>
      </c>
      <c r="T614">
        <v>3698</v>
      </c>
      <c r="U614">
        <v>1</v>
      </c>
      <c r="V614">
        <f>IF(Sheet1!X614="No",0,1)</f>
        <v>1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</row>
    <row r="615" spans="1:34" x14ac:dyDescent="0.3">
      <c r="A615">
        <f>IF(Sheet1!C615="No",0,1)</f>
        <v>0</v>
      </c>
      <c r="B615">
        <v>34</v>
      </c>
      <c r="C615">
        <f>IF(Sheet1!D615="Non-Travel",0,IF(Sheet1!D615="Travel_Frequently",1,2))</f>
        <v>2</v>
      </c>
      <c r="D615">
        <v>829</v>
      </c>
      <c r="E615">
        <f>IF(Sheet1!F615="Human Resources",0,IF(Sheet1!F615="Research &amp; Development",1,2))</f>
        <v>0</v>
      </c>
      <c r="F615">
        <v>3</v>
      </c>
      <c r="G615">
        <v>2</v>
      </c>
      <c r="H615" cm="1">
        <f t="array" ref="H615">_xlfn.IFS(Sheet1!I615="Human Resources",0,Sheet1!I615="Life Sciences",1,Sheet1!I615="Marketing",2,Sheet1!I615="Medical",3,Sheet1!I615="Technical Degree",4,Sheet1!I615="Other",5)</f>
        <v>0</v>
      </c>
      <c r="I615">
        <v>1</v>
      </c>
      <c r="J615">
        <v>847</v>
      </c>
      <c r="K615">
        <v>3</v>
      </c>
      <c r="L615">
        <f>IF(Sheet1!M615="Male",0,1)</f>
        <v>0</v>
      </c>
      <c r="M615">
        <v>88</v>
      </c>
      <c r="N615">
        <v>3</v>
      </c>
      <c r="O615">
        <v>1</v>
      </c>
      <c r="P615" cm="1">
        <f t="array" ref="P615">_xlfn.IFS(Sheet1!Q615="Healthcare Representative",0,Sheet1!Q615="Human Resources",1,Sheet1!Q615="Laboratory Technician",2,Sheet1!Q615="Manager",3,Sheet1!Q615="Manufacturing Director",4,Sheet1!Q615="Research Director",5,Sheet1!Q615="Research Scientist",6,Sheet1!Q615="Sales Executive",7,Sheet1!Q615="Sales Representative",8)</f>
        <v>1</v>
      </c>
      <c r="Q615">
        <v>4</v>
      </c>
      <c r="R615">
        <f>IF(Sheet1!S615="Single",0,IF(Sheet1!S615="Married",1,2))</f>
        <v>1</v>
      </c>
      <c r="S615">
        <v>3737</v>
      </c>
      <c r="T615">
        <v>2243</v>
      </c>
      <c r="U615">
        <v>0</v>
      </c>
      <c r="V615">
        <f>IF(Sheet1!X615="No",0,1)</f>
        <v>0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</row>
    <row r="616" spans="1:34" x14ac:dyDescent="0.3">
      <c r="A616">
        <f>IF(Sheet1!C616="No",0,1)</f>
        <v>1</v>
      </c>
      <c r="B616">
        <v>26</v>
      </c>
      <c r="C616">
        <f>IF(Sheet1!D616="Non-Travel",0,IF(Sheet1!D616="Travel_Frequently",1,2))</f>
        <v>1</v>
      </c>
      <c r="D616">
        <v>887</v>
      </c>
      <c r="E616">
        <f>IF(Sheet1!F616="Human Resources",0,IF(Sheet1!F616="Research &amp; Development",1,2))</f>
        <v>1</v>
      </c>
      <c r="F616">
        <v>5</v>
      </c>
      <c r="G616">
        <v>2</v>
      </c>
      <c r="H616" cm="1">
        <f t="array" ref="H616">_xlfn.IFS(Sheet1!I616="Human Resources",0,Sheet1!I616="Life Sciences",1,Sheet1!I616="Marketing",2,Sheet1!I616="Medical",3,Sheet1!I616="Technical Degree",4,Sheet1!I616="Other",5)</f>
        <v>3</v>
      </c>
      <c r="I616">
        <v>1</v>
      </c>
      <c r="J616">
        <v>848</v>
      </c>
      <c r="K616">
        <v>3</v>
      </c>
      <c r="L616">
        <f>IF(Sheet1!M616="Male",0,1)</f>
        <v>1</v>
      </c>
      <c r="M616">
        <v>88</v>
      </c>
      <c r="N616">
        <v>2</v>
      </c>
      <c r="O616">
        <v>1</v>
      </c>
      <c r="P616" cm="1">
        <f t="array" ref="P616">_xlfn.IFS(Sheet1!Q616="Healthcare Representative",0,Sheet1!Q616="Human Resources",1,Sheet1!Q616="Laboratory Technician",2,Sheet1!Q616="Manager",3,Sheet1!Q616="Manufacturing Director",4,Sheet1!Q616="Research Director",5,Sheet1!Q616="Research Scientist",6,Sheet1!Q616="Sales Executive",7,Sheet1!Q616="Sales Representative",8)</f>
        <v>6</v>
      </c>
      <c r="Q616">
        <v>3</v>
      </c>
      <c r="R616">
        <f>IF(Sheet1!S616="Single",0,IF(Sheet1!S616="Married",1,2))</f>
        <v>1</v>
      </c>
      <c r="S616">
        <v>2366</v>
      </c>
      <c r="T616">
        <v>20898</v>
      </c>
      <c r="U616">
        <v>1</v>
      </c>
      <c r="V616">
        <f>IF(Sheet1!X616="No",0,1)</f>
        <v>1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</row>
    <row r="617" spans="1:34" x14ac:dyDescent="0.3">
      <c r="A617">
        <f>IF(Sheet1!C617="No",0,1)</f>
        <v>0</v>
      </c>
      <c r="B617">
        <v>27</v>
      </c>
      <c r="C617">
        <f>IF(Sheet1!D617="Non-Travel",0,IF(Sheet1!D617="Travel_Frequently",1,2))</f>
        <v>0</v>
      </c>
      <c r="D617">
        <v>443</v>
      </c>
      <c r="E617">
        <f>IF(Sheet1!F617="Human Resources",0,IF(Sheet1!F617="Research &amp; Development",1,2))</f>
        <v>1</v>
      </c>
      <c r="F617">
        <v>3</v>
      </c>
      <c r="G617">
        <v>3</v>
      </c>
      <c r="H617" cm="1">
        <f t="array" ref="H617">_xlfn.IFS(Sheet1!I617="Human Resources",0,Sheet1!I617="Life Sciences",1,Sheet1!I617="Marketing",2,Sheet1!I617="Medical",3,Sheet1!I617="Technical Degree",4,Sheet1!I617="Other",5)</f>
        <v>3</v>
      </c>
      <c r="I617">
        <v>1</v>
      </c>
      <c r="J617">
        <v>850</v>
      </c>
      <c r="K617">
        <v>4</v>
      </c>
      <c r="L617">
        <f>IF(Sheet1!M617="Male",0,1)</f>
        <v>0</v>
      </c>
      <c r="M617">
        <v>50</v>
      </c>
      <c r="N617">
        <v>3</v>
      </c>
      <c r="O617">
        <v>1</v>
      </c>
      <c r="P617" cm="1">
        <f t="array" ref="P617">_xlfn.IFS(Sheet1!Q617="Healthcare Representative",0,Sheet1!Q617="Human Resources",1,Sheet1!Q617="Laboratory Technician",2,Sheet1!Q617="Manager",3,Sheet1!Q617="Manufacturing Director",4,Sheet1!Q617="Research Director",5,Sheet1!Q617="Research Scientist",6,Sheet1!Q617="Sales Executive",7,Sheet1!Q617="Sales Representative",8)</f>
        <v>6</v>
      </c>
      <c r="Q617">
        <v>4</v>
      </c>
      <c r="R617">
        <f>IF(Sheet1!S617="Single",0,IF(Sheet1!S617="Married",1,2))</f>
        <v>1</v>
      </c>
      <c r="S617">
        <v>1706</v>
      </c>
      <c r="T617">
        <v>16571</v>
      </c>
      <c r="U617">
        <v>1</v>
      </c>
      <c r="V617">
        <f>IF(Sheet1!X617="No",0,1)</f>
        <v>0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>
        <f>IF(Sheet1!C618="No",0,1)</f>
        <v>0</v>
      </c>
      <c r="B618">
        <v>51</v>
      </c>
      <c r="C618">
        <f>IF(Sheet1!D618="Non-Travel",0,IF(Sheet1!D618="Travel_Frequently",1,2))</f>
        <v>2</v>
      </c>
      <c r="D618">
        <v>1318</v>
      </c>
      <c r="E618">
        <f>IF(Sheet1!F618="Human Resources",0,IF(Sheet1!F618="Research &amp; Development",1,2))</f>
        <v>2</v>
      </c>
      <c r="F618">
        <v>26</v>
      </c>
      <c r="G618">
        <v>4</v>
      </c>
      <c r="H618" cm="1">
        <f t="array" ref="H618">_xlfn.IFS(Sheet1!I618="Human Resources",0,Sheet1!I618="Life Sciences",1,Sheet1!I618="Marketing",2,Sheet1!I618="Medical",3,Sheet1!I618="Technical Degree",4,Sheet1!I618="Other",5)</f>
        <v>2</v>
      </c>
      <c r="I618">
        <v>1</v>
      </c>
      <c r="J618">
        <v>851</v>
      </c>
      <c r="K618">
        <v>1</v>
      </c>
      <c r="L618">
        <f>IF(Sheet1!M618="Male",0,1)</f>
        <v>1</v>
      </c>
      <c r="M618">
        <v>66</v>
      </c>
      <c r="N618">
        <v>3</v>
      </c>
      <c r="O618">
        <v>4</v>
      </c>
      <c r="P618" cm="1">
        <f t="array" ref="P618">_xlfn.IFS(Sheet1!Q618="Healthcare Representative",0,Sheet1!Q618="Human Resources",1,Sheet1!Q618="Laboratory Technician",2,Sheet1!Q618="Manager",3,Sheet1!Q618="Manufacturing Director",4,Sheet1!Q618="Research Director",5,Sheet1!Q618="Research Scientist",6,Sheet1!Q618="Sales Executive",7,Sheet1!Q618="Sales Representative",8)</f>
        <v>3</v>
      </c>
      <c r="Q618">
        <v>3</v>
      </c>
      <c r="R618">
        <f>IF(Sheet1!S618="Single",0,IF(Sheet1!S618="Married",1,2))</f>
        <v>1</v>
      </c>
      <c r="S618">
        <v>16307</v>
      </c>
      <c r="T618">
        <v>5594</v>
      </c>
      <c r="U618">
        <v>2</v>
      </c>
      <c r="V618">
        <f>IF(Sheet1!X618="No",0,1)</f>
        <v>0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</row>
    <row r="619" spans="1:34" x14ac:dyDescent="0.3">
      <c r="A619">
        <f>IF(Sheet1!C619="No",0,1)</f>
        <v>0</v>
      </c>
      <c r="B619">
        <v>44</v>
      </c>
      <c r="C619">
        <f>IF(Sheet1!D619="Non-Travel",0,IF(Sheet1!D619="Travel_Frequently",1,2))</f>
        <v>2</v>
      </c>
      <c r="D619">
        <v>625</v>
      </c>
      <c r="E619">
        <f>IF(Sheet1!F619="Human Resources",0,IF(Sheet1!F619="Research &amp; Development",1,2))</f>
        <v>1</v>
      </c>
      <c r="F619">
        <v>4</v>
      </c>
      <c r="G619">
        <v>3</v>
      </c>
      <c r="H619" cm="1">
        <f t="array" ref="H619">_xlfn.IFS(Sheet1!I619="Human Resources",0,Sheet1!I619="Life Sciences",1,Sheet1!I619="Marketing",2,Sheet1!I619="Medical",3,Sheet1!I619="Technical Degree",4,Sheet1!I619="Other",5)</f>
        <v>3</v>
      </c>
      <c r="I619">
        <v>1</v>
      </c>
      <c r="J619">
        <v>852</v>
      </c>
      <c r="K619">
        <v>4</v>
      </c>
      <c r="L619">
        <f>IF(Sheet1!M619="Male",0,1)</f>
        <v>0</v>
      </c>
      <c r="M619">
        <v>50</v>
      </c>
      <c r="N619">
        <v>3</v>
      </c>
      <c r="O619">
        <v>2</v>
      </c>
      <c r="P619" cm="1">
        <f t="array" ref="P619">_xlfn.IFS(Sheet1!Q619="Healthcare Representative",0,Sheet1!Q619="Human Resources",1,Sheet1!Q619="Laboratory Technician",2,Sheet1!Q619="Manager",3,Sheet1!Q619="Manufacturing Director",4,Sheet1!Q619="Research Director",5,Sheet1!Q619="Research Scientist",6,Sheet1!Q619="Sales Executive",7,Sheet1!Q619="Sales Representative",8)</f>
        <v>0</v>
      </c>
      <c r="Q619">
        <v>2</v>
      </c>
      <c r="R619">
        <f>IF(Sheet1!S619="Single",0,IF(Sheet1!S619="Married",1,2))</f>
        <v>0</v>
      </c>
      <c r="S619">
        <v>5933</v>
      </c>
      <c r="T619">
        <v>5197</v>
      </c>
      <c r="U619">
        <v>9</v>
      </c>
      <c r="V619">
        <f>IF(Sheet1!X619="No",0,1)</f>
        <v>0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</row>
    <row r="620" spans="1:34" x14ac:dyDescent="0.3">
      <c r="A620">
        <f>IF(Sheet1!C620="No",0,1)</f>
        <v>0</v>
      </c>
      <c r="B620">
        <v>25</v>
      </c>
      <c r="C620">
        <f>IF(Sheet1!D620="Non-Travel",0,IF(Sheet1!D620="Travel_Frequently",1,2))</f>
        <v>2</v>
      </c>
      <c r="D620">
        <v>180</v>
      </c>
      <c r="E620">
        <f>IF(Sheet1!F620="Human Resources",0,IF(Sheet1!F620="Research &amp; Development",1,2))</f>
        <v>1</v>
      </c>
      <c r="F620">
        <v>2</v>
      </c>
      <c r="G620">
        <v>1</v>
      </c>
      <c r="H620" cm="1">
        <f t="array" ref="H620">_xlfn.IFS(Sheet1!I620="Human Resources",0,Sheet1!I620="Life Sciences",1,Sheet1!I620="Marketing",2,Sheet1!I620="Medical",3,Sheet1!I620="Technical Degree",4,Sheet1!I620="Other",5)</f>
        <v>3</v>
      </c>
      <c r="I620">
        <v>1</v>
      </c>
      <c r="J620">
        <v>854</v>
      </c>
      <c r="K620">
        <v>1</v>
      </c>
      <c r="L620">
        <f>IF(Sheet1!M620="Male",0,1)</f>
        <v>0</v>
      </c>
      <c r="M620">
        <v>65</v>
      </c>
      <c r="N620">
        <v>4</v>
      </c>
      <c r="O620">
        <v>1</v>
      </c>
      <c r="P620" cm="1">
        <f t="array" ref="P620">_xlfn.IFS(Sheet1!Q620="Healthcare Representative",0,Sheet1!Q620="Human Resources",1,Sheet1!Q620="Laboratory Technician",2,Sheet1!Q620="Manager",3,Sheet1!Q620="Manufacturing Director",4,Sheet1!Q620="Research Director",5,Sheet1!Q620="Research Scientist",6,Sheet1!Q620="Sales Executive",7,Sheet1!Q620="Sales Representative",8)</f>
        <v>6</v>
      </c>
      <c r="Q620">
        <v>1</v>
      </c>
      <c r="R620">
        <f>IF(Sheet1!S620="Single",0,IF(Sheet1!S620="Married",1,2))</f>
        <v>0</v>
      </c>
      <c r="S620">
        <v>3424</v>
      </c>
      <c r="T620">
        <v>21632</v>
      </c>
      <c r="U620">
        <v>7</v>
      </c>
      <c r="V620">
        <f>IF(Sheet1!X620="No",0,1)</f>
        <v>0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</row>
    <row r="621" spans="1:34" x14ac:dyDescent="0.3">
      <c r="A621">
        <f>IF(Sheet1!C621="No",0,1)</f>
        <v>0</v>
      </c>
      <c r="B621">
        <v>33</v>
      </c>
      <c r="C621">
        <f>IF(Sheet1!D621="Non-Travel",0,IF(Sheet1!D621="Travel_Frequently",1,2))</f>
        <v>2</v>
      </c>
      <c r="D621">
        <v>586</v>
      </c>
      <c r="E621">
        <f>IF(Sheet1!F621="Human Resources",0,IF(Sheet1!F621="Research &amp; Development",1,2))</f>
        <v>2</v>
      </c>
      <c r="F621">
        <v>1</v>
      </c>
      <c r="G621">
        <v>3</v>
      </c>
      <c r="H621" cm="1">
        <f t="array" ref="H621">_xlfn.IFS(Sheet1!I621="Human Resources",0,Sheet1!I621="Life Sciences",1,Sheet1!I621="Marketing",2,Sheet1!I621="Medical",3,Sheet1!I621="Technical Degree",4,Sheet1!I621="Other",5)</f>
        <v>3</v>
      </c>
      <c r="I621">
        <v>1</v>
      </c>
      <c r="J621">
        <v>855</v>
      </c>
      <c r="K621">
        <v>1</v>
      </c>
      <c r="L621">
        <f>IF(Sheet1!M621="Male",0,1)</f>
        <v>0</v>
      </c>
      <c r="M621">
        <v>48</v>
      </c>
      <c r="N621">
        <v>4</v>
      </c>
      <c r="O621">
        <v>2</v>
      </c>
      <c r="P621" cm="1">
        <f t="array" ref="P621">_xlfn.IFS(Sheet1!Q621="Healthcare Representative",0,Sheet1!Q621="Human Resources",1,Sheet1!Q621="Laboratory Technician",2,Sheet1!Q621="Manager",3,Sheet1!Q621="Manufacturing Director",4,Sheet1!Q621="Research Director",5,Sheet1!Q621="Research Scientist",6,Sheet1!Q621="Sales Executive",7,Sheet1!Q621="Sales Representative",8)</f>
        <v>7</v>
      </c>
      <c r="Q621">
        <v>1</v>
      </c>
      <c r="R621">
        <f>IF(Sheet1!S621="Single",0,IF(Sheet1!S621="Married",1,2))</f>
        <v>2</v>
      </c>
      <c r="S621">
        <v>4037</v>
      </c>
      <c r="T621">
        <v>21816</v>
      </c>
      <c r="U621">
        <v>1</v>
      </c>
      <c r="V621">
        <f>IF(Sheet1!X621="No",0,1)</f>
        <v>0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</row>
    <row r="622" spans="1:34" x14ac:dyDescent="0.3">
      <c r="A622">
        <f>IF(Sheet1!C622="No",0,1)</f>
        <v>0</v>
      </c>
      <c r="B622">
        <v>35</v>
      </c>
      <c r="C622">
        <f>IF(Sheet1!D622="Non-Travel",0,IF(Sheet1!D622="Travel_Frequently",1,2))</f>
        <v>2</v>
      </c>
      <c r="D622">
        <v>1343</v>
      </c>
      <c r="E622">
        <f>IF(Sheet1!F622="Human Resources",0,IF(Sheet1!F622="Research &amp; Development",1,2))</f>
        <v>1</v>
      </c>
      <c r="F622">
        <v>27</v>
      </c>
      <c r="G622">
        <v>1</v>
      </c>
      <c r="H622" cm="1">
        <f t="array" ref="H622">_xlfn.IFS(Sheet1!I622="Human Resources",0,Sheet1!I622="Life Sciences",1,Sheet1!I622="Marketing",2,Sheet1!I622="Medical",3,Sheet1!I622="Technical Degree",4,Sheet1!I622="Other",5)</f>
        <v>3</v>
      </c>
      <c r="I622">
        <v>1</v>
      </c>
      <c r="J622">
        <v>856</v>
      </c>
      <c r="K622">
        <v>3</v>
      </c>
      <c r="L622">
        <f>IF(Sheet1!M622="Male",0,1)</f>
        <v>1</v>
      </c>
      <c r="M622">
        <v>53</v>
      </c>
      <c r="N622">
        <v>2</v>
      </c>
      <c r="O622">
        <v>1</v>
      </c>
      <c r="P622" cm="1">
        <f t="array" ref="P622">_xlfn.IFS(Sheet1!Q622="Healthcare Representative",0,Sheet1!Q622="Human Resources",1,Sheet1!Q622="Laboratory Technician",2,Sheet1!Q622="Manager",3,Sheet1!Q622="Manufacturing Director",4,Sheet1!Q622="Research Director",5,Sheet1!Q622="Research Scientist",6,Sheet1!Q622="Sales Executive",7,Sheet1!Q622="Sales Representative",8)</f>
        <v>6</v>
      </c>
      <c r="Q622">
        <v>1</v>
      </c>
      <c r="R622">
        <f>IF(Sheet1!S622="Single",0,IF(Sheet1!S622="Married",1,2))</f>
        <v>0</v>
      </c>
      <c r="S622">
        <v>2559</v>
      </c>
      <c r="T622">
        <v>17852</v>
      </c>
      <c r="U622">
        <v>1</v>
      </c>
      <c r="V622">
        <f>IF(Sheet1!X622="No",0,1)</f>
        <v>0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</row>
    <row r="623" spans="1:34" x14ac:dyDescent="0.3">
      <c r="A623">
        <f>IF(Sheet1!C623="No",0,1)</f>
        <v>0</v>
      </c>
      <c r="B623">
        <v>36</v>
      </c>
      <c r="C623">
        <f>IF(Sheet1!D623="Non-Travel",0,IF(Sheet1!D623="Travel_Frequently",1,2))</f>
        <v>2</v>
      </c>
      <c r="D623">
        <v>928</v>
      </c>
      <c r="E623">
        <f>IF(Sheet1!F623="Human Resources",0,IF(Sheet1!F623="Research &amp; Development",1,2))</f>
        <v>2</v>
      </c>
      <c r="F623">
        <v>1</v>
      </c>
      <c r="G623">
        <v>2</v>
      </c>
      <c r="H623" cm="1">
        <f t="array" ref="H623">_xlfn.IFS(Sheet1!I623="Human Resources",0,Sheet1!I623="Life Sciences",1,Sheet1!I623="Marketing",2,Sheet1!I623="Medical",3,Sheet1!I623="Technical Degree",4,Sheet1!I623="Other",5)</f>
        <v>1</v>
      </c>
      <c r="I623">
        <v>1</v>
      </c>
      <c r="J623">
        <v>857</v>
      </c>
      <c r="K623">
        <v>2</v>
      </c>
      <c r="L623">
        <f>IF(Sheet1!M623="Male",0,1)</f>
        <v>0</v>
      </c>
      <c r="M623">
        <v>56</v>
      </c>
      <c r="N623">
        <v>3</v>
      </c>
      <c r="O623">
        <v>2</v>
      </c>
      <c r="P623" cm="1">
        <f t="array" ref="P623">_xlfn.IFS(Sheet1!Q623="Healthcare Representative",0,Sheet1!Q623="Human Resources",1,Sheet1!Q623="Laboratory Technician",2,Sheet1!Q623="Manager",3,Sheet1!Q623="Manufacturing Director",4,Sheet1!Q623="Research Director",5,Sheet1!Q623="Research Scientist",6,Sheet1!Q623="Sales Executive",7,Sheet1!Q623="Sales Representative",8)</f>
        <v>7</v>
      </c>
      <c r="Q623">
        <v>4</v>
      </c>
      <c r="R623">
        <f>IF(Sheet1!S623="Single",0,IF(Sheet1!S623="Married",1,2))</f>
        <v>1</v>
      </c>
      <c r="S623">
        <v>6201</v>
      </c>
      <c r="T623">
        <v>2823</v>
      </c>
      <c r="U623">
        <v>1</v>
      </c>
      <c r="V623">
        <f>IF(Sheet1!X623="No",0,1)</f>
        <v>1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</row>
    <row r="624" spans="1:34" x14ac:dyDescent="0.3">
      <c r="A624">
        <f>IF(Sheet1!C624="No",0,1)</f>
        <v>0</v>
      </c>
      <c r="B624">
        <v>32</v>
      </c>
      <c r="C624">
        <f>IF(Sheet1!D624="Non-Travel",0,IF(Sheet1!D624="Travel_Frequently",1,2))</f>
        <v>2</v>
      </c>
      <c r="D624">
        <v>117</v>
      </c>
      <c r="E624">
        <f>IF(Sheet1!F624="Human Resources",0,IF(Sheet1!F624="Research &amp; Development",1,2))</f>
        <v>2</v>
      </c>
      <c r="F624">
        <v>13</v>
      </c>
      <c r="G624">
        <v>4</v>
      </c>
      <c r="H624" cm="1">
        <f t="array" ref="H624">_xlfn.IFS(Sheet1!I624="Human Resources",0,Sheet1!I624="Life Sciences",1,Sheet1!I624="Marketing",2,Sheet1!I624="Medical",3,Sheet1!I624="Technical Degree",4,Sheet1!I624="Other",5)</f>
        <v>1</v>
      </c>
      <c r="I624">
        <v>1</v>
      </c>
      <c r="J624">
        <v>859</v>
      </c>
      <c r="K624">
        <v>2</v>
      </c>
      <c r="L624">
        <f>IF(Sheet1!M624="Male",0,1)</f>
        <v>0</v>
      </c>
      <c r="M624">
        <v>73</v>
      </c>
      <c r="N624">
        <v>3</v>
      </c>
      <c r="O624">
        <v>2</v>
      </c>
      <c r="P624" cm="1">
        <f t="array" ref="P624">_xlfn.IFS(Sheet1!Q624="Healthcare Representative",0,Sheet1!Q624="Human Resources",1,Sheet1!Q624="Laboratory Technician",2,Sheet1!Q624="Manager",3,Sheet1!Q624="Manufacturing Director",4,Sheet1!Q624="Research Director",5,Sheet1!Q624="Research Scientist",6,Sheet1!Q624="Sales Executive",7,Sheet1!Q624="Sales Representative",8)</f>
        <v>7</v>
      </c>
      <c r="Q624">
        <v>4</v>
      </c>
      <c r="R624">
        <f>IF(Sheet1!S624="Single",0,IF(Sheet1!S624="Married",1,2))</f>
        <v>2</v>
      </c>
      <c r="S624">
        <v>4403</v>
      </c>
      <c r="T624">
        <v>9250</v>
      </c>
      <c r="U624">
        <v>2</v>
      </c>
      <c r="V624">
        <f>IF(Sheet1!X624="No",0,1)</f>
        <v>0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</row>
    <row r="625" spans="1:34" x14ac:dyDescent="0.3">
      <c r="A625">
        <f>IF(Sheet1!C625="No",0,1)</f>
        <v>0</v>
      </c>
      <c r="B625">
        <v>30</v>
      </c>
      <c r="C625">
        <f>IF(Sheet1!D625="Non-Travel",0,IF(Sheet1!D625="Travel_Frequently",1,2))</f>
        <v>1</v>
      </c>
      <c r="D625">
        <v>1012</v>
      </c>
      <c r="E625">
        <f>IF(Sheet1!F625="Human Resources",0,IF(Sheet1!F625="Research &amp; Development",1,2))</f>
        <v>1</v>
      </c>
      <c r="F625">
        <v>5</v>
      </c>
      <c r="G625">
        <v>4</v>
      </c>
      <c r="H625" cm="1">
        <f t="array" ref="H625">_xlfn.IFS(Sheet1!I625="Human Resources",0,Sheet1!I625="Life Sciences",1,Sheet1!I625="Marketing",2,Sheet1!I625="Medical",3,Sheet1!I625="Technical Degree",4,Sheet1!I625="Other",5)</f>
        <v>1</v>
      </c>
      <c r="I625">
        <v>1</v>
      </c>
      <c r="J625">
        <v>861</v>
      </c>
      <c r="K625">
        <v>2</v>
      </c>
      <c r="L625">
        <f>IF(Sheet1!M625="Male",0,1)</f>
        <v>0</v>
      </c>
      <c r="M625">
        <v>75</v>
      </c>
      <c r="N625">
        <v>2</v>
      </c>
      <c r="O625">
        <v>1</v>
      </c>
      <c r="P625" cm="1">
        <f t="array" ref="P625">_xlfn.IFS(Sheet1!Q625="Healthcare Representative",0,Sheet1!Q625="Human Resources",1,Sheet1!Q625="Laboratory Technician",2,Sheet1!Q625="Manager",3,Sheet1!Q625="Manufacturing Director",4,Sheet1!Q625="Research Director",5,Sheet1!Q625="Research Scientist",6,Sheet1!Q625="Sales Executive",7,Sheet1!Q625="Sales Representative",8)</f>
        <v>6</v>
      </c>
      <c r="Q625">
        <v>4</v>
      </c>
      <c r="R625">
        <f>IF(Sheet1!S625="Single",0,IF(Sheet1!S625="Married",1,2))</f>
        <v>2</v>
      </c>
      <c r="S625">
        <v>3761</v>
      </c>
      <c r="T625">
        <v>2373</v>
      </c>
      <c r="U625">
        <v>9</v>
      </c>
      <c r="V625">
        <f>IF(Sheet1!X625="No",0,1)</f>
        <v>0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</row>
    <row r="626" spans="1:34" x14ac:dyDescent="0.3">
      <c r="A626">
        <f>IF(Sheet1!C626="No",0,1)</f>
        <v>0</v>
      </c>
      <c r="B626">
        <v>53</v>
      </c>
      <c r="C626">
        <f>IF(Sheet1!D626="Non-Travel",0,IF(Sheet1!D626="Travel_Frequently",1,2))</f>
        <v>2</v>
      </c>
      <c r="D626">
        <v>661</v>
      </c>
      <c r="E626">
        <f>IF(Sheet1!F626="Human Resources",0,IF(Sheet1!F626="Research &amp; Development",1,2))</f>
        <v>2</v>
      </c>
      <c r="F626">
        <v>7</v>
      </c>
      <c r="G626">
        <v>2</v>
      </c>
      <c r="H626" cm="1">
        <f t="array" ref="H626">_xlfn.IFS(Sheet1!I626="Human Resources",0,Sheet1!I626="Life Sciences",1,Sheet1!I626="Marketing",2,Sheet1!I626="Medical",3,Sheet1!I626="Technical Degree",4,Sheet1!I626="Other",5)</f>
        <v>2</v>
      </c>
      <c r="I626">
        <v>1</v>
      </c>
      <c r="J626">
        <v>862</v>
      </c>
      <c r="K626">
        <v>1</v>
      </c>
      <c r="L626">
        <f>IF(Sheet1!M626="Male",0,1)</f>
        <v>1</v>
      </c>
      <c r="M626">
        <v>78</v>
      </c>
      <c r="N626">
        <v>2</v>
      </c>
      <c r="O626">
        <v>3</v>
      </c>
      <c r="P626" cm="1">
        <f t="array" ref="P626">_xlfn.IFS(Sheet1!Q626="Healthcare Representative",0,Sheet1!Q626="Human Resources",1,Sheet1!Q626="Laboratory Technician",2,Sheet1!Q626="Manager",3,Sheet1!Q626="Manufacturing Director",4,Sheet1!Q626="Research Director",5,Sheet1!Q626="Research Scientist",6,Sheet1!Q626="Sales Executive",7,Sheet1!Q626="Sales Representative",8)</f>
        <v>7</v>
      </c>
      <c r="Q626">
        <v>4</v>
      </c>
      <c r="R626">
        <f>IF(Sheet1!S626="Single",0,IF(Sheet1!S626="Married",1,2))</f>
        <v>1</v>
      </c>
      <c r="S626">
        <v>10934</v>
      </c>
      <c r="T626">
        <v>20715</v>
      </c>
      <c r="U626">
        <v>7</v>
      </c>
      <c r="V626">
        <f>IF(Sheet1!X626="No",0,1)</f>
        <v>1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</row>
    <row r="627" spans="1:34" x14ac:dyDescent="0.3">
      <c r="A627">
        <f>IF(Sheet1!C627="No",0,1)</f>
        <v>0</v>
      </c>
      <c r="B627">
        <v>45</v>
      </c>
      <c r="C627">
        <f>IF(Sheet1!D627="Non-Travel",0,IF(Sheet1!D627="Travel_Frequently",1,2))</f>
        <v>2</v>
      </c>
      <c r="D627">
        <v>930</v>
      </c>
      <c r="E627">
        <f>IF(Sheet1!F627="Human Resources",0,IF(Sheet1!F627="Research &amp; Development",1,2))</f>
        <v>2</v>
      </c>
      <c r="F627">
        <v>9</v>
      </c>
      <c r="G627">
        <v>3</v>
      </c>
      <c r="H627" cm="1">
        <f t="array" ref="H627">_xlfn.IFS(Sheet1!I627="Human Resources",0,Sheet1!I627="Life Sciences",1,Sheet1!I627="Marketing",2,Sheet1!I627="Medical",3,Sheet1!I627="Technical Degree",4,Sheet1!I627="Other",5)</f>
        <v>2</v>
      </c>
      <c r="I627">
        <v>1</v>
      </c>
      <c r="J627">
        <v>864</v>
      </c>
      <c r="K627">
        <v>4</v>
      </c>
      <c r="L627">
        <f>IF(Sheet1!M627="Male",0,1)</f>
        <v>0</v>
      </c>
      <c r="M627">
        <v>74</v>
      </c>
      <c r="N627">
        <v>3</v>
      </c>
      <c r="O627">
        <v>3</v>
      </c>
      <c r="P627" cm="1">
        <f t="array" ref="P627">_xlfn.IFS(Sheet1!Q627="Healthcare Representative",0,Sheet1!Q627="Human Resources",1,Sheet1!Q627="Laboratory Technician",2,Sheet1!Q627="Manager",3,Sheet1!Q627="Manufacturing Director",4,Sheet1!Q627="Research Director",5,Sheet1!Q627="Research Scientist",6,Sheet1!Q627="Sales Executive",7,Sheet1!Q627="Sales Representative",8)</f>
        <v>7</v>
      </c>
      <c r="Q627">
        <v>1</v>
      </c>
      <c r="R627">
        <f>IF(Sheet1!S627="Single",0,IF(Sheet1!S627="Married",1,2))</f>
        <v>2</v>
      </c>
      <c r="S627">
        <v>10761</v>
      </c>
      <c r="T627">
        <v>19239</v>
      </c>
      <c r="U627">
        <v>4</v>
      </c>
      <c r="V627">
        <f>IF(Sheet1!X627="No",0,1)</f>
        <v>1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</row>
    <row r="628" spans="1:34" x14ac:dyDescent="0.3">
      <c r="A628">
        <f>IF(Sheet1!C628="No",0,1)</f>
        <v>0</v>
      </c>
      <c r="B628">
        <v>32</v>
      </c>
      <c r="C628">
        <f>IF(Sheet1!D628="Non-Travel",0,IF(Sheet1!D628="Travel_Frequently",1,2))</f>
        <v>2</v>
      </c>
      <c r="D628">
        <v>638</v>
      </c>
      <c r="E628">
        <f>IF(Sheet1!F628="Human Resources",0,IF(Sheet1!F628="Research &amp; Development",1,2))</f>
        <v>1</v>
      </c>
      <c r="F628">
        <v>8</v>
      </c>
      <c r="G628">
        <v>2</v>
      </c>
      <c r="H628" cm="1">
        <f t="array" ref="H628">_xlfn.IFS(Sheet1!I628="Human Resources",0,Sheet1!I628="Life Sciences",1,Sheet1!I628="Marketing",2,Sheet1!I628="Medical",3,Sheet1!I628="Technical Degree",4,Sheet1!I628="Other",5)</f>
        <v>3</v>
      </c>
      <c r="I628">
        <v>1</v>
      </c>
      <c r="J628">
        <v>865</v>
      </c>
      <c r="K628">
        <v>3</v>
      </c>
      <c r="L628">
        <f>IF(Sheet1!M628="Male",0,1)</f>
        <v>1</v>
      </c>
      <c r="M628">
        <v>91</v>
      </c>
      <c r="N628">
        <v>4</v>
      </c>
      <c r="O628">
        <v>2</v>
      </c>
      <c r="P628" cm="1">
        <f t="array" ref="P628">_xlfn.IFS(Sheet1!Q628="Healthcare Representative",0,Sheet1!Q628="Human Resources",1,Sheet1!Q628="Laboratory Technician",2,Sheet1!Q628="Manager",3,Sheet1!Q628="Manufacturing Director",4,Sheet1!Q628="Research Director",5,Sheet1!Q628="Research Scientist",6,Sheet1!Q628="Sales Executive",7,Sheet1!Q628="Sales Representative",8)</f>
        <v>6</v>
      </c>
      <c r="Q628">
        <v>3</v>
      </c>
      <c r="R628">
        <f>IF(Sheet1!S628="Single",0,IF(Sheet1!S628="Married",1,2))</f>
        <v>1</v>
      </c>
      <c r="S628">
        <v>5175</v>
      </c>
      <c r="T628">
        <v>22162</v>
      </c>
      <c r="U628">
        <v>5</v>
      </c>
      <c r="V628">
        <f>IF(Sheet1!X628="No",0,1)</f>
        <v>0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</row>
    <row r="629" spans="1:34" x14ac:dyDescent="0.3">
      <c r="A629">
        <f>IF(Sheet1!C629="No",0,1)</f>
        <v>0</v>
      </c>
      <c r="B629">
        <v>52</v>
      </c>
      <c r="C629">
        <f>IF(Sheet1!D629="Non-Travel",0,IF(Sheet1!D629="Travel_Frequently",1,2))</f>
        <v>1</v>
      </c>
      <c r="D629">
        <v>890</v>
      </c>
      <c r="E629">
        <f>IF(Sheet1!F629="Human Resources",0,IF(Sheet1!F629="Research &amp; Development",1,2))</f>
        <v>1</v>
      </c>
      <c r="F629">
        <v>25</v>
      </c>
      <c r="G629">
        <v>4</v>
      </c>
      <c r="H629" cm="1">
        <f t="array" ref="H629">_xlfn.IFS(Sheet1!I629="Human Resources",0,Sheet1!I629="Life Sciences",1,Sheet1!I629="Marketing",2,Sheet1!I629="Medical",3,Sheet1!I629="Technical Degree",4,Sheet1!I629="Other",5)</f>
        <v>3</v>
      </c>
      <c r="I629">
        <v>1</v>
      </c>
      <c r="J629">
        <v>867</v>
      </c>
      <c r="K629">
        <v>3</v>
      </c>
      <c r="L629">
        <f>IF(Sheet1!M629="Male",0,1)</f>
        <v>1</v>
      </c>
      <c r="M629">
        <v>81</v>
      </c>
      <c r="N629">
        <v>2</v>
      </c>
      <c r="O629">
        <v>4</v>
      </c>
      <c r="P629" cm="1">
        <f t="array" ref="P629">_xlfn.IFS(Sheet1!Q629="Healthcare Representative",0,Sheet1!Q629="Human Resources",1,Sheet1!Q629="Laboratory Technician",2,Sheet1!Q629="Manager",3,Sheet1!Q629="Manufacturing Director",4,Sheet1!Q629="Research Director",5,Sheet1!Q629="Research Scientist",6,Sheet1!Q629="Sales Executive",7,Sheet1!Q629="Sales Representative",8)</f>
        <v>4</v>
      </c>
      <c r="Q629">
        <v>4</v>
      </c>
      <c r="R629">
        <f>IF(Sheet1!S629="Single",0,IF(Sheet1!S629="Married",1,2))</f>
        <v>1</v>
      </c>
      <c r="S629">
        <v>13826</v>
      </c>
      <c r="T629">
        <v>19028</v>
      </c>
      <c r="U629">
        <v>3</v>
      </c>
      <c r="V629">
        <f>IF(Sheet1!X629="No",0,1)</f>
        <v>0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</row>
    <row r="630" spans="1:34" x14ac:dyDescent="0.3">
      <c r="A630">
        <f>IF(Sheet1!C630="No",0,1)</f>
        <v>0</v>
      </c>
      <c r="B630">
        <v>37</v>
      </c>
      <c r="C630">
        <f>IF(Sheet1!D630="Non-Travel",0,IF(Sheet1!D630="Travel_Frequently",1,2))</f>
        <v>2</v>
      </c>
      <c r="D630">
        <v>342</v>
      </c>
      <c r="E630">
        <f>IF(Sheet1!F630="Human Resources",0,IF(Sheet1!F630="Research &amp; Development",1,2))</f>
        <v>2</v>
      </c>
      <c r="F630">
        <v>16</v>
      </c>
      <c r="G630">
        <v>4</v>
      </c>
      <c r="H630" cm="1">
        <f t="array" ref="H630">_xlfn.IFS(Sheet1!I630="Human Resources",0,Sheet1!I630="Life Sciences",1,Sheet1!I630="Marketing",2,Sheet1!I630="Medical",3,Sheet1!I630="Technical Degree",4,Sheet1!I630="Other",5)</f>
        <v>2</v>
      </c>
      <c r="I630">
        <v>1</v>
      </c>
      <c r="J630">
        <v>868</v>
      </c>
      <c r="K630">
        <v>4</v>
      </c>
      <c r="L630">
        <f>IF(Sheet1!M630="Male",0,1)</f>
        <v>0</v>
      </c>
      <c r="M630">
        <v>66</v>
      </c>
      <c r="N630">
        <v>2</v>
      </c>
      <c r="O630">
        <v>2</v>
      </c>
      <c r="P630" cm="1">
        <f t="array" ref="P630">_xlfn.IFS(Sheet1!Q630="Healthcare Representative",0,Sheet1!Q630="Human Resources",1,Sheet1!Q630="Laboratory Technician",2,Sheet1!Q630="Manager",3,Sheet1!Q630="Manufacturing Director",4,Sheet1!Q630="Research Director",5,Sheet1!Q630="Research Scientist",6,Sheet1!Q630="Sales Executive",7,Sheet1!Q630="Sales Representative",8)</f>
        <v>7</v>
      </c>
      <c r="Q630">
        <v>3</v>
      </c>
      <c r="R630">
        <f>IF(Sheet1!S630="Single",0,IF(Sheet1!S630="Married",1,2))</f>
        <v>2</v>
      </c>
      <c r="S630">
        <v>6334</v>
      </c>
      <c r="T630">
        <v>24558</v>
      </c>
      <c r="U630">
        <v>4</v>
      </c>
      <c r="V630">
        <f>IF(Sheet1!X630="No",0,1)</f>
        <v>0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</row>
    <row r="631" spans="1:34" x14ac:dyDescent="0.3">
      <c r="A631">
        <f>IF(Sheet1!C631="No",0,1)</f>
        <v>0</v>
      </c>
      <c r="B631">
        <v>28</v>
      </c>
      <c r="C631">
        <f>IF(Sheet1!D631="Non-Travel",0,IF(Sheet1!D631="Travel_Frequently",1,2))</f>
        <v>2</v>
      </c>
      <c r="D631">
        <v>1169</v>
      </c>
      <c r="E631">
        <f>IF(Sheet1!F631="Human Resources",0,IF(Sheet1!F631="Research &amp; Development",1,2))</f>
        <v>0</v>
      </c>
      <c r="F631">
        <v>8</v>
      </c>
      <c r="G631">
        <v>2</v>
      </c>
      <c r="H631" cm="1">
        <f t="array" ref="H631">_xlfn.IFS(Sheet1!I631="Human Resources",0,Sheet1!I631="Life Sciences",1,Sheet1!I631="Marketing",2,Sheet1!I631="Medical",3,Sheet1!I631="Technical Degree",4,Sheet1!I631="Other",5)</f>
        <v>3</v>
      </c>
      <c r="I631">
        <v>1</v>
      </c>
      <c r="J631">
        <v>869</v>
      </c>
      <c r="K631">
        <v>2</v>
      </c>
      <c r="L631">
        <f>IF(Sheet1!M631="Male",0,1)</f>
        <v>0</v>
      </c>
      <c r="M631">
        <v>63</v>
      </c>
      <c r="N631">
        <v>2</v>
      </c>
      <c r="O631">
        <v>1</v>
      </c>
      <c r="P631" cm="1">
        <f t="array" ref="P631">_xlfn.IFS(Sheet1!Q631="Healthcare Representative",0,Sheet1!Q631="Human Resources",1,Sheet1!Q631="Laboratory Technician",2,Sheet1!Q631="Manager",3,Sheet1!Q631="Manufacturing Director",4,Sheet1!Q631="Research Director",5,Sheet1!Q631="Research Scientist",6,Sheet1!Q631="Sales Executive",7,Sheet1!Q631="Sales Representative",8)</f>
        <v>1</v>
      </c>
      <c r="Q631">
        <v>4</v>
      </c>
      <c r="R631">
        <f>IF(Sheet1!S631="Single",0,IF(Sheet1!S631="Married",1,2))</f>
        <v>2</v>
      </c>
      <c r="S631">
        <v>4936</v>
      </c>
      <c r="T631">
        <v>23965</v>
      </c>
      <c r="U631">
        <v>1</v>
      </c>
      <c r="V631">
        <f>IF(Sheet1!X631="No",0,1)</f>
        <v>0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</row>
    <row r="632" spans="1:34" x14ac:dyDescent="0.3">
      <c r="A632">
        <f>IF(Sheet1!C632="No",0,1)</f>
        <v>0</v>
      </c>
      <c r="B632">
        <v>22</v>
      </c>
      <c r="C632">
        <f>IF(Sheet1!D632="Non-Travel",0,IF(Sheet1!D632="Travel_Frequently",1,2))</f>
        <v>2</v>
      </c>
      <c r="D632">
        <v>1230</v>
      </c>
      <c r="E632">
        <f>IF(Sheet1!F632="Human Resources",0,IF(Sheet1!F632="Research &amp; Development",1,2))</f>
        <v>1</v>
      </c>
      <c r="F632">
        <v>1</v>
      </c>
      <c r="G632">
        <v>2</v>
      </c>
      <c r="H632" cm="1">
        <f t="array" ref="H632">_xlfn.IFS(Sheet1!I632="Human Resources",0,Sheet1!I632="Life Sciences",1,Sheet1!I632="Marketing",2,Sheet1!I632="Medical",3,Sheet1!I632="Technical Degree",4,Sheet1!I632="Other",5)</f>
        <v>1</v>
      </c>
      <c r="I632">
        <v>1</v>
      </c>
      <c r="J632">
        <v>872</v>
      </c>
      <c r="K632">
        <v>4</v>
      </c>
      <c r="L632">
        <f>IF(Sheet1!M632="Male",0,1)</f>
        <v>0</v>
      </c>
      <c r="M632">
        <v>33</v>
      </c>
      <c r="N632">
        <v>2</v>
      </c>
      <c r="O632">
        <v>2</v>
      </c>
      <c r="P632" cm="1">
        <f t="array" ref="P632">_xlfn.IFS(Sheet1!Q632="Healthcare Representative",0,Sheet1!Q632="Human Resources",1,Sheet1!Q632="Laboratory Technician",2,Sheet1!Q632="Manager",3,Sheet1!Q632="Manufacturing Director",4,Sheet1!Q632="Research Director",5,Sheet1!Q632="Research Scientist",6,Sheet1!Q632="Sales Executive",7,Sheet1!Q632="Sales Representative",8)</f>
        <v>4</v>
      </c>
      <c r="Q632">
        <v>4</v>
      </c>
      <c r="R632">
        <f>IF(Sheet1!S632="Single",0,IF(Sheet1!S632="Married",1,2))</f>
        <v>1</v>
      </c>
      <c r="S632">
        <v>4775</v>
      </c>
      <c r="T632">
        <v>19146</v>
      </c>
      <c r="U632">
        <v>6</v>
      </c>
      <c r="V632">
        <f>IF(Sheet1!X632="No",0,1)</f>
        <v>0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</row>
    <row r="633" spans="1:34" x14ac:dyDescent="0.3">
      <c r="A633">
        <f>IF(Sheet1!C633="No",0,1)</f>
        <v>0</v>
      </c>
      <c r="B633">
        <v>44</v>
      </c>
      <c r="C633">
        <f>IF(Sheet1!D633="Non-Travel",0,IF(Sheet1!D633="Travel_Frequently",1,2))</f>
        <v>2</v>
      </c>
      <c r="D633">
        <v>986</v>
      </c>
      <c r="E633">
        <f>IF(Sheet1!F633="Human Resources",0,IF(Sheet1!F633="Research &amp; Development",1,2))</f>
        <v>1</v>
      </c>
      <c r="F633">
        <v>8</v>
      </c>
      <c r="G633">
        <v>4</v>
      </c>
      <c r="H633" cm="1">
        <f t="array" ref="H633">_xlfn.IFS(Sheet1!I633="Human Resources",0,Sheet1!I633="Life Sciences",1,Sheet1!I633="Marketing",2,Sheet1!I633="Medical",3,Sheet1!I633="Technical Degree",4,Sheet1!I633="Other",5)</f>
        <v>1</v>
      </c>
      <c r="I633">
        <v>1</v>
      </c>
      <c r="J633">
        <v>874</v>
      </c>
      <c r="K633">
        <v>1</v>
      </c>
      <c r="L633">
        <f>IF(Sheet1!M633="Male",0,1)</f>
        <v>0</v>
      </c>
      <c r="M633">
        <v>62</v>
      </c>
      <c r="N633">
        <v>4</v>
      </c>
      <c r="O633">
        <v>1</v>
      </c>
      <c r="P633" cm="1">
        <f t="array" ref="P633">_xlfn.IFS(Sheet1!Q633="Healthcare Representative",0,Sheet1!Q633="Human Resources",1,Sheet1!Q633="Laboratory Technician",2,Sheet1!Q633="Manager",3,Sheet1!Q633="Manufacturing Director",4,Sheet1!Q633="Research Director",5,Sheet1!Q633="Research Scientist",6,Sheet1!Q633="Sales Executive",7,Sheet1!Q633="Sales Representative",8)</f>
        <v>2</v>
      </c>
      <c r="Q633">
        <v>4</v>
      </c>
      <c r="R633">
        <f>IF(Sheet1!S633="Single",0,IF(Sheet1!S633="Married",1,2))</f>
        <v>1</v>
      </c>
      <c r="S633">
        <v>2818</v>
      </c>
      <c r="T633">
        <v>5044</v>
      </c>
      <c r="U633">
        <v>2</v>
      </c>
      <c r="V633">
        <f>IF(Sheet1!X633="No",0,1)</f>
        <v>1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</row>
    <row r="634" spans="1:34" x14ac:dyDescent="0.3">
      <c r="A634">
        <f>IF(Sheet1!C634="No",0,1)</f>
        <v>0</v>
      </c>
      <c r="B634">
        <v>42</v>
      </c>
      <c r="C634">
        <f>IF(Sheet1!D634="Non-Travel",0,IF(Sheet1!D634="Travel_Frequently",1,2))</f>
        <v>1</v>
      </c>
      <c r="D634">
        <v>1271</v>
      </c>
      <c r="E634">
        <f>IF(Sheet1!F634="Human Resources",0,IF(Sheet1!F634="Research &amp; Development",1,2))</f>
        <v>1</v>
      </c>
      <c r="F634">
        <v>2</v>
      </c>
      <c r="G634">
        <v>1</v>
      </c>
      <c r="H634" cm="1">
        <f t="array" ref="H634">_xlfn.IFS(Sheet1!I634="Human Resources",0,Sheet1!I634="Life Sciences",1,Sheet1!I634="Marketing",2,Sheet1!I634="Medical",3,Sheet1!I634="Technical Degree",4,Sheet1!I634="Other",5)</f>
        <v>3</v>
      </c>
      <c r="I634">
        <v>1</v>
      </c>
      <c r="J634">
        <v>875</v>
      </c>
      <c r="K634">
        <v>2</v>
      </c>
      <c r="L634">
        <f>IF(Sheet1!M634="Male",0,1)</f>
        <v>0</v>
      </c>
      <c r="M634">
        <v>35</v>
      </c>
      <c r="N634">
        <v>3</v>
      </c>
      <c r="O634">
        <v>1</v>
      </c>
      <c r="P634" cm="1">
        <f t="array" ref="P634">_xlfn.IFS(Sheet1!Q634="Healthcare Representative",0,Sheet1!Q634="Human Resources",1,Sheet1!Q634="Laboratory Technician",2,Sheet1!Q634="Manager",3,Sheet1!Q634="Manufacturing Director",4,Sheet1!Q634="Research Director",5,Sheet1!Q634="Research Scientist",6,Sheet1!Q634="Sales Executive",7,Sheet1!Q634="Sales Representative",8)</f>
        <v>6</v>
      </c>
      <c r="Q634">
        <v>4</v>
      </c>
      <c r="R634">
        <f>IF(Sheet1!S634="Single",0,IF(Sheet1!S634="Married",1,2))</f>
        <v>0</v>
      </c>
      <c r="S634">
        <v>2515</v>
      </c>
      <c r="T634">
        <v>9068</v>
      </c>
      <c r="U634">
        <v>5</v>
      </c>
      <c r="V634">
        <f>IF(Sheet1!X634="No",0,1)</f>
        <v>1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</row>
    <row r="635" spans="1:34" x14ac:dyDescent="0.3">
      <c r="A635">
        <f>IF(Sheet1!C635="No",0,1)</f>
        <v>0</v>
      </c>
      <c r="B635">
        <v>36</v>
      </c>
      <c r="C635">
        <f>IF(Sheet1!D635="Non-Travel",0,IF(Sheet1!D635="Travel_Frequently",1,2))</f>
        <v>2</v>
      </c>
      <c r="D635">
        <v>1278</v>
      </c>
      <c r="E635">
        <f>IF(Sheet1!F635="Human Resources",0,IF(Sheet1!F635="Research &amp; Development",1,2))</f>
        <v>0</v>
      </c>
      <c r="F635">
        <v>8</v>
      </c>
      <c r="G635">
        <v>3</v>
      </c>
      <c r="H635" cm="1">
        <f t="array" ref="H635">_xlfn.IFS(Sheet1!I635="Human Resources",0,Sheet1!I635="Life Sciences",1,Sheet1!I635="Marketing",2,Sheet1!I635="Medical",3,Sheet1!I635="Technical Degree",4,Sheet1!I635="Other",5)</f>
        <v>1</v>
      </c>
      <c r="I635">
        <v>1</v>
      </c>
      <c r="J635">
        <v>878</v>
      </c>
      <c r="K635">
        <v>1</v>
      </c>
      <c r="L635">
        <f>IF(Sheet1!M635="Male",0,1)</f>
        <v>0</v>
      </c>
      <c r="M635">
        <v>77</v>
      </c>
      <c r="N635">
        <v>2</v>
      </c>
      <c r="O635">
        <v>1</v>
      </c>
      <c r="P635" cm="1">
        <f t="array" ref="P635">_xlfn.IFS(Sheet1!Q635="Healthcare Representative",0,Sheet1!Q635="Human Resources",1,Sheet1!Q635="Laboratory Technician",2,Sheet1!Q635="Manager",3,Sheet1!Q635="Manufacturing Director",4,Sheet1!Q635="Research Director",5,Sheet1!Q635="Research Scientist",6,Sheet1!Q635="Sales Executive",7,Sheet1!Q635="Sales Representative",8)</f>
        <v>1</v>
      </c>
      <c r="Q635">
        <v>1</v>
      </c>
      <c r="R635">
        <f>IF(Sheet1!S635="Single",0,IF(Sheet1!S635="Married",1,2))</f>
        <v>1</v>
      </c>
      <c r="S635">
        <v>2342</v>
      </c>
      <c r="T635">
        <v>8635</v>
      </c>
      <c r="U635">
        <v>0</v>
      </c>
      <c r="V635">
        <f>IF(Sheet1!X635="No",0,1)</f>
        <v>0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</row>
    <row r="636" spans="1:34" x14ac:dyDescent="0.3">
      <c r="A636">
        <f>IF(Sheet1!C636="No",0,1)</f>
        <v>0</v>
      </c>
      <c r="B636">
        <v>25</v>
      </c>
      <c r="C636">
        <f>IF(Sheet1!D636="Non-Travel",0,IF(Sheet1!D636="Travel_Frequently",1,2))</f>
        <v>2</v>
      </c>
      <c r="D636">
        <v>141</v>
      </c>
      <c r="E636">
        <f>IF(Sheet1!F636="Human Resources",0,IF(Sheet1!F636="Research &amp; Development",1,2))</f>
        <v>2</v>
      </c>
      <c r="F636">
        <v>3</v>
      </c>
      <c r="G636">
        <v>1</v>
      </c>
      <c r="H636" cm="1">
        <f t="array" ref="H636">_xlfn.IFS(Sheet1!I636="Human Resources",0,Sheet1!I636="Life Sciences",1,Sheet1!I636="Marketing",2,Sheet1!I636="Medical",3,Sheet1!I636="Technical Degree",4,Sheet1!I636="Other",5)</f>
        <v>5</v>
      </c>
      <c r="I636">
        <v>1</v>
      </c>
      <c r="J636">
        <v>879</v>
      </c>
      <c r="K636">
        <v>3</v>
      </c>
      <c r="L636">
        <f>IF(Sheet1!M636="Male",0,1)</f>
        <v>0</v>
      </c>
      <c r="M636">
        <v>98</v>
      </c>
      <c r="N636">
        <v>3</v>
      </c>
      <c r="O636">
        <v>2</v>
      </c>
      <c r="P636" cm="1">
        <f t="array" ref="P636">_xlfn.IFS(Sheet1!Q636="Healthcare Representative",0,Sheet1!Q636="Human Resources",1,Sheet1!Q636="Laboratory Technician",2,Sheet1!Q636="Manager",3,Sheet1!Q636="Manufacturing Director",4,Sheet1!Q636="Research Director",5,Sheet1!Q636="Research Scientist",6,Sheet1!Q636="Sales Executive",7,Sheet1!Q636="Sales Representative",8)</f>
        <v>7</v>
      </c>
      <c r="Q636">
        <v>1</v>
      </c>
      <c r="R636">
        <f>IF(Sheet1!S636="Single",0,IF(Sheet1!S636="Married",1,2))</f>
        <v>1</v>
      </c>
      <c r="S636">
        <v>4194</v>
      </c>
      <c r="T636">
        <v>14363</v>
      </c>
      <c r="U636">
        <v>1</v>
      </c>
      <c r="V636">
        <f>IF(Sheet1!X636="No",0,1)</f>
        <v>1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</row>
    <row r="637" spans="1:34" x14ac:dyDescent="0.3">
      <c r="A637">
        <f>IF(Sheet1!C637="No",0,1)</f>
        <v>0</v>
      </c>
      <c r="B637">
        <v>35</v>
      </c>
      <c r="C637">
        <f>IF(Sheet1!D637="Non-Travel",0,IF(Sheet1!D637="Travel_Frequently",1,2))</f>
        <v>2</v>
      </c>
      <c r="D637">
        <v>607</v>
      </c>
      <c r="E637">
        <f>IF(Sheet1!F637="Human Resources",0,IF(Sheet1!F637="Research &amp; Development",1,2))</f>
        <v>1</v>
      </c>
      <c r="F637">
        <v>9</v>
      </c>
      <c r="G637">
        <v>3</v>
      </c>
      <c r="H637" cm="1">
        <f t="array" ref="H637">_xlfn.IFS(Sheet1!I637="Human Resources",0,Sheet1!I637="Life Sciences",1,Sheet1!I637="Marketing",2,Sheet1!I637="Medical",3,Sheet1!I637="Technical Degree",4,Sheet1!I637="Other",5)</f>
        <v>1</v>
      </c>
      <c r="I637">
        <v>1</v>
      </c>
      <c r="J637">
        <v>880</v>
      </c>
      <c r="K637">
        <v>4</v>
      </c>
      <c r="L637">
        <f>IF(Sheet1!M637="Male",0,1)</f>
        <v>1</v>
      </c>
      <c r="M637">
        <v>66</v>
      </c>
      <c r="N637">
        <v>2</v>
      </c>
      <c r="O637">
        <v>3</v>
      </c>
      <c r="P637" cm="1">
        <f t="array" ref="P637">_xlfn.IFS(Sheet1!Q637="Healthcare Representative",0,Sheet1!Q637="Human Resources",1,Sheet1!Q637="Laboratory Technician",2,Sheet1!Q637="Manager",3,Sheet1!Q637="Manufacturing Director",4,Sheet1!Q637="Research Director",5,Sheet1!Q637="Research Scientist",6,Sheet1!Q637="Sales Executive",7,Sheet1!Q637="Sales Representative",8)</f>
        <v>4</v>
      </c>
      <c r="Q637">
        <v>3</v>
      </c>
      <c r="R637">
        <f>IF(Sheet1!S637="Single",0,IF(Sheet1!S637="Married",1,2))</f>
        <v>1</v>
      </c>
      <c r="S637">
        <v>10685</v>
      </c>
      <c r="T637">
        <v>23457</v>
      </c>
      <c r="U637">
        <v>1</v>
      </c>
      <c r="V637">
        <f>IF(Sheet1!X637="No",0,1)</f>
        <v>1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</row>
    <row r="638" spans="1:34" x14ac:dyDescent="0.3">
      <c r="A638">
        <f>IF(Sheet1!C638="No",0,1)</f>
        <v>1</v>
      </c>
      <c r="B638">
        <v>35</v>
      </c>
      <c r="C638">
        <f>IF(Sheet1!D638="Non-Travel",0,IF(Sheet1!D638="Travel_Frequently",1,2))</f>
        <v>1</v>
      </c>
      <c r="D638">
        <v>130</v>
      </c>
      <c r="E638">
        <f>IF(Sheet1!F638="Human Resources",0,IF(Sheet1!F638="Research &amp; Development",1,2))</f>
        <v>1</v>
      </c>
      <c r="F638">
        <v>25</v>
      </c>
      <c r="G638">
        <v>4</v>
      </c>
      <c r="H638" cm="1">
        <f t="array" ref="H638">_xlfn.IFS(Sheet1!I638="Human Resources",0,Sheet1!I638="Life Sciences",1,Sheet1!I638="Marketing",2,Sheet1!I638="Medical",3,Sheet1!I638="Technical Degree",4,Sheet1!I638="Other",5)</f>
        <v>1</v>
      </c>
      <c r="I638">
        <v>1</v>
      </c>
      <c r="J638">
        <v>881</v>
      </c>
      <c r="K638">
        <v>4</v>
      </c>
      <c r="L638">
        <f>IF(Sheet1!M638="Male",0,1)</f>
        <v>1</v>
      </c>
      <c r="M638">
        <v>96</v>
      </c>
      <c r="N638">
        <v>3</v>
      </c>
      <c r="O638">
        <v>1</v>
      </c>
      <c r="P638" cm="1">
        <f t="array" ref="P638">_xlfn.IFS(Sheet1!Q638="Healthcare Representative",0,Sheet1!Q638="Human Resources",1,Sheet1!Q638="Laboratory Technician",2,Sheet1!Q638="Manager",3,Sheet1!Q638="Manufacturing Director",4,Sheet1!Q638="Research Director",5,Sheet1!Q638="Research Scientist",6,Sheet1!Q638="Sales Executive",7,Sheet1!Q638="Sales Representative",8)</f>
        <v>6</v>
      </c>
      <c r="Q638">
        <v>2</v>
      </c>
      <c r="R638">
        <f>IF(Sheet1!S638="Single",0,IF(Sheet1!S638="Married",1,2))</f>
        <v>2</v>
      </c>
      <c r="S638">
        <v>2022</v>
      </c>
      <c r="T638">
        <v>16612</v>
      </c>
      <c r="U638">
        <v>1</v>
      </c>
      <c r="V638">
        <f>IF(Sheet1!X638="No",0,1)</f>
        <v>1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</row>
    <row r="639" spans="1:34" x14ac:dyDescent="0.3">
      <c r="A639">
        <f>IF(Sheet1!C639="No",0,1)</f>
        <v>0</v>
      </c>
      <c r="B639">
        <v>32</v>
      </c>
      <c r="C639">
        <f>IF(Sheet1!D639="Non-Travel",0,IF(Sheet1!D639="Travel_Frequently",1,2))</f>
        <v>0</v>
      </c>
      <c r="D639">
        <v>300</v>
      </c>
      <c r="E639">
        <f>IF(Sheet1!F639="Human Resources",0,IF(Sheet1!F639="Research &amp; Development",1,2))</f>
        <v>1</v>
      </c>
      <c r="F639">
        <v>1</v>
      </c>
      <c r="G639">
        <v>3</v>
      </c>
      <c r="H639" cm="1">
        <f t="array" ref="H639">_xlfn.IFS(Sheet1!I639="Human Resources",0,Sheet1!I639="Life Sciences",1,Sheet1!I639="Marketing",2,Sheet1!I639="Medical",3,Sheet1!I639="Technical Degree",4,Sheet1!I639="Other",5)</f>
        <v>1</v>
      </c>
      <c r="I639">
        <v>1</v>
      </c>
      <c r="J639">
        <v>882</v>
      </c>
      <c r="K639">
        <v>4</v>
      </c>
      <c r="L639">
        <f>IF(Sheet1!M639="Male",0,1)</f>
        <v>0</v>
      </c>
      <c r="M639">
        <v>61</v>
      </c>
      <c r="N639">
        <v>3</v>
      </c>
      <c r="O639">
        <v>1</v>
      </c>
      <c r="P639" cm="1">
        <f t="array" ref="P639">_xlfn.IFS(Sheet1!Q639="Healthcare Representative",0,Sheet1!Q639="Human Resources",1,Sheet1!Q639="Laboratory Technician",2,Sheet1!Q639="Manager",3,Sheet1!Q639="Manufacturing Director",4,Sheet1!Q639="Research Director",5,Sheet1!Q639="Research Scientist",6,Sheet1!Q639="Sales Executive",7,Sheet1!Q639="Sales Representative",8)</f>
        <v>2</v>
      </c>
      <c r="Q639">
        <v>4</v>
      </c>
      <c r="R639">
        <f>IF(Sheet1!S639="Single",0,IF(Sheet1!S639="Married",1,2))</f>
        <v>2</v>
      </c>
      <c r="S639">
        <v>2314</v>
      </c>
      <c r="T639">
        <v>9148</v>
      </c>
      <c r="U639">
        <v>0</v>
      </c>
      <c r="V639">
        <f>IF(Sheet1!X639="No",0,1)</f>
        <v>0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</row>
    <row r="640" spans="1:34" x14ac:dyDescent="0.3">
      <c r="A640">
        <f>IF(Sheet1!C640="No",0,1)</f>
        <v>0</v>
      </c>
      <c r="B640">
        <v>25</v>
      </c>
      <c r="C640">
        <f>IF(Sheet1!D640="Non-Travel",0,IF(Sheet1!D640="Travel_Frequently",1,2))</f>
        <v>2</v>
      </c>
      <c r="D640">
        <v>583</v>
      </c>
      <c r="E640">
        <f>IF(Sheet1!F640="Human Resources",0,IF(Sheet1!F640="Research &amp; Development",1,2))</f>
        <v>2</v>
      </c>
      <c r="F640">
        <v>4</v>
      </c>
      <c r="G640">
        <v>1</v>
      </c>
      <c r="H640" cm="1">
        <f t="array" ref="H640">_xlfn.IFS(Sheet1!I640="Human Resources",0,Sheet1!I640="Life Sciences",1,Sheet1!I640="Marketing",2,Sheet1!I640="Medical",3,Sheet1!I640="Technical Degree",4,Sheet1!I640="Other",5)</f>
        <v>2</v>
      </c>
      <c r="I640">
        <v>1</v>
      </c>
      <c r="J640">
        <v>885</v>
      </c>
      <c r="K640">
        <v>3</v>
      </c>
      <c r="L640">
        <f>IF(Sheet1!M640="Male",0,1)</f>
        <v>0</v>
      </c>
      <c r="M640">
        <v>87</v>
      </c>
      <c r="N640">
        <v>2</v>
      </c>
      <c r="O640">
        <v>2</v>
      </c>
      <c r="P640" cm="1">
        <f t="array" ref="P640">_xlfn.IFS(Sheet1!Q640="Healthcare Representative",0,Sheet1!Q640="Human Resources",1,Sheet1!Q640="Laboratory Technician",2,Sheet1!Q640="Manager",3,Sheet1!Q640="Manufacturing Director",4,Sheet1!Q640="Research Director",5,Sheet1!Q640="Research Scientist",6,Sheet1!Q640="Sales Executive",7,Sheet1!Q640="Sales Representative",8)</f>
        <v>7</v>
      </c>
      <c r="Q640">
        <v>1</v>
      </c>
      <c r="R640">
        <f>IF(Sheet1!S640="Single",0,IF(Sheet1!S640="Married",1,2))</f>
        <v>1</v>
      </c>
      <c r="S640">
        <v>4256</v>
      </c>
      <c r="T640">
        <v>18154</v>
      </c>
      <c r="U640">
        <v>1</v>
      </c>
      <c r="V640">
        <f>IF(Sheet1!X640="No",0,1)</f>
        <v>0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</row>
    <row r="641" spans="1:34" x14ac:dyDescent="0.3">
      <c r="A641">
        <f>IF(Sheet1!C641="No",0,1)</f>
        <v>0</v>
      </c>
      <c r="B641">
        <v>49</v>
      </c>
      <c r="C641">
        <f>IF(Sheet1!D641="Non-Travel",0,IF(Sheet1!D641="Travel_Frequently",1,2))</f>
        <v>2</v>
      </c>
      <c r="D641">
        <v>1418</v>
      </c>
      <c r="E641">
        <f>IF(Sheet1!F641="Human Resources",0,IF(Sheet1!F641="Research &amp; Development",1,2))</f>
        <v>1</v>
      </c>
      <c r="F641">
        <v>1</v>
      </c>
      <c r="G641">
        <v>3</v>
      </c>
      <c r="H641" cm="1">
        <f t="array" ref="H641">_xlfn.IFS(Sheet1!I641="Human Resources",0,Sheet1!I641="Life Sciences",1,Sheet1!I641="Marketing",2,Sheet1!I641="Medical",3,Sheet1!I641="Technical Degree",4,Sheet1!I641="Other",5)</f>
        <v>4</v>
      </c>
      <c r="I641">
        <v>1</v>
      </c>
      <c r="J641">
        <v>887</v>
      </c>
      <c r="K641">
        <v>3</v>
      </c>
      <c r="L641">
        <f>IF(Sheet1!M641="Male",0,1)</f>
        <v>1</v>
      </c>
      <c r="M641">
        <v>36</v>
      </c>
      <c r="N641">
        <v>3</v>
      </c>
      <c r="O641">
        <v>1</v>
      </c>
      <c r="P641" cm="1">
        <f t="array" ref="P641">_xlfn.IFS(Sheet1!Q641="Healthcare Representative",0,Sheet1!Q641="Human Resources",1,Sheet1!Q641="Laboratory Technician",2,Sheet1!Q641="Manager",3,Sheet1!Q641="Manufacturing Director",4,Sheet1!Q641="Research Director",5,Sheet1!Q641="Research Scientist",6,Sheet1!Q641="Sales Executive",7,Sheet1!Q641="Sales Representative",8)</f>
        <v>6</v>
      </c>
      <c r="Q641">
        <v>1</v>
      </c>
      <c r="R641">
        <f>IF(Sheet1!S641="Single",0,IF(Sheet1!S641="Married",1,2))</f>
        <v>1</v>
      </c>
      <c r="S641">
        <v>3580</v>
      </c>
      <c r="T641">
        <v>10554</v>
      </c>
      <c r="U641">
        <v>2</v>
      </c>
      <c r="V641">
        <f>IF(Sheet1!X641="No",0,1)</f>
        <v>0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</row>
    <row r="642" spans="1:34" x14ac:dyDescent="0.3">
      <c r="A642">
        <f>IF(Sheet1!C642="No",0,1)</f>
        <v>0</v>
      </c>
      <c r="B642">
        <v>24</v>
      </c>
      <c r="C642">
        <f>IF(Sheet1!D642="Non-Travel",0,IF(Sheet1!D642="Travel_Frequently",1,2))</f>
        <v>0</v>
      </c>
      <c r="D642">
        <v>1269</v>
      </c>
      <c r="E642">
        <f>IF(Sheet1!F642="Human Resources",0,IF(Sheet1!F642="Research &amp; Development",1,2))</f>
        <v>1</v>
      </c>
      <c r="F642">
        <v>4</v>
      </c>
      <c r="G642">
        <v>1</v>
      </c>
      <c r="H642" cm="1">
        <f t="array" ref="H642">_xlfn.IFS(Sheet1!I642="Human Resources",0,Sheet1!I642="Life Sciences",1,Sheet1!I642="Marketing",2,Sheet1!I642="Medical",3,Sheet1!I642="Technical Degree",4,Sheet1!I642="Other",5)</f>
        <v>1</v>
      </c>
      <c r="I642">
        <v>1</v>
      </c>
      <c r="J642">
        <v>888</v>
      </c>
      <c r="K642">
        <v>1</v>
      </c>
      <c r="L642">
        <f>IF(Sheet1!M642="Male",0,1)</f>
        <v>0</v>
      </c>
      <c r="M642">
        <v>46</v>
      </c>
      <c r="N642">
        <v>2</v>
      </c>
      <c r="O642">
        <v>1</v>
      </c>
      <c r="P642" cm="1">
        <f t="array" ref="P642">_xlfn.IFS(Sheet1!Q642="Healthcare Representative",0,Sheet1!Q642="Human Resources",1,Sheet1!Q642="Laboratory Technician",2,Sheet1!Q642="Manager",3,Sheet1!Q642="Manufacturing Director",4,Sheet1!Q642="Research Director",5,Sheet1!Q642="Research Scientist",6,Sheet1!Q642="Sales Executive",7,Sheet1!Q642="Sales Representative",8)</f>
        <v>2</v>
      </c>
      <c r="Q642">
        <v>4</v>
      </c>
      <c r="R642">
        <f>IF(Sheet1!S642="Single",0,IF(Sheet1!S642="Married",1,2))</f>
        <v>1</v>
      </c>
      <c r="S642">
        <v>3162</v>
      </c>
      <c r="T642">
        <v>10778</v>
      </c>
      <c r="U642">
        <v>0</v>
      </c>
      <c r="V642">
        <f>IF(Sheet1!X642="No",0,1)</f>
        <v>0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</row>
    <row r="643" spans="1:34" x14ac:dyDescent="0.3">
      <c r="A643">
        <f>IF(Sheet1!C643="No",0,1)</f>
        <v>0</v>
      </c>
      <c r="B643">
        <v>32</v>
      </c>
      <c r="C643">
        <f>IF(Sheet1!D643="Non-Travel",0,IF(Sheet1!D643="Travel_Frequently",1,2))</f>
        <v>1</v>
      </c>
      <c r="D643">
        <v>379</v>
      </c>
      <c r="E643">
        <f>IF(Sheet1!F643="Human Resources",0,IF(Sheet1!F643="Research &amp; Development",1,2))</f>
        <v>2</v>
      </c>
      <c r="F643">
        <v>5</v>
      </c>
      <c r="G643">
        <v>2</v>
      </c>
      <c r="H643" cm="1">
        <f t="array" ref="H643">_xlfn.IFS(Sheet1!I643="Human Resources",0,Sheet1!I643="Life Sciences",1,Sheet1!I643="Marketing",2,Sheet1!I643="Medical",3,Sheet1!I643="Technical Degree",4,Sheet1!I643="Other",5)</f>
        <v>1</v>
      </c>
      <c r="I643">
        <v>1</v>
      </c>
      <c r="J643">
        <v>889</v>
      </c>
      <c r="K643">
        <v>2</v>
      </c>
      <c r="L643">
        <f>IF(Sheet1!M643="Male",0,1)</f>
        <v>0</v>
      </c>
      <c r="M643">
        <v>48</v>
      </c>
      <c r="N643">
        <v>3</v>
      </c>
      <c r="O643">
        <v>2</v>
      </c>
      <c r="P643" cm="1">
        <f t="array" ref="P643">_xlfn.IFS(Sheet1!Q643="Healthcare Representative",0,Sheet1!Q643="Human Resources",1,Sheet1!Q643="Laboratory Technician",2,Sheet1!Q643="Manager",3,Sheet1!Q643="Manufacturing Director",4,Sheet1!Q643="Research Director",5,Sheet1!Q643="Research Scientist",6,Sheet1!Q643="Sales Executive",7,Sheet1!Q643="Sales Representative",8)</f>
        <v>7</v>
      </c>
      <c r="Q643">
        <v>2</v>
      </c>
      <c r="R643">
        <f>IF(Sheet1!S643="Single",0,IF(Sheet1!S643="Married",1,2))</f>
        <v>1</v>
      </c>
      <c r="S643">
        <v>6524</v>
      </c>
      <c r="T643">
        <v>8891</v>
      </c>
      <c r="U643">
        <v>1</v>
      </c>
      <c r="V643">
        <f>IF(Sheet1!X643="No",0,1)</f>
        <v>0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</row>
    <row r="644" spans="1:34" x14ac:dyDescent="0.3">
      <c r="A644">
        <f>IF(Sheet1!C644="No",0,1)</f>
        <v>0</v>
      </c>
      <c r="B644">
        <v>38</v>
      </c>
      <c r="C644">
        <f>IF(Sheet1!D644="Non-Travel",0,IF(Sheet1!D644="Travel_Frequently",1,2))</f>
        <v>2</v>
      </c>
      <c r="D644">
        <v>395</v>
      </c>
      <c r="E644">
        <f>IF(Sheet1!F644="Human Resources",0,IF(Sheet1!F644="Research &amp; Development",1,2))</f>
        <v>2</v>
      </c>
      <c r="F644">
        <v>9</v>
      </c>
      <c r="G644">
        <v>3</v>
      </c>
      <c r="H644" cm="1">
        <f t="array" ref="H644">_xlfn.IFS(Sheet1!I644="Human Resources",0,Sheet1!I644="Life Sciences",1,Sheet1!I644="Marketing",2,Sheet1!I644="Medical",3,Sheet1!I644="Technical Degree",4,Sheet1!I644="Other",5)</f>
        <v>2</v>
      </c>
      <c r="I644">
        <v>1</v>
      </c>
      <c r="J644">
        <v>893</v>
      </c>
      <c r="K644">
        <v>2</v>
      </c>
      <c r="L644">
        <f>IF(Sheet1!M644="Male",0,1)</f>
        <v>0</v>
      </c>
      <c r="M644">
        <v>98</v>
      </c>
      <c r="N644">
        <v>2</v>
      </c>
      <c r="O644">
        <v>1</v>
      </c>
      <c r="P644" cm="1">
        <f t="array" ref="P644">_xlfn.IFS(Sheet1!Q644="Healthcare Representative",0,Sheet1!Q644="Human Resources",1,Sheet1!Q644="Laboratory Technician",2,Sheet1!Q644="Manager",3,Sheet1!Q644="Manufacturing Director",4,Sheet1!Q644="Research Director",5,Sheet1!Q644="Research Scientist",6,Sheet1!Q644="Sales Executive",7,Sheet1!Q644="Sales Representative",8)</f>
        <v>8</v>
      </c>
      <c r="Q644">
        <v>2</v>
      </c>
      <c r="R644">
        <f>IF(Sheet1!S644="Single",0,IF(Sheet1!S644="Married",1,2))</f>
        <v>1</v>
      </c>
      <c r="S644">
        <v>2899</v>
      </c>
      <c r="T644">
        <v>12102</v>
      </c>
      <c r="U644">
        <v>0</v>
      </c>
      <c r="V644">
        <f>IF(Sheet1!X644="No",0,1)</f>
        <v>0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</row>
    <row r="645" spans="1:34" x14ac:dyDescent="0.3">
      <c r="A645">
        <f>IF(Sheet1!C645="No",0,1)</f>
        <v>0</v>
      </c>
      <c r="B645">
        <v>42</v>
      </c>
      <c r="C645">
        <f>IF(Sheet1!D645="Non-Travel",0,IF(Sheet1!D645="Travel_Frequently",1,2))</f>
        <v>2</v>
      </c>
      <c r="D645">
        <v>1265</v>
      </c>
      <c r="E645">
        <f>IF(Sheet1!F645="Human Resources",0,IF(Sheet1!F645="Research &amp; Development",1,2))</f>
        <v>1</v>
      </c>
      <c r="F645">
        <v>3</v>
      </c>
      <c r="G645">
        <v>3</v>
      </c>
      <c r="H645" cm="1">
        <f t="array" ref="H645">_xlfn.IFS(Sheet1!I645="Human Resources",0,Sheet1!I645="Life Sciences",1,Sheet1!I645="Marketing",2,Sheet1!I645="Medical",3,Sheet1!I645="Technical Degree",4,Sheet1!I645="Other",5)</f>
        <v>1</v>
      </c>
      <c r="I645">
        <v>1</v>
      </c>
      <c r="J645">
        <v>894</v>
      </c>
      <c r="K645">
        <v>3</v>
      </c>
      <c r="L645">
        <f>IF(Sheet1!M645="Male",0,1)</f>
        <v>1</v>
      </c>
      <c r="M645">
        <v>95</v>
      </c>
      <c r="N645">
        <v>4</v>
      </c>
      <c r="O645">
        <v>2</v>
      </c>
      <c r="P645" cm="1">
        <f t="array" ref="P645">_xlfn.IFS(Sheet1!Q645="Healthcare Representative",0,Sheet1!Q645="Human Resources",1,Sheet1!Q645="Laboratory Technician",2,Sheet1!Q645="Manager",3,Sheet1!Q645="Manufacturing Director",4,Sheet1!Q645="Research Director",5,Sheet1!Q645="Research Scientist",6,Sheet1!Q645="Sales Executive",7,Sheet1!Q645="Sales Representative",8)</f>
        <v>2</v>
      </c>
      <c r="Q645">
        <v>4</v>
      </c>
      <c r="R645">
        <f>IF(Sheet1!S645="Single",0,IF(Sheet1!S645="Married",1,2))</f>
        <v>1</v>
      </c>
      <c r="S645">
        <v>5231</v>
      </c>
      <c r="T645">
        <v>23726</v>
      </c>
      <c r="U645">
        <v>2</v>
      </c>
      <c r="V645">
        <f>IF(Sheet1!X645="No",0,1)</f>
        <v>1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</row>
    <row r="646" spans="1:34" x14ac:dyDescent="0.3">
      <c r="A646">
        <f>IF(Sheet1!C646="No",0,1)</f>
        <v>0</v>
      </c>
      <c r="B646">
        <v>31</v>
      </c>
      <c r="C646">
        <f>IF(Sheet1!D646="Non-Travel",0,IF(Sheet1!D646="Travel_Frequently",1,2))</f>
        <v>2</v>
      </c>
      <c r="D646">
        <v>1222</v>
      </c>
      <c r="E646">
        <f>IF(Sheet1!F646="Human Resources",0,IF(Sheet1!F646="Research &amp; Development",1,2))</f>
        <v>1</v>
      </c>
      <c r="F646">
        <v>11</v>
      </c>
      <c r="G646">
        <v>4</v>
      </c>
      <c r="H646" cm="1">
        <f t="array" ref="H646">_xlfn.IFS(Sheet1!I646="Human Resources",0,Sheet1!I646="Life Sciences",1,Sheet1!I646="Marketing",2,Sheet1!I646="Medical",3,Sheet1!I646="Technical Degree",4,Sheet1!I646="Other",5)</f>
        <v>1</v>
      </c>
      <c r="I646">
        <v>1</v>
      </c>
      <c r="J646">
        <v>895</v>
      </c>
      <c r="K646">
        <v>4</v>
      </c>
      <c r="L646">
        <f>IF(Sheet1!M646="Male",0,1)</f>
        <v>0</v>
      </c>
      <c r="M646">
        <v>48</v>
      </c>
      <c r="N646">
        <v>3</v>
      </c>
      <c r="O646">
        <v>1</v>
      </c>
      <c r="P646" cm="1">
        <f t="array" ref="P646">_xlfn.IFS(Sheet1!Q646="Healthcare Representative",0,Sheet1!Q646="Human Resources",1,Sheet1!Q646="Laboratory Technician",2,Sheet1!Q646="Manager",3,Sheet1!Q646="Manufacturing Director",4,Sheet1!Q646="Research Director",5,Sheet1!Q646="Research Scientist",6,Sheet1!Q646="Sales Executive",7,Sheet1!Q646="Sales Representative",8)</f>
        <v>6</v>
      </c>
      <c r="Q646">
        <v>4</v>
      </c>
      <c r="R646">
        <f>IF(Sheet1!S646="Single",0,IF(Sheet1!S646="Married",1,2))</f>
        <v>1</v>
      </c>
      <c r="S646">
        <v>2356</v>
      </c>
      <c r="T646">
        <v>14871</v>
      </c>
      <c r="U646">
        <v>3</v>
      </c>
      <c r="V646">
        <f>IF(Sheet1!X646="No",0,1)</f>
        <v>1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</row>
    <row r="647" spans="1:34" x14ac:dyDescent="0.3">
      <c r="A647">
        <f>IF(Sheet1!C647="No",0,1)</f>
        <v>1</v>
      </c>
      <c r="B647">
        <v>29</v>
      </c>
      <c r="C647">
        <f>IF(Sheet1!D647="Non-Travel",0,IF(Sheet1!D647="Travel_Frequently",1,2))</f>
        <v>2</v>
      </c>
      <c r="D647">
        <v>341</v>
      </c>
      <c r="E647">
        <f>IF(Sheet1!F647="Human Resources",0,IF(Sheet1!F647="Research &amp; Development",1,2))</f>
        <v>2</v>
      </c>
      <c r="F647">
        <v>1</v>
      </c>
      <c r="G647">
        <v>3</v>
      </c>
      <c r="H647" cm="1">
        <f t="array" ref="H647">_xlfn.IFS(Sheet1!I647="Human Resources",0,Sheet1!I647="Life Sciences",1,Sheet1!I647="Marketing",2,Sheet1!I647="Medical",3,Sheet1!I647="Technical Degree",4,Sheet1!I647="Other",5)</f>
        <v>3</v>
      </c>
      <c r="I647">
        <v>1</v>
      </c>
      <c r="J647">
        <v>896</v>
      </c>
      <c r="K647">
        <v>2</v>
      </c>
      <c r="L647">
        <f>IF(Sheet1!M647="Male",0,1)</f>
        <v>1</v>
      </c>
      <c r="M647">
        <v>48</v>
      </c>
      <c r="N647">
        <v>2</v>
      </c>
      <c r="O647">
        <v>1</v>
      </c>
      <c r="P647" cm="1">
        <f t="array" ref="P647">_xlfn.IFS(Sheet1!Q647="Healthcare Representative",0,Sheet1!Q647="Human Resources",1,Sheet1!Q647="Laboratory Technician",2,Sheet1!Q647="Manager",3,Sheet1!Q647="Manufacturing Director",4,Sheet1!Q647="Research Director",5,Sheet1!Q647="Research Scientist",6,Sheet1!Q647="Sales Executive",7,Sheet1!Q647="Sales Representative",8)</f>
        <v>8</v>
      </c>
      <c r="Q647">
        <v>3</v>
      </c>
      <c r="R647">
        <f>IF(Sheet1!S647="Single",0,IF(Sheet1!S647="Married",1,2))</f>
        <v>2</v>
      </c>
      <c r="S647">
        <v>2800</v>
      </c>
      <c r="T647">
        <v>23522</v>
      </c>
      <c r="U647">
        <v>6</v>
      </c>
      <c r="V647">
        <f>IF(Sheet1!X647="No",0,1)</f>
        <v>1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</row>
    <row r="648" spans="1:34" x14ac:dyDescent="0.3">
      <c r="A648">
        <f>IF(Sheet1!C648="No",0,1)</f>
        <v>0</v>
      </c>
      <c r="B648">
        <v>53</v>
      </c>
      <c r="C648">
        <f>IF(Sheet1!D648="Non-Travel",0,IF(Sheet1!D648="Travel_Frequently",1,2))</f>
        <v>2</v>
      </c>
      <c r="D648">
        <v>868</v>
      </c>
      <c r="E648">
        <f>IF(Sheet1!F648="Human Resources",0,IF(Sheet1!F648="Research &amp; Development",1,2))</f>
        <v>2</v>
      </c>
      <c r="F648">
        <v>8</v>
      </c>
      <c r="G648">
        <v>3</v>
      </c>
      <c r="H648" cm="1">
        <f t="array" ref="H648">_xlfn.IFS(Sheet1!I648="Human Resources",0,Sheet1!I648="Life Sciences",1,Sheet1!I648="Marketing",2,Sheet1!I648="Medical",3,Sheet1!I648="Technical Degree",4,Sheet1!I648="Other",5)</f>
        <v>2</v>
      </c>
      <c r="I648">
        <v>1</v>
      </c>
      <c r="J648">
        <v>897</v>
      </c>
      <c r="K648">
        <v>1</v>
      </c>
      <c r="L648">
        <f>IF(Sheet1!M648="Male",0,1)</f>
        <v>0</v>
      </c>
      <c r="M648">
        <v>73</v>
      </c>
      <c r="N648">
        <v>3</v>
      </c>
      <c r="O648">
        <v>4</v>
      </c>
      <c r="P648" cm="1">
        <f t="array" ref="P648">_xlfn.IFS(Sheet1!Q648="Healthcare Representative",0,Sheet1!Q648="Human Resources",1,Sheet1!Q648="Laboratory Technician",2,Sheet1!Q648="Manager",3,Sheet1!Q648="Manufacturing Director",4,Sheet1!Q648="Research Director",5,Sheet1!Q648="Research Scientist",6,Sheet1!Q648="Sales Executive",7,Sheet1!Q648="Sales Representative",8)</f>
        <v>7</v>
      </c>
      <c r="Q648">
        <v>4</v>
      </c>
      <c r="R648">
        <f>IF(Sheet1!S648="Single",0,IF(Sheet1!S648="Married",1,2))</f>
        <v>1</v>
      </c>
      <c r="S648">
        <v>11836</v>
      </c>
      <c r="T648">
        <v>22789</v>
      </c>
      <c r="U648">
        <v>5</v>
      </c>
      <c r="V648">
        <f>IF(Sheet1!X648="No",0,1)</f>
        <v>0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</row>
    <row r="649" spans="1:34" x14ac:dyDescent="0.3">
      <c r="A649">
        <f>IF(Sheet1!C649="No",0,1)</f>
        <v>0</v>
      </c>
      <c r="B649">
        <v>35</v>
      </c>
      <c r="C649">
        <f>IF(Sheet1!D649="Non-Travel",0,IF(Sheet1!D649="Travel_Frequently",1,2))</f>
        <v>2</v>
      </c>
      <c r="D649">
        <v>672</v>
      </c>
      <c r="E649">
        <f>IF(Sheet1!F649="Human Resources",0,IF(Sheet1!F649="Research &amp; Development",1,2))</f>
        <v>1</v>
      </c>
      <c r="F649">
        <v>25</v>
      </c>
      <c r="G649">
        <v>3</v>
      </c>
      <c r="H649" cm="1">
        <f t="array" ref="H649">_xlfn.IFS(Sheet1!I649="Human Resources",0,Sheet1!I649="Life Sciences",1,Sheet1!I649="Marketing",2,Sheet1!I649="Medical",3,Sheet1!I649="Technical Degree",4,Sheet1!I649="Other",5)</f>
        <v>4</v>
      </c>
      <c r="I649">
        <v>1</v>
      </c>
      <c r="J649">
        <v>899</v>
      </c>
      <c r="K649">
        <v>4</v>
      </c>
      <c r="L649">
        <f>IF(Sheet1!M649="Male",0,1)</f>
        <v>0</v>
      </c>
      <c r="M649">
        <v>78</v>
      </c>
      <c r="N649">
        <v>2</v>
      </c>
      <c r="O649">
        <v>3</v>
      </c>
      <c r="P649" cm="1">
        <f t="array" ref="P649">_xlfn.IFS(Sheet1!Q649="Healthcare Representative",0,Sheet1!Q649="Human Resources",1,Sheet1!Q649="Laboratory Technician",2,Sheet1!Q649="Manager",3,Sheet1!Q649="Manufacturing Director",4,Sheet1!Q649="Research Director",5,Sheet1!Q649="Research Scientist",6,Sheet1!Q649="Sales Executive",7,Sheet1!Q649="Sales Representative",8)</f>
        <v>4</v>
      </c>
      <c r="Q649">
        <v>2</v>
      </c>
      <c r="R649">
        <f>IF(Sheet1!S649="Single",0,IF(Sheet1!S649="Married",1,2))</f>
        <v>1</v>
      </c>
      <c r="S649">
        <v>10903</v>
      </c>
      <c r="T649">
        <v>9129</v>
      </c>
      <c r="U649">
        <v>3</v>
      </c>
      <c r="V649">
        <f>IF(Sheet1!X649="No",0,1)</f>
        <v>0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</row>
    <row r="650" spans="1:34" x14ac:dyDescent="0.3">
      <c r="A650">
        <f>IF(Sheet1!C650="No",0,1)</f>
        <v>0</v>
      </c>
      <c r="B650">
        <v>37</v>
      </c>
      <c r="C650">
        <f>IF(Sheet1!D650="Non-Travel",0,IF(Sheet1!D650="Travel_Frequently",1,2))</f>
        <v>1</v>
      </c>
      <c r="D650">
        <v>1231</v>
      </c>
      <c r="E650">
        <f>IF(Sheet1!F650="Human Resources",0,IF(Sheet1!F650="Research &amp; Development",1,2))</f>
        <v>2</v>
      </c>
      <c r="F650">
        <v>21</v>
      </c>
      <c r="G650">
        <v>2</v>
      </c>
      <c r="H650" cm="1">
        <f t="array" ref="H650">_xlfn.IFS(Sheet1!I650="Human Resources",0,Sheet1!I650="Life Sciences",1,Sheet1!I650="Marketing",2,Sheet1!I650="Medical",3,Sheet1!I650="Technical Degree",4,Sheet1!I650="Other",5)</f>
        <v>3</v>
      </c>
      <c r="I650">
        <v>1</v>
      </c>
      <c r="J650">
        <v>900</v>
      </c>
      <c r="K650">
        <v>3</v>
      </c>
      <c r="L650">
        <f>IF(Sheet1!M650="Male",0,1)</f>
        <v>1</v>
      </c>
      <c r="M650">
        <v>54</v>
      </c>
      <c r="N650">
        <v>3</v>
      </c>
      <c r="O650">
        <v>1</v>
      </c>
      <c r="P650" cm="1">
        <f t="array" ref="P650">_xlfn.IFS(Sheet1!Q650="Healthcare Representative",0,Sheet1!Q650="Human Resources",1,Sheet1!Q650="Laboratory Technician",2,Sheet1!Q650="Manager",3,Sheet1!Q650="Manufacturing Director",4,Sheet1!Q650="Research Director",5,Sheet1!Q650="Research Scientist",6,Sheet1!Q650="Sales Executive",7,Sheet1!Q650="Sales Representative",8)</f>
        <v>8</v>
      </c>
      <c r="Q650">
        <v>4</v>
      </c>
      <c r="R650">
        <f>IF(Sheet1!S650="Single",0,IF(Sheet1!S650="Married",1,2))</f>
        <v>1</v>
      </c>
      <c r="S650">
        <v>2973</v>
      </c>
      <c r="T650">
        <v>21222</v>
      </c>
      <c r="U650">
        <v>5</v>
      </c>
      <c r="V650">
        <f>IF(Sheet1!X650="No",0,1)</f>
        <v>0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</row>
    <row r="651" spans="1:34" x14ac:dyDescent="0.3">
      <c r="A651">
        <f>IF(Sheet1!C651="No",0,1)</f>
        <v>0</v>
      </c>
      <c r="B651">
        <v>53</v>
      </c>
      <c r="C651">
        <f>IF(Sheet1!D651="Non-Travel",0,IF(Sheet1!D651="Travel_Frequently",1,2))</f>
        <v>2</v>
      </c>
      <c r="D651">
        <v>102</v>
      </c>
      <c r="E651">
        <f>IF(Sheet1!F651="Human Resources",0,IF(Sheet1!F651="Research &amp; Development",1,2))</f>
        <v>1</v>
      </c>
      <c r="F651">
        <v>23</v>
      </c>
      <c r="G651">
        <v>4</v>
      </c>
      <c r="H651" cm="1">
        <f t="array" ref="H651">_xlfn.IFS(Sheet1!I651="Human Resources",0,Sheet1!I651="Life Sciences",1,Sheet1!I651="Marketing",2,Sheet1!I651="Medical",3,Sheet1!I651="Technical Degree",4,Sheet1!I651="Other",5)</f>
        <v>1</v>
      </c>
      <c r="I651">
        <v>1</v>
      </c>
      <c r="J651">
        <v>901</v>
      </c>
      <c r="K651">
        <v>4</v>
      </c>
      <c r="L651">
        <f>IF(Sheet1!M651="Male",0,1)</f>
        <v>1</v>
      </c>
      <c r="M651">
        <v>72</v>
      </c>
      <c r="N651">
        <v>3</v>
      </c>
      <c r="O651">
        <v>4</v>
      </c>
      <c r="P651" cm="1">
        <f t="array" ref="P651">_xlfn.IFS(Sheet1!Q651="Healthcare Representative",0,Sheet1!Q651="Human Resources",1,Sheet1!Q651="Laboratory Technician",2,Sheet1!Q651="Manager",3,Sheet1!Q651="Manufacturing Director",4,Sheet1!Q651="Research Director",5,Sheet1!Q651="Research Scientist",6,Sheet1!Q651="Sales Executive",7,Sheet1!Q651="Sales Representative",8)</f>
        <v>5</v>
      </c>
      <c r="Q651">
        <v>4</v>
      </c>
      <c r="R651">
        <f>IF(Sheet1!S651="Single",0,IF(Sheet1!S651="Married",1,2))</f>
        <v>0</v>
      </c>
      <c r="S651">
        <v>14275</v>
      </c>
      <c r="T651">
        <v>20206</v>
      </c>
      <c r="U651">
        <v>6</v>
      </c>
      <c r="V651">
        <f>IF(Sheet1!X651="No",0,1)</f>
        <v>0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</row>
    <row r="652" spans="1:34" x14ac:dyDescent="0.3">
      <c r="A652">
        <f>IF(Sheet1!C652="No",0,1)</f>
        <v>0</v>
      </c>
      <c r="B652">
        <v>43</v>
      </c>
      <c r="C652">
        <f>IF(Sheet1!D652="Non-Travel",0,IF(Sheet1!D652="Travel_Frequently",1,2))</f>
        <v>1</v>
      </c>
      <c r="D652">
        <v>422</v>
      </c>
      <c r="E652">
        <f>IF(Sheet1!F652="Human Resources",0,IF(Sheet1!F652="Research &amp; Development",1,2))</f>
        <v>1</v>
      </c>
      <c r="F652">
        <v>1</v>
      </c>
      <c r="G652">
        <v>3</v>
      </c>
      <c r="H652" cm="1">
        <f t="array" ref="H652">_xlfn.IFS(Sheet1!I652="Human Resources",0,Sheet1!I652="Life Sciences",1,Sheet1!I652="Marketing",2,Sheet1!I652="Medical",3,Sheet1!I652="Technical Degree",4,Sheet1!I652="Other",5)</f>
        <v>1</v>
      </c>
      <c r="I652">
        <v>1</v>
      </c>
      <c r="J652">
        <v>902</v>
      </c>
      <c r="K652">
        <v>4</v>
      </c>
      <c r="L652">
        <f>IF(Sheet1!M652="Male",0,1)</f>
        <v>1</v>
      </c>
      <c r="M652">
        <v>33</v>
      </c>
      <c r="N652">
        <v>3</v>
      </c>
      <c r="O652">
        <v>2</v>
      </c>
      <c r="P652" cm="1">
        <f t="array" ref="P652">_xlfn.IFS(Sheet1!Q652="Healthcare Representative",0,Sheet1!Q652="Human Resources",1,Sheet1!Q652="Laboratory Technician",2,Sheet1!Q652="Manager",3,Sheet1!Q652="Manufacturing Director",4,Sheet1!Q652="Research Director",5,Sheet1!Q652="Research Scientist",6,Sheet1!Q652="Sales Executive",7,Sheet1!Q652="Sales Representative",8)</f>
        <v>0</v>
      </c>
      <c r="Q652">
        <v>4</v>
      </c>
      <c r="R652">
        <f>IF(Sheet1!S652="Single",0,IF(Sheet1!S652="Married",1,2))</f>
        <v>1</v>
      </c>
      <c r="S652">
        <v>5562</v>
      </c>
      <c r="T652">
        <v>21782</v>
      </c>
      <c r="U652">
        <v>4</v>
      </c>
      <c r="V652">
        <f>IF(Sheet1!X652="No",0,1)</f>
        <v>0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</row>
    <row r="653" spans="1:34" x14ac:dyDescent="0.3">
      <c r="A653">
        <f>IF(Sheet1!C653="No",0,1)</f>
        <v>0</v>
      </c>
      <c r="B653">
        <v>47</v>
      </c>
      <c r="C653">
        <f>IF(Sheet1!D653="Non-Travel",0,IF(Sheet1!D653="Travel_Frequently",1,2))</f>
        <v>2</v>
      </c>
      <c r="D653">
        <v>249</v>
      </c>
      <c r="E653">
        <f>IF(Sheet1!F653="Human Resources",0,IF(Sheet1!F653="Research &amp; Development",1,2))</f>
        <v>2</v>
      </c>
      <c r="F653">
        <v>2</v>
      </c>
      <c r="G653">
        <v>2</v>
      </c>
      <c r="H653" cm="1">
        <f t="array" ref="H653">_xlfn.IFS(Sheet1!I653="Human Resources",0,Sheet1!I653="Life Sciences",1,Sheet1!I653="Marketing",2,Sheet1!I653="Medical",3,Sheet1!I653="Technical Degree",4,Sheet1!I653="Other",5)</f>
        <v>2</v>
      </c>
      <c r="I653">
        <v>1</v>
      </c>
      <c r="J653">
        <v>903</v>
      </c>
      <c r="K653">
        <v>3</v>
      </c>
      <c r="L653">
        <f>IF(Sheet1!M653="Male",0,1)</f>
        <v>1</v>
      </c>
      <c r="M653">
        <v>35</v>
      </c>
      <c r="N653">
        <v>3</v>
      </c>
      <c r="O653">
        <v>2</v>
      </c>
      <c r="P653" cm="1">
        <f t="array" ref="P653">_xlfn.IFS(Sheet1!Q653="Healthcare Representative",0,Sheet1!Q653="Human Resources",1,Sheet1!Q653="Laboratory Technician",2,Sheet1!Q653="Manager",3,Sheet1!Q653="Manufacturing Director",4,Sheet1!Q653="Research Director",5,Sheet1!Q653="Research Scientist",6,Sheet1!Q653="Sales Executive",7,Sheet1!Q653="Sales Representative",8)</f>
        <v>7</v>
      </c>
      <c r="Q653">
        <v>4</v>
      </c>
      <c r="R653">
        <f>IF(Sheet1!S653="Single",0,IF(Sheet1!S653="Married",1,2))</f>
        <v>1</v>
      </c>
      <c r="S653">
        <v>4537</v>
      </c>
      <c r="T653">
        <v>17783</v>
      </c>
      <c r="U653">
        <v>0</v>
      </c>
      <c r="V653">
        <f>IF(Sheet1!X653="No",0,1)</f>
        <v>1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</row>
    <row r="654" spans="1:34" x14ac:dyDescent="0.3">
      <c r="A654">
        <f>IF(Sheet1!C654="No",0,1)</f>
        <v>0</v>
      </c>
      <c r="B654">
        <v>37</v>
      </c>
      <c r="C654">
        <f>IF(Sheet1!D654="Non-Travel",0,IF(Sheet1!D654="Travel_Frequently",1,2))</f>
        <v>0</v>
      </c>
      <c r="D654">
        <v>1252</v>
      </c>
      <c r="E654">
        <f>IF(Sheet1!F654="Human Resources",0,IF(Sheet1!F654="Research &amp; Development",1,2))</f>
        <v>2</v>
      </c>
      <c r="F654">
        <v>19</v>
      </c>
      <c r="G654">
        <v>2</v>
      </c>
      <c r="H654" cm="1">
        <f t="array" ref="H654">_xlfn.IFS(Sheet1!I654="Human Resources",0,Sheet1!I654="Life Sciences",1,Sheet1!I654="Marketing",2,Sheet1!I654="Medical",3,Sheet1!I654="Technical Degree",4,Sheet1!I654="Other",5)</f>
        <v>3</v>
      </c>
      <c r="I654">
        <v>1</v>
      </c>
      <c r="J654">
        <v>904</v>
      </c>
      <c r="K654">
        <v>1</v>
      </c>
      <c r="L654">
        <f>IF(Sheet1!M654="Male",0,1)</f>
        <v>0</v>
      </c>
      <c r="M654">
        <v>32</v>
      </c>
      <c r="N654">
        <v>3</v>
      </c>
      <c r="O654">
        <v>3</v>
      </c>
      <c r="P654" cm="1">
        <f t="array" ref="P654">_xlfn.IFS(Sheet1!Q654="Healthcare Representative",0,Sheet1!Q654="Human Resources",1,Sheet1!Q654="Laboratory Technician",2,Sheet1!Q654="Manager",3,Sheet1!Q654="Manufacturing Director",4,Sheet1!Q654="Research Director",5,Sheet1!Q654="Research Scientist",6,Sheet1!Q654="Sales Executive",7,Sheet1!Q654="Sales Representative",8)</f>
        <v>7</v>
      </c>
      <c r="Q654">
        <v>2</v>
      </c>
      <c r="R654">
        <f>IF(Sheet1!S654="Single",0,IF(Sheet1!S654="Married",1,2))</f>
        <v>0</v>
      </c>
      <c r="S654">
        <v>7642</v>
      </c>
      <c r="T654">
        <v>4814</v>
      </c>
      <c r="U654">
        <v>1</v>
      </c>
      <c r="V654">
        <f>IF(Sheet1!X654="No",0,1)</f>
        <v>1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</row>
    <row r="655" spans="1:34" x14ac:dyDescent="0.3">
      <c r="A655">
        <f>IF(Sheet1!C655="No",0,1)</f>
        <v>0</v>
      </c>
      <c r="B655">
        <v>50</v>
      </c>
      <c r="C655">
        <f>IF(Sheet1!D655="Non-Travel",0,IF(Sheet1!D655="Travel_Frequently",1,2))</f>
        <v>0</v>
      </c>
      <c r="D655">
        <v>881</v>
      </c>
      <c r="E655">
        <f>IF(Sheet1!F655="Human Resources",0,IF(Sheet1!F655="Research &amp; Development",1,2))</f>
        <v>1</v>
      </c>
      <c r="F655">
        <v>2</v>
      </c>
      <c r="G655">
        <v>4</v>
      </c>
      <c r="H655" cm="1">
        <f t="array" ref="H655">_xlfn.IFS(Sheet1!I655="Human Resources",0,Sheet1!I655="Life Sciences",1,Sheet1!I655="Marketing",2,Sheet1!I655="Medical",3,Sheet1!I655="Technical Degree",4,Sheet1!I655="Other",5)</f>
        <v>1</v>
      </c>
      <c r="I655">
        <v>1</v>
      </c>
      <c r="J655">
        <v>905</v>
      </c>
      <c r="K655">
        <v>1</v>
      </c>
      <c r="L655">
        <f>IF(Sheet1!M655="Male",0,1)</f>
        <v>0</v>
      </c>
      <c r="M655">
        <v>98</v>
      </c>
      <c r="N655">
        <v>3</v>
      </c>
      <c r="O655">
        <v>4</v>
      </c>
      <c r="P655" cm="1">
        <f t="array" ref="P655">_xlfn.IFS(Sheet1!Q655="Healthcare Representative",0,Sheet1!Q655="Human Resources",1,Sheet1!Q655="Laboratory Technician",2,Sheet1!Q655="Manager",3,Sheet1!Q655="Manufacturing Director",4,Sheet1!Q655="Research Director",5,Sheet1!Q655="Research Scientist",6,Sheet1!Q655="Sales Executive",7,Sheet1!Q655="Sales Representative",8)</f>
        <v>3</v>
      </c>
      <c r="Q655">
        <v>1</v>
      </c>
      <c r="R655">
        <f>IF(Sheet1!S655="Single",0,IF(Sheet1!S655="Married",1,2))</f>
        <v>2</v>
      </c>
      <c r="S655">
        <v>17924</v>
      </c>
      <c r="T655">
        <v>4544</v>
      </c>
      <c r="U655">
        <v>1</v>
      </c>
      <c r="V655">
        <f>IF(Sheet1!X655="No",0,1)</f>
        <v>0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</row>
    <row r="656" spans="1:34" x14ac:dyDescent="0.3">
      <c r="A656">
        <f>IF(Sheet1!C656="No",0,1)</f>
        <v>0</v>
      </c>
      <c r="B656">
        <v>39</v>
      </c>
      <c r="C656">
        <f>IF(Sheet1!D656="Non-Travel",0,IF(Sheet1!D656="Travel_Frequently",1,2))</f>
        <v>2</v>
      </c>
      <c r="D656">
        <v>1383</v>
      </c>
      <c r="E656">
        <f>IF(Sheet1!F656="Human Resources",0,IF(Sheet1!F656="Research &amp; Development",1,2))</f>
        <v>0</v>
      </c>
      <c r="F656">
        <v>2</v>
      </c>
      <c r="G656">
        <v>3</v>
      </c>
      <c r="H656" cm="1">
        <f t="array" ref="H656">_xlfn.IFS(Sheet1!I656="Human Resources",0,Sheet1!I656="Life Sciences",1,Sheet1!I656="Marketing",2,Sheet1!I656="Medical",3,Sheet1!I656="Technical Degree",4,Sheet1!I656="Other",5)</f>
        <v>1</v>
      </c>
      <c r="I656">
        <v>1</v>
      </c>
      <c r="J656">
        <v>909</v>
      </c>
      <c r="K656">
        <v>4</v>
      </c>
      <c r="L656">
        <f>IF(Sheet1!M656="Male",0,1)</f>
        <v>1</v>
      </c>
      <c r="M656">
        <v>42</v>
      </c>
      <c r="N656">
        <v>2</v>
      </c>
      <c r="O656">
        <v>2</v>
      </c>
      <c r="P656" cm="1">
        <f t="array" ref="P656">_xlfn.IFS(Sheet1!Q656="Healthcare Representative",0,Sheet1!Q656="Human Resources",1,Sheet1!Q656="Laboratory Technician",2,Sheet1!Q656="Manager",3,Sheet1!Q656="Manufacturing Director",4,Sheet1!Q656="Research Director",5,Sheet1!Q656="Research Scientist",6,Sheet1!Q656="Sales Executive",7,Sheet1!Q656="Sales Representative",8)</f>
        <v>1</v>
      </c>
      <c r="Q656">
        <v>4</v>
      </c>
      <c r="R656">
        <f>IF(Sheet1!S656="Single",0,IF(Sheet1!S656="Married",1,2))</f>
        <v>1</v>
      </c>
      <c r="S656">
        <v>5204</v>
      </c>
      <c r="T656">
        <v>7790</v>
      </c>
      <c r="U656">
        <v>8</v>
      </c>
      <c r="V656">
        <f>IF(Sheet1!X656="No",0,1)</f>
        <v>0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</row>
    <row r="657" spans="1:34" x14ac:dyDescent="0.3">
      <c r="A657">
        <f>IF(Sheet1!C657="No",0,1)</f>
        <v>0</v>
      </c>
      <c r="B657">
        <v>33</v>
      </c>
      <c r="C657">
        <f>IF(Sheet1!D657="Non-Travel",0,IF(Sheet1!D657="Travel_Frequently",1,2))</f>
        <v>2</v>
      </c>
      <c r="D657">
        <v>1075</v>
      </c>
      <c r="E657">
        <f>IF(Sheet1!F657="Human Resources",0,IF(Sheet1!F657="Research &amp; Development",1,2))</f>
        <v>0</v>
      </c>
      <c r="F657">
        <v>3</v>
      </c>
      <c r="G657">
        <v>2</v>
      </c>
      <c r="H657" cm="1">
        <f t="array" ref="H657">_xlfn.IFS(Sheet1!I657="Human Resources",0,Sheet1!I657="Life Sciences",1,Sheet1!I657="Marketing",2,Sheet1!I657="Medical",3,Sheet1!I657="Technical Degree",4,Sheet1!I657="Other",5)</f>
        <v>0</v>
      </c>
      <c r="I657">
        <v>1</v>
      </c>
      <c r="J657">
        <v>910</v>
      </c>
      <c r="K657">
        <v>4</v>
      </c>
      <c r="L657">
        <f>IF(Sheet1!M657="Male",0,1)</f>
        <v>0</v>
      </c>
      <c r="M657">
        <v>57</v>
      </c>
      <c r="N657">
        <v>3</v>
      </c>
      <c r="O657">
        <v>1</v>
      </c>
      <c r="P657" cm="1">
        <f t="array" ref="P657">_xlfn.IFS(Sheet1!Q657="Healthcare Representative",0,Sheet1!Q657="Human Resources",1,Sheet1!Q657="Laboratory Technician",2,Sheet1!Q657="Manager",3,Sheet1!Q657="Manufacturing Director",4,Sheet1!Q657="Research Director",5,Sheet1!Q657="Research Scientist",6,Sheet1!Q657="Sales Executive",7,Sheet1!Q657="Sales Representative",8)</f>
        <v>1</v>
      </c>
      <c r="Q657">
        <v>2</v>
      </c>
      <c r="R657">
        <f>IF(Sheet1!S657="Single",0,IF(Sheet1!S657="Married",1,2))</f>
        <v>2</v>
      </c>
      <c r="S657">
        <v>2277</v>
      </c>
      <c r="T657">
        <v>22650</v>
      </c>
      <c r="U657">
        <v>3</v>
      </c>
      <c r="V657">
        <f>IF(Sheet1!X657="No",0,1)</f>
        <v>1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</row>
    <row r="658" spans="1:34" x14ac:dyDescent="0.3">
      <c r="A658">
        <f>IF(Sheet1!C658="No",0,1)</f>
        <v>1</v>
      </c>
      <c r="B658">
        <v>32</v>
      </c>
      <c r="C658">
        <f>IF(Sheet1!D658="Non-Travel",0,IF(Sheet1!D658="Travel_Frequently",1,2))</f>
        <v>2</v>
      </c>
      <c r="D658">
        <v>374</v>
      </c>
      <c r="E658">
        <f>IF(Sheet1!F658="Human Resources",0,IF(Sheet1!F658="Research &amp; Development",1,2))</f>
        <v>1</v>
      </c>
      <c r="F658">
        <v>25</v>
      </c>
      <c r="G658">
        <v>4</v>
      </c>
      <c r="H658" cm="1">
        <f t="array" ref="H658">_xlfn.IFS(Sheet1!I658="Human Resources",0,Sheet1!I658="Life Sciences",1,Sheet1!I658="Marketing",2,Sheet1!I658="Medical",3,Sheet1!I658="Technical Degree",4,Sheet1!I658="Other",5)</f>
        <v>1</v>
      </c>
      <c r="I658">
        <v>1</v>
      </c>
      <c r="J658">
        <v>911</v>
      </c>
      <c r="K658">
        <v>1</v>
      </c>
      <c r="L658">
        <f>IF(Sheet1!M658="Male",0,1)</f>
        <v>0</v>
      </c>
      <c r="M658">
        <v>87</v>
      </c>
      <c r="N658">
        <v>3</v>
      </c>
      <c r="O658">
        <v>1</v>
      </c>
      <c r="P658" cm="1">
        <f t="array" ref="P658">_xlfn.IFS(Sheet1!Q658="Healthcare Representative",0,Sheet1!Q658="Human Resources",1,Sheet1!Q658="Laboratory Technician",2,Sheet1!Q658="Manager",3,Sheet1!Q658="Manufacturing Director",4,Sheet1!Q658="Research Director",5,Sheet1!Q658="Research Scientist",6,Sheet1!Q658="Sales Executive",7,Sheet1!Q658="Sales Representative",8)</f>
        <v>2</v>
      </c>
      <c r="Q658">
        <v>4</v>
      </c>
      <c r="R658">
        <f>IF(Sheet1!S658="Single",0,IF(Sheet1!S658="Married",1,2))</f>
        <v>0</v>
      </c>
      <c r="S658">
        <v>2795</v>
      </c>
      <c r="T658">
        <v>18016</v>
      </c>
      <c r="U658">
        <v>1</v>
      </c>
      <c r="V658">
        <f>IF(Sheet1!X658="No",0,1)</f>
        <v>1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</row>
    <row r="659" spans="1:34" x14ac:dyDescent="0.3">
      <c r="A659">
        <f>IF(Sheet1!C659="No",0,1)</f>
        <v>0</v>
      </c>
      <c r="B659">
        <v>29</v>
      </c>
      <c r="C659">
        <f>IF(Sheet1!D659="Non-Travel",0,IF(Sheet1!D659="Travel_Frequently",1,2))</f>
        <v>2</v>
      </c>
      <c r="D659">
        <v>1086</v>
      </c>
      <c r="E659">
        <f>IF(Sheet1!F659="Human Resources",0,IF(Sheet1!F659="Research &amp; Development",1,2))</f>
        <v>1</v>
      </c>
      <c r="F659">
        <v>7</v>
      </c>
      <c r="G659">
        <v>1</v>
      </c>
      <c r="H659" cm="1">
        <f t="array" ref="H659">_xlfn.IFS(Sheet1!I659="Human Resources",0,Sheet1!I659="Life Sciences",1,Sheet1!I659="Marketing",2,Sheet1!I659="Medical",3,Sheet1!I659="Technical Degree",4,Sheet1!I659="Other",5)</f>
        <v>3</v>
      </c>
      <c r="I659">
        <v>1</v>
      </c>
      <c r="J659">
        <v>912</v>
      </c>
      <c r="K659">
        <v>1</v>
      </c>
      <c r="L659">
        <f>IF(Sheet1!M659="Male",0,1)</f>
        <v>1</v>
      </c>
      <c r="M659">
        <v>62</v>
      </c>
      <c r="N659">
        <v>2</v>
      </c>
      <c r="O659">
        <v>1</v>
      </c>
      <c r="P659" cm="1">
        <f t="array" ref="P659">_xlfn.IFS(Sheet1!Q659="Healthcare Representative",0,Sheet1!Q659="Human Resources",1,Sheet1!Q659="Laboratory Technician",2,Sheet1!Q659="Manager",3,Sheet1!Q659="Manufacturing Director",4,Sheet1!Q659="Research Director",5,Sheet1!Q659="Research Scientist",6,Sheet1!Q659="Sales Executive",7,Sheet1!Q659="Sales Representative",8)</f>
        <v>2</v>
      </c>
      <c r="Q659">
        <v>4</v>
      </c>
      <c r="R659">
        <f>IF(Sheet1!S659="Single",0,IF(Sheet1!S659="Married",1,2))</f>
        <v>2</v>
      </c>
      <c r="S659">
        <v>2532</v>
      </c>
      <c r="T659">
        <v>6054</v>
      </c>
      <c r="U659">
        <v>6</v>
      </c>
      <c r="V659">
        <f>IF(Sheet1!X659="No",0,1)</f>
        <v>0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</row>
    <row r="660" spans="1:34" x14ac:dyDescent="0.3">
      <c r="A660">
        <f>IF(Sheet1!C660="No",0,1)</f>
        <v>0</v>
      </c>
      <c r="B660">
        <v>44</v>
      </c>
      <c r="C660">
        <f>IF(Sheet1!D660="Non-Travel",0,IF(Sheet1!D660="Travel_Frequently",1,2))</f>
        <v>2</v>
      </c>
      <c r="D660">
        <v>661</v>
      </c>
      <c r="E660">
        <f>IF(Sheet1!F660="Human Resources",0,IF(Sheet1!F660="Research &amp; Development",1,2))</f>
        <v>1</v>
      </c>
      <c r="F660">
        <v>9</v>
      </c>
      <c r="G660">
        <v>2</v>
      </c>
      <c r="H660" cm="1">
        <f t="array" ref="H660">_xlfn.IFS(Sheet1!I660="Human Resources",0,Sheet1!I660="Life Sciences",1,Sheet1!I660="Marketing",2,Sheet1!I660="Medical",3,Sheet1!I660="Technical Degree",4,Sheet1!I660="Other",5)</f>
        <v>1</v>
      </c>
      <c r="I660">
        <v>1</v>
      </c>
      <c r="J660">
        <v>913</v>
      </c>
      <c r="K660">
        <v>2</v>
      </c>
      <c r="L660">
        <f>IF(Sheet1!M660="Male",0,1)</f>
        <v>0</v>
      </c>
      <c r="M660">
        <v>61</v>
      </c>
      <c r="N660">
        <v>3</v>
      </c>
      <c r="O660">
        <v>1</v>
      </c>
      <c r="P660" cm="1">
        <f t="array" ref="P660">_xlfn.IFS(Sheet1!Q660="Healthcare Representative",0,Sheet1!Q660="Human Resources",1,Sheet1!Q660="Laboratory Technician",2,Sheet1!Q660="Manager",3,Sheet1!Q660="Manufacturing Director",4,Sheet1!Q660="Research Director",5,Sheet1!Q660="Research Scientist",6,Sheet1!Q660="Sales Executive",7,Sheet1!Q660="Sales Representative",8)</f>
        <v>6</v>
      </c>
      <c r="Q660">
        <v>1</v>
      </c>
      <c r="R660">
        <f>IF(Sheet1!S660="Single",0,IF(Sheet1!S660="Married",1,2))</f>
        <v>1</v>
      </c>
      <c r="S660">
        <v>2559</v>
      </c>
      <c r="T660">
        <v>7508</v>
      </c>
      <c r="U660">
        <v>1</v>
      </c>
      <c r="V660">
        <f>IF(Sheet1!X660="No",0,1)</f>
        <v>1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</row>
    <row r="661" spans="1:34" x14ac:dyDescent="0.3">
      <c r="A661">
        <f>IF(Sheet1!C661="No",0,1)</f>
        <v>0</v>
      </c>
      <c r="B661">
        <v>28</v>
      </c>
      <c r="C661">
        <f>IF(Sheet1!D661="Non-Travel",0,IF(Sheet1!D661="Travel_Frequently",1,2))</f>
        <v>2</v>
      </c>
      <c r="D661">
        <v>821</v>
      </c>
      <c r="E661">
        <f>IF(Sheet1!F661="Human Resources",0,IF(Sheet1!F661="Research &amp; Development",1,2))</f>
        <v>2</v>
      </c>
      <c r="F661">
        <v>5</v>
      </c>
      <c r="G661">
        <v>4</v>
      </c>
      <c r="H661" cm="1">
        <f t="array" ref="H661">_xlfn.IFS(Sheet1!I661="Human Resources",0,Sheet1!I661="Life Sciences",1,Sheet1!I661="Marketing",2,Sheet1!I661="Medical",3,Sheet1!I661="Technical Degree",4,Sheet1!I661="Other",5)</f>
        <v>3</v>
      </c>
      <c r="I661">
        <v>1</v>
      </c>
      <c r="J661">
        <v>916</v>
      </c>
      <c r="K661">
        <v>1</v>
      </c>
      <c r="L661">
        <f>IF(Sheet1!M661="Male",0,1)</f>
        <v>0</v>
      </c>
      <c r="M661">
        <v>98</v>
      </c>
      <c r="N661">
        <v>3</v>
      </c>
      <c r="O661">
        <v>2</v>
      </c>
      <c r="P661" cm="1">
        <f t="array" ref="P661">_xlfn.IFS(Sheet1!Q661="Healthcare Representative",0,Sheet1!Q661="Human Resources",1,Sheet1!Q661="Laboratory Technician",2,Sheet1!Q661="Manager",3,Sheet1!Q661="Manufacturing Director",4,Sheet1!Q661="Research Director",5,Sheet1!Q661="Research Scientist",6,Sheet1!Q661="Sales Executive",7,Sheet1!Q661="Sales Representative",8)</f>
        <v>7</v>
      </c>
      <c r="Q661">
        <v>4</v>
      </c>
      <c r="R661">
        <f>IF(Sheet1!S661="Single",0,IF(Sheet1!S661="Married",1,2))</f>
        <v>0</v>
      </c>
      <c r="S661">
        <v>4908</v>
      </c>
      <c r="T661">
        <v>24252</v>
      </c>
      <c r="U661">
        <v>1</v>
      </c>
      <c r="V661">
        <f>IF(Sheet1!X661="No",0,1)</f>
        <v>0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</row>
    <row r="662" spans="1:34" x14ac:dyDescent="0.3">
      <c r="A662">
        <f>IF(Sheet1!C662="No",0,1)</f>
        <v>1</v>
      </c>
      <c r="B662">
        <v>58</v>
      </c>
      <c r="C662">
        <f>IF(Sheet1!D662="Non-Travel",0,IF(Sheet1!D662="Travel_Frequently",1,2))</f>
        <v>1</v>
      </c>
      <c r="D662">
        <v>781</v>
      </c>
      <c r="E662">
        <f>IF(Sheet1!F662="Human Resources",0,IF(Sheet1!F662="Research &amp; Development",1,2))</f>
        <v>1</v>
      </c>
      <c r="F662">
        <v>2</v>
      </c>
      <c r="G662">
        <v>1</v>
      </c>
      <c r="H662" cm="1">
        <f t="array" ref="H662">_xlfn.IFS(Sheet1!I662="Human Resources",0,Sheet1!I662="Life Sciences",1,Sheet1!I662="Marketing",2,Sheet1!I662="Medical",3,Sheet1!I662="Technical Degree",4,Sheet1!I662="Other",5)</f>
        <v>1</v>
      </c>
      <c r="I662">
        <v>1</v>
      </c>
      <c r="J662">
        <v>918</v>
      </c>
      <c r="K662">
        <v>4</v>
      </c>
      <c r="L662">
        <f>IF(Sheet1!M662="Male",0,1)</f>
        <v>0</v>
      </c>
      <c r="M662">
        <v>57</v>
      </c>
      <c r="N662">
        <v>2</v>
      </c>
      <c r="O662">
        <v>1</v>
      </c>
      <c r="P662" cm="1">
        <f t="array" ref="P662">_xlfn.IFS(Sheet1!Q662="Healthcare Representative",0,Sheet1!Q662="Human Resources",1,Sheet1!Q662="Laboratory Technician",2,Sheet1!Q662="Manager",3,Sheet1!Q662="Manufacturing Director",4,Sheet1!Q662="Research Director",5,Sheet1!Q662="Research Scientist",6,Sheet1!Q662="Sales Executive",7,Sheet1!Q662="Sales Representative",8)</f>
        <v>2</v>
      </c>
      <c r="Q662">
        <v>4</v>
      </c>
      <c r="R662">
        <f>IF(Sheet1!S662="Single",0,IF(Sheet1!S662="Married",1,2))</f>
        <v>2</v>
      </c>
      <c r="S662">
        <v>2380</v>
      </c>
      <c r="T662">
        <v>13384</v>
      </c>
      <c r="U662">
        <v>9</v>
      </c>
      <c r="V662">
        <f>IF(Sheet1!X662="No",0,1)</f>
        <v>1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</row>
    <row r="663" spans="1:34" x14ac:dyDescent="0.3">
      <c r="A663">
        <f>IF(Sheet1!C663="No",0,1)</f>
        <v>0</v>
      </c>
      <c r="B663">
        <v>43</v>
      </c>
      <c r="C663">
        <f>IF(Sheet1!D663="Non-Travel",0,IF(Sheet1!D663="Travel_Frequently",1,2))</f>
        <v>2</v>
      </c>
      <c r="D663">
        <v>177</v>
      </c>
      <c r="E663">
        <f>IF(Sheet1!F663="Human Resources",0,IF(Sheet1!F663="Research &amp; Development",1,2))</f>
        <v>1</v>
      </c>
      <c r="F663">
        <v>8</v>
      </c>
      <c r="G663">
        <v>3</v>
      </c>
      <c r="H663" cm="1">
        <f t="array" ref="H663">_xlfn.IFS(Sheet1!I663="Human Resources",0,Sheet1!I663="Life Sciences",1,Sheet1!I663="Marketing",2,Sheet1!I663="Medical",3,Sheet1!I663="Technical Degree",4,Sheet1!I663="Other",5)</f>
        <v>1</v>
      </c>
      <c r="I663">
        <v>1</v>
      </c>
      <c r="J663">
        <v>920</v>
      </c>
      <c r="K663">
        <v>1</v>
      </c>
      <c r="L663">
        <f>IF(Sheet1!M663="Male",0,1)</f>
        <v>1</v>
      </c>
      <c r="M663">
        <v>55</v>
      </c>
      <c r="N663">
        <v>3</v>
      </c>
      <c r="O663">
        <v>2</v>
      </c>
      <c r="P663" cm="1">
        <f t="array" ref="P663">_xlfn.IFS(Sheet1!Q663="Healthcare Representative",0,Sheet1!Q663="Human Resources",1,Sheet1!Q663="Laboratory Technician",2,Sheet1!Q663="Manager",3,Sheet1!Q663="Manufacturing Director",4,Sheet1!Q663="Research Director",5,Sheet1!Q663="Research Scientist",6,Sheet1!Q663="Sales Executive",7,Sheet1!Q663="Sales Representative",8)</f>
        <v>4</v>
      </c>
      <c r="Q663">
        <v>2</v>
      </c>
      <c r="R663">
        <f>IF(Sheet1!S663="Single",0,IF(Sheet1!S663="Married",1,2))</f>
        <v>2</v>
      </c>
      <c r="S663">
        <v>4765</v>
      </c>
      <c r="T663">
        <v>23814</v>
      </c>
      <c r="U663">
        <v>4</v>
      </c>
      <c r="V663">
        <f>IF(Sheet1!X663="No",0,1)</f>
        <v>0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</row>
    <row r="664" spans="1:34" x14ac:dyDescent="0.3">
      <c r="A664">
        <f>IF(Sheet1!C664="No",0,1)</f>
        <v>1</v>
      </c>
      <c r="B664">
        <v>20</v>
      </c>
      <c r="C664">
        <f>IF(Sheet1!D664="Non-Travel",0,IF(Sheet1!D664="Travel_Frequently",1,2))</f>
        <v>2</v>
      </c>
      <c r="D664">
        <v>500</v>
      </c>
      <c r="E664">
        <f>IF(Sheet1!F664="Human Resources",0,IF(Sheet1!F664="Research &amp; Development",1,2))</f>
        <v>2</v>
      </c>
      <c r="F664">
        <v>2</v>
      </c>
      <c r="G664">
        <v>3</v>
      </c>
      <c r="H664" cm="1">
        <f t="array" ref="H664">_xlfn.IFS(Sheet1!I664="Human Resources",0,Sheet1!I664="Life Sciences",1,Sheet1!I664="Marketing",2,Sheet1!I664="Medical",3,Sheet1!I664="Technical Degree",4,Sheet1!I664="Other",5)</f>
        <v>3</v>
      </c>
      <c r="I664">
        <v>1</v>
      </c>
      <c r="J664">
        <v>922</v>
      </c>
      <c r="K664">
        <v>3</v>
      </c>
      <c r="L664">
        <f>IF(Sheet1!M664="Male",0,1)</f>
        <v>1</v>
      </c>
      <c r="M664">
        <v>49</v>
      </c>
      <c r="N664">
        <v>2</v>
      </c>
      <c r="O664">
        <v>1</v>
      </c>
      <c r="P664" cm="1">
        <f t="array" ref="P664">_xlfn.IFS(Sheet1!Q664="Healthcare Representative",0,Sheet1!Q664="Human Resources",1,Sheet1!Q664="Laboratory Technician",2,Sheet1!Q664="Manager",3,Sheet1!Q664="Manufacturing Director",4,Sheet1!Q664="Research Director",5,Sheet1!Q664="Research Scientist",6,Sheet1!Q664="Sales Executive",7,Sheet1!Q664="Sales Representative",8)</f>
        <v>8</v>
      </c>
      <c r="Q664">
        <v>3</v>
      </c>
      <c r="R664">
        <f>IF(Sheet1!S664="Single",0,IF(Sheet1!S664="Married",1,2))</f>
        <v>0</v>
      </c>
      <c r="S664">
        <v>2044</v>
      </c>
      <c r="T664">
        <v>22052</v>
      </c>
      <c r="U664">
        <v>1</v>
      </c>
      <c r="V664">
        <f>IF(Sheet1!X664="No",0,1)</f>
        <v>0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</row>
    <row r="665" spans="1:34" x14ac:dyDescent="0.3">
      <c r="A665">
        <f>IF(Sheet1!C665="No",0,1)</f>
        <v>1</v>
      </c>
      <c r="B665">
        <v>21</v>
      </c>
      <c r="C665">
        <f>IF(Sheet1!D665="Non-Travel",0,IF(Sheet1!D665="Travel_Frequently",1,2))</f>
        <v>2</v>
      </c>
      <c r="D665">
        <v>1427</v>
      </c>
      <c r="E665">
        <f>IF(Sheet1!F665="Human Resources",0,IF(Sheet1!F665="Research &amp; Development",1,2))</f>
        <v>1</v>
      </c>
      <c r="F665">
        <v>18</v>
      </c>
      <c r="G665">
        <v>1</v>
      </c>
      <c r="H665" cm="1">
        <f t="array" ref="H665">_xlfn.IFS(Sheet1!I665="Human Resources",0,Sheet1!I665="Life Sciences",1,Sheet1!I665="Marketing",2,Sheet1!I665="Medical",3,Sheet1!I665="Technical Degree",4,Sheet1!I665="Other",5)</f>
        <v>5</v>
      </c>
      <c r="I665">
        <v>1</v>
      </c>
      <c r="J665">
        <v>923</v>
      </c>
      <c r="K665">
        <v>4</v>
      </c>
      <c r="L665">
        <f>IF(Sheet1!M665="Male",0,1)</f>
        <v>1</v>
      </c>
      <c r="M665">
        <v>65</v>
      </c>
      <c r="N665">
        <v>3</v>
      </c>
      <c r="O665">
        <v>1</v>
      </c>
      <c r="P665" cm="1">
        <f t="array" ref="P665">_xlfn.IFS(Sheet1!Q665="Healthcare Representative",0,Sheet1!Q665="Human Resources",1,Sheet1!Q665="Laboratory Technician",2,Sheet1!Q665="Manager",3,Sheet1!Q665="Manufacturing Director",4,Sheet1!Q665="Research Director",5,Sheet1!Q665="Research Scientist",6,Sheet1!Q665="Sales Executive",7,Sheet1!Q665="Sales Representative",8)</f>
        <v>6</v>
      </c>
      <c r="Q665">
        <v>4</v>
      </c>
      <c r="R665">
        <f>IF(Sheet1!S665="Single",0,IF(Sheet1!S665="Married",1,2))</f>
        <v>0</v>
      </c>
      <c r="S665">
        <v>2693</v>
      </c>
      <c r="T665">
        <v>8870</v>
      </c>
      <c r="U665">
        <v>1</v>
      </c>
      <c r="V665">
        <f>IF(Sheet1!X665="No",0,1)</f>
        <v>0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</row>
    <row r="666" spans="1:34" x14ac:dyDescent="0.3">
      <c r="A666">
        <f>IF(Sheet1!C666="No",0,1)</f>
        <v>0</v>
      </c>
      <c r="B666">
        <v>36</v>
      </c>
      <c r="C666">
        <f>IF(Sheet1!D666="Non-Travel",0,IF(Sheet1!D666="Travel_Frequently",1,2))</f>
        <v>2</v>
      </c>
      <c r="D666">
        <v>1425</v>
      </c>
      <c r="E666">
        <f>IF(Sheet1!F666="Human Resources",0,IF(Sheet1!F666="Research &amp; Development",1,2))</f>
        <v>1</v>
      </c>
      <c r="F666">
        <v>14</v>
      </c>
      <c r="G666">
        <v>1</v>
      </c>
      <c r="H666" cm="1">
        <f t="array" ref="H666">_xlfn.IFS(Sheet1!I666="Human Resources",0,Sheet1!I666="Life Sciences",1,Sheet1!I666="Marketing",2,Sheet1!I666="Medical",3,Sheet1!I666="Technical Degree",4,Sheet1!I666="Other",5)</f>
        <v>1</v>
      </c>
      <c r="I666">
        <v>1</v>
      </c>
      <c r="J666">
        <v>924</v>
      </c>
      <c r="K666">
        <v>3</v>
      </c>
      <c r="L666">
        <f>IF(Sheet1!M666="Male",0,1)</f>
        <v>0</v>
      </c>
      <c r="M666">
        <v>68</v>
      </c>
      <c r="N666">
        <v>3</v>
      </c>
      <c r="O666">
        <v>2</v>
      </c>
      <c r="P666" cm="1">
        <f t="array" ref="P666">_xlfn.IFS(Sheet1!Q666="Healthcare Representative",0,Sheet1!Q666="Human Resources",1,Sheet1!Q666="Laboratory Technician",2,Sheet1!Q666="Manager",3,Sheet1!Q666="Manufacturing Director",4,Sheet1!Q666="Research Director",5,Sheet1!Q666="Research Scientist",6,Sheet1!Q666="Sales Executive",7,Sheet1!Q666="Sales Representative",8)</f>
        <v>0</v>
      </c>
      <c r="Q666">
        <v>4</v>
      </c>
      <c r="R666">
        <f>IF(Sheet1!S666="Single",0,IF(Sheet1!S666="Married",1,2))</f>
        <v>1</v>
      </c>
      <c r="S666">
        <v>6586</v>
      </c>
      <c r="T666">
        <v>4821</v>
      </c>
      <c r="U666">
        <v>0</v>
      </c>
      <c r="V666">
        <f>IF(Sheet1!X666="No",0,1)</f>
        <v>1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</row>
    <row r="667" spans="1:34" x14ac:dyDescent="0.3">
      <c r="A667">
        <f>IF(Sheet1!C667="No",0,1)</f>
        <v>0</v>
      </c>
      <c r="B667">
        <v>47</v>
      </c>
      <c r="C667">
        <f>IF(Sheet1!D667="Non-Travel",0,IF(Sheet1!D667="Travel_Frequently",1,2))</f>
        <v>2</v>
      </c>
      <c r="D667">
        <v>1454</v>
      </c>
      <c r="E667">
        <f>IF(Sheet1!F667="Human Resources",0,IF(Sheet1!F667="Research &amp; Development",1,2))</f>
        <v>2</v>
      </c>
      <c r="F667">
        <v>2</v>
      </c>
      <c r="G667">
        <v>4</v>
      </c>
      <c r="H667" cm="1">
        <f t="array" ref="H667">_xlfn.IFS(Sheet1!I667="Human Resources",0,Sheet1!I667="Life Sciences",1,Sheet1!I667="Marketing",2,Sheet1!I667="Medical",3,Sheet1!I667="Technical Degree",4,Sheet1!I667="Other",5)</f>
        <v>1</v>
      </c>
      <c r="I667">
        <v>1</v>
      </c>
      <c r="J667">
        <v>925</v>
      </c>
      <c r="K667">
        <v>4</v>
      </c>
      <c r="L667">
        <f>IF(Sheet1!M667="Male",0,1)</f>
        <v>1</v>
      </c>
      <c r="M667">
        <v>65</v>
      </c>
      <c r="N667">
        <v>2</v>
      </c>
      <c r="O667">
        <v>1</v>
      </c>
      <c r="P667" cm="1">
        <f t="array" ref="P667">_xlfn.IFS(Sheet1!Q667="Healthcare Representative",0,Sheet1!Q667="Human Resources",1,Sheet1!Q667="Laboratory Technician",2,Sheet1!Q667="Manager",3,Sheet1!Q667="Manufacturing Director",4,Sheet1!Q667="Research Director",5,Sheet1!Q667="Research Scientist",6,Sheet1!Q667="Sales Executive",7,Sheet1!Q667="Sales Representative",8)</f>
        <v>8</v>
      </c>
      <c r="Q667">
        <v>4</v>
      </c>
      <c r="R667">
        <f>IF(Sheet1!S667="Single",0,IF(Sheet1!S667="Married",1,2))</f>
        <v>0</v>
      </c>
      <c r="S667">
        <v>3294</v>
      </c>
      <c r="T667">
        <v>13137</v>
      </c>
      <c r="U667">
        <v>1</v>
      </c>
      <c r="V667">
        <f>IF(Sheet1!X667="No",0,1)</f>
        <v>1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</row>
    <row r="668" spans="1:34" x14ac:dyDescent="0.3">
      <c r="A668">
        <f>IF(Sheet1!C668="No",0,1)</f>
        <v>1</v>
      </c>
      <c r="B668">
        <v>22</v>
      </c>
      <c r="C668">
        <f>IF(Sheet1!D668="Non-Travel",0,IF(Sheet1!D668="Travel_Frequently",1,2))</f>
        <v>2</v>
      </c>
      <c r="D668">
        <v>617</v>
      </c>
      <c r="E668">
        <f>IF(Sheet1!F668="Human Resources",0,IF(Sheet1!F668="Research &amp; Development",1,2))</f>
        <v>1</v>
      </c>
      <c r="F668">
        <v>3</v>
      </c>
      <c r="G668">
        <v>1</v>
      </c>
      <c r="H668" cm="1">
        <f t="array" ref="H668">_xlfn.IFS(Sheet1!I668="Human Resources",0,Sheet1!I668="Life Sciences",1,Sheet1!I668="Marketing",2,Sheet1!I668="Medical",3,Sheet1!I668="Technical Degree",4,Sheet1!I668="Other",5)</f>
        <v>1</v>
      </c>
      <c r="I668">
        <v>1</v>
      </c>
      <c r="J668">
        <v>926</v>
      </c>
      <c r="K668">
        <v>2</v>
      </c>
      <c r="L668">
        <f>IF(Sheet1!M668="Male",0,1)</f>
        <v>1</v>
      </c>
      <c r="M668">
        <v>34</v>
      </c>
      <c r="N668">
        <v>3</v>
      </c>
      <c r="O668">
        <v>2</v>
      </c>
      <c r="P668" cm="1">
        <f t="array" ref="P668">_xlfn.IFS(Sheet1!Q668="Healthcare Representative",0,Sheet1!Q668="Human Resources",1,Sheet1!Q668="Laboratory Technician",2,Sheet1!Q668="Manager",3,Sheet1!Q668="Manufacturing Director",4,Sheet1!Q668="Research Director",5,Sheet1!Q668="Research Scientist",6,Sheet1!Q668="Sales Executive",7,Sheet1!Q668="Sales Representative",8)</f>
        <v>4</v>
      </c>
      <c r="Q668">
        <v>3</v>
      </c>
      <c r="R668">
        <f>IF(Sheet1!S668="Single",0,IF(Sheet1!S668="Married",1,2))</f>
        <v>1</v>
      </c>
      <c r="S668">
        <v>4171</v>
      </c>
      <c r="T668">
        <v>10022</v>
      </c>
      <c r="U668">
        <v>0</v>
      </c>
      <c r="V668">
        <f>IF(Sheet1!X668="No",0,1)</f>
        <v>1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</row>
    <row r="669" spans="1:34" x14ac:dyDescent="0.3">
      <c r="A669">
        <f>IF(Sheet1!C669="No",0,1)</f>
        <v>1</v>
      </c>
      <c r="B669">
        <v>41</v>
      </c>
      <c r="C669">
        <f>IF(Sheet1!D669="Non-Travel",0,IF(Sheet1!D669="Travel_Frequently",1,2))</f>
        <v>2</v>
      </c>
      <c r="D669">
        <v>1085</v>
      </c>
      <c r="E669">
        <f>IF(Sheet1!F669="Human Resources",0,IF(Sheet1!F669="Research &amp; Development",1,2))</f>
        <v>1</v>
      </c>
      <c r="F669">
        <v>2</v>
      </c>
      <c r="G669">
        <v>4</v>
      </c>
      <c r="H669" cm="1">
        <f t="array" ref="H669">_xlfn.IFS(Sheet1!I669="Human Resources",0,Sheet1!I669="Life Sciences",1,Sheet1!I669="Marketing",2,Sheet1!I669="Medical",3,Sheet1!I669="Technical Degree",4,Sheet1!I669="Other",5)</f>
        <v>1</v>
      </c>
      <c r="I669">
        <v>1</v>
      </c>
      <c r="J669">
        <v>927</v>
      </c>
      <c r="K669">
        <v>2</v>
      </c>
      <c r="L669">
        <f>IF(Sheet1!M669="Male",0,1)</f>
        <v>1</v>
      </c>
      <c r="M669">
        <v>57</v>
      </c>
      <c r="N669">
        <v>1</v>
      </c>
      <c r="O669">
        <v>1</v>
      </c>
      <c r="P669" cm="1">
        <f t="array" ref="P669">_xlfn.IFS(Sheet1!Q669="Healthcare Representative",0,Sheet1!Q669="Human Resources",1,Sheet1!Q669="Laboratory Technician",2,Sheet1!Q669="Manager",3,Sheet1!Q669="Manufacturing Director",4,Sheet1!Q669="Research Director",5,Sheet1!Q669="Research Scientist",6,Sheet1!Q669="Sales Executive",7,Sheet1!Q669="Sales Representative",8)</f>
        <v>2</v>
      </c>
      <c r="Q669">
        <v>4</v>
      </c>
      <c r="R669">
        <f>IF(Sheet1!S669="Single",0,IF(Sheet1!S669="Married",1,2))</f>
        <v>2</v>
      </c>
      <c r="S669">
        <v>2778</v>
      </c>
      <c r="T669">
        <v>17725</v>
      </c>
      <c r="U669">
        <v>4</v>
      </c>
      <c r="V669">
        <f>IF(Sheet1!X669="No",0,1)</f>
        <v>1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</row>
    <row r="670" spans="1:34" x14ac:dyDescent="0.3">
      <c r="A670">
        <f>IF(Sheet1!C670="No",0,1)</f>
        <v>0</v>
      </c>
      <c r="B670">
        <v>28</v>
      </c>
      <c r="C670">
        <f>IF(Sheet1!D670="Non-Travel",0,IF(Sheet1!D670="Travel_Frequently",1,2))</f>
        <v>2</v>
      </c>
      <c r="D670">
        <v>995</v>
      </c>
      <c r="E670">
        <f>IF(Sheet1!F670="Human Resources",0,IF(Sheet1!F670="Research &amp; Development",1,2))</f>
        <v>1</v>
      </c>
      <c r="F670">
        <v>9</v>
      </c>
      <c r="G670">
        <v>3</v>
      </c>
      <c r="H670" cm="1">
        <f t="array" ref="H670">_xlfn.IFS(Sheet1!I670="Human Resources",0,Sheet1!I670="Life Sciences",1,Sheet1!I670="Marketing",2,Sheet1!I670="Medical",3,Sheet1!I670="Technical Degree",4,Sheet1!I670="Other",5)</f>
        <v>3</v>
      </c>
      <c r="I670">
        <v>1</v>
      </c>
      <c r="J670">
        <v>930</v>
      </c>
      <c r="K670">
        <v>3</v>
      </c>
      <c r="L670">
        <f>IF(Sheet1!M670="Male",0,1)</f>
        <v>1</v>
      </c>
      <c r="M670">
        <v>77</v>
      </c>
      <c r="N670">
        <v>3</v>
      </c>
      <c r="O670">
        <v>1</v>
      </c>
      <c r="P670" cm="1">
        <f t="array" ref="P670">_xlfn.IFS(Sheet1!Q670="Healthcare Representative",0,Sheet1!Q670="Human Resources",1,Sheet1!Q670="Laboratory Technician",2,Sheet1!Q670="Manager",3,Sheet1!Q670="Manufacturing Director",4,Sheet1!Q670="Research Director",5,Sheet1!Q670="Research Scientist",6,Sheet1!Q670="Sales Executive",7,Sheet1!Q670="Sales Representative",8)</f>
        <v>6</v>
      </c>
      <c r="Q670">
        <v>3</v>
      </c>
      <c r="R670">
        <f>IF(Sheet1!S670="Single",0,IF(Sheet1!S670="Married",1,2))</f>
        <v>2</v>
      </c>
      <c r="S670">
        <v>2377</v>
      </c>
      <c r="T670">
        <v>9834</v>
      </c>
      <c r="U670">
        <v>5</v>
      </c>
      <c r="V670">
        <f>IF(Sheet1!X670="No",0,1)</f>
        <v>0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</row>
    <row r="671" spans="1:34" x14ac:dyDescent="0.3">
      <c r="A671">
        <f>IF(Sheet1!C671="No",0,1)</f>
        <v>1</v>
      </c>
      <c r="B671">
        <v>39</v>
      </c>
      <c r="C671">
        <f>IF(Sheet1!D671="Non-Travel",0,IF(Sheet1!D671="Travel_Frequently",1,2))</f>
        <v>2</v>
      </c>
      <c r="D671">
        <v>1122</v>
      </c>
      <c r="E671">
        <f>IF(Sheet1!F671="Human Resources",0,IF(Sheet1!F671="Research &amp; Development",1,2))</f>
        <v>1</v>
      </c>
      <c r="F671">
        <v>6</v>
      </c>
      <c r="G671">
        <v>3</v>
      </c>
      <c r="H671" cm="1">
        <f t="array" ref="H671">_xlfn.IFS(Sheet1!I671="Human Resources",0,Sheet1!I671="Life Sciences",1,Sheet1!I671="Marketing",2,Sheet1!I671="Medical",3,Sheet1!I671="Technical Degree",4,Sheet1!I671="Other",5)</f>
        <v>3</v>
      </c>
      <c r="I671">
        <v>1</v>
      </c>
      <c r="J671">
        <v>932</v>
      </c>
      <c r="K671">
        <v>4</v>
      </c>
      <c r="L671">
        <f>IF(Sheet1!M671="Male",0,1)</f>
        <v>0</v>
      </c>
      <c r="M671">
        <v>70</v>
      </c>
      <c r="N671">
        <v>3</v>
      </c>
      <c r="O671">
        <v>1</v>
      </c>
      <c r="P671" cm="1">
        <f t="array" ref="P671">_xlfn.IFS(Sheet1!Q671="Healthcare Representative",0,Sheet1!Q671="Human Resources",1,Sheet1!Q671="Laboratory Technician",2,Sheet1!Q671="Manager",3,Sheet1!Q671="Manufacturing Director",4,Sheet1!Q671="Research Director",5,Sheet1!Q671="Research Scientist",6,Sheet1!Q671="Sales Executive",7,Sheet1!Q671="Sales Representative",8)</f>
        <v>2</v>
      </c>
      <c r="Q671">
        <v>1</v>
      </c>
      <c r="R671">
        <f>IF(Sheet1!S671="Single",0,IF(Sheet1!S671="Married",1,2))</f>
        <v>1</v>
      </c>
      <c r="S671">
        <v>2404</v>
      </c>
      <c r="T671">
        <v>4303</v>
      </c>
      <c r="U671">
        <v>7</v>
      </c>
      <c r="V671">
        <f>IF(Sheet1!X671="No",0,1)</f>
        <v>1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</row>
    <row r="672" spans="1:34" x14ac:dyDescent="0.3">
      <c r="A672">
        <f>IF(Sheet1!C672="No",0,1)</f>
        <v>0</v>
      </c>
      <c r="B672">
        <v>27</v>
      </c>
      <c r="C672">
        <f>IF(Sheet1!D672="Non-Travel",0,IF(Sheet1!D672="Travel_Frequently",1,2))</f>
        <v>2</v>
      </c>
      <c r="D672">
        <v>618</v>
      </c>
      <c r="E672">
        <f>IF(Sheet1!F672="Human Resources",0,IF(Sheet1!F672="Research &amp; Development",1,2))</f>
        <v>1</v>
      </c>
      <c r="F672">
        <v>4</v>
      </c>
      <c r="G672">
        <v>3</v>
      </c>
      <c r="H672" cm="1">
        <f t="array" ref="H672">_xlfn.IFS(Sheet1!I672="Human Resources",0,Sheet1!I672="Life Sciences",1,Sheet1!I672="Marketing",2,Sheet1!I672="Medical",3,Sheet1!I672="Technical Degree",4,Sheet1!I672="Other",5)</f>
        <v>1</v>
      </c>
      <c r="I672">
        <v>1</v>
      </c>
      <c r="J672">
        <v>933</v>
      </c>
      <c r="K672">
        <v>2</v>
      </c>
      <c r="L672">
        <f>IF(Sheet1!M672="Male",0,1)</f>
        <v>1</v>
      </c>
      <c r="M672">
        <v>76</v>
      </c>
      <c r="N672">
        <v>3</v>
      </c>
      <c r="O672">
        <v>1</v>
      </c>
      <c r="P672" cm="1">
        <f t="array" ref="P672">_xlfn.IFS(Sheet1!Q672="Healthcare Representative",0,Sheet1!Q672="Human Resources",1,Sheet1!Q672="Laboratory Technician",2,Sheet1!Q672="Manager",3,Sheet1!Q672="Manufacturing Director",4,Sheet1!Q672="Research Director",5,Sheet1!Q672="Research Scientist",6,Sheet1!Q672="Sales Executive",7,Sheet1!Q672="Sales Representative",8)</f>
        <v>6</v>
      </c>
      <c r="Q672">
        <v>3</v>
      </c>
      <c r="R672">
        <f>IF(Sheet1!S672="Single",0,IF(Sheet1!S672="Married",1,2))</f>
        <v>0</v>
      </c>
      <c r="S672">
        <v>2318</v>
      </c>
      <c r="T672">
        <v>17808</v>
      </c>
      <c r="U672">
        <v>1</v>
      </c>
      <c r="V672">
        <f>IF(Sheet1!X672="No",0,1)</f>
        <v>0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</row>
    <row r="673" spans="1:34" x14ac:dyDescent="0.3">
      <c r="A673">
        <f>IF(Sheet1!C673="No",0,1)</f>
        <v>0</v>
      </c>
      <c r="B673">
        <v>34</v>
      </c>
      <c r="C673">
        <f>IF(Sheet1!D673="Non-Travel",0,IF(Sheet1!D673="Travel_Frequently",1,2))</f>
        <v>2</v>
      </c>
      <c r="D673">
        <v>546</v>
      </c>
      <c r="E673">
        <f>IF(Sheet1!F673="Human Resources",0,IF(Sheet1!F673="Research &amp; Development",1,2))</f>
        <v>1</v>
      </c>
      <c r="F673">
        <v>10</v>
      </c>
      <c r="G673">
        <v>3</v>
      </c>
      <c r="H673" cm="1">
        <f t="array" ref="H673">_xlfn.IFS(Sheet1!I673="Human Resources",0,Sheet1!I673="Life Sciences",1,Sheet1!I673="Marketing",2,Sheet1!I673="Medical",3,Sheet1!I673="Technical Degree",4,Sheet1!I673="Other",5)</f>
        <v>1</v>
      </c>
      <c r="I673">
        <v>1</v>
      </c>
      <c r="J673">
        <v>934</v>
      </c>
      <c r="K673">
        <v>2</v>
      </c>
      <c r="L673">
        <f>IF(Sheet1!M673="Male",0,1)</f>
        <v>0</v>
      </c>
      <c r="M673">
        <v>83</v>
      </c>
      <c r="N673">
        <v>3</v>
      </c>
      <c r="O673">
        <v>1</v>
      </c>
      <c r="P673" cm="1">
        <f t="array" ref="P673">_xlfn.IFS(Sheet1!Q673="Healthcare Representative",0,Sheet1!Q673="Human Resources",1,Sheet1!Q673="Laboratory Technician",2,Sheet1!Q673="Manager",3,Sheet1!Q673="Manufacturing Director",4,Sheet1!Q673="Research Director",5,Sheet1!Q673="Research Scientist",6,Sheet1!Q673="Sales Executive",7,Sheet1!Q673="Sales Representative",8)</f>
        <v>2</v>
      </c>
      <c r="Q673">
        <v>2</v>
      </c>
      <c r="R673">
        <f>IF(Sheet1!S673="Single",0,IF(Sheet1!S673="Married",1,2))</f>
        <v>2</v>
      </c>
      <c r="S673">
        <v>2008</v>
      </c>
      <c r="T673">
        <v>6896</v>
      </c>
      <c r="U673">
        <v>1</v>
      </c>
      <c r="V673">
        <f>IF(Sheet1!X673="No",0,1)</f>
        <v>0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</row>
    <row r="674" spans="1:34" x14ac:dyDescent="0.3">
      <c r="A674">
        <f>IF(Sheet1!C674="No",0,1)</f>
        <v>0</v>
      </c>
      <c r="B674">
        <v>42</v>
      </c>
      <c r="C674">
        <f>IF(Sheet1!D674="Non-Travel",0,IF(Sheet1!D674="Travel_Frequently",1,2))</f>
        <v>2</v>
      </c>
      <c r="D674">
        <v>462</v>
      </c>
      <c r="E674">
        <f>IF(Sheet1!F674="Human Resources",0,IF(Sheet1!F674="Research &amp; Development",1,2))</f>
        <v>2</v>
      </c>
      <c r="F674">
        <v>14</v>
      </c>
      <c r="G674">
        <v>2</v>
      </c>
      <c r="H674" cm="1">
        <f t="array" ref="H674">_xlfn.IFS(Sheet1!I674="Human Resources",0,Sheet1!I674="Life Sciences",1,Sheet1!I674="Marketing",2,Sheet1!I674="Medical",3,Sheet1!I674="Technical Degree",4,Sheet1!I674="Other",5)</f>
        <v>3</v>
      </c>
      <c r="I674">
        <v>1</v>
      </c>
      <c r="J674">
        <v>936</v>
      </c>
      <c r="K674">
        <v>3</v>
      </c>
      <c r="L674">
        <f>IF(Sheet1!M674="Male",0,1)</f>
        <v>1</v>
      </c>
      <c r="M674">
        <v>68</v>
      </c>
      <c r="N674">
        <v>2</v>
      </c>
      <c r="O674">
        <v>2</v>
      </c>
      <c r="P674" cm="1">
        <f t="array" ref="P674">_xlfn.IFS(Sheet1!Q674="Healthcare Representative",0,Sheet1!Q674="Human Resources",1,Sheet1!Q674="Laboratory Technician",2,Sheet1!Q674="Manager",3,Sheet1!Q674="Manufacturing Director",4,Sheet1!Q674="Research Director",5,Sheet1!Q674="Research Scientist",6,Sheet1!Q674="Sales Executive",7,Sheet1!Q674="Sales Representative",8)</f>
        <v>7</v>
      </c>
      <c r="Q674">
        <v>3</v>
      </c>
      <c r="R674">
        <f>IF(Sheet1!S674="Single",0,IF(Sheet1!S674="Married",1,2))</f>
        <v>0</v>
      </c>
      <c r="S674">
        <v>6244</v>
      </c>
      <c r="T674">
        <v>7824</v>
      </c>
      <c r="U674">
        <v>7</v>
      </c>
      <c r="V674">
        <f>IF(Sheet1!X674="No",0,1)</f>
        <v>0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</row>
    <row r="675" spans="1:34" x14ac:dyDescent="0.3">
      <c r="A675">
        <f>IF(Sheet1!C675="No",0,1)</f>
        <v>0</v>
      </c>
      <c r="B675">
        <v>33</v>
      </c>
      <c r="C675">
        <f>IF(Sheet1!D675="Non-Travel",0,IF(Sheet1!D675="Travel_Frequently",1,2))</f>
        <v>2</v>
      </c>
      <c r="D675">
        <v>1198</v>
      </c>
      <c r="E675">
        <f>IF(Sheet1!F675="Human Resources",0,IF(Sheet1!F675="Research &amp; Development",1,2))</f>
        <v>1</v>
      </c>
      <c r="F675">
        <v>1</v>
      </c>
      <c r="G675">
        <v>4</v>
      </c>
      <c r="H675" cm="1">
        <f t="array" ref="H675">_xlfn.IFS(Sheet1!I675="Human Resources",0,Sheet1!I675="Life Sciences",1,Sheet1!I675="Marketing",2,Sheet1!I675="Medical",3,Sheet1!I675="Technical Degree",4,Sheet1!I675="Other",5)</f>
        <v>5</v>
      </c>
      <c r="I675">
        <v>1</v>
      </c>
      <c r="J675">
        <v>939</v>
      </c>
      <c r="K675">
        <v>3</v>
      </c>
      <c r="L675">
        <f>IF(Sheet1!M675="Male",0,1)</f>
        <v>0</v>
      </c>
      <c r="M675">
        <v>100</v>
      </c>
      <c r="N675">
        <v>2</v>
      </c>
      <c r="O675">
        <v>1</v>
      </c>
      <c r="P675" cm="1">
        <f t="array" ref="P675">_xlfn.IFS(Sheet1!Q675="Healthcare Representative",0,Sheet1!Q675="Human Resources",1,Sheet1!Q675="Laboratory Technician",2,Sheet1!Q675="Manager",3,Sheet1!Q675="Manufacturing Director",4,Sheet1!Q675="Research Director",5,Sheet1!Q675="Research Scientist",6,Sheet1!Q675="Sales Executive",7,Sheet1!Q675="Sales Representative",8)</f>
        <v>6</v>
      </c>
      <c r="Q675">
        <v>1</v>
      </c>
      <c r="R675">
        <f>IF(Sheet1!S675="Single",0,IF(Sheet1!S675="Married",1,2))</f>
        <v>0</v>
      </c>
      <c r="S675">
        <v>2799</v>
      </c>
      <c r="T675">
        <v>3339</v>
      </c>
      <c r="U675">
        <v>3</v>
      </c>
      <c r="V675">
        <f>IF(Sheet1!X675="No",0,1)</f>
        <v>1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</row>
    <row r="676" spans="1:34" x14ac:dyDescent="0.3">
      <c r="A676">
        <f>IF(Sheet1!C676="No",0,1)</f>
        <v>0</v>
      </c>
      <c r="B676">
        <v>58</v>
      </c>
      <c r="C676">
        <f>IF(Sheet1!D676="Non-Travel",0,IF(Sheet1!D676="Travel_Frequently",1,2))</f>
        <v>2</v>
      </c>
      <c r="D676">
        <v>1272</v>
      </c>
      <c r="E676">
        <f>IF(Sheet1!F676="Human Resources",0,IF(Sheet1!F676="Research &amp; Development",1,2))</f>
        <v>1</v>
      </c>
      <c r="F676">
        <v>5</v>
      </c>
      <c r="G676">
        <v>3</v>
      </c>
      <c r="H676" cm="1">
        <f t="array" ref="H676">_xlfn.IFS(Sheet1!I676="Human Resources",0,Sheet1!I676="Life Sciences",1,Sheet1!I676="Marketing",2,Sheet1!I676="Medical",3,Sheet1!I676="Technical Degree",4,Sheet1!I676="Other",5)</f>
        <v>4</v>
      </c>
      <c r="I676">
        <v>1</v>
      </c>
      <c r="J676">
        <v>940</v>
      </c>
      <c r="K676">
        <v>3</v>
      </c>
      <c r="L676">
        <f>IF(Sheet1!M676="Male",0,1)</f>
        <v>1</v>
      </c>
      <c r="M676">
        <v>37</v>
      </c>
      <c r="N676">
        <v>2</v>
      </c>
      <c r="O676">
        <v>3</v>
      </c>
      <c r="P676" cm="1">
        <f t="array" ref="P676">_xlfn.IFS(Sheet1!Q676="Healthcare Representative",0,Sheet1!Q676="Human Resources",1,Sheet1!Q676="Laboratory Technician",2,Sheet1!Q676="Manager",3,Sheet1!Q676="Manufacturing Director",4,Sheet1!Q676="Research Director",5,Sheet1!Q676="Research Scientist",6,Sheet1!Q676="Sales Executive",7,Sheet1!Q676="Sales Representative",8)</f>
        <v>0</v>
      </c>
      <c r="Q676">
        <v>2</v>
      </c>
      <c r="R676">
        <f>IF(Sheet1!S676="Single",0,IF(Sheet1!S676="Married",1,2))</f>
        <v>2</v>
      </c>
      <c r="S676">
        <v>10552</v>
      </c>
      <c r="T676">
        <v>9255</v>
      </c>
      <c r="U676">
        <v>2</v>
      </c>
      <c r="V676">
        <f>IF(Sheet1!X676="No",0,1)</f>
        <v>1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</row>
    <row r="677" spans="1:34" x14ac:dyDescent="0.3">
      <c r="A677">
        <f>IF(Sheet1!C677="No",0,1)</f>
        <v>0</v>
      </c>
      <c r="B677">
        <v>31</v>
      </c>
      <c r="C677">
        <f>IF(Sheet1!D677="Non-Travel",0,IF(Sheet1!D677="Travel_Frequently",1,2))</f>
        <v>2</v>
      </c>
      <c r="D677">
        <v>154</v>
      </c>
      <c r="E677">
        <f>IF(Sheet1!F677="Human Resources",0,IF(Sheet1!F677="Research &amp; Development",1,2))</f>
        <v>2</v>
      </c>
      <c r="F677">
        <v>7</v>
      </c>
      <c r="G677">
        <v>4</v>
      </c>
      <c r="H677" cm="1">
        <f t="array" ref="H677">_xlfn.IFS(Sheet1!I677="Human Resources",0,Sheet1!I677="Life Sciences",1,Sheet1!I677="Marketing",2,Sheet1!I677="Medical",3,Sheet1!I677="Technical Degree",4,Sheet1!I677="Other",5)</f>
        <v>1</v>
      </c>
      <c r="I677">
        <v>1</v>
      </c>
      <c r="J677">
        <v>941</v>
      </c>
      <c r="K677">
        <v>2</v>
      </c>
      <c r="L677">
        <f>IF(Sheet1!M677="Male",0,1)</f>
        <v>0</v>
      </c>
      <c r="M677">
        <v>41</v>
      </c>
      <c r="N677">
        <v>2</v>
      </c>
      <c r="O677">
        <v>1</v>
      </c>
      <c r="P677" cm="1">
        <f t="array" ref="P677">_xlfn.IFS(Sheet1!Q677="Healthcare Representative",0,Sheet1!Q677="Human Resources",1,Sheet1!Q677="Laboratory Technician",2,Sheet1!Q677="Manager",3,Sheet1!Q677="Manufacturing Director",4,Sheet1!Q677="Research Director",5,Sheet1!Q677="Research Scientist",6,Sheet1!Q677="Sales Executive",7,Sheet1!Q677="Sales Representative",8)</f>
        <v>8</v>
      </c>
      <c r="Q677">
        <v>3</v>
      </c>
      <c r="R677">
        <f>IF(Sheet1!S677="Single",0,IF(Sheet1!S677="Married",1,2))</f>
        <v>1</v>
      </c>
      <c r="S677">
        <v>2329</v>
      </c>
      <c r="T677">
        <v>11737</v>
      </c>
      <c r="U677">
        <v>3</v>
      </c>
      <c r="V677">
        <f>IF(Sheet1!X677="No",0,1)</f>
        <v>0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</row>
    <row r="678" spans="1:34" x14ac:dyDescent="0.3">
      <c r="A678">
        <f>IF(Sheet1!C678="No",0,1)</f>
        <v>0</v>
      </c>
      <c r="B678">
        <v>35</v>
      </c>
      <c r="C678">
        <f>IF(Sheet1!D678="Non-Travel",0,IF(Sheet1!D678="Travel_Frequently",1,2))</f>
        <v>2</v>
      </c>
      <c r="D678">
        <v>1137</v>
      </c>
      <c r="E678">
        <f>IF(Sheet1!F678="Human Resources",0,IF(Sheet1!F678="Research &amp; Development",1,2))</f>
        <v>1</v>
      </c>
      <c r="F678">
        <v>21</v>
      </c>
      <c r="G678">
        <v>1</v>
      </c>
      <c r="H678" cm="1">
        <f t="array" ref="H678">_xlfn.IFS(Sheet1!I678="Human Resources",0,Sheet1!I678="Life Sciences",1,Sheet1!I678="Marketing",2,Sheet1!I678="Medical",3,Sheet1!I678="Technical Degree",4,Sheet1!I678="Other",5)</f>
        <v>1</v>
      </c>
      <c r="I678">
        <v>1</v>
      </c>
      <c r="J678">
        <v>942</v>
      </c>
      <c r="K678">
        <v>4</v>
      </c>
      <c r="L678">
        <f>IF(Sheet1!M678="Male",0,1)</f>
        <v>1</v>
      </c>
      <c r="M678">
        <v>51</v>
      </c>
      <c r="N678">
        <v>3</v>
      </c>
      <c r="O678">
        <v>2</v>
      </c>
      <c r="P678" cm="1">
        <f t="array" ref="P678">_xlfn.IFS(Sheet1!Q678="Healthcare Representative",0,Sheet1!Q678="Human Resources",1,Sheet1!Q678="Laboratory Technician",2,Sheet1!Q678="Manager",3,Sheet1!Q678="Manufacturing Director",4,Sheet1!Q678="Research Director",5,Sheet1!Q678="Research Scientist",6,Sheet1!Q678="Sales Executive",7,Sheet1!Q678="Sales Representative",8)</f>
        <v>0</v>
      </c>
      <c r="Q678">
        <v>4</v>
      </c>
      <c r="R678">
        <f>IF(Sheet1!S678="Single",0,IF(Sheet1!S678="Married",1,2))</f>
        <v>1</v>
      </c>
      <c r="S678">
        <v>4014</v>
      </c>
      <c r="T678">
        <v>19170</v>
      </c>
      <c r="U678">
        <v>1</v>
      </c>
      <c r="V678">
        <f>IF(Sheet1!X678="No",0,1)</f>
        <v>1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</row>
    <row r="679" spans="1:34" x14ac:dyDescent="0.3">
      <c r="A679">
        <f>IF(Sheet1!C679="No",0,1)</f>
        <v>0</v>
      </c>
      <c r="B679">
        <v>49</v>
      </c>
      <c r="C679">
        <f>IF(Sheet1!D679="Non-Travel",0,IF(Sheet1!D679="Travel_Frequently",1,2))</f>
        <v>2</v>
      </c>
      <c r="D679">
        <v>527</v>
      </c>
      <c r="E679">
        <f>IF(Sheet1!F679="Human Resources",0,IF(Sheet1!F679="Research &amp; Development",1,2))</f>
        <v>1</v>
      </c>
      <c r="F679">
        <v>8</v>
      </c>
      <c r="G679">
        <v>2</v>
      </c>
      <c r="H679" cm="1">
        <f t="array" ref="H679">_xlfn.IFS(Sheet1!I679="Human Resources",0,Sheet1!I679="Life Sciences",1,Sheet1!I679="Marketing",2,Sheet1!I679="Medical",3,Sheet1!I679="Technical Degree",4,Sheet1!I679="Other",5)</f>
        <v>5</v>
      </c>
      <c r="I679">
        <v>1</v>
      </c>
      <c r="J679">
        <v>944</v>
      </c>
      <c r="K679">
        <v>1</v>
      </c>
      <c r="L679">
        <f>IF(Sheet1!M679="Male",0,1)</f>
        <v>1</v>
      </c>
      <c r="M679">
        <v>51</v>
      </c>
      <c r="N679">
        <v>3</v>
      </c>
      <c r="O679">
        <v>3</v>
      </c>
      <c r="P679" cm="1">
        <f t="array" ref="P679">_xlfn.IFS(Sheet1!Q679="Healthcare Representative",0,Sheet1!Q679="Human Resources",1,Sheet1!Q679="Laboratory Technician",2,Sheet1!Q679="Manager",3,Sheet1!Q679="Manufacturing Director",4,Sheet1!Q679="Research Director",5,Sheet1!Q679="Research Scientist",6,Sheet1!Q679="Sales Executive",7,Sheet1!Q679="Sales Representative",8)</f>
        <v>2</v>
      </c>
      <c r="Q679">
        <v>2</v>
      </c>
      <c r="R679">
        <f>IF(Sheet1!S679="Single",0,IF(Sheet1!S679="Married",1,2))</f>
        <v>1</v>
      </c>
      <c r="S679">
        <v>7403</v>
      </c>
      <c r="T679">
        <v>22477</v>
      </c>
      <c r="U679">
        <v>4</v>
      </c>
      <c r="V679">
        <f>IF(Sheet1!X679="No",0,1)</f>
        <v>0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</row>
    <row r="680" spans="1:34" x14ac:dyDescent="0.3">
      <c r="A680">
        <f>IF(Sheet1!C680="No",0,1)</f>
        <v>0</v>
      </c>
      <c r="B680">
        <v>48</v>
      </c>
      <c r="C680">
        <f>IF(Sheet1!D680="Non-Travel",0,IF(Sheet1!D680="Travel_Frequently",1,2))</f>
        <v>2</v>
      </c>
      <c r="D680">
        <v>1469</v>
      </c>
      <c r="E680">
        <f>IF(Sheet1!F680="Human Resources",0,IF(Sheet1!F680="Research &amp; Development",1,2))</f>
        <v>1</v>
      </c>
      <c r="F680">
        <v>20</v>
      </c>
      <c r="G680">
        <v>4</v>
      </c>
      <c r="H680" cm="1">
        <f t="array" ref="H680">_xlfn.IFS(Sheet1!I680="Human Resources",0,Sheet1!I680="Life Sciences",1,Sheet1!I680="Marketing",2,Sheet1!I680="Medical",3,Sheet1!I680="Technical Degree",4,Sheet1!I680="Other",5)</f>
        <v>3</v>
      </c>
      <c r="I680">
        <v>1</v>
      </c>
      <c r="J680">
        <v>945</v>
      </c>
      <c r="K680">
        <v>4</v>
      </c>
      <c r="L680">
        <f>IF(Sheet1!M680="Male",0,1)</f>
        <v>0</v>
      </c>
      <c r="M680">
        <v>51</v>
      </c>
      <c r="N680">
        <v>3</v>
      </c>
      <c r="O680">
        <v>1</v>
      </c>
      <c r="P680" cm="1">
        <f t="array" ref="P680">_xlfn.IFS(Sheet1!Q680="Healthcare Representative",0,Sheet1!Q680="Human Resources",1,Sheet1!Q680="Laboratory Technician",2,Sheet1!Q680="Manager",3,Sheet1!Q680="Manufacturing Director",4,Sheet1!Q680="Research Director",5,Sheet1!Q680="Research Scientist",6,Sheet1!Q680="Sales Executive",7,Sheet1!Q680="Sales Representative",8)</f>
        <v>6</v>
      </c>
      <c r="Q680">
        <v>3</v>
      </c>
      <c r="R680">
        <f>IF(Sheet1!S680="Single",0,IF(Sheet1!S680="Married",1,2))</f>
        <v>1</v>
      </c>
      <c r="S680">
        <v>2259</v>
      </c>
      <c r="T680">
        <v>5543</v>
      </c>
      <c r="U680">
        <v>4</v>
      </c>
      <c r="V680">
        <f>IF(Sheet1!X680="No",0,1)</f>
        <v>0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>
        <f>IF(Sheet1!C681="No",0,1)</f>
        <v>0</v>
      </c>
      <c r="B681">
        <v>31</v>
      </c>
      <c r="C681">
        <f>IF(Sheet1!D681="Non-Travel",0,IF(Sheet1!D681="Travel_Frequently",1,2))</f>
        <v>0</v>
      </c>
      <c r="D681">
        <v>1188</v>
      </c>
      <c r="E681">
        <f>IF(Sheet1!F681="Human Resources",0,IF(Sheet1!F681="Research &amp; Development",1,2))</f>
        <v>2</v>
      </c>
      <c r="F681">
        <v>20</v>
      </c>
      <c r="G681">
        <v>2</v>
      </c>
      <c r="H681" cm="1">
        <f t="array" ref="H681">_xlfn.IFS(Sheet1!I681="Human Resources",0,Sheet1!I681="Life Sciences",1,Sheet1!I681="Marketing",2,Sheet1!I681="Medical",3,Sheet1!I681="Technical Degree",4,Sheet1!I681="Other",5)</f>
        <v>2</v>
      </c>
      <c r="I681">
        <v>1</v>
      </c>
      <c r="J681">
        <v>947</v>
      </c>
      <c r="K681">
        <v>4</v>
      </c>
      <c r="L681">
        <f>IF(Sheet1!M681="Male",0,1)</f>
        <v>1</v>
      </c>
      <c r="M681">
        <v>45</v>
      </c>
      <c r="N681">
        <v>3</v>
      </c>
      <c r="O681">
        <v>2</v>
      </c>
      <c r="P681" cm="1">
        <f t="array" ref="P681">_xlfn.IFS(Sheet1!Q681="Healthcare Representative",0,Sheet1!Q681="Human Resources",1,Sheet1!Q681="Laboratory Technician",2,Sheet1!Q681="Manager",3,Sheet1!Q681="Manufacturing Director",4,Sheet1!Q681="Research Director",5,Sheet1!Q681="Research Scientist",6,Sheet1!Q681="Sales Executive",7,Sheet1!Q681="Sales Representative",8)</f>
        <v>7</v>
      </c>
      <c r="Q681">
        <v>3</v>
      </c>
      <c r="R681">
        <f>IF(Sheet1!S681="Single",0,IF(Sheet1!S681="Married",1,2))</f>
        <v>1</v>
      </c>
      <c r="S681">
        <v>6932</v>
      </c>
      <c r="T681">
        <v>24406</v>
      </c>
      <c r="U681">
        <v>1</v>
      </c>
      <c r="V681">
        <f>IF(Sheet1!X681="No",0,1)</f>
        <v>0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</row>
    <row r="682" spans="1:34" x14ac:dyDescent="0.3">
      <c r="A682">
        <f>IF(Sheet1!C682="No",0,1)</f>
        <v>0</v>
      </c>
      <c r="B682">
        <v>36</v>
      </c>
      <c r="C682">
        <f>IF(Sheet1!D682="Non-Travel",0,IF(Sheet1!D682="Travel_Frequently",1,2))</f>
        <v>2</v>
      </c>
      <c r="D682">
        <v>188</v>
      </c>
      <c r="E682">
        <f>IF(Sheet1!F682="Human Resources",0,IF(Sheet1!F682="Research &amp; Development",1,2))</f>
        <v>1</v>
      </c>
      <c r="F682">
        <v>7</v>
      </c>
      <c r="G682">
        <v>4</v>
      </c>
      <c r="H682" cm="1">
        <f t="array" ref="H682">_xlfn.IFS(Sheet1!I682="Human Resources",0,Sheet1!I682="Life Sciences",1,Sheet1!I682="Marketing",2,Sheet1!I682="Medical",3,Sheet1!I682="Technical Degree",4,Sheet1!I682="Other",5)</f>
        <v>5</v>
      </c>
      <c r="I682">
        <v>1</v>
      </c>
      <c r="J682">
        <v>949</v>
      </c>
      <c r="K682">
        <v>2</v>
      </c>
      <c r="L682">
        <f>IF(Sheet1!M682="Male",0,1)</f>
        <v>0</v>
      </c>
      <c r="M682">
        <v>65</v>
      </c>
      <c r="N682">
        <v>3</v>
      </c>
      <c r="O682">
        <v>1</v>
      </c>
      <c r="P682" cm="1">
        <f t="array" ref="P682">_xlfn.IFS(Sheet1!Q682="Healthcare Representative",0,Sheet1!Q682="Human Resources",1,Sheet1!Q682="Laboratory Technician",2,Sheet1!Q682="Manager",3,Sheet1!Q682="Manufacturing Director",4,Sheet1!Q682="Research Director",5,Sheet1!Q682="Research Scientist",6,Sheet1!Q682="Sales Executive",7,Sheet1!Q682="Sales Representative",8)</f>
        <v>6</v>
      </c>
      <c r="Q682">
        <v>4</v>
      </c>
      <c r="R682">
        <f>IF(Sheet1!S682="Single",0,IF(Sheet1!S682="Married",1,2))</f>
        <v>0</v>
      </c>
      <c r="S682">
        <v>4678</v>
      </c>
      <c r="T682">
        <v>23293</v>
      </c>
      <c r="U682">
        <v>2</v>
      </c>
      <c r="V682">
        <f>IF(Sheet1!X682="No",0,1)</f>
        <v>0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</row>
    <row r="683" spans="1:34" x14ac:dyDescent="0.3">
      <c r="A683">
        <f>IF(Sheet1!C683="No",0,1)</f>
        <v>0</v>
      </c>
      <c r="B683">
        <v>38</v>
      </c>
      <c r="C683">
        <f>IF(Sheet1!D683="Non-Travel",0,IF(Sheet1!D683="Travel_Frequently",1,2))</f>
        <v>2</v>
      </c>
      <c r="D683">
        <v>1333</v>
      </c>
      <c r="E683">
        <f>IF(Sheet1!F683="Human Resources",0,IF(Sheet1!F683="Research &amp; Development",1,2))</f>
        <v>1</v>
      </c>
      <c r="F683">
        <v>1</v>
      </c>
      <c r="G683">
        <v>3</v>
      </c>
      <c r="H683" cm="1">
        <f t="array" ref="H683">_xlfn.IFS(Sheet1!I683="Human Resources",0,Sheet1!I683="Life Sciences",1,Sheet1!I683="Marketing",2,Sheet1!I683="Medical",3,Sheet1!I683="Technical Degree",4,Sheet1!I683="Other",5)</f>
        <v>4</v>
      </c>
      <c r="I683">
        <v>1</v>
      </c>
      <c r="J683">
        <v>950</v>
      </c>
      <c r="K683">
        <v>4</v>
      </c>
      <c r="L683">
        <f>IF(Sheet1!M683="Male",0,1)</f>
        <v>1</v>
      </c>
      <c r="M683">
        <v>80</v>
      </c>
      <c r="N683">
        <v>3</v>
      </c>
      <c r="O683">
        <v>3</v>
      </c>
      <c r="P683" cm="1">
        <f t="array" ref="P683">_xlfn.IFS(Sheet1!Q683="Healthcare Representative",0,Sheet1!Q683="Human Resources",1,Sheet1!Q683="Laboratory Technician",2,Sheet1!Q683="Manager",3,Sheet1!Q683="Manufacturing Director",4,Sheet1!Q683="Research Director",5,Sheet1!Q683="Research Scientist",6,Sheet1!Q683="Sales Executive",7,Sheet1!Q683="Sales Representative",8)</f>
        <v>5</v>
      </c>
      <c r="Q683">
        <v>1</v>
      </c>
      <c r="R683">
        <f>IF(Sheet1!S683="Single",0,IF(Sheet1!S683="Married",1,2))</f>
        <v>1</v>
      </c>
      <c r="S683">
        <v>13582</v>
      </c>
      <c r="T683">
        <v>16292</v>
      </c>
      <c r="U683">
        <v>1</v>
      </c>
      <c r="V683">
        <f>IF(Sheet1!X683="No",0,1)</f>
        <v>0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</row>
    <row r="684" spans="1:34" x14ac:dyDescent="0.3">
      <c r="A684">
        <f>IF(Sheet1!C684="No",0,1)</f>
        <v>0</v>
      </c>
      <c r="B684">
        <v>32</v>
      </c>
      <c r="C684">
        <f>IF(Sheet1!D684="Non-Travel",0,IF(Sheet1!D684="Travel_Frequently",1,2))</f>
        <v>0</v>
      </c>
      <c r="D684">
        <v>1184</v>
      </c>
      <c r="E684">
        <f>IF(Sheet1!F684="Human Resources",0,IF(Sheet1!F684="Research &amp; Development",1,2))</f>
        <v>1</v>
      </c>
      <c r="F684">
        <v>1</v>
      </c>
      <c r="G684">
        <v>3</v>
      </c>
      <c r="H684" cm="1">
        <f t="array" ref="H684">_xlfn.IFS(Sheet1!I684="Human Resources",0,Sheet1!I684="Life Sciences",1,Sheet1!I684="Marketing",2,Sheet1!I684="Medical",3,Sheet1!I684="Technical Degree",4,Sheet1!I684="Other",5)</f>
        <v>1</v>
      </c>
      <c r="I684">
        <v>1</v>
      </c>
      <c r="J684">
        <v>951</v>
      </c>
      <c r="K684">
        <v>3</v>
      </c>
      <c r="L684">
        <f>IF(Sheet1!M684="Male",0,1)</f>
        <v>1</v>
      </c>
      <c r="M684">
        <v>70</v>
      </c>
      <c r="N684">
        <v>2</v>
      </c>
      <c r="O684">
        <v>1</v>
      </c>
      <c r="P684" cm="1">
        <f t="array" ref="P684">_xlfn.IFS(Sheet1!Q684="Healthcare Representative",0,Sheet1!Q684="Human Resources",1,Sheet1!Q684="Laboratory Technician",2,Sheet1!Q684="Manager",3,Sheet1!Q684="Manufacturing Director",4,Sheet1!Q684="Research Director",5,Sheet1!Q684="Research Scientist",6,Sheet1!Q684="Sales Executive",7,Sheet1!Q684="Sales Representative",8)</f>
        <v>2</v>
      </c>
      <c r="Q684">
        <v>2</v>
      </c>
      <c r="R684">
        <f>IF(Sheet1!S684="Single",0,IF(Sheet1!S684="Married",1,2))</f>
        <v>1</v>
      </c>
      <c r="S684">
        <v>2332</v>
      </c>
      <c r="T684">
        <v>3974</v>
      </c>
      <c r="U684">
        <v>6</v>
      </c>
      <c r="V684">
        <f>IF(Sheet1!X684="No",0,1)</f>
        <v>0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</row>
    <row r="685" spans="1:34" x14ac:dyDescent="0.3">
      <c r="A685">
        <f>IF(Sheet1!C685="No",0,1)</f>
        <v>1</v>
      </c>
      <c r="B685">
        <v>25</v>
      </c>
      <c r="C685">
        <f>IF(Sheet1!D685="Non-Travel",0,IF(Sheet1!D685="Travel_Frequently",1,2))</f>
        <v>2</v>
      </c>
      <c r="D685">
        <v>867</v>
      </c>
      <c r="E685">
        <f>IF(Sheet1!F685="Human Resources",0,IF(Sheet1!F685="Research &amp; Development",1,2))</f>
        <v>2</v>
      </c>
      <c r="F685">
        <v>19</v>
      </c>
      <c r="G685">
        <v>2</v>
      </c>
      <c r="H685" cm="1">
        <f t="array" ref="H685">_xlfn.IFS(Sheet1!I685="Human Resources",0,Sheet1!I685="Life Sciences",1,Sheet1!I685="Marketing",2,Sheet1!I685="Medical",3,Sheet1!I685="Technical Degree",4,Sheet1!I685="Other",5)</f>
        <v>2</v>
      </c>
      <c r="I685">
        <v>1</v>
      </c>
      <c r="J685">
        <v>952</v>
      </c>
      <c r="K685">
        <v>3</v>
      </c>
      <c r="L685">
        <f>IF(Sheet1!M685="Male",0,1)</f>
        <v>0</v>
      </c>
      <c r="M685">
        <v>36</v>
      </c>
      <c r="N685">
        <v>2</v>
      </c>
      <c r="O685">
        <v>1</v>
      </c>
      <c r="P685" cm="1">
        <f t="array" ref="P685">_xlfn.IFS(Sheet1!Q685="Healthcare Representative",0,Sheet1!Q685="Human Resources",1,Sheet1!Q685="Laboratory Technician",2,Sheet1!Q685="Manager",3,Sheet1!Q685="Manufacturing Director",4,Sheet1!Q685="Research Director",5,Sheet1!Q685="Research Scientist",6,Sheet1!Q685="Sales Executive",7,Sheet1!Q685="Sales Representative",8)</f>
        <v>8</v>
      </c>
      <c r="Q685">
        <v>2</v>
      </c>
      <c r="R685">
        <f>IF(Sheet1!S685="Single",0,IF(Sheet1!S685="Married",1,2))</f>
        <v>1</v>
      </c>
      <c r="S685">
        <v>2413</v>
      </c>
      <c r="T685">
        <v>18798</v>
      </c>
      <c r="U685">
        <v>1</v>
      </c>
      <c r="V685">
        <f>IF(Sheet1!X685="No",0,1)</f>
        <v>1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</row>
    <row r="686" spans="1:34" x14ac:dyDescent="0.3">
      <c r="A686">
        <f>IF(Sheet1!C686="No",0,1)</f>
        <v>0</v>
      </c>
      <c r="B686">
        <v>40</v>
      </c>
      <c r="C686">
        <f>IF(Sheet1!D686="Non-Travel",0,IF(Sheet1!D686="Travel_Frequently",1,2))</f>
        <v>2</v>
      </c>
      <c r="D686">
        <v>658</v>
      </c>
      <c r="E686">
        <f>IF(Sheet1!F686="Human Resources",0,IF(Sheet1!F686="Research &amp; Development",1,2))</f>
        <v>2</v>
      </c>
      <c r="F686">
        <v>10</v>
      </c>
      <c r="G686">
        <v>4</v>
      </c>
      <c r="H686" cm="1">
        <f t="array" ref="H686">_xlfn.IFS(Sheet1!I686="Human Resources",0,Sheet1!I686="Life Sciences",1,Sheet1!I686="Marketing",2,Sheet1!I686="Medical",3,Sheet1!I686="Technical Degree",4,Sheet1!I686="Other",5)</f>
        <v>2</v>
      </c>
      <c r="I686">
        <v>1</v>
      </c>
      <c r="J686">
        <v>954</v>
      </c>
      <c r="K686">
        <v>1</v>
      </c>
      <c r="L686">
        <f>IF(Sheet1!M686="Male",0,1)</f>
        <v>0</v>
      </c>
      <c r="M686">
        <v>67</v>
      </c>
      <c r="N686">
        <v>2</v>
      </c>
      <c r="O686">
        <v>3</v>
      </c>
      <c r="P686" cm="1">
        <f t="array" ref="P686">_xlfn.IFS(Sheet1!Q686="Healthcare Representative",0,Sheet1!Q686="Human Resources",1,Sheet1!Q686="Laboratory Technician",2,Sheet1!Q686="Manager",3,Sheet1!Q686="Manufacturing Director",4,Sheet1!Q686="Research Director",5,Sheet1!Q686="Research Scientist",6,Sheet1!Q686="Sales Executive",7,Sheet1!Q686="Sales Representative",8)</f>
        <v>7</v>
      </c>
      <c r="Q686">
        <v>2</v>
      </c>
      <c r="R686">
        <f>IF(Sheet1!S686="Single",0,IF(Sheet1!S686="Married",1,2))</f>
        <v>2</v>
      </c>
      <c r="S686">
        <v>9705</v>
      </c>
      <c r="T686">
        <v>20652</v>
      </c>
      <c r="U686">
        <v>2</v>
      </c>
      <c r="V686">
        <f>IF(Sheet1!X686="No",0,1)</f>
        <v>0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</row>
    <row r="687" spans="1:34" x14ac:dyDescent="0.3">
      <c r="A687">
        <f>IF(Sheet1!C687="No",0,1)</f>
        <v>0</v>
      </c>
      <c r="B687">
        <v>26</v>
      </c>
      <c r="C687">
        <f>IF(Sheet1!D687="Non-Travel",0,IF(Sheet1!D687="Travel_Frequently",1,2))</f>
        <v>1</v>
      </c>
      <c r="D687">
        <v>1283</v>
      </c>
      <c r="E687">
        <f>IF(Sheet1!F687="Human Resources",0,IF(Sheet1!F687="Research &amp; Development",1,2))</f>
        <v>2</v>
      </c>
      <c r="F687">
        <v>1</v>
      </c>
      <c r="G687">
        <v>3</v>
      </c>
      <c r="H687" cm="1">
        <f t="array" ref="H687">_xlfn.IFS(Sheet1!I687="Human Resources",0,Sheet1!I687="Life Sciences",1,Sheet1!I687="Marketing",2,Sheet1!I687="Medical",3,Sheet1!I687="Technical Degree",4,Sheet1!I687="Other",5)</f>
        <v>3</v>
      </c>
      <c r="I687">
        <v>1</v>
      </c>
      <c r="J687">
        <v>956</v>
      </c>
      <c r="K687">
        <v>3</v>
      </c>
      <c r="L687">
        <f>IF(Sheet1!M687="Male",0,1)</f>
        <v>0</v>
      </c>
      <c r="M687">
        <v>52</v>
      </c>
      <c r="N687">
        <v>2</v>
      </c>
      <c r="O687">
        <v>2</v>
      </c>
      <c r="P687" cm="1">
        <f t="array" ref="P687">_xlfn.IFS(Sheet1!Q687="Healthcare Representative",0,Sheet1!Q687="Human Resources",1,Sheet1!Q687="Laboratory Technician",2,Sheet1!Q687="Manager",3,Sheet1!Q687="Manufacturing Director",4,Sheet1!Q687="Research Director",5,Sheet1!Q687="Research Scientist",6,Sheet1!Q687="Sales Executive",7,Sheet1!Q687="Sales Representative",8)</f>
        <v>7</v>
      </c>
      <c r="Q687">
        <v>1</v>
      </c>
      <c r="R687">
        <f>IF(Sheet1!S687="Single",0,IF(Sheet1!S687="Married",1,2))</f>
        <v>0</v>
      </c>
      <c r="S687">
        <v>4294</v>
      </c>
      <c r="T687">
        <v>11148</v>
      </c>
      <c r="U687">
        <v>1</v>
      </c>
      <c r="V687">
        <f>IF(Sheet1!X687="No",0,1)</f>
        <v>0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</row>
    <row r="688" spans="1:34" x14ac:dyDescent="0.3">
      <c r="A688">
        <f>IF(Sheet1!C688="No",0,1)</f>
        <v>0</v>
      </c>
      <c r="B688">
        <v>41</v>
      </c>
      <c r="C688">
        <f>IF(Sheet1!D688="Non-Travel",0,IF(Sheet1!D688="Travel_Frequently",1,2))</f>
        <v>2</v>
      </c>
      <c r="D688">
        <v>263</v>
      </c>
      <c r="E688">
        <f>IF(Sheet1!F688="Human Resources",0,IF(Sheet1!F688="Research &amp; Development",1,2))</f>
        <v>1</v>
      </c>
      <c r="F688">
        <v>6</v>
      </c>
      <c r="G688">
        <v>3</v>
      </c>
      <c r="H688" cm="1">
        <f t="array" ref="H688">_xlfn.IFS(Sheet1!I688="Human Resources",0,Sheet1!I688="Life Sciences",1,Sheet1!I688="Marketing",2,Sheet1!I688="Medical",3,Sheet1!I688="Technical Degree",4,Sheet1!I688="Other",5)</f>
        <v>3</v>
      </c>
      <c r="I688">
        <v>1</v>
      </c>
      <c r="J688">
        <v>957</v>
      </c>
      <c r="K688">
        <v>4</v>
      </c>
      <c r="L688">
        <f>IF(Sheet1!M688="Male",0,1)</f>
        <v>0</v>
      </c>
      <c r="M688">
        <v>59</v>
      </c>
      <c r="N688">
        <v>3</v>
      </c>
      <c r="O688">
        <v>1</v>
      </c>
      <c r="P688" cm="1">
        <f t="array" ref="P688">_xlfn.IFS(Sheet1!Q688="Healthcare Representative",0,Sheet1!Q688="Human Resources",1,Sheet1!Q688="Laboratory Technician",2,Sheet1!Q688="Manager",3,Sheet1!Q688="Manufacturing Director",4,Sheet1!Q688="Research Director",5,Sheet1!Q688="Research Scientist",6,Sheet1!Q688="Sales Executive",7,Sheet1!Q688="Sales Representative",8)</f>
        <v>2</v>
      </c>
      <c r="Q688">
        <v>1</v>
      </c>
      <c r="R688">
        <f>IF(Sheet1!S688="Single",0,IF(Sheet1!S688="Married",1,2))</f>
        <v>0</v>
      </c>
      <c r="S688">
        <v>4721</v>
      </c>
      <c r="T688">
        <v>3119</v>
      </c>
      <c r="U688">
        <v>2</v>
      </c>
      <c r="V688">
        <f>IF(Sheet1!X688="No",0,1)</f>
        <v>1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</row>
    <row r="689" spans="1:34" x14ac:dyDescent="0.3">
      <c r="A689">
        <f>IF(Sheet1!C689="No",0,1)</f>
        <v>0</v>
      </c>
      <c r="B689">
        <v>36</v>
      </c>
      <c r="C689">
        <f>IF(Sheet1!D689="Non-Travel",0,IF(Sheet1!D689="Travel_Frequently",1,2))</f>
        <v>2</v>
      </c>
      <c r="D689">
        <v>938</v>
      </c>
      <c r="E689">
        <f>IF(Sheet1!F689="Human Resources",0,IF(Sheet1!F689="Research &amp; Development",1,2))</f>
        <v>1</v>
      </c>
      <c r="F689">
        <v>2</v>
      </c>
      <c r="G689">
        <v>4</v>
      </c>
      <c r="H689" cm="1">
        <f t="array" ref="H689">_xlfn.IFS(Sheet1!I689="Human Resources",0,Sheet1!I689="Life Sciences",1,Sheet1!I689="Marketing",2,Sheet1!I689="Medical",3,Sheet1!I689="Technical Degree",4,Sheet1!I689="Other",5)</f>
        <v>3</v>
      </c>
      <c r="I689">
        <v>1</v>
      </c>
      <c r="J689">
        <v>958</v>
      </c>
      <c r="K689">
        <v>3</v>
      </c>
      <c r="L689">
        <f>IF(Sheet1!M689="Male",0,1)</f>
        <v>0</v>
      </c>
      <c r="M689">
        <v>79</v>
      </c>
      <c r="N689">
        <v>3</v>
      </c>
      <c r="O689">
        <v>1</v>
      </c>
      <c r="P689" cm="1">
        <f t="array" ref="P689">_xlfn.IFS(Sheet1!Q689="Healthcare Representative",0,Sheet1!Q689="Human Resources",1,Sheet1!Q689="Laboratory Technician",2,Sheet1!Q689="Manager",3,Sheet1!Q689="Manufacturing Director",4,Sheet1!Q689="Research Director",5,Sheet1!Q689="Research Scientist",6,Sheet1!Q689="Sales Executive",7,Sheet1!Q689="Sales Representative",8)</f>
        <v>2</v>
      </c>
      <c r="Q689">
        <v>3</v>
      </c>
      <c r="R689">
        <f>IF(Sheet1!S689="Single",0,IF(Sheet1!S689="Married",1,2))</f>
        <v>0</v>
      </c>
      <c r="S689">
        <v>2519</v>
      </c>
      <c r="T689">
        <v>12287</v>
      </c>
      <c r="U689">
        <v>4</v>
      </c>
      <c r="V689">
        <f>IF(Sheet1!X689="No",0,1)</f>
        <v>0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</row>
    <row r="690" spans="1:34" x14ac:dyDescent="0.3">
      <c r="A690">
        <f>IF(Sheet1!C690="No",0,1)</f>
        <v>1</v>
      </c>
      <c r="B690">
        <v>19</v>
      </c>
      <c r="C690">
        <f>IF(Sheet1!D690="Non-Travel",0,IF(Sheet1!D690="Travel_Frequently",1,2))</f>
        <v>2</v>
      </c>
      <c r="D690">
        <v>419</v>
      </c>
      <c r="E690">
        <f>IF(Sheet1!F690="Human Resources",0,IF(Sheet1!F690="Research &amp; Development",1,2))</f>
        <v>2</v>
      </c>
      <c r="F690">
        <v>21</v>
      </c>
      <c r="G690">
        <v>3</v>
      </c>
      <c r="H690" cm="1">
        <f t="array" ref="H690">_xlfn.IFS(Sheet1!I690="Human Resources",0,Sheet1!I690="Life Sciences",1,Sheet1!I690="Marketing",2,Sheet1!I690="Medical",3,Sheet1!I690="Technical Degree",4,Sheet1!I690="Other",5)</f>
        <v>5</v>
      </c>
      <c r="I690">
        <v>1</v>
      </c>
      <c r="J690">
        <v>959</v>
      </c>
      <c r="K690">
        <v>4</v>
      </c>
      <c r="L690">
        <f>IF(Sheet1!M690="Male",0,1)</f>
        <v>0</v>
      </c>
      <c r="M690">
        <v>37</v>
      </c>
      <c r="N690">
        <v>2</v>
      </c>
      <c r="O690">
        <v>1</v>
      </c>
      <c r="P690" cm="1">
        <f t="array" ref="P690">_xlfn.IFS(Sheet1!Q690="Healthcare Representative",0,Sheet1!Q690="Human Resources",1,Sheet1!Q690="Laboratory Technician",2,Sheet1!Q690="Manager",3,Sheet1!Q690="Manufacturing Director",4,Sheet1!Q690="Research Director",5,Sheet1!Q690="Research Scientist",6,Sheet1!Q690="Sales Executive",7,Sheet1!Q690="Sales Representative",8)</f>
        <v>8</v>
      </c>
      <c r="Q690">
        <v>2</v>
      </c>
      <c r="R690">
        <f>IF(Sheet1!S690="Single",0,IF(Sheet1!S690="Married",1,2))</f>
        <v>0</v>
      </c>
      <c r="S690">
        <v>2121</v>
      </c>
      <c r="T690">
        <v>9947</v>
      </c>
      <c r="U690">
        <v>1</v>
      </c>
      <c r="V690">
        <f>IF(Sheet1!X690="No",0,1)</f>
        <v>1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</row>
    <row r="691" spans="1:34" x14ac:dyDescent="0.3">
      <c r="A691">
        <f>IF(Sheet1!C691="No",0,1)</f>
        <v>1</v>
      </c>
      <c r="B691">
        <v>20</v>
      </c>
      <c r="C691">
        <f>IF(Sheet1!D691="Non-Travel",0,IF(Sheet1!D691="Travel_Frequently",1,2))</f>
        <v>2</v>
      </c>
      <c r="D691">
        <v>129</v>
      </c>
      <c r="E691">
        <f>IF(Sheet1!F691="Human Resources",0,IF(Sheet1!F691="Research &amp; Development",1,2))</f>
        <v>1</v>
      </c>
      <c r="F691">
        <v>4</v>
      </c>
      <c r="G691">
        <v>3</v>
      </c>
      <c r="H691" cm="1">
        <f t="array" ref="H691">_xlfn.IFS(Sheet1!I691="Human Resources",0,Sheet1!I691="Life Sciences",1,Sheet1!I691="Marketing",2,Sheet1!I691="Medical",3,Sheet1!I691="Technical Degree",4,Sheet1!I691="Other",5)</f>
        <v>4</v>
      </c>
      <c r="I691">
        <v>1</v>
      </c>
      <c r="J691">
        <v>960</v>
      </c>
      <c r="K691">
        <v>1</v>
      </c>
      <c r="L691">
        <f>IF(Sheet1!M691="Male",0,1)</f>
        <v>0</v>
      </c>
      <c r="M691">
        <v>84</v>
      </c>
      <c r="N691">
        <v>3</v>
      </c>
      <c r="O691">
        <v>1</v>
      </c>
      <c r="P691" cm="1">
        <f t="array" ref="P691">_xlfn.IFS(Sheet1!Q691="Healthcare Representative",0,Sheet1!Q691="Human Resources",1,Sheet1!Q691="Laboratory Technician",2,Sheet1!Q691="Manager",3,Sheet1!Q691="Manufacturing Director",4,Sheet1!Q691="Research Director",5,Sheet1!Q691="Research Scientist",6,Sheet1!Q691="Sales Executive",7,Sheet1!Q691="Sales Representative",8)</f>
        <v>2</v>
      </c>
      <c r="Q691">
        <v>1</v>
      </c>
      <c r="R691">
        <f>IF(Sheet1!S691="Single",0,IF(Sheet1!S691="Married",1,2))</f>
        <v>0</v>
      </c>
      <c r="S691">
        <v>2973</v>
      </c>
      <c r="T691">
        <v>13008</v>
      </c>
      <c r="U691">
        <v>1</v>
      </c>
      <c r="V691">
        <f>IF(Sheet1!X691="No",0,1)</f>
        <v>0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</row>
    <row r="692" spans="1:34" x14ac:dyDescent="0.3">
      <c r="A692">
        <f>IF(Sheet1!C692="No",0,1)</f>
        <v>0</v>
      </c>
      <c r="B692">
        <v>31</v>
      </c>
      <c r="C692">
        <f>IF(Sheet1!D692="Non-Travel",0,IF(Sheet1!D692="Travel_Frequently",1,2))</f>
        <v>2</v>
      </c>
      <c r="D692">
        <v>616</v>
      </c>
      <c r="E692">
        <f>IF(Sheet1!F692="Human Resources",0,IF(Sheet1!F692="Research &amp; Development",1,2))</f>
        <v>1</v>
      </c>
      <c r="F692">
        <v>12</v>
      </c>
      <c r="G692">
        <v>3</v>
      </c>
      <c r="H692" cm="1">
        <f t="array" ref="H692">_xlfn.IFS(Sheet1!I692="Human Resources",0,Sheet1!I692="Life Sciences",1,Sheet1!I692="Marketing",2,Sheet1!I692="Medical",3,Sheet1!I692="Technical Degree",4,Sheet1!I692="Other",5)</f>
        <v>3</v>
      </c>
      <c r="I692">
        <v>1</v>
      </c>
      <c r="J692">
        <v>961</v>
      </c>
      <c r="K692">
        <v>4</v>
      </c>
      <c r="L692">
        <f>IF(Sheet1!M692="Male",0,1)</f>
        <v>1</v>
      </c>
      <c r="M692">
        <v>41</v>
      </c>
      <c r="N692">
        <v>3</v>
      </c>
      <c r="O692">
        <v>2</v>
      </c>
      <c r="P692" cm="1">
        <f t="array" ref="P692">_xlfn.IFS(Sheet1!Q692="Healthcare Representative",0,Sheet1!Q692="Human Resources",1,Sheet1!Q692="Laboratory Technician",2,Sheet1!Q692="Manager",3,Sheet1!Q692="Manufacturing Director",4,Sheet1!Q692="Research Director",5,Sheet1!Q692="Research Scientist",6,Sheet1!Q692="Sales Executive",7,Sheet1!Q692="Sales Representative",8)</f>
        <v>0</v>
      </c>
      <c r="Q692">
        <v>4</v>
      </c>
      <c r="R692">
        <f>IF(Sheet1!S692="Single",0,IF(Sheet1!S692="Married",1,2))</f>
        <v>1</v>
      </c>
      <c r="S692">
        <v>5855</v>
      </c>
      <c r="T692">
        <v>17369</v>
      </c>
      <c r="U692">
        <v>0</v>
      </c>
      <c r="V692">
        <f>IF(Sheet1!X692="No",0,1)</f>
        <v>1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</row>
    <row r="693" spans="1:34" x14ac:dyDescent="0.3">
      <c r="A693">
        <f>IF(Sheet1!C693="No",0,1)</f>
        <v>0</v>
      </c>
      <c r="B693">
        <v>40</v>
      </c>
      <c r="C693">
        <f>IF(Sheet1!D693="Non-Travel",0,IF(Sheet1!D693="Travel_Frequently",1,2))</f>
        <v>1</v>
      </c>
      <c r="D693">
        <v>1469</v>
      </c>
      <c r="E693">
        <f>IF(Sheet1!F693="Human Resources",0,IF(Sheet1!F693="Research &amp; Development",1,2))</f>
        <v>1</v>
      </c>
      <c r="F693">
        <v>9</v>
      </c>
      <c r="G693">
        <v>4</v>
      </c>
      <c r="H693" cm="1">
        <f t="array" ref="H693">_xlfn.IFS(Sheet1!I693="Human Resources",0,Sheet1!I693="Life Sciences",1,Sheet1!I693="Marketing",2,Sheet1!I693="Medical",3,Sheet1!I693="Technical Degree",4,Sheet1!I693="Other",5)</f>
        <v>3</v>
      </c>
      <c r="I693">
        <v>1</v>
      </c>
      <c r="J693">
        <v>964</v>
      </c>
      <c r="K693">
        <v>4</v>
      </c>
      <c r="L693">
        <f>IF(Sheet1!M693="Male",0,1)</f>
        <v>0</v>
      </c>
      <c r="M693">
        <v>35</v>
      </c>
      <c r="N693">
        <v>3</v>
      </c>
      <c r="O693">
        <v>1</v>
      </c>
      <c r="P693" cm="1">
        <f t="array" ref="P693">_xlfn.IFS(Sheet1!Q693="Healthcare Representative",0,Sheet1!Q693="Human Resources",1,Sheet1!Q693="Laboratory Technician",2,Sheet1!Q693="Manager",3,Sheet1!Q693="Manufacturing Director",4,Sheet1!Q693="Research Director",5,Sheet1!Q693="Research Scientist",6,Sheet1!Q693="Sales Executive",7,Sheet1!Q693="Sales Representative",8)</f>
        <v>6</v>
      </c>
      <c r="Q693">
        <v>2</v>
      </c>
      <c r="R693">
        <f>IF(Sheet1!S693="Single",0,IF(Sheet1!S693="Married",1,2))</f>
        <v>2</v>
      </c>
      <c r="S693">
        <v>3617</v>
      </c>
      <c r="T693">
        <v>25063</v>
      </c>
      <c r="U693">
        <v>8</v>
      </c>
      <c r="V693">
        <f>IF(Sheet1!X693="No",0,1)</f>
        <v>1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</row>
    <row r="694" spans="1:34" x14ac:dyDescent="0.3">
      <c r="A694">
        <f>IF(Sheet1!C694="No",0,1)</f>
        <v>0</v>
      </c>
      <c r="B694">
        <v>32</v>
      </c>
      <c r="C694">
        <f>IF(Sheet1!D694="Non-Travel",0,IF(Sheet1!D694="Travel_Frequently",1,2))</f>
        <v>2</v>
      </c>
      <c r="D694">
        <v>498</v>
      </c>
      <c r="E694">
        <f>IF(Sheet1!F694="Human Resources",0,IF(Sheet1!F694="Research &amp; Development",1,2))</f>
        <v>1</v>
      </c>
      <c r="F694">
        <v>3</v>
      </c>
      <c r="G694">
        <v>4</v>
      </c>
      <c r="H694" cm="1">
        <f t="array" ref="H694">_xlfn.IFS(Sheet1!I694="Human Resources",0,Sheet1!I694="Life Sciences",1,Sheet1!I694="Marketing",2,Sheet1!I694="Medical",3,Sheet1!I694="Technical Degree",4,Sheet1!I694="Other",5)</f>
        <v>3</v>
      </c>
      <c r="I694">
        <v>1</v>
      </c>
      <c r="J694">
        <v>966</v>
      </c>
      <c r="K694">
        <v>3</v>
      </c>
      <c r="L694">
        <f>IF(Sheet1!M694="Male",0,1)</f>
        <v>1</v>
      </c>
      <c r="M694">
        <v>93</v>
      </c>
      <c r="N694">
        <v>3</v>
      </c>
      <c r="O694">
        <v>2</v>
      </c>
      <c r="P694" cm="1">
        <f t="array" ref="P694">_xlfn.IFS(Sheet1!Q694="Healthcare Representative",0,Sheet1!Q694="Human Resources",1,Sheet1!Q694="Laboratory Technician",2,Sheet1!Q694="Manager",3,Sheet1!Q694="Manufacturing Director",4,Sheet1!Q694="Research Director",5,Sheet1!Q694="Research Scientist",6,Sheet1!Q694="Sales Executive",7,Sheet1!Q694="Sales Representative",8)</f>
        <v>4</v>
      </c>
      <c r="Q694">
        <v>1</v>
      </c>
      <c r="R694">
        <f>IF(Sheet1!S694="Single",0,IF(Sheet1!S694="Married",1,2))</f>
        <v>1</v>
      </c>
      <c r="S694">
        <v>6725</v>
      </c>
      <c r="T694">
        <v>13554</v>
      </c>
      <c r="U694">
        <v>1</v>
      </c>
      <c r="V694">
        <f>IF(Sheet1!X694="No",0,1)</f>
        <v>0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</row>
    <row r="695" spans="1:34" x14ac:dyDescent="0.3">
      <c r="A695">
        <f>IF(Sheet1!C695="No",0,1)</f>
        <v>1</v>
      </c>
      <c r="B695">
        <v>36</v>
      </c>
      <c r="C695">
        <f>IF(Sheet1!D695="Non-Travel",0,IF(Sheet1!D695="Travel_Frequently",1,2))</f>
        <v>2</v>
      </c>
      <c r="D695">
        <v>530</v>
      </c>
      <c r="E695">
        <f>IF(Sheet1!F695="Human Resources",0,IF(Sheet1!F695="Research &amp; Development",1,2))</f>
        <v>2</v>
      </c>
      <c r="F695">
        <v>3</v>
      </c>
      <c r="G695">
        <v>1</v>
      </c>
      <c r="H695" cm="1">
        <f t="array" ref="H695">_xlfn.IFS(Sheet1!I695="Human Resources",0,Sheet1!I695="Life Sciences",1,Sheet1!I695="Marketing",2,Sheet1!I695="Medical",3,Sheet1!I695="Technical Degree",4,Sheet1!I695="Other",5)</f>
        <v>1</v>
      </c>
      <c r="I695">
        <v>1</v>
      </c>
      <c r="J695">
        <v>967</v>
      </c>
      <c r="K695">
        <v>3</v>
      </c>
      <c r="L695">
        <f>IF(Sheet1!M695="Male",0,1)</f>
        <v>0</v>
      </c>
      <c r="M695">
        <v>51</v>
      </c>
      <c r="N695">
        <v>2</v>
      </c>
      <c r="O695">
        <v>3</v>
      </c>
      <c r="P695" cm="1">
        <f t="array" ref="P695">_xlfn.IFS(Sheet1!Q695="Healthcare Representative",0,Sheet1!Q695="Human Resources",1,Sheet1!Q695="Laboratory Technician",2,Sheet1!Q695="Manager",3,Sheet1!Q695="Manufacturing Director",4,Sheet1!Q695="Research Director",5,Sheet1!Q695="Research Scientist",6,Sheet1!Q695="Sales Executive",7,Sheet1!Q695="Sales Representative",8)</f>
        <v>7</v>
      </c>
      <c r="Q695">
        <v>4</v>
      </c>
      <c r="R695">
        <f>IF(Sheet1!S695="Single",0,IF(Sheet1!S695="Married",1,2))</f>
        <v>1</v>
      </c>
      <c r="S695">
        <v>10325</v>
      </c>
      <c r="T695">
        <v>5518</v>
      </c>
      <c r="U695">
        <v>1</v>
      </c>
      <c r="V695">
        <f>IF(Sheet1!X695="No",0,1)</f>
        <v>1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</row>
    <row r="696" spans="1:34" x14ac:dyDescent="0.3">
      <c r="A696">
        <f>IF(Sheet1!C696="No",0,1)</f>
        <v>0</v>
      </c>
      <c r="B696">
        <v>33</v>
      </c>
      <c r="C696">
        <f>IF(Sheet1!D696="Non-Travel",0,IF(Sheet1!D696="Travel_Frequently",1,2))</f>
        <v>2</v>
      </c>
      <c r="D696">
        <v>1069</v>
      </c>
      <c r="E696">
        <f>IF(Sheet1!F696="Human Resources",0,IF(Sheet1!F696="Research &amp; Development",1,2))</f>
        <v>1</v>
      </c>
      <c r="F696">
        <v>1</v>
      </c>
      <c r="G696">
        <v>3</v>
      </c>
      <c r="H696" cm="1">
        <f t="array" ref="H696">_xlfn.IFS(Sheet1!I696="Human Resources",0,Sheet1!I696="Life Sciences",1,Sheet1!I696="Marketing",2,Sheet1!I696="Medical",3,Sheet1!I696="Technical Degree",4,Sheet1!I696="Other",5)</f>
        <v>1</v>
      </c>
      <c r="I696">
        <v>1</v>
      </c>
      <c r="J696">
        <v>969</v>
      </c>
      <c r="K696">
        <v>2</v>
      </c>
      <c r="L696">
        <f>IF(Sheet1!M696="Male",0,1)</f>
        <v>1</v>
      </c>
      <c r="M696">
        <v>42</v>
      </c>
      <c r="N696">
        <v>2</v>
      </c>
      <c r="O696">
        <v>2</v>
      </c>
      <c r="P696" cm="1">
        <f t="array" ref="P696">_xlfn.IFS(Sheet1!Q696="Healthcare Representative",0,Sheet1!Q696="Human Resources",1,Sheet1!Q696="Laboratory Technician",2,Sheet1!Q696="Manager",3,Sheet1!Q696="Manufacturing Director",4,Sheet1!Q696="Research Director",5,Sheet1!Q696="Research Scientist",6,Sheet1!Q696="Sales Executive",7,Sheet1!Q696="Sales Representative",8)</f>
        <v>0</v>
      </c>
      <c r="Q696">
        <v>4</v>
      </c>
      <c r="R696">
        <f>IF(Sheet1!S696="Single",0,IF(Sheet1!S696="Married",1,2))</f>
        <v>0</v>
      </c>
      <c r="S696">
        <v>6949</v>
      </c>
      <c r="T696">
        <v>12291</v>
      </c>
      <c r="U696">
        <v>0</v>
      </c>
      <c r="V696">
        <f>IF(Sheet1!X696="No",0,1)</f>
        <v>0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</row>
    <row r="697" spans="1:34" x14ac:dyDescent="0.3">
      <c r="A697">
        <f>IF(Sheet1!C697="No",0,1)</f>
        <v>1</v>
      </c>
      <c r="B697">
        <v>37</v>
      </c>
      <c r="C697">
        <f>IF(Sheet1!D697="Non-Travel",0,IF(Sheet1!D697="Travel_Frequently",1,2))</f>
        <v>2</v>
      </c>
      <c r="D697">
        <v>625</v>
      </c>
      <c r="E697">
        <f>IF(Sheet1!F697="Human Resources",0,IF(Sheet1!F697="Research &amp; Development",1,2))</f>
        <v>2</v>
      </c>
      <c r="F697">
        <v>1</v>
      </c>
      <c r="G697">
        <v>4</v>
      </c>
      <c r="H697" cm="1">
        <f t="array" ref="H697">_xlfn.IFS(Sheet1!I697="Human Resources",0,Sheet1!I697="Life Sciences",1,Sheet1!I697="Marketing",2,Sheet1!I697="Medical",3,Sheet1!I697="Technical Degree",4,Sheet1!I697="Other",5)</f>
        <v>1</v>
      </c>
      <c r="I697">
        <v>1</v>
      </c>
      <c r="J697">
        <v>970</v>
      </c>
      <c r="K697">
        <v>1</v>
      </c>
      <c r="L697">
        <f>IF(Sheet1!M697="Male",0,1)</f>
        <v>0</v>
      </c>
      <c r="M697">
        <v>46</v>
      </c>
      <c r="N697">
        <v>2</v>
      </c>
      <c r="O697">
        <v>3</v>
      </c>
      <c r="P697" cm="1">
        <f t="array" ref="P697">_xlfn.IFS(Sheet1!Q697="Healthcare Representative",0,Sheet1!Q697="Human Resources",1,Sheet1!Q697="Laboratory Technician",2,Sheet1!Q697="Manager",3,Sheet1!Q697="Manufacturing Director",4,Sheet1!Q697="Research Director",5,Sheet1!Q697="Research Scientist",6,Sheet1!Q697="Sales Executive",7,Sheet1!Q697="Sales Representative",8)</f>
        <v>7</v>
      </c>
      <c r="Q697">
        <v>3</v>
      </c>
      <c r="R697">
        <f>IF(Sheet1!S697="Single",0,IF(Sheet1!S697="Married",1,2))</f>
        <v>1</v>
      </c>
      <c r="S697">
        <v>10609</v>
      </c>
      <c r="T697">
        <v>14922</v>
      </c>
      <c r="U697">
        <v>5</v>
      </c>
      <c r="V697">
        <f>IF(Sheet1!X697="No",0,1)</f>
        <v>0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</row>
    <row r="698" spans="1:34" x14ac:dyDescent="0.3">
      <c r="A698">
        <f>IF(Sheet1!C698="No",0,1)</f>
        <v>0</v>
      </c>
      <c r="B698">
        <v>45</v>
      </c>
      <c r="C698">
        <f>IF(Sheet1!D698="Non-Travel",0,IF(Sheet1!D698="Travel_Frequently",1,2))</f>
        <v>0</v>
      </c>
      <c r="D698">
        <v>805</v>
      </c>
      <c r="E698">
        <f>IF(Sheet1!F698="Human Resources",0,IF(Sheet1!F698="Research &amp; Development",1,2))</f>
        <v>1</v>
      </c>
      <c r="F698">
        <v>4</v>
      </c>
      <c r="G698">
        <v>2</v>
      </c>
      <c r="H698" cm="1">
        <f t="array" ref="H698">_xlfn.IFS(Sheet1!I698="Human Resources",0,Sheet1!I698="Life Sciences",1,Sheet1!I698="Marketing",2,Sheet1!I698="Medical",3,Sheet1!I698="Technical Degree",4,Sheet1!I698="Other",5)</f>
        <v>1</v>
      </c>
      <c r="I698">
        <v>1</v>
      </c>
      <c r="J698">
        <v>972</v>
      </c>
      <c r="K698">
        <v>3</v>
      </c>
      <c r="L698">
        <f>IF(Sheet1!M698="Male",0,1)</f>
        <v>0</v>
      </c>
      <c r="M698">
        <v>57</v>
      </c>
      <c r="N698">
        <v>3</v>
      </c>
      <c r="O698">
        <v>2</v>
      </c>
      <c r="P698" cm="1">
        <f t="array" ref="P698">_xlfn.IFS(Sheet1!Q698="Healthcare Representative",0,Sheet1!Q698="Human Resources",1,Sheet1!Q698="Laboratory Technician",2,Sheet1!Q698="Manager",3,Sheet1!Q698="Manufacturing Director",4,Sheet1!Q698="Research Director",5,Sheet1!Q698="Research Scientist",6,Sheet1!Q698="Sales Executive",7,Sheet1!Q698="Sales Representative",8)</f>
        <v>2</v>
      </c>
      <c r="Q698">
        <v>2</v>
      </c>
      <c r="R698">
        <f>IF(Sheet1!S698="Single",0,IF(Sheet1!S698="Married",1,2))</f>
        <v>1</v>
      </c>
      <c r="S698">
        <v>4447</v>
      </c>
      <c r="T698">
        <v>23163</v>
      </c>
      <c r="U698">
        <v>1</v>
      </c>
      <c r="V698">
        <f>IF(Sheet1!X698="No",0,1)</f>
        <v>0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</row>
    <row r="699" spans="1:34" x14ac:dyDescent="0.3">
      <c r="A699">
        <f>IF(Sheet1!C699="No",0,1)</f>
        <v>0</v>
      </c>
      <c r="B699">
        <v>29</v>
      </c>
      <c r="C699">
        <f>IF(Sheet1!D699="Non-Travel",0,IF(Sheet1!D699="Travel_Frequently",1,2))</f>
        <v>1</v>
      </c>
      <c r="D699">
        <v>1404</v>
      </c>
      <c r="E699">
        <f>IF(Sheet1!F699="Human Resources",0,IF(Sheet1!F699="Research &amp; Development",1,2))</f>
        <v>2</v>
      </c>
      <c r="F699">
        <v>20</v>
      </c>
      <c r="G699">
        <v>3</v>
      </c>
      <c r="H699" cm="1">
        <f t="array" ref="H699">_xlfn.IFS(Sheet1!I699="Human Resources",0,Sheet1!I699="Life Sciences",1,Sheet1!I699="Marketing",2,Sheet1!I699="Medical",3,Sheet1!I699="Technical Degree",4,Sheet1!I699="Other",5)</f>
        <v>4</v>
      </c>
      <c r="I699">
        <v>1</v>
      </c>
      <c r="J699">
        <v>974</v>
      </c>
      <c r="K699">
        <v>3</v>
      </c>
      <c r="L699">
        <f>IF(Sheet1!M699="Male",0,1)</f>
        <v>1</v>
      </c>
      <c r="M699">
        <v>84</v>
      </c>
      <c r="N699">
        <v>3</v>
      </c>
      <c r="O699">
        <v>1</v>
      </c>
      <c r="P699" cm="1">
        <f t="array" ref="P699">_xlfn.IFS(Sheet1!Q699="Healthcare Representative",0,Sheet1!Q699="Human Resources",1,Sheet1!Q699="Laboratory Technician",2,Sheet1!Q699="Manager",3,Sheet1!Q699="Manufacturing Director",4,Sheet1!Q699="Research Director",5,Sheet1!Q699="Research Scientist",6,Sheet1!Q699="Sales Executive",7,Sheet1!Q699="Sales Representative",8)</f>
        <v>8</v>
      </c>
      <c r="Q699">
        <v>4</v>
      </c>
      <c r="R699">
        <f>IF(Sheet1!S699="Single",0,IF(Sheet1!S699="Married",1,2))</f>
        <v>1</v>
      </c>
      <c r="S699">
        <v>2157</v>
      </c>
      <c r="T699">
        <v>18203</v>
      </c>
      <c r="U699">
        <v>1</v>
      </c>
      <c r="V699">
        <f>IF(Sheet1!X699="No",0,1)</f>
        <v>0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</row>
    <row r="700" spans="1:34" x14ac:dyDescent="0.3">
      <c r="A700">
        <f>IF(Sheet1!C700="No",0,1)</f>
        <v>0</v>
      </c>
      <c r="B700">
        <v>35</v>
      </c>
      <c r="C700">
        <f>IF(Sheet1!D700="Non-Travel",0,IF(Sheet1!D700="Travel_Frequently",1,2))</f>
        <v>2</v>
      </c>
      <c r="D700">
        <v>1219</v>
      </c>
      <c r="E700">
        <f>IF(Sheet1!F700="Human Resources",0,IF(Sheet1!F700="Research &amp; Development",1,2))</f>
        <v>2</v>
      </c>
      <c r="F700">
        <v>18</v>
      </c>
      <c r="G700">
        <v>3</v>
      </c>
      <c r="H700" cm="1">
        <f t="array" ref="H700">_xlfn.IFS(Sheet1!I700="Human Resources",0,Sheet1!I700="Life Sciences",1,Sheet1!I700="Marketing",2,Sheet1!I700="Medical",3,Sheet1!I700="Technical Degree",4,Sheet1!I700="Other",5)</f>
        <v>3</v>
      </c>
      <c r="I700">
        <v>1</v>
      </c>
      <c r="J700">
        <v>975</v>
      </c>
      <c r="K700">
        <v>3</v>
      </c>
      <c r="L700">
        <f>IF(Sheet1!M700="Male",0,1)</f>
        <v>1</v>
      </c>
      <c r="M700">
        <v>86</v>
      </c>
      <c r="N700">
        <v>3</v>
      </c>
      <c r="O700">
        <v>2</v>
      </c>
      <c r="P700" cm="1">
        <f t="array" ref="P700">_xlfn.IFS(Sheet1!Q700="Healthcare Representative",0,Sheet1!Q700="Human Resources",1,Sheet1!Q700="Laboratory Technician",2,Sheet1!Q700="Manager",3,Sheet1!Q700="Manufacturing Director",4,Sheet1!Q700="Research Director",5,Sheet1!Q700="Research Scientist",6,Sheet1!Q700="Sales Executive",7,Sheet1!Q700="Sales Representative",8)</f>
        <v>7</v>
      </c>
      <c r="Q700">
        <v>3</v>
      </c>
      <c r="R700">
        <f>IF(Sheet1!S700="Single",0,IF(Sheet1!S700="Married",1,2))</f>
        <v>1</v>
      </c>
      <c r="S700">
        <v>4601</v>
      </c>
      <c r="T700">
        <v>6179</v>
      </c>
      <c r="U700">
        <v>1</v>
      </c>
      <c r="V700">
        <f>IF(Sheet1!X700="No",0,1)</f>
        <v>0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</row>
    <row r="701" spans="1:34" x14ac:dyDescent="0.3">
      <c r="A701">
        <f>IF(Sheet1!C701="No",0,1)</f>
        <v>0</v>
      </c>
      <c r="B701">
        <v>52</v>
      </c>
      <c r="C701">
        <f>IF(Sheet1!D701="Non-Travel",0,IF(Sheet1!D701="Travel_Frequently",1,2))</f>
        <v>2</v>
      </c>
      <c r="D701">
        <v>1053</v>
      </c>
      <c r="E701">
        <f>IF(Sheet1!F701="Human Resources",0,IF(Sheet1!F701="Research &amp; Development",1,2))</f>
        <v>1</v>
      </c>
      <c r="F701">
        <v>1</v>
      </c>
      <c r="G701">
        <v>2</v>
      </c>
      <c r="H701" cm="1">
        <f t="array" ref="H701">_xlfn.IFS(Sheet1!I701="Human Resources",0,Sheet1!I701="Life Sciences",1,Sheet1!I701="Marketing",2,Sheet1!I701="Medical",3,Sheet1!I701="Technical Degree",4,Sheet1!I701="Other",5)</f>
        <v>1</v>
      </c>
      <c r="I701">
        <v>1</v>
      </c>
      <c r="J701">
        <v>976</v>
      </c>
      <c r="K701">
        <v>4</v>
      </c>
      <c r="L701">
        <f>IF(Sheet1!M701="Male",0,1)</f>
        <v>0</v>
      </c>
      <c r="M701">
        <v>70</v>
      </c>
      <c r="N701">
        <v>3</v>
      </c>
      <c r="O701">
        <v>4</v>
      </c>
      <c r="P701" cm="1">
        <f t="array" ref="P701">_xlfn.IFS(Sheet1!Q701="Healthcare Representative",0,Sheet1!Q701="Human Resources",1,Sheet1!Q701="Laboratory Technician",2,Sheet1!Q701="Manager",3,Sheet1!Q701="Manufacturing Director",4,Sheet1!Q701="Research Director",5,Sheet1!Q701="Research Scientist",6,Sheet1!Q701="Sales Executive",7,Sheet1!Q701="Sales Representative",8)</f>
        <v>3</v>
      </c>
      <c r="Q701">
        <v>4</v>
      </c>
      <c r="R701">
        <f>IF(Sheet1!S701="Single",0,IF(Sheet1!S701="Married",1,2))</f>
        <v>1</v>
      </c>
      <c r="S701">
        <v>17099</v>
      </c>
      <c r="T701">
        <v>13829</v>
      </c>
      <c r="U701">
        <v>2</v>
      </c>
      <c r="V701">
        <f>IF(Sheet1!X701="No",0,1)</f>
        <v>0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</row>
    <row r="702" spans="1:34" x14ac:dyDescent="0.3">
      <c r="A702">
        <f>IF(Sheet1!C702="No",0,1)</f>
        <v>1</v>
      </c>
      <c r="B702">
        <v>58</v>
      </c>
      <c r="C702">
        <f>IF(Sheet1!D702="Non-Travel",0,IF(Sheet1!D702="Travel_Frequently",1,2))</f>
        <v>2</v>
      </c>
      <c r="D702">
        <v>289</v>
      </c>
      <c r="E702">
        <f>IF(Sheet1!F702="Human Resources",0,IF(Sheet1!F702="Research &amp; Development",1,2))</f>
        <v>1</v>
      </c>
      <c r="F702">
        <v>2</v>
      </c>
      <c r="G702">
        <v>3</v>
      </c>
      <c r="H702" cm="1">
        <f t="array" ref="H702">_xlfn.IFS(Sheet1!I702="Human Resources",0,Sheet1!I702="Life Sciences",1,Sheet1!I702="Marketing",2,Sheet1!I702="Medical",3,Sheet1!I702="Technical Degree",4,Sheet1!I702="Other",5)</f>
        <v>4</v>
      </c>
      <c r="I702">
        <v>1</v>
      </c>
      <c r="J702">
        <v>977</v>
      </c>
      <c r="K702">
        <v>4</v>
      </c>
      <c r="L702">
        <f>IF(Sheet1!M702="Male",0,1)</f>
        <v>0</v>
      </c>
      <c r="M702">
        <v>51</v>
      </c>
      <c r="N702">
        <v>3</v>
      </c>
      <c r="O702">
        <v>1</v>
      </c>
      <c r="P702" cm="1">
        <f t="array" ref="P702">_xlfn.IFS(Sheet1!Q702="Healthcare Representative",0,Sheet1!Q702="Human Resources",1,Sheet1!Q702="Laboratory Technician",2,Sheet1!Q702="Manager",3,Sheet1!Q702="Manufacturing Director",4,Sheet1!Q702="Research Director",5,Sheet1!Q702="Research Scientist",6,Sheet1!Q702="Sales Executive",7,Sheet1!Q702="Sales Representative",8)</f>
        <v>6</v>
      </c>
      <c r="Q702">
        <v>3</v>
      </c>
      <c r="R702">
        <f>IF(Sheet1!S702="Single",0,IF(Sheet1!S702="Married",1,2))</f>
        <v>0</v>
      </c>
      <c r="S702">
        <v>2479</v>
      </c>
      <c r="T702">
        <v>26227</v>
      </c>
      <c r="U702">
        <v>4</v>
      </c>
      <c r="V702">
        <f>IF(Sheet1!X702="No",0,1)</f>
        <v>0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</row>
    <row r="703" spans="1:34" x14ac:dyDescent="0.3">
      <c r="A703">
        <f>IF(Sheet1!C703="No",0,1)</f>
        <v>0</v>
      </c>
      <c r="B703">
        <v>53</v>
      </c>
      <c r="C703">
        <f>IF(Sheet1!D703="Non-Travel",0,IF(Sheet1!D703="Travel_Frequently",1,2))</f>
        <v>2</v>
      </c>
      <c r="D703">
        <v>1376</v>
      </c>
      <c r="E703">
        <f>IF(Sheet1!F703="Human Resources",0,IF(Sheet1!F703="Research &amp; Development",1,2))</f>
        <v>2</v>
      </c>
      <c r="F703">
        <v>2</v>
      </c>
      <c r="G703">
        <v>2</v>
      </c>
      <c r="H703" cm="1">
        <f t="array" ref="H703">_xlfn.IFS(Sheet1!I703="Human Resources",0,Sheet1!I703="Life Sciences",1,Sheet1!I703="Marketing",2,Sheet1!I703="Medical",3,Sheet1!I703="Technical Degree",4,Sheet1!I703="Other",5)</f>
        <v>3</v>
      </c>
      <c r="I703">
        <v>1</v>
      </c>
      <c r="J703">
        <v>981</v>
      </c>
      <c r="K703">
        <v>3</v>
      </c>
      <c r="L703">
        <f>IF(Sheet1!M703="Male",0,1)</f>
        <v>0</v>
      </c>
      <c r="M703">
        <v>45</v>
      </c>
      <c r="N703">
        <v>3</v>
      </c>
      <c r="O703">
        <v>4</v>
      </c>
      <c r="P703" cm="1">
        <f t="array" ref="P703">_xlfn.IFS(Sheet1!Q703="Healthcare Representative",0,Sheet1!Q703="Human Resources",1,Sheet1!Q703="Laboratory Technician",2,Sheet1!Q703="Manager",3,Sheet1!Q703="Manufacturing Director",4,Sheet1!Q703="Research Director",5,Sheet1!Q703="Research Scientist",6,Sheet1!Q703="Sales Executive",7,Sheet1!Q703="Sales Representative",8)</f>
        <v>3</v>
      </c>
      <c r="Q703">
        <v>3</v>
      </c>
      <c r="R703">
        <f>IF(Sheet1!S703="Single",0,IF(Sheet1!S703="Married",1,2))</f>
        <v>2</v>
      </c>
      <c r="S703">
        <v>14852</v>
      </c>
      <c r="T703">
        <v>13938</v>
      </c>
      <c r="U703">
        <v>6</v>
      </c>
      <c r="V703">
        <f>IF(Sheet1!X703="No",0,1)</f>
        <v>0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</row>
    <row r="704" spans="1:34" x14ac:dyDescent="0.3">
      <c r="A704">
        <f>IF(Sheet1!C704="No",0,1)</f>
        <v>0</v>
      </c>
      <c r="B704">
        <v>30</v>
      </c>
      <c r="C704">
        <f>IF(Sheet1!D704="Non-Travel",0,IF(Sheet1!D704="Travel_Frequently",1,2))</f>
        <v>2</v>
      </c>
      <c r="D704">
        <v>231</v>
      </c>
      <c r="E704">
        <f>IF(Sheet1!F704="Human Resources",0,IF(Sheet1!F704="Research &amp; Development",1,2))</f>
        <v>2</v>
      </c>
      <c r="F704">
        <v>8</v>
      </c>
      <c r="G704">
        <v>2</v>
      </c>
      <c r="H704" cm="1">
        <f t="array" ref="H704">_xlfn.IFS(Sheet1!I704="Human Resources",0,Sheet1!I704="Life Sciences",1,Sheet1!I704="Marketing",2,Sheet1!I704="Medical",3,Sheet1!I704="Technical Degree",4,Sheet1!I704="Other",5)</f>
        <v>5</v>
      </c>
      <c r="I704">
        <v>1</v>
      </c>
      <c r="J704">
        <v>982</v>
      </c>
      <c r="K704">
        <v>3</v>
      </c>
      <c r="L704">
        <f>IF(Sheet1!M704="Male",0,1)</f>
        <v>0</v>
      </c>
      <c r="M704">
        <v>62</v>
      </c>
      <c r="N704">
        <v>3</v>
      </c>
      <c r="O704">
        <v>3</v>
      </c>
      <c r="P704" cm="1">
        <f t="array" ref="P704">_xlfn.IFS(Sheet1!Q704="Healthcare Representative",0,Sheet1!Q704="Human Resources",1,Sheet1!Q704="Laboratory Technician",2,Sheet1!Q704="Manager",3,Sheet1!Q704="Manufacturing Director",4,Sheet1!Q704="Research Director",5,Sheet1!Q704="Research Scientist",6,Sheet1!Q704="Sales Executive",7,Sheet1!Q704="Sales Representative",8)</f>
        <v>7</v>
      </c>
      <c r="Q704">
        <v>3</v>
      </c>
      <c r="R704">
        <f>IF(Sheet1!S704="Single",0,IF(Sheet1!S704="Married",1,2))</f>
        <v>2</v>
      </c>
      <c r="S704">
        <v>7264</v>
      </c>
      <c r="T704">
        <v>9977</v>
      </c>
      <c r="U704">
        <v>5</v>
      </c>
      <c r="V704">
        <f>IF(Sheet1!X704="No",0,1)</f>
        <v>0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</row>
    <row r="705" spans="1:34" x14ac:dyDescent="0.3">
      <c r="A705">
        <f>IF(Sheet1!C705="No",0,1)</f>
        <v>0</v>
      </c>
      <c r="B705">
        <v>38</v>
      </c>
      <c r="C705">
        <f>IF(Sheet1!D705="Non-Travel",0,IF(Sheet1!D705="Travel_Frequently",1,2))</f>
        <v>0</v>
      </c>
      <c r="D705">
        <v>152</v>
      </c>
      <c r="E705">
        <f>IF(Sheet1!F705="Human Resources",0,IF(Sheet1!F705="Research &amp; Development",1,2))</f>
        <v>2</v>
      </c>
      <c r="F705">
        <v>10</v>
      </c>
      <c r="G705">
        <v>3</v>
      </c>
      <c r="H705" cm="1">
        <f t="array" ref="H705">_xlfn.IFS(Sheet1!I705="Human Resources",0,Sheet1!I705="Life Sciences",1,Sheet1!I705="Marketing",2,Sheet1!I705="Medical",3,Sheet1!I705="Technical Degree",4,Sheet1!I705="Other",5)</f>
        <v>4</v>
      </c>
      <c r="I705">
        <v>1</v>
      </c>
      <c r="J705">
        <v>983</v>
      </c>
      <c r="K705">
        <v>3</v>
      </c>
      <c r="L705">
        <f>IF(Sheet1!M705="Male",0,1)</f>
        <v>1</v>
      </c>
      <c r="M705">
        <v>85</v>
      </c>
      <c r="N705">
        <v>3</v>
      </c>
      <c r="O705">
        <v>2</v>
      </c>
      <c r="P705" cm="1">
        <f t="array" ref="P705">_xlfn.IFS(Sheet1!Q705="Healthcare Representative",0,Sheet1!Q705="Human Resources",1,Sheet1!Q705="Laboratory Technician",2,Sheet1!Q705="Manager",3,Sheet1!Q705="Manufacturing Director",4,Sheet1!Q705="Research Director",5,Sheet1!Q705="Research Scientist",6,Sheet1!Q705="Sales Executive",7,Sheet1!Q705="Sales Representative",8)</f>
        <v>7</v>
      </c>
      <c r="Q705">
        <v>4</v>
      </c>
      <c r="R705">
        <f>IF(Sheet1!S705="Single",0,IF(Sheet1!S705="Married",1,2))</f>
        <v>0</v>
      </c>
      <c r="S705">
        <v>5666</v>
      </c>
      <c r="T705">
        <v>19899</v>
      </c>
      <c r="U705">
        <v>1</v>
      </c>
      <c r="V705">
        <f>IF(Sheet1!X705="No",0,1)</f>
        <v>1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</row>
    <row r="706" spans="1:34" x14ac:dyDescent="0.3">
      <c r="A706">
        <f>IF(Sheet1!C706="No",0,1)</f>
        <v>0</v>
      </c>
      <c r="B706">
        <v>35</v>
      </c>
      <c r="C706">
        <f>IF(Sheet1!D706="Non-Travel",0,IF(Sheet1!D706="Travel_Frequently",1,2))</f>
        <v>2</v>
      </c>
      <c r="D706">
        <v>882</v>
      </c>
      <c r="E706">
        <f>IF(Sheet1!F706="Human Resources",0,IF(Sheet1!F706="Research &amp; Development",1,2))</f>
        <v>2</v>
      </c>
      <c r="F706">
        <v>3</v>
      </c>
      <c r="G706">
        <v>4</v>
      </c>
      <c r="H706" cm="1">
        <f t="array" ref="H706">_xlfn.IFS(Sheet1!I706="Human Resources",0,Sheet1!I706="Life Sciences",1,Sheet1!I706="Marketing",2,Sheet1!I706="Medical",3,Sheet1!I706="Technical Degree",4,Sheet1!I706="Other",5)</f>
        <v>1</v>
      </c>
      <c r="I706">
        <v>1</v>
      </c>
      <c r="J706">
        <v>984</v>
      </c>
      <c r="K706">
        <v>4</v>
      </c>
      <c r="L706">
        <f>IF(Sheet1!M706="Male",0,1)</f>
        <v>0</v>
      </c>
      <c r="M706">
        <v>92</v>
      </c>
      <c r="N706">
        <v>3</v>
      </c>
      <c r="O706">
        <v>3</v>
      </c>
      <c r="P706" cm="1">
        <f t="array" ref="P706">_xlfn.IFS(Sheet1!Q706="Healthcare Representative",0,Sheet1!Q706="Human Resources",1,Sheet1!Q706="Laboratory Technician",2,Sheet1!Q706="Manager",3,Sheet1!Q706="Manufacturing Director",4,Sheet1!Q706="Research Director",5,Sheet1!Q706="Research Scientist",6,Sheet1!Q706="Sales Executive",7,Sheet1!Q706="Sales Representative",8)</f>
        <v>7</v>
      </c>
      <c r="Q706">
        <v>4</v>
      </c>
      <c r="R706">
        <f>IF(Sheet1!S706="Single",0,IF(Sheet1!S706="Married",1,2))</f>
        <v>2</v>
      </c>
      <c r="S706">
        <v>7823</v>
      </c>
      <c r="T706">
        <v>6812</v>
      </c>
      <c r="U706">
        <v>6</v>
      </c>
      <c r="V706">
        <f>IF(Sheet1!X706="No",0,1)</f>
        <v>0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</row>
    <row r="707" spans="1:34" x14ac:dyDescent="0.3">
      <c r="A707">
        <f>IF(Sheet1!C707="No",0,1)</f>
        <v>0</v>
      </c>
      <c r="B707">
        <v>39</v>
      </c>
      <c r="C707">
        <f>IF(Sheet1!D707="Non-Travel",0,IF(Sheet1!D707="Travel_Frequently",1,2))</f>
        <v>2</v>
      </c>
      <c r="D707">
        <v>903</v>
      </c>
      <c r="E707">
        <f>IF(Sheet1!F707="Human Resources",0,IF(Sheet1!F707="Research &amp; Development",1,2))</f>
        <v>2</v>
      </c>
      <c r="F707">
        <v>2</v>
      </c>
      <c r="G707">
        <v>5</v>
      </c>
      <c r="H707" cm="1">
        <f t="array" ref="H707">_xlfn.IFS(Sheet1!I707="Human Resources",0,Sheet1!I707="Life Sciences",1,Sheet1!I707="Marketing",2,Sheet1!I707="Medical",3,Sheet1!I707="Technical Degree",4,Sheet1!I707="Other",5)</f>
        <v>1</v>
      </c>
      <c r="I707">
        <v>1</v>
      </c>
      <c r="J707">
        <v>985</v>
      </c>
      <c r="K707">
        <v>1</v>
      </c>
      <c r="L707">
        <f>IF(Sheet1!M707="Male",0,1)</f>
        <v>0</v>
      </c>
      <c r="M707">
        <v>41</v>
      </c>
      <c r="N707">
        <v>4</v>
      </c>
      <c r="O707">
        <v>3</v>
      </c>
      <c r="P707" cm="1">
        <f t="array" ref="P707">_xlfn.IFS(Sheet1!Q707="Healthcare Representative",0,Sheet1!Q707="Human Resources",1,Sheet1!Q707="Laboratory Technician",2,Sheet1!Q707="Manager",3,Sheet1!Q707="Manufacturing Director",4,Sheet1!Q707="Research Director",5,Sheet1!Q707="Research Scientist",6,Sheet1!Q707="Sales Executive",7,Sheet1!Q707="Sales Representative",8)</f>
        <v>7</v>
      </c>
      <c r="Q707">
        <v>3</v>
      </c>
      <c r="R707">
        <f>IF(Sheet1!S707="Single",0,IF(Sheet1!S707="Married",1,2))</f>
        <v>0</v>
      </c>
      <c r="S707">
        <v>7880</v>
      </c>
      <c r="T707">
        <v>2560</v>
      </c>
      <c r="U707">
        <v>0</v>
      </c>
      <c r="V707">
        <f>IF(Sheet1!X707="No",0,1)</f>
        <v>0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</row>
    <row r="708" spans="1:34" x14ac:dyDescent="0.3">
      <c r="A708">
        <f>IF(Sheet1!C708="No",0,1)</f>
        <v>1</v>
      </c>
      <c r="B708">
        <v>40</v>
      </c>
      <c r="C708">
        <f>IF(Sheet1!D708="Non-Travel",0,IF(Sheet1!D708="Travel_Frequently",1,2))</f>
        <v>0</v>
      </c>
      <c r="D708">
        <v>1479</v>
      </c>
      <c r="E708">
        <f>IF(Sheet1!F708="Human Resources",0,IF(Sheet1!F708="Research &amp; Development",1,2))</f>
        <v>2</v>
      </c>
      <c r="F708">
        <v>24</v>
      </c>
      <c r="G708">
        <v>3</v>
      </c>
      <c r="H708" cm="1">
        <f t="array" ref="H708">_xlfn.IFS(Sheet1!I708="Human Resources",0,Sheet1!I708="Life Sciences",1,Sheet1!I708="Marketing",2,Sheet1!I708="Medical",3,Sheet1!I708="Technical Degree",4,Sheet1!I708="Other",5)</f>
        <v>1</v>
      </c>
      <c r="I708">
        <v>1</v>
      </c>
      <c r="J708">
        <v>986</v>
      </c>
      <c r="K708">
        <v>2</v>
      </c>
      <c r="L708">
        <f>IF(Sheet1!M708="Male",0,1)</f>
        <v>1</v>
      </c>
      <c r="M708">
        <v>100</v>
      </c>
      <c r="N708">
        <v>4</v>
      </c>
      <c r="O708">
        <v>4</v>
      </c>
      <c r="P708" cm="1">
        <f t="array" ref="P708">_xlfn.IFS(Sheet1!Q708="Healthcare Representative",0,Sheet1!Q708="Human Resources",1,Sheet1!Q708="Laboratory Technician",2,Sheet1!Q708="Manager",3,Sheet1!Q708="Manufacturing Director",4,Sheet1!Q708="Research Director",5,Sheet1!Q708="Research Scientist",6,Sheet1!Q708="Sales Executive",7,Sheet1!Q708="Sales Representative",8)</f>
        <v>7</v>
      </c>
      <c r="Q708">
        <v>2</v>
      </c>
      <c r="R708">
        <f>IF(Sheet1!S708="Single",0,IF(Sheet1!S708="Married",1,2))</f>
        <v>0</v>
      </c>
      <c r="S708">
        <v>13194</v>
      </c>
      <c r="T708">
        <v>17071</v>
      </c>
      <c r="U708">
        <v>4</v>
      </c>
      <c r="V708">
        <f>IF(Sheet1!X708="No",0,1)</f>
        <v>1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</row>
    <row r="709" spans="1:34" x14ac:dyDescent="0.3">
      <c r="A709">
        <f>IF(Sheet1!C709="No",0,1)</f>
        <v>0</v>
      </c>
      <c r="B709">
        <v>47</v>
      </c>
      <c r="C709">
        <f>IF(Sheet1!D709="Non-Travel",0,IF(Sheet1!D709="Travel_Frequently",1,2))</f>
        <v>1</v>
      </c>
      <c r="D709">
        <v>1379</v>
      </c>
      <c r="E709">
        <f>IF(Sheet1!F709="Human Resources",0,IF(Sheet1!F709="Research &amp; Development",1,2))</f>
        <v>1</v>
      </c>
      <c r="F709">
        <v>16</v>
      </c>
      <c r="G709">
        <v>4</v>
      </c>
      <c r="H709" cm="1">
        <f t="array" ref="H709">_xlfn.IFS(Sheet1!I709="Human Resources",0,Sheet1!I709="Life Sciences",1,Sheet1!I709="Marketing",2,Sheet1!I709="Medical",3,Sheet1!I709="Technical Degree",4,Sheet1!I709="Other",5)</f>
        <v>3</v>
      </c>
      <c r="I709">
        <v>1</v>
      </c>
      <c r="J709">
        <v>987</v>
      </c>
      <c r="K709">
        <v>3</v>
      </c>
      <c r="L709">
        <f>IF(Sheet1!M709="Male",0,1)</f>
        <v>0</v>
      </c>
      <c r="M709">
        <v>64</v>
      </c>
      <c r="N709">
        <v>4</v>
      </c>
      <c r="O709">
        <v>2</v>
      </c>
      <c r="P709" cm="1">
        <f t="array" ref="P709">_xlfn.IFS(Sheet1!Q709="Healthcare Representative",0,Sheet1!Q709="Human Resources",1,Sheet1!Q709="Laboratory Technician",2,Sheet1!Q709="Manager",3,Sheet1!Q709="Manufacturing Director",4,Sheet1!Q709="Research Director",5,Sheet1!Q709="Research Scientist",6,Sheet1!Q709="Sales Executive",7,Sheet1!Q709="Sales Representative",8)</f>
        <v>4</v>
      </c>
      <c r="Q709">
        <v>3</v>
      </c>
      <c r="R709">
        <f>IF(Sheet1!S709="Single",0,IF(Sheet1!S709="Married",1,2))</f>
        <v>2</v>
      </c>
      <c r="S709">
        <v>5067</v>
      </c>
      <c r="T709">
        <v>6759</v>
      </c>
      <c r="U709">
        <v>1</v>
      </c>
      <c r="V709">
        <f>IF(Sheet1!X709="No",0,1)</f>
        <v>1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</row>
    <row r="710" spans="1:34" x14ac:dyDescent="0.3">
      <c r="A710">
        <f>IF(Sheet1!C710="No",0,1)</f>
        <v>0</v>
      </c>
      <c r="B710">
        <v>36</v>
      </c>
      <c r="C710">
        <f>IF(Sheet1!D710="Non-Travel",0,IF(Sheet1!D710="Travel_Frequently",1,2))</f>
        <v>0</v>
      </c>
      <c r="D710">
        <v>1229</v>
      </c>
      <c r="E710">
        <f>IF(Sheet1!F710="Human Resources",0,IF(Sheet1!F710="Research &amp; Development",1,2))</f>
        <v>2</v>
      </c>
      <c r="F710">
        <v>8</v>
      </c>
      <c r="G710">
        <v>4</v>
      </c>
      <c r="H710" cm="1">
        <f t="array" ref="H710">_xlfn.IFS(Sheet1!I710="Human Resources",0,Sheet1!I710="Life Sciences",1,Sheet1!I710="Marketing",2,Sheet1!I710="Medical",3,Sheet1!I710="Technical Degree",4,Sheet1!I710="Other",5)</f>
        <v>4</v>
      </c>
      <c r="I710">
        <v>1</v>
      </c>
      <c r="J710">
        <v>990</v>
      </c>
      <c r="K710">
        <v>1</v>
      </c>
      <c r="L710">
        <f>IF(Sheet1!M710="Male",0,1)</f>
        <v>0</v>
      </c>
      <c r="M710">
        <v>84</v>
      </c>
      <c r="N710">
        <v>3</v>
      </c>
      <c r="O710">
        <v>2</v>
      </c>
      <c r="P710" cm="1">
        <f t="array" ref="P710">_xlfn.IFS(Sheet1!Q710="Healthcare Representative",0,Sheet1!Q710="Human Resources",1,Sheet1!Q710="Laboratory Technician",2,Sheet1!Q710="Manager",3,Sheet1!Q710="Manufacturing Director",4,Sheet1!Q710="Research Director",5,Sheet1!Q710="Research Scientist",6,Sheet1!Q710="Sales Executive",7,Sheet1!Q710="Sales Representative",8)</f>
        <v>7</v>
      </c>
      <c r="Q710">
        <v>4</v>
      </c>
      <c r="R710">
        <f>IF(Sheet1!S710="Single",0,IF(Sheet1!S710="Married",1,2))</f>
        <v>2</v>
      </c>
      <c r="S710">
        <v>5079</v>
      </c>
      <c r="T710">
        <v>25952</v>
      </c>
      <c r="U710">
        <v>4</v>
      </c>
      <c r="V710">
        <f>IF(Sheet1!X710="No",0,1)</f>
        <v>0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</row>
    <row r="711" spans="1:34" x14ac:dyDescent="0.3">
      <c r="A711">
        <f>IF(Sheet1!C711="No",0,1)</f>
        <v>1</v>
      </c>
      <c r="B711">
        <v>31</v>
      </c>
      <c r="C711">
        <f>IF(Sheet1!D711="Non-Travel",0,IF(Sheet1!D711="Travel_Frequently",1,2))</f>
        <v>0</v>
      </c>
      <c r="D711">
        <v>335</v>
      </c>
      <c r="E711">
        <f>IF(Sheet1!F711="Human Resources",0,IF(Sheet1!F711="Research &amp; Development",1,2))</f>
        <v>1</v>
      </c>
      <c r="F711">
        <v>9</v>
      </c>
      <c r="G711">
        <v>2</v>
      </c>
      <c r="H711" cm="1">
        <f t="array" ref="H711">_xlfn.IFS(Sheet1!I711="Human Resources",0,Sheet1!I711="Life Sciences",1,Sheet1!I711="Marketing",2,Sheet1!I711="Medical",3,Sheet1!I711="Technical Degree",4,Sheet1!I711="Other",5)</f>
        <v>3</v>
      </c>
      <c r="I711">
        <v>1</v>
      </c>
      <c r="J711">
        <v>991</v>
      </c>
      <c r="K711">
        <v>3</v>
      </c>
      <c r="L711">
        <f>IF(Sheet1!M711="Male",0,1)</f>
        <v>0</v>
      </c>
      <c r="M711">
        <v>46</v>
      </c>
      <c r="N711">
        <v>2</v>
      </c>
      <c r="O711">
        <v>1</v>
      </c>
      <c r="P711" cm="1">
        <f t="array" ref="P711">_xlfn.IFS(Sheet1!Q711="Healthcare Representative",0,Sheet1!Q711="Human Resources",1,Sheet1!Q711="Laboratory Technician",2,Sheet1!Q711="Manager",3,Sheet1!Q711="Manufacturing Director",4,Sheet1!Q711="Research Director",5,Sheet1!Q711="Research Scientist",6,Sheet1!Q711="Sales Executive",7,Sheet1!Q711="Sales Representative",8)</f>
        <v>6</v>
      </c>
      <c r="Q711">
        <v>1</v>
      </c>
      <c r="R711">
        <f>IF(Sheet1!S711="Single",0,IF(Sheet1!S711="Married",1,2))</f>
        <v>0</v>
      </c>
      <c r="S711">
        <v>2321</v>
      </c>
      <c r="T711">
        <v>10322</v>
      </c>
      <c r="U711">
        <v>0</v>
      </c>
      <c r="V711">
        <f>IF(Sheet1!X711="No",0,1)</f>
        <v>1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</row>
    <row r="712" spans="1:34" x14ac:dyDescent="0.3">
      <c r="A712">
        <f>IF(Sheet1!C712="No",0,1)</f>
        <v>0</v>
      </c>
      <c r="B712">
        <v>33</v>
      </c>
      <c r="C712">
        <f>IF(Sheet1!D712="Non-Travel",0,IF(Sheet1!D712="Travel_Frequently",1,2))</f>
        <v>0</v>
      </c>
      <c r="D712">
        <v>722</v>
      </c>
      <c r="E712">
        <f>IF(Sheet1!F712="Human Resources",0,IF(Sheet1!F712="Research &amp; Development",1,2))</f>
        <v>2</v>
      </c>
      <c r="F712">
        <v>17</v>
      </c>
      <c r="G712">
        <v>3</v>
      </c>
      <c r="H712" cm="1">
        <f t="array" ref="H712">_xlfn.IFS(Sheet1!I712="Human Resources",0,Sheet1!I712="Life Sciences",1,Sheet1!I712="Marketing",2,Sheet1!I712="Medical",3,Sheet1!I712="Technical Degree",4,Sheet1!I712="Other",5)</f>
        <v>1</v>
      </c>
      <c r="I712">
        <v>1</v>
      </c>
      <c r="J712">
        <v>992</v>
      </c>
      <c r="K712">
        <v>4</v>
      </c>
      <c r="L712">
        <f>IF(Sheet1!M712="Male",0,1)</f>
        <v>0</v>
      </c>
      <c r="M712">
        <v>38</v>
      </c>
      <c r="N712">
        <v>3</v>
      </c>
      <c r="O712">
        <v>4</v>
      </c>
      <c r="P712" cm="1">
        <f t="array" ref="P712">_xlfn.IFS(Sheet1!Q712="Healthcare Representative",0,Sheet1!Q712="Human Resources",1,Sheet1!Q712="Laboratory Technician",2,Sheet1!Q712="Manager",3,Sheet1!Q712="Manufacturing Director",4,Sheet1!Q712="Research Director",5,Sheet1!Q712="Research Scientist",6,Sheet1!Q712="Sales Executive",7,Sheet1!Q712="Sales Representative",8)</f>
        <v>3</v>
      </c>
      <c r="Q712">
        <v>3</v>
      </c>
      <c r="R712">
        <f>IF(Sheet1!S712="Single",0,IF(Sheet1!S712="Married",1,2))</f>
        <v>0</v>
      </c>
      <c r="S712">
        <v>17444</v>
      </c>
      <c r="T712">
        <v>20489</v>
      </c>
      <c r="U712">
        <v>1</v>
      </c>
      <c r="V712">
        <f>IF(Sheet1!X712="No",0,1)</f>
        <v>0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</row>
    <row r="713" spans="1:34" x14ac:dyDescent="0.3">
      <c r="A713">
        <f>IF(Sheet1!C713="No",0,1)</f>
        <v>1</v>
      </c>
      <c r="B713">
        <v>29</v>
      </c>
      <c r="C713">
        <f>IF(Sheet1!D713="Non-Travel",0,IF(Sheet1!D713="Travel_Frequently",1,2))</f>
        <v>2</v>
      </c>
      <c r="D713">
        <v>906</v>
      </c>
      <c r="E713">
        <f>IF(Sheet1!F713="Human Resources",0,IF(Sheet1!F713="Research &amp; Development",1,2))</f>
        <v>1</v>
      </c>
      <c r="F713">
        <v>10</v>
      </c>
      <c r="G713">
        <v>3</v>
      </c>
      <c r="H713" cm="1">
        <f t="array" ref="H713">_xlfn.IFS(Sheet1!I713="Human Resources",0,Sheet1!I713="Life Sciences",1,Sheet1!I713="Marketing",2,Sheet1!I713="Medical",3,Sheet1!I713="Technical Degree",4,Sheet1!I713="Other",5)</f>
        <v>1</v>
      </c>
      <c r="I713">
        <v>1</v>
      </c>
      <c r="J713">
        <v>994</v>
      </c>
      <c r="K713">
        <v>4</v>
      </c>
      <c r="L713">
        <f>IF(Sheet1!M713="Male",0,1)</f>
        <v>1</v>
      </c>
      <c r="M713">
        <v>92</v>
      </c>
      <c r="N713">
        <v>2</v>
      </c>
      <c r="O713">
        <v>1</v>
      </c>
      <c r="P713" cm="1">
        <f t="array" ref="P713">_xlfn.IFS(Sheet1!Q713="Healthcare Representative",0,Sheet1!Q713="Human Resources",1,Sheet1!Q713="Laboratory Technician",2,Sheet1!Q713="Manager",3,Sheet1!Q713="Manufacturing Director",4,Sheet1!Q713="Research Director",5,Sheet1!Q713="Research Scientist",6,Sheet1!Q713="Sales Executive",7,Sheet1!Q713="Sales Representative",8)</f>
        <v>6</v>
      </c>
      <c r="Q713">
        <v>1</v>
      </c>
      <c r="R713">
        <f>IF(Sheet1!S713="Single",0,IF(Sheet1!S713="Married",1,2))</f>
        <v>0</v>
      </c>
      <c r="S713">
        <v>2404</v>
      </c>
      <c r="T713">
        <v>11479</v>
      </c>
      <c r="U713">
        <v>6</v>
      </c>
      <c r="V713">
        <f>IF(Sheet1!X713="No",0,1)</f>
        <v>1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>
        <f>IF(Sheet1!C714="No",0,1)</f>
        <v>0</v>
      </c>
      <c r="B714">
        <v>33</v>
      </c>
      <c r="C714">
        <f>IF(Sheet1!D714="Non-Travel",0,IF(Sheet1!D714="Travel_Frequently",1,2))</f>
        <v>2</v>
      </c>
      <c r="D714">
        <v>461</v>
      </c>
      <c r="E714">
        <f>IF(Sheet1!F714="Human Resources",0,IF(Sheet1!F714="Research &amp; Development",1,2))</f>
        <v>1</v>
      </c>
      <c r="F714">
        <v>13</v>
      </c>
      <c r="G714">
        <v>1</v>
      </c>
      <c r="H714" cm="1">
        <f t="array" ref="H714">_xlfn.IFS(Sheet1!I714="Human Resources",0,Sheet1!I714="Life Sciences",1,Sheet1!I714="Marketing",2,Sheet1!I714="Medical",3,Sheet1!I714="Technical Degree",4,Sheet1!I714="Other",5)</f>
        <v>1</v>
      </c>
      <c r="I714">
        <v>1</v>
      </c>
      <c r="J714">
        <v>995</v>
      </c>
      <c r="K714">
        <v>2</v>
      </c>
      <c r="L714">
        <f>IF(Sheet1!M714="Male",0,1)</f>
        <v>1</v>
      </c>
      <c r="M714">
        <v>53</v>
      </c>
      <c r="N714">
        <v>3</v>
      </c>
      <c r="O714">
        <v>1</v>
      </c>
      <c r="P714" cm="1">
        <f t="array" ref="P714">_xlfn.IFS(Sheet1!Q714="Healthcare Representative",0,Sheet1!Q714="Human Resources",1,Sheet1!Q714="Laboratory Technician",2,Sheet1!Q714="Manager",3,Sheet1!Q714="Manufacturing Director",4,Sheet1!Q714="Research Director",5,Sheet1!Q714="Research Scientist",6,Sheet1!Q714="Sales Executive",7,Sheet1!Q714="Sales Representative",8)</f>
        <v>6</v>
      </c>
      <c r="Q714">
        <v>4</v>
      </c>
      <c r="R714">
        <f>IF(Sheet1!S714="Single",0,IF(Sheet1!S714="Married",1,2))</f>
        <v>0</v>
      </c>
      <c r="S714">
        <v>3452</v>
      </c>
      <c r="T714">
        <v>17241</v>
      </c>
      <c r="U714">
        <v>3</v>
      </c>
      <c r="V714">
        <f>IF(Sheet1!X714="No",0,1)</f>
        <v>0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</row>
    <row r="715" spans="1:34" x14ac:dyDescent="0.3">
      <c r="A715">
        <f>IF(Sheet1!C715="No",0,1)</f>
        <v>0</v>
      </c>
      <c r="B715">
        <v>45</v>
      </c>
      <c r="C715">
        <f>IF(Sheet1!D715="Non-Travel",0,IF(Sheet1!D715="Travel_Frequently",1,2))</f>
        <v>2</v>
      </c>
      <c r="D715">
        <v>974</v>
      </c>
      <c r="E715">
        <f>IF(Sheet1!F715="Human Resources",0,IF(Sheet1!F715="Research &amp; Development",1,2))</f>
        <v>1</v>
      </c>
      <c r="F715">
        <v>1</v>
      </c>
      <c r="G715">
        <v>4</v>
      </c>
      <c r="H715" cm="1">
        <f t="array" ref="H715">_xlfn.IFS(Sheet1!I715="Human Resources",0,Sheet1!I715="Life Sciences",1,Sheet1!I715="Marketing",2,Sheet1!I715="Medical",3,Sheet1!I715="Technical Degree",4,Sheet1!I715="Other",5)</f>
        <v>3</v>
      </c>
      <c r="I715">
        <v>1</v>
      </c>
      <c r="J715">
        <v>996</v>
      </c>
      <c r="K715">
        <v>4</v>
      </c>
      <c r="L715">
        <f>IF(Sheet1!M715="Male",0,1)</f>
        <v>1</v>
      </c>
      <c r="M715">
        <v>91</v>
      </c>
      <c r="N715">
        <v>3</v>
      </c>
      <c r="O715">
        <v>1</v>
      </c>
      <c r="P715" cm="1">
        <f t="array" ref="P715">_xlfn.IFS(Sheet1!Q715="Healthcare Representative",0,Sheet1!Q715="Human Resources",1,Sheet1!Q715="Laboratory Technician",2,Sheet1!Q715="Manager",3,Sheet1!Q715="Manufacturing Director",4,Sheet1!Q715="Research Director",5,Sheet1!Q715="Research Scientist",6,Sheet1!Q715="Sales Executive",7,Sheet1!Q715="Sales Representative",8)</f>
        <v>2</v>
      </c>
      <c r="Q715">
        <v>4</v>
      </c>
      <c r="R715">
        <f>IF(Sheet1!S715="Single",0,IF(Sheet1!S715="Married",1,2))</f>
        <v>2</v>
      </c>
      <c r="S715">
        <v>2270</v>
      </c>
      <c r="T715">
        <v>11005</v>
      </c>
      <c r="U715">
        <v>3</v>
      </c>
      <c r="V715">
        <f>IF(Sheet1!X715="No",0,1)</f>
        <v>0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</row>
    <row r="716" spans="1:34" x14ac:dyDescent="0.3">
      <c r="A716">
        <f>IF(Sheet1!C716="No",0,1)</f>
        <v>0</v>
      </c>
      <c r="B716">
        <v>50</v>
      </c>
      <c r="C716">
        <f>IF(Sheet1!D716="Non-Travel",0,IF(Sheet1!D716="Travel_Frequently",1,2))</f>
        <v>2</v>
      </c>
      <c r="D716">
        <v>1126</v>
      </c>
      <c r="E716">
        <f>IF(Sheet1!F716="Human Resources",0,IF(Sheet1!F716="Research &amp; Development",1,2))</f>
        <v>1</v>
      </c>
      <c r="F716">
        <v>1</v>
      </c>
      <c r="G716">
        <v>2</v>
      </c>
      <c r="H716" cm="1">
        <f t="array" ref="H716">_xlfn.IFS(Sheet1!I716="Human Resources",0,Sheet1!I716="Life Sciences",1,Sheet1!I716="Marketing",2,Sheet1!I716="Medical",3,Sheet1!I716="Technical Degree",4,Sheet1!I716="Other",5)</f>
        <v>3</v>
      </c>
      <c r="I716">
        <v>1</v>
      </c>
      <c r="J716">
        <v>997</v>
      </c>
      <c r="K716">
        <v>4</v>
      </c>
      <c r="L716">
        <f>IF(Sheet1!M716="Male",0,1)</f>
        <v>0</v>
      </c>
      <c r="M716">
        <v>66</v>
      </c>
      <c r="N716">
        <v>3</v>
      </c>
      <c r="O716">
        <v>4</v>
      </c>
      <c r="P716" cm="1">
        <f t="array" ref="P716">_xlfn.IFS(Sheet1!Q716="Healthcare Representative",0,Sheet1!Q716="Human Resources",1,Sheet1!Q716="Laboratory Technician",2,Sheet1!Q716="Manager",3,Sheet1!Q716="Manufacturing Director",4,Sheet1!Q716="Research Director",5,Sheet1!Q716="Research Scientist",6,Sheet1!Q716="Sales Executive",7,Sheet1!Q716="Sales Representative",8)</f>
        <v>5</v>
      </c>
      <c r="Q716">
        <v>4</v>
      </c>
      <c r="R716">
        <f>IF(Sheet1!S716="Single",0,IF(Sheet1!S716="Married",1,2))</f>
        <v>2</v>
      </c>
      <c r="S716">
        <v>17399</v>
      </c>
      <c r="T716">
        <v>6615</v>
      </c>
      <c r="U716">
        <v>9</v>
      </c>
      <c r="V716">
        <f>IF(Sheet1!X716="No",0,1)</f>
        <v>0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</row>
    <row r="717" spans="1:34" x14ac:dyDescent="0.3">
      <c r="A717">
        <f>IF(Sheet1!C717="No",0,1)</f>
        <v>0</v>
      </c>
      <c r="B717">
        <v>33</v>
      </c>
      <c r="C717">
        <f>IF(Sheet1!D717="Non-Travel",0,IF(Sheet1!D717="Travel_Frequently",1,2))</f>
        <v>1</v>
      </c>
      <c r="D717">
        <v>827</v>
      </c>
      <c r="E717">
        <f>IF(Sheet1!F717="Human Resources",0,IF(Sheet1!F717="Research &amp; Development",1,2))</f>
        <v>1</v>
      </c>
      <c r="F717">
        <v>1</v>
      </c>
      <c r="G717">
        <v>4</v>
      </c>
      <c r="H717" cm="1">
        <f t="array" ref="H717">_xlfn.IFS(Sheet1!I717="Human Resources",0,Sheet1!I717="Life Sciences",1,Sheet1!I717="Marketing",2,Sheet1!I717="Medical",3,Sheet1!I717="Technical Degree",4,Sheet1!I717="Other",5)</f>
        <v>5</v>
      </c>
      <c r="I717">
        <v>1</v>
      </c>
      <c r="J717">
        <v>998</v>
      </c>
      <c r="K717">
        <v>3</v>
      </c>
      <c r="L717">
        <f>IF(Sheet1!M717="Male",0,1)</f>
        <v>1</v>
      </c>
      <c r="M717">
        <v>84</v>
      </c>
      <c r="N717">
        <v>4</v>
      </c>
      <c r="O717">
        <v>2</v>
      </c>
      <c r="P717" cm="1">
        <f t="array" ref="P717">_xlfn.IFS(Sheet1!Q717="Healthcare Representative",0,Sheet1!Q717="Human Resources",1,Sheet1!Q717="Laboratory Technician",2,Sheet1!Q717="Manager",3,Sheet1!Q717="Manufacturing Director",4,Sheet1!Q717="Research Director",5,Sheet1!Q717="Research Scientist",6,Sheet1!Q717="Sales Executive",7,Sheet1!Q717="Sales Representative",8)</f>
        <v>0</v>
      </c>
      <c r="Q717">
        <v>2</v>
      </c>
      <c r="R717">
        <f>IF(Sheet1!S717="Single",0,IF(Sheet1!S717="Married",1,2))</f>
        <v>1</v>
      </c>
      <c r="S717">
        <v>5488</v>
      </c>
      <c r="T717">
        <v>20161</v>
      </c>
      <c r="U717">
        <v>1</v>
      </c>
      <c r="V717">
        <f>IF(Sheet1!X717="No",0,1)</f>
        <v>1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</row>
    <row r="718" spans="1:34" x14ac:dyDescent="0.3">
      <c r="A718">
        <f>IF(Sheet1!C718="No",0,1)</f>
        <v>0</v>
      </c>
      <c r="B718">
        <v>41</v>
      </c>
      <c r="C718">
        <f>IF(Sheet1!D718="Non-Travel",0,IF(Sheet1!D718="Travel_Frequently",1,2))</f>
        <v>1</v>
      </c>
      <c r="D718">
        <v>840</v>
      </c>
      <c r="E718">
        <f>IF(Sheet1!F718="Human Resources",0,IF(Sheet1!F718="Research &amp; Development",1,2))</f>
        <v>1</v>
      </c>
      <c r="F718">
        <v>9</v>
      </c>
      <c r="G718">
        <v>3</v>
      </c>
      <c r="H718" cm="1">
        <f t="array" ref="H718">_xlfn.IFS(Sheet1!I718="Human Resources",0,Sheet1!I718="Life Sciences",1,Sheet1!I718="Marketing",2,Sheet1!I718="Medical",3,Sheet1!I718="Technical Degree",4,Sheet1!I718="Other",5)</f>
        <v>3</v>
      </c>
      <c r="I718">
        <v>1</v>
      </c>
      <c r="J718">
        <v>999</v>
      </c>
      <c r="K718">
        <v>1</v>
      </c>
      <c r="L718">
        <f>IF(Sheet1!M718="Male",0,1)</f>
        <v>0</v>
      </c>
      <c r="M718">
        <v>64</v>
      </c>
      <c r="N718">
        <v>3</v>
      </c>
      <c r="O718">
        <v>5</v>
      </c>
      <c r="P718" cm="1">
        <f t="array" ref="P718">_xlfn.IFS(Sheet1!Q718="Healthcare Representative",0,Sheet1!Q718="Human Resources",1,Sheet1!Q718="Laboratory Technician",2,Sheet1!Q718="Manager",3,Sheet1!Q718="Manufacturing Director",4,Sheet1!Q718="Research Director",5,Sheet1!Q718="Research Scientist",6,Sheet1!Q718="Sales Executive",7,Sheet1!Q718="Sales Representative",8)</f>
        <v>5</v>
      </c>
      <c r="Q718">
        <v>3</v>
      </c>
      <c r="R718">
        <f>IF(Sheet1!S718="Single",0,IF(Sheet1!S718="Married",1,2))</f>
        <v>2</v>
      </c>
      <c r="S718">
        <v>19419</v>
      </c>
      <c r="T718">
        <v>3735</v>
      </c>
      <c r="U718">
        <v>2</v>
      </c>
      <c r="V718">
        <f>IF(Sheet1!X718="No",0,1)</f>
        <v>0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</row>
    <row r="719" spans="1:34" x14ac:dyDescent="0.3">
      <c r="A719">
        <f>IF(Sheet1!C719="No",0,1)</f>
        <v>0</v>
      </c>
      <c r="B719">
        <v>27</v>
      </c>
      <c r="C719">
        <f>IF(Sheet1!D719="Non-Travel",0,IF(Sheet1!D719="Travel_Frequently",1,2))</f>
        <v>2</v>
      </c>
      <c r="D719">
        <v>1134</v>
      </c>
      <c r="E719">
        <f>IF(Sheet1!F719="Human Resources",0,IF(Sheet1!F719="Research &amp; Development",1,2))</f>
        <v>1</v>
      </c>
      <c r="F719">
        <v>16</v>
      </c>
      <c r="G719">
        <v>4</v>
      </c>
      <c r="H719" cm="1">
        <f t="array" ref="H719">_xlfn.IFS(Sheet1!I719="Human Resources",0,Sheet1!I719="Life Sciences",1,Sheet1!I719="Marketing",2,Sheet1!I719="Medical",3,Sheet1!I719="Technical Degree",4,Sheet1!I719="Other",5)</f>
        <v>4</v>
      </c>
      <c r="I719">
        <v>1</v>
      </c>
      <c r="J719">
        <v>1001</v>
      </c>
      <c r="K719">
        <v>3</v>
      </c>
      <c r="L719">
        <f>IF(Sheet1!M719="Male",0,1)</f>
        <v>1</v>
      </c>
      <c r="M719">
        <v>37</v>
      </c>
      <c r="N719">
        <v>3</v>
      </c>
      <c r="O719">
        <v>1</v>
      </c>
      <c r="P719" cm="1">
        <f t="array" ref="P719">_xlfn.IFS(Sheet1!Q719="Healthcare Representative",0,Sheet1!Q719="Human Resources",1,Sheet1!Q719="Laboratory Technician",2,Sheet1!Q719="Manager",3,Sheet1!Q719="Manufacturing Director",4,Sheet1!Q719="Research Director",5,Sheet1!Q719="Research Scientist",6,Sheet1!Q719="Sales Executive",7,Sheet1!Q719="Sales Representative",8)</f>
        <v>2</v>
      </c>
      <c r="Q719">
        <v>2</v>
      </c>
      <c r="R719">
        <f>IF(Sheet1!S719="Single",0,IF(Sheet1!S719="Married",1,2))</f>
        <v>1</v>
      </c>
      <c r="S719">
        <v>2811</v>
      </c>
      <c r="T719">
        <v>12086</v>
      </c>
      <c r="U719">
        <v>9</v>
      </c>
      <c r="V719">
        <f>IF(Sheet1!X719="No",0,1)</f>
        <v>0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</row>
    <row r="720" spans="1:34" x14ac:dyDescent="0.3">
      <c r="A720">
        <f>IF(Sheet1!C720="No",0,1)</f>
        <v>0</v>
      </c>
      <c r="B720">
        <v>45</v>
      </c>
      <c r="C720">
        <f>IF(Sheet1!D720="Non-Travel",0,IF(Sheet1!D720="Travel_Frequently",1,2))</f>
        <v>0</v>
      </c>
      <c r="D720">
        <v>248</v>
      </c>
      <c r="E720">
        <f>IF(Sheet1!F720="Human Resources",0,IF(Sheet1!F720="Research &amp; Development",1,2))</f>
        <v>1</v>
      </c>
      <c r="F720">
        <v>23</v>
      </c>
      <c r="G720">
        <v>2</v>
      </c>
      <c r="H720" cm="1">
        <f t="array" ref="H720">_xlfn.IFS(Sheet1!I720="Human Resources",0,Sheet1!I720="Life Sciences",1,Sheet1!I720="Marketing",2,Sheet1!I720="Medical",3,Sheet1!I720="Technical Degree",4,Sheet1!I720="Other",5)</f>
        <v>1</v>
      </c>
      <c r="I720">
        <v>1</v>
      </c>
      <c r="J720">
        <v>1002</v>
      </c>
      <c r="K720">
        <v>4</v>
      </c>
      <c r="L720">
        <f>IF(Sheet1!M720="Male",0,1)</f>
        <v>0</v>
      </c>
      <c r="M720">
        <v>42</v>
      </c>
      <c r="N720">
        <v>3</v>
      </c>
      <c r="O720">
        <v>2</v>
      </c>
      <c r="P720" cm="1">
        <f t="array" ref="P720">_xlfn.IFS(Sheet1!Q720="Healthcare Representative",0,Sheet1!Q720="Human Resources",1,Sheet1!Q720="Laboratory Technician",2,Sheet1!Q720="Manager",3,Sheet1!Q720="Manufacturing Director",4,Sheet1!Q720="Research Director",5,Sheet1!Q720="Research Scientist",6,Sheet1!Q720="Sales Executive",7,Sheet1!Q720="Sales Representative",8)</f>
        <v>2</v>
      </c>
      <c r="Q720">
        <v>1</v>
      </c>
      <c r="R720">
        <f>IF(Sheet1!S720="Single",0,IF(Sheet1!S720="Married",1,2))</f>
        <v>1</v>
      </c>
      <c r="S720">
        <v>3633</v>
      </c>
      <c r="T720">
        <v>14039</v>
      </c>
      <c r="U720">
        <v>1</v>
      </c>
      <c r="V720">
        <f>IF(Sheet1!X720="No",0,1)</f>
        <v>1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</row>
    <row r="721" spans="1:34" x14ac:dyDescent="0.3">
      <c r="A721">
        <f>IF(Sheet1!C721="No",0,1)</f>
        <v>0</v>
      </c>
      <c r="B721">
        <v>47</v>
      </c>
      <c r="C721">
        <f>IF(Sheet1!D721="Non-Travel",0,IF(Sheet1!D721="Travel_Frequently",1,2))</f>
        <v>2</v>
      </c>
      <c r="D721">
        <v>955</v>
      </c>
      <c r="E721">
        <f>IF(Sheet1!F721="Human Resources",0,IF(Sheet1!F721="Research &amp; Development",1,2))</f>
        <v>2</v>
      </c>
      <c r="F721">
        <v>4</v>
      </c>
      <c r="G721">
        <v>2</v>
      </c>
      <c r="H721" cm="1">
        <f t="array" ref="H721">_xlfn.IFS(Sheet1!I721="Human Resources",0,Sheet1!I721="Life Sciences",1,Sheet1!I721="Marketing",2,Sheet1!I721="Medical",3,Sheet1!I721="Technical Degree",4,Sheet1!I721="Other",5)</f>
        <v>1</v>
      </c>
      <c r="I721">
        <v>1</v>
      </c>
      <c r="J721">
        <v>1003</v>
      </c>
      <c r="K721">
        <v>4</v>
      </c>
      <c r="L721">
        <f>IF(Sheet1!M721="Male",0,1)</f>
        <v>1</v>
      </c>
      <c r="M721">
        <v>83</v>
      </c>
      <c r="N721">
        <v>3</v>
      </c>
      <c r="O721">
        <v>2</v>
      </c>
      <c r="P721" cm="1">
        <f t="array" ref="P721">_xlfn.IFS(Sheet1!Q721="Healthcare Representative",0,Sheet1!Q721="Human Resources",1,Sheet1!Q721="Laboratory Technician",2,Sheet1!Q721="Manager",3,Sheet1!Q721="Manufacturing Director",4,Sheet1!Q721="Research Director",5,Sheet1!Q721="Research Scientist",6,Sheet1!Q721="Sales Executive",7,Sheet1!Q721="Sales Representative",8)</f>
        <v>7</v>
      </c>
      <c r="Q721">
        <v>4</v>
      </c>
      <c r="R721">
        <f>IF(Sheet1!S721="Single",0,IF(Sheet1!S721="Married",1,2))</f>
        <v>0</v>
      </c>
      <c r="S721">
        <v>4163</v>
      </c>
      <c r="T721">
        <v>8571</v>
      </c>
      <c r="U721">
        <v>1</v>
      </c>
      <c r="V721">
        <f>IF(Sheet1!X721="No",0,1)</f>
        <v>1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</row>
    <row r="722" spans="1:34" x14ac:dyDescent="0.3">
      <c r="A722">
        <f>IF(Sheet1!C722="No",0,1)</f>
        <v>1</v>
      </c>
      <c r="B722">
        <v>30</v>
      </c>
      <c r="C722">
        <f>IF(Sheet1!D722="Non-Travel",0,IF(Sheet1!D722="Travel_Frequently",1,2))</f>
        <v>2</v>
      </c>
      <c r="D722">
        <v>138</v>
      </c>
      <c r="E722">
        <f>IF(Sheet1!F722="Human Resources",0,IF(Sheet1!F722="Research &amp; Development",1,2))</f>
        <v>1</v>
      </c>
      <c r="F722">
        <v>22</v>
      </c>
      <c r="G722">
        <v>3</v>
      </c>
      <c r="H722" cm="1">
        <f t="array" ref="H722">_xlfn.IFS(Sheet1!I722="Human Resources",0,Sheet1!I722="Life Sciences",1,Sheet1!I722="Marketing",2,Sheet1!I722="Medical",3,Sheet1!I722="Technical Degree",4,Sheet1!I722="Other",5)</f>
        <v>1</v>
      </c>
      <c r="I722">
        <v>1</v>
      </c>
      <c r="J722">
        <v>1004</v>
      </c>
      <c r="K722">
        <v>1</v>
      </c>
      <c r="L722">
        <f>IF(Sheet1!M722="Male",0,1)</f>
        <v>1</v>
      </c>
      <c r="M722">
        <v>48</v>
      </c>
      <c r="N722">
        <v>3</v>
      </c>
      <c r="O722">
        <v>1</v>
      </c>
      <c r="P722" cm="1">
        <f t="array" ref="P722">_xlfn.IFS(Sheet1!Q722="Healthcare Representative",0,Sheet1!Q722="Human Resources",1,Sheet1!Q722="Laboratory Technician",2,Sheet1!Q722="Manager",3,Sheet1!Q722="Manufacturing Director",4,Sheet1!Q722="Research Director",5,Sheet1!Q722="Research Scientist",6,Sheet1!Q722="Sales Executive",7,Sheet1!Q722="Sales Representative",8)</f>
        <v>6</v>
      </c>
      <c r="Q722">
        <v>3</v>
      </c>
      <c r="R722">
        <f>IF(Sheet1!S722="Single",0,IF(Sheet1!S722="Married",1,2))</f>
        <v>1</v>
      </c>
      <c r="S722">
        <v>2132</v>
      </c>
      <c r="T722">
        <v>11539</v>
      </c>
      <c r="U722">
        <v>4</v>
      </c>
      <c r="V722">
        <f>IF(Sheet1!X722="No",0,1)</f>
        <v>1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</row>
    <row r="723" spans="1:34" x14ac:dyDescent="0.3">
      <c r="A723">
        <f>IF(Sheet1!C723="No",0,1)</f>
        <v>0</v>
      </c>
      <c r="B723">
        <v>50</v>
      </c>
      <c r="C723">
        <f>IF(Sheet1!D723="Non-Travel",0,IF(Sheet1!D723="Travel_Frequently",1,2))</f>
        <v>2</v>
      </c>
      <c r="D723">
        <v>939</v>
      </c>
      <c r="E723">
        <f>IF(Sheet1!F723="Human Resources",0,IF(Sheet1!F723="Research &amp; Development",1,2))</f>
        <v>1</v>
      </c>
      <c r="F723">
        <v>24</v>
      </c>
      <c r="G723">
        <v>3</v>
      </c>
      <c r="H723" cm="1">
        <f t="array" ref="H723">_xlfn.IFS(Sheet1!I723="Human Resources",0,Sheet1!I723="Life Sciences",1,Sheet1!I723="Marketing",2,Sheet1!I723="Medical",3,Sheet1!I723="Technical Degree",4,Sheet1!I723="Other",5)</f>
        <v>1</v>
      </c>
      <c r="I723">
        <v>1</v>
      </c>
      <c r="J723">
        <v>1005</v>
      </c>
      <c r="K723">
        <v>4</v>
      </c>
      <c r="L723">
        <f>IF(Sheet1!M723="Male",0,1)</f>
        <v>0</v>
      </c>
      <c r="M723">
        <v>95</v>
      </c>
      <c r="N723">
        <v>3</v>
      </c>
      <c r="O723">
        <v>4</v>
      </c>
      <c r="P723" cm="1">
        <f t="array" ref="P723">_xlfn.IFS(Sheet1!Q723="Healthcare Representative",0,Sheet1!Q723="Human Resources",1,Sheet1!Q723="Laboratory Technician",2,Sheet1!Q723="Manager",3,Sheet1!Q723="Manufacturing Director",4,Sheet1!Q723="Research Director",5,Sheet1!Q723="Research Scientist",6,Sheet1!Q723="Sales Executive",7,Sheet1!Q723="Sales Representative",8)</f>
        <v>4</v>
      </c>
      <c r="Q723">
        <v>3</v>
      </c>
      <c r="R723">
        <f>IF(Sheet1!S723="Single",0,IF(Sheet1!S723="Married",1,2))</f>
        <v>1</v>
      </c>
      <c r="S723">
        <v>13973</v>
      </c>
      <c r="T723">
        <v>4161</v>
      </c>
      <c r="U723">
        <v>3</v>
      </c>
      <c r="V723">
        <f>IF(Sheet1!X723="No",0,1)</f>
        <v>1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</row>
    <row r="724" spans="1:34" x14ac:dyDescent="0.3">
      <c r="A724">
        <f>IF(Sheet1!C724="No",0,1)</f>
        <v>0</v>
      </c>
      <c r="B724">
        <v>38</v>
      </c>
      <c r="C724">
        <f>IF(Sheet1!D724="Non-Travel",0,IF(Sheet1!D724="Travel_Frequently",1,2))</f>
        <v>1</v>
      </c>
      <c r="D724">
        <v>1391</v>
      </c>
      <c r="E724">
        <f>IF(Sheet1!F724="Human Resources",0,IF(Sheet1!F724="Research &amp; Development",1,2))</f>
        <v>1</v>
      </c>
      <c r="F724">
        <v>10</v>
      </c>
      <c r="G724">
        <v>1</v>
      </c>
      <c r="H724" cm="1">
        <f t="array" ref="H724">_xlfn.IFS(Sheet1!I724="Human Resources",0,Sheet1!I724="Life Sciences",1,Sheet1!I724="Marketing",2,Sheet1!I724="Medical",3,Sheet1!I724="Technical Degree",4,Sheet1!I724="Other",5)</f>
        <v>3</v>
      </c>
      <c r="I724">
        <v>1</v>
      </c>
      <c r="J724">
        <v>1006</v>
      </c>
      <c r="K724">
        <v>3</v>
      </c>
      <c r="L724">
        <f>IF(Sheet1!M724="Male",0,1)</f>
        <v>0</v>
      </c>
      <c r="M724">
        <v>66</v>
      </c>
      <c r="N724">
        <v>3</v>
      </c>
      <c r="O724">
        <v>1</v>
      </c>
      <c r="P724" cm="1">
        <f t="array" ref="P724">_xlfn.IFS(Sheet1!Q724="Healthcare Representative",0,Sheet1!Q724="Human Resources",1,Sheet1!Q724="Laboratory Technician",2,Sheet1!Q724="Manager",3,Sheet1!Q724="Manufacturing Director",4,Sheet1!Q724="Research Director",5,Sheet1!Q724="Research Scientist",6,Sheet1!Q724="Sales Executive",7,Sheet1!Q724="Sales Representative",8)</f>
        <v>6</v>
      </c>
      <c r="Q724">
        <v>3</v>
      </c>
      <c r="R724">
        <f>IF(Sheet1!S724="Single",0,IF(Sheet1!S724="Married",1,2))</f>
        <v>1</v>
      </c>
      <c r="S724">
        <v>2684</v>
      </c>
      <c r="T724">
        <v>12127</v>
      </c>
      <c r="U724">
        <v>0</v>
      </c>
      <c r="V724">
        <f>IF(Sheet1!X724="No",0,1)</f>
        <v>0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</row>
    <row r="725" spans="1:34" x14ac:dyDescent="0.3">
      <c r="A725">
        <f>IF(Sheet1!C725="No",0,1)</f>
        <v>0</v>
      </c>
      <c r="B725">
        <v>46</v>
      </c>
      <c r="C725">
        <f>IF(Sheet1!D725="Non-Travel",0,IF(Sheet1!D725="Travel_Frequently",1,2))</f>
        <v>2</v>
      </c>
      <c r="D725">
        <v>566</v>
      </c>
      <c r="E725">
        <f>IF(Sheet1!F725="Human Resources",0,IF(Sheet1!F725="Research &amp; Development",1,2))</f>
        <v>1</v>
      </c>
      <c r="F725">
        <v>7</v>
      </c>
      <c r="G725">
        <v>2</v>
      </c>
      <c r="H725" cm="1">
        <f t="array" ref="H725">_xlfn.IFS(Sheet1!I725="Human Resources",0,Sheet1!I725="Life Sciences",1,Sheet1!I725="Marketing",2,Sheet1!I725="Medical",3,Sheet1!I725="Technical Degree",4,Sheet1!I725="Other",5)</f>
        <v>3</v>
      </c>
      <c r="I725">
        <v>1</v>
      </c>
      <c r="J725">
        <v>1007</v>
      </c>
      <c r="K725">
        <v>4</v>
      </c>
      <c r="L725">
        <f>IF(Sheet1!M725="Male",0,1)</f>
        <v>0</v>
      </c>
      <c r="M725">
        <v>75</v>
      </c>
      <c r="N725">
        <v>3</v>
      </c>
      <c r="O725">
        <v>3</v>
      </c>
      <c r="P725" cm="1">
        <f t="array" ref="P725">_xlfn.IFS(Sheet1!Q725="Healthcare Representative",0,Sheet1!Q725="Human Resources",1,Sheet1!Q725="Laboratory Technician",2,Sheet1!Q725="Manager",3,Sheet1!Q725="Manufacturing Director",4,Sheet1!Q725="Research Director",5,Sheet1!Q725="Research Scientist",6,Sheet1!Q725="Sales Executive",7,Sheet1!Q725="Sales Representative",8)</f>
        <v>4</v>
      </c>
      <c r="Q725">
        <v>3</v>
      </c>
      <c r="R725">
        <f>IF(Sheet1!S725="Single",0,IF(Sheet1!S725="Married",1,2))</f>
        <v>2</v>
      </c>
      <c r="S725">
        <v>10845</v>
      </c>
      <c r="T725">
        <v>24208</v>
      </c>
      <c r="U725">
        <v>6</v>
      </c>
      <c r="V725">
        <f>IF(Sheet1!X725="No",0,1)</f>
        <v>0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</row>
    <row r="726" spans="1:34" x14ac:dyDescent="0.3">
      <c r="A726">
        <f>IF(Sheet1!C726="No",0,1)</f>
        <v>0</v>
      </c>
      <c r="B726">
        <v>24</v>
      </c>
      <c r="C726">
        <f>IF(Sheet1!D726="Non-Travel",0,IF(Sheet1!D726="Travel_Frequently",1,2))</f>
        <v>2</v>
      </c>
      <c r="D726">
        <v>1206</v>
      </c>
      <c r="E726">
        <f>IF(Sheet1!F726="Human Resources",0,IF(Sheet1!F726="Research &amp; Development",1,2))</f>
        <v>1</v>
      </c>
      <c r="F726">
        <v>17</v>
      </c>
      <c r="G726">
        <v>1</v>
      </c>
      <c r="H726" cm="1">
        <f t="array" ref="H726">_xlfn.IFS(Sheet1!I726="Human Resources",0,Sheet1!I726="Life Sciences",1,Sheet1!I726="Marketing",2,Sheet1!I726="Medical",3,Sheet1!I726="Technical Degree",4,Sheet1!I726="Other",5)</f>
        <v>3</v>
      </c>
      <c r="I726">
        <v>1</v>
      </c>
      <c r="J726">
        <v>1009</v>
      </c>
      <c r="K726">
        <v>4</v>
      </c>
      <c r="L726">
        <f>IF(Sheet1!M726="Male",0,1)</f>
        <v>1</v>
      </c>
      <c r="M726">
        <v>41</v>
      </c>
      <c r="N726">
        <v>2</v>
      </c>
      <c r="O726">
        <v>2</v>
      </c>
      <c r="P726" cm="1">
        <f t="array" ref="P726">_xlfn.IFS(Sheet1!Q726="Healthcare Representative",0,Sheet1!Q726="Human Resources",1,Sheet1!Q726="Laboratory Technician",2,Sheet1!Q726="Manager",3,Sheet1!Q726="Manufacturing Director",4,Sheet1!Q726="Research Director",5,Sheet1!Q726="Research Scientist",6,Sheet1!Q726="Sales Executive",7,Sheet1!Q726="Sales Representative",8)</f>
        <v>4</v>
      </c>
      <c r="Q726">
        <v>3</v>
      </c>
      <c r="R726">
        <f>IF(Sheet1!S726="Single",0,IF(Sheet1!S726="Married",1,2))</f>
        <v>2</v>
      </c>
      <c r="S726">
        <v>4377</v>
      </c>
      <c r="T726">
        <v>24117</v>
      </c>
      <c r="U726">
        <v>1</v>
      </c>
      <c r="V726">
        <f>IF(Sheet1!X726="No",0,1)</f>
        <v>0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</row>
    <row r="727" spans="1:34" x14ac:dyDescent="0.3">
      <c r="A727">
        <f>IF(Sheet1!C727="No",0,1)</f>
        <v>1</v>
      </c>
      <c r="B727">
        <v>35</v>
      </c>
      <c r="C727">
        <f>IF(Sheet1!D727="Non-Travel",0,IF(Sheet1!D727="Travel_Frequently",1,2))</f>
        <v>2</v>
      </c>
      <c r="D727">
        <v>622</v>
      </c>
      <c r="E727">
        <f>IF(Sheet1!F727="Human Resources",0,IF(Sheet1!F727="Research &amp; Development",1,2))</f>
        <v>1</v>
      </c>
      <c r="F727">
        <v>14</v>
      </c>
      <c r="G727">
        <v>4</v>
      </c>
      <c r="H727" cm="1">
        <f t="array" ref="H727">_xlfn.IFS(Sheet1!I727="Human Resources",0,Sheet1!I727="Life Sciences",1,Sheet1!I727="Marketing",2,Sheet1!I727="Medical",3,Sheet1!I727="Technical Degree",4,Sheet1!I727="Other",5)</f>
        <v>5</v>
      </c>
      <c r="I727">
        <v>1</v>
      </c>
      <c r="J727">
        <v>1010</v>
      </c>
      <c r="K727">
        <v>3</v>
      </c>
      <c r="L727">
        <f>IF(Sheet1!M727="Male",0,1)</f>
        <v>0</v>
      </c>
      <c r="M727">
        <v>39</v>
      </c>
      <c r="N727">
        <v>2</v>
      </c>
      <c r="O727">
        <v>1</v>
      </c>
      <c r="P727" cm="1">
        <f t="array" ref="P727">_xlfn.IFS(Sheet1!Q727="Healthcare Representative",0,Sheet1!Q727="Human Resources",1,Sheet1!Q727="Laboratory Technician",2,Sheet1!Q727="Manager",3,Sheet1!Q727="Manufacturing Director",4,Sheet1!Q727="Research Director",5,Sheet1!Q727="Research Scientist",6,Sheet1!Q727="Sales Executive",7,Sheet1!Q727="Sales Representative",8)</f>
        <v>2</v>
      </c>
      <c r="Q727">
        <v>2</v>
      </c>
      <c r="R727">
        <f>IF(Sheet1!S727="Single",0,IF(Sheet1!S727="Married",1,2))</f>
        <v>2</v>
      </c>
      <c r="S727">
        <v>3743</v>
      </c>
      <c r="T727">
        <v>10074</v>
      </c>
      <c r="U727">
        <v>1</v>
      </c>
      <c r="V727">
        <f>IF(Sheet1!X727="No",0,1)</f>
        <v>1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</row>
    <row r="728" spans="1:34" x14ac:dyDescent="0.3">
      <c r="A728">
        <f>IF(Sheet1!C728="No",0,1)</f>
        <v>0</v>
      </c>
      <c r="B728">
        <v>31</v>
      </c>
      <c r="C728">
        <f>IF(Sheet1!D728="Non-Travel",0,IF(Sheet1!D728="Travel_Frequently",1,2))</f>
        <v>1</v>
      </c>
      <c r="D728">
        <v>853</v>
      </c>
      <c r="E728">
        <f>IF(Sheet1!F728="Human Resources",0,IF(Sheet1!F728="Research &amp; Development",1,2))</f>
        <v>1</v>
      </c>
      <c r="F728">
        <v>1</v>
      </c>
      <c r="G728">
        <v>1</v>
      </c>
      <c r="H728" cm="1">
        <f t="array" ref="H728">_xlfn.IFS(Sheet1!I728="Human Resources",0,Sheet1!I728="Life Sciences",1,Sheet1!I728="Marketing",2,Sheet1!I728="Medical",3,Sheet1!I728="Technical Degree",4,Sheet1!I728="Other",5)</f>
        <v>1</v>
      </c>
      <c r="I728">
        <v>1</v>
      </c>
      <c r="J728">
        <v>1011</v>
      </c>
      <c r="K728">
        <v>3</v>
      </c>
      <c r="L728">
        <f>IF(Sheet1!M728="Male",0,1)</f>
        <v>1</v>
      </c>
      <c r="M728">
        <v>96</v>
      </c>
      <c r="N728">
        <v>3</v>
      </c>
      <c r="O728">
        <v>2</v>
      </c>
      <c r="P728" cm="1">
        <f t="array" ref="P728">_xlfn.IFS(Sheet1!Q728="Healthcare Representative",0,Sheet1!Q728="Human Resources",1,Sheet1!Q728="Laboratory Technician",2,Sheet1!Q728="Manager",3,Sheet1!Q728="Manufacturing Director",4,Sheet1!Q728="Research Director",5,Sheet1!Q728="Research Scientist",6,Sheet1!Q728="Sales Executive",7,Sheet1!Q728="Sales Representative",8)</f>
        <v>4</v>
      </c>
      <c r="Q728">
        <v>1</v>
      </c>
      <c r="R728">
        <f>IF(Sheet1!S728="Single",0,IF(Sheet1!S728="Married",1,2))</f>
        <v>1</v>
      </c>
      <c r="S728">
        <v>4148</v>
      </c>
      <c r="T728">
        <v>11275</v>
      </c>
      <c r="U728">
        <v>1</v>
      </c>
      <c r="V728">
        <f>IF(Sheet1!X728="No",0,1)</f>
        <v>0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</row>
    <row r="729" spans="1:34" x14ac:dyDescent="0.3">
      <c r="A729">
        <f>IF(Sheet1!C729="No",0,1)</f>
        <v>0</v>
      </c>
      <c r="B729">
        <v>18</v>
      </c>
      <c r="C729">
        <f>IF(Sheet1!D729="Non-Travel",0,IF(Sheet1!D729="Travel_Frequently",1,2))</f>
        <v>0</v>
      </c>
      <c r="D729">
        <v>287</v>
      </c>
      <c r="E729">
        <f>IF(Sheet1!F729="Human Resources",0,IF(Sheet1!F729="Research &amp; Development",1,2))</f>
        <v>1</v>
      </c>
      <c r="F729">
        <v>5</v>
      </c>
      <c r="G729">
        <v>2</v>
      </c>
      <c r="H729" cm="1">
        <f t="array" ref="H729">_xlfn.IFS(Sheet1!I729="Human Resources",0,Sheet1!I729="Life Sciences",1,Sheet1!I729="Marketing",2,Sheet1!I729="Medical",3,Sheet1!I729="Technical Degree",4,Sheet1!I729="Other",5)</f>
        <v>1</v>
      </c>
      <c r="I729">
        <v>1</v>
      </c>
      <c r="J729">
        <v>1012</v>
      </c>
      <c r="K729">
        <v>2</v>
      </c>
      <c r="L729">
        <f>IF(Sheet1!M729="Male",0,1)</f>
        <v>0</v>
      </c>
      <c r="M729">
        <v>73</v>
      </c>
      <c r="N729">
        <v>3</v>
      </c>
      <c r="O729">
        <v>1</v>
      </c>
      <c r="P729" cm="1">
        <f t="array" ref="P729">_xlfn.IFS(Sheet1!Q729="Healthcare Representative",0,Sheet1!Q729="Human Resources",1,Sheet1!Q729="Laboratory Technician",2,Sheet1!Q729="Manager",3,Sheet1!Q729="Manufacturing Director",4,Sheet1!Q729="Research Director",5,Sheet1!Q729="Research Scientist",6,Sheet1!Q729="Sales Executive",7,Sheet1!Q729="Sales Representative",8)</f>
        <v>6</v>
      </c>
      <c r="Q729">
        <v>4</v>
      </c>
      <c r="R729">
        <f>IF(Sheet1!S729="Single",0,IF(Sheet1!S729="Married",1,2))</f>
        <v>0</v>
      </c>
      <c r="S729">
        <v>1051</v>
      </c>
      <c r="T729">
        <v>13493</v>
      </c>
      <c r="U729">
        <v>1</v>
      </c>
      <c r="V729">
        <f>IF(Sheet1!X729="No",0,1)</f>
        <v>0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>
        <f>IF(Sheet1!C730="No",0,1)</f>
        <v>0</v>
      </c>
      <c r="B730">
        <v>54</v>
      </c>
      <c r="C730">
        <f>IF(Sheet1!D730="Non-Travel",0,IF(Sheet1!D730="Travel_Frequently",1,2))</f>
        <v>2</v>
      </c>
      <c r="D730">
        <v>1441</v>
      </c>
      <c r="E730">
        <f>IF(Sheet1!F730="Human Resources",0,IF(Sheet1!F730="Research &amp; Development",1,2))</f>
        <v>1</v>
      </c>
      <c r="F730">
        <v>17</v>
      </c>
      <c r="G730">
        <v>3</v>
      </c>
      <c r="H730" cm="1">
        <f t="array" ref="H730">_xlfn.IFS(Sheet1!I730="Human Resources",0,Sheet1!I730="Life Sciences",1,Sheet1!I730="Marketing",2,Sheet1!I730="Medical",3,Sheet1!I730="Technical Degree",4,Sheet1!I730="Other",5)</f>
        <v>4</v>
      </c>
      <c r="I730">
        <v>1</v>
      </c>
      <c r="J730">
        <v>1013</v>
      </c>
      <c r="K730">
        <v>3</v>
      </c>
      <c r="L730">
        <f>IF(Sheet1!M730="Male",0,1)</f>
        <v>1</v>
      </c>
      <c r="M730">
        <v>56</v>
      </c>
      <c r="N730">
        <v>3</v>
      </c>
      <c r="O730">
        <v>3</v>
      </c>
      <c r="P730" cm="1">
        <f t="array" ref="P730">_xlfn.IFS(Sheet1!Q730="Healthcare Representative",0,Sheet1!Q730="Human Resources",1,Sheet1!Q730="Laboratory Technician",2,Sheet1!Q730="Manager",3,Sheet1!Q730="Manufacturing Director",4,Sheet1!Q730="Research Director",5,Sheet1!Q730="Research Scientist",6,Sheet1!Q730="Sales Executive",7,Sheet1!Q730="Sales Representative",8)</f>
        <v>4</v>
      </c>
      <c r="Q730">
        <v>3</v>
      </c>
      <c r="R730">
        <f>IF(Sheet1!S730="Single",0,IF(Sheet1!S730="Married",1,2))</f>
        <v>1</v>
      </c>
      <c r="S730">
        <v>10739</v>
      </c>
      <c r="T730">
        <v>13943</v>
      </c>
      <c r="U730">
        <v>8</v>
      </c>
      <c r="V730">
        <f>IF(Sheet1!X730="No",0,1)</f>
        <v>0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</row>
    <row r="731" spans="1:34" x14ac:dyDescent="0.3">
      <c r="A731">
        <f>IF(Sheet1!C731="No",0,1)</f>
        <v>0</v>
      </c>
      <c r="B731">
        <v>35</v>
      </c>
      <c r="C731">
        <f>IF(Sheet1!D731="Non-Travel",0,IF(Sheet1!D731="Travel_Frequently",1,2))</f>
        <v>2</v>
      </c>
      <c r="D731">
        <v>583</v>
      </c>
      <c r="E731">
        <f>IF(Sheet1!F731="Human Resources",0,IF(Sheet1!F731="Research &amp; Development",1,2))</f>
        <v>1</v>
      </c>
      <c r="F731">
        <v>25</v>
      </c>
      <c r="G731">
        <v>4</v>
      </c>
      <c r="H731" cm="1">
        <f t="array" ref="H731">_xlfn.IFS(Sheet1!I731="Human Resources",0,Sheet1!I731="Life Sciences",1,Sheet1!I731="Marketing",2,Sheet1!I731="Medical",3,Sheet1!I731="Technical Degree",4,Sheet1!I731="Other",5)</f>
        <v>3</v>
      </c>
      <c r="I731">
        <v>1</v>
      </c>
      <c r="J731">
        <v>1014</v>
      </c>
      <c r="K731">
        <v>3</v>
      </c>
      <c r="L731">
        <f>IF(Sheet1!M731="Male",0,1)</f>
        <v>1</v>
      </c>
      <c r="M731">
        <v>57</v>
      </c>
      <c r="N731">
        <v>3</v>
      </c>
      <c r="O731">
        <v>3</v>
      </c>
      <c r="P731" cm="1">
        <f t="array" ref="P731">_xlfn.IFS(Sheet1!Q731="Healthcare Representative",0,Sheet1!Q731="Human Resources",1,Sheet1!Q731="Laboratory Technician",2,Sheet1!Q731="Manager",3,Sheet1!Q731="Manufacturing Director",4,Sheet1!Q731="Research Director",5,Sheet1!Q731="Research Scientist",6,Sheet1!Q731="Sales Executive",7,Sheet1!Q731="Sales Representative",8)</f>
        <v>0</v>
      </c>
      <c r="Q731">
        <v>3</v>
      </c>
      <c r="R731">
        <f>IF(Sheet1!S731="Single",0,IF(Sheet1!S731="Married",1,2))</f>
        <v>2</v>
      </c>
      <c r="S731">
        <v>10388</v>
      </c>
      <c r="T731">
        <v>6975</v>
      </c>
      <c r="U731">
        <v>1</v>
      </c>
      <c r="V731">
        <f>IF(Sheet1!X731="No",0,1)</f>
        <v>1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</row>
    <row r="732" spans="1:34" x14ac:dyDescent="0.3">
      <c r="A732">
        <f>IF(Sheet1!C732="No",0,1)</f>
        <v>0</v>
      </c>
      <c r="B732">
        <v>30</v>
      </c>
      <c r="C732">
        <f>IF(Sheet1!D732="Non-Travel",0,IF(Sheet1!D732="Travel_Frequently",1,2))</f>
        <v>2</v>
      </c>
      <c r="D732">
        <v>153</v>
      </c>
      <c r="E732">
        <f>IF(Sheet1!F732="Human Resources",0,IF(Sheet1!F732="Research &amp; Development",1,2))</f>
        <v>1</v>
      </c>
      <c r="F732">
        <v>8</v>
      </c>
      <c r="G732">
        <v>2</v>
      </c>
      <c r="H732" cm="1">
        <f t="array" ref="H732">_xlfn.IFS(Sheet1!I732="Human Resources",0,Sheet1!I732="Life Sciences",1,Sheet1!I732="Marketing",2,Sheet1!I732="Medical",3,Sheet1!I732="Technical Degree",4,Sheet1!I732="Other",5)</f>
        <v>1</v>
      </c>
      <c r="I732">
        <v>1</v>
      </c>
      <c r="J732">
        <v>1015</v>
      </c>
      <c r="K732">
        <v>2</v>
      </c>
      <c r="L732">
        <f>IF(Sheet1!M732="Male",0,1)</f>
        <v>1</v>
      </c>
      <c r="M732">
        <v>73</v>
      </c>
      <c r="N732">
        <v>4</v>
      </c>
      <c r="O732">
        <v>3</v>
      </c>
      <c r="P732" cm="1">
        <f t="array" ref="P732">_xlfn.IFS(Sheet1!Q732="Healthcare Representative",0,Sheet1!Q732="Human Resources",1,Sheet1!Q732="Laboratory Technician",2,Sheet1!Q732="Manager",3,Sheet1!Q732="Manufacturing Director",4,Sheet1!Q732="Research Director",5,Sheet1!Q732="Research Scientist",6,Sheet1!Q732="Sales Executive",7,Sheet1!Q732="Sales Representative",8)</f>
        <v>5</v>
      </c>
      <c r="Q732">
        <v>1</v>
      </c>
      <c r="R732">
        <f>IF(Sheet1!S732="Single",0,IF(Sheet1!S732="Married",1,2))</f>
        <v>1</v>
      </c>
      <c r="S732">
        <v>11416</v>
      </c>
      <c r="T732">
        <v>17802</v>
      </c>
      <c r="U732">
        <v>0</v>
      </c>
      <c r="V732">
        <f>IF(Sheet1!X732="No",0,1)</f>
        <v>1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</row>
    <row r="733" spans="1:34" x14ac:dyDescent="0.3">
      <c r="A733">
        <f>IF(Sheet1!C733="No",0,1)</f>
        <v>1</v>
      </c>
      <c r="B733">
        <v>20</v>
      </c>
      <c r="C733">
        <f>IF(Sheet1!D733="Non-Travel",0,IF(Sheet1!D733="Travel_Frequently",1,2))</f>
        <v>2</v>
      </c>
      <c r="D733">
        <v>1097</v>
      </c>
      <c r="E733">
        <f>IF(Sheet1!F733="Human Resources",0,IF(Sheet1!F733="Research &amp; Development",1,2))</f>
        <v>1</v>
      </c>
      <c r="F733">
        <v>11</v>
      </c>
      <c r="G733">
        <v>3</v>
      </c>
      <c r="H733" cm="1">
        <f t="array" ref="H733">_xlfn.IFS(Sheet1!I733="Human Resources",0,Sheet1!I733="Life Sciences",1,Sheet1!I733="Marketing",2,Sheet1!I733="Medical",3,Sheet1!I733="Technical Degree",4,Sheet1!I733="Other",5)</f>
        <v>3</v>
      </c>
      <c r="I733">
        <v>1</v>
      </c>
      <c r="J733">
        <v>1016</v>
      </c>
      <c r="K733">
        <v>4</v>
      </c>
      <c r="L733">
        <f>IF(Sheet1!M733="Male",0,1)</f>
        <v>1</v>
      </c>
      <c r="M733">
        <v>98</v>
      </c>
      <c r="N733">
        <v>2</v>
      </c>
      <c r="O733">
        <v>1</v>
      </c>
      <c r="P733" cm="1">
        <f t="array" ref="P733">_xlfn.IFS(Sheet1!Q733="Healthcare Representative",0,Sheet1!Q733="Human Resources",1,Sheet1!Q733="Laboratory Technician",2,Sheet1!Q733="Manager",3,Sheet1!Q733="Manufacturing Director",4,Sheet1!Q733="Research Director",5,Sheet1!Q733="Research Scientist",6,Sheet1!Q733="Sales Executive",7,Sheet1!Q733="Sales Representative",8)</f>
        <v>6</v>
      </c>
      <c r="Q733">
        <v>1</v>
      </c>
      <c r="R733">
        <f>IF(Sheet1!S733="Single",0,IF(Sheet1!S733="Married",1,2))</f>
        <v>0</v>
      </c>
      <c r="S733">
        <v>2600</v>
      </c>
      <c r="T733">
        <v>18275</v>
      </c>
      <c r="U733">
        <v>1</v>
      </c>
      <c r="V733">
        <f>IF(Sheet1!X733="No",0,1)</f>
        <v>1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</row>
    <row r="734" spans="1:34" x14ac:dyDescent="0.3">
      <c r="A734">
        <f>IF(Sheet1!C734="No",0,1)</f>
        <v>1</v>
      </c>
      <c r="B734">
        <v>30</v>
      </c>
      <c r="C734">
        <f>IF(Sheet1!D734="Non-Travel",0,IF(Sheet1!D734="Travel_Frequently",1,2))</f>
        <v>1</v>
      </c>
      <c r="D734">
        <v>109</v>
      </c>
      <c r="E734">
        <f>IF(Sheet1!F734="Human Resources",0,IF(Sheet1!F734="Research &amp; Development",1,2))</f>
        <v>1</v>
      </c>
      <c r="F734">
        <v>5</v>
      </c>
      <c r="G734">
        <v>3</v>
      </c>
      <c r="H734" cm="1">
        <f t="array" ref="H734">_xlfn.IFS(Sheet1!I734="Human Resources",0,Sheet1!I734="Life Sciences",1,Sheet1!I734="Marketing",2,Sheet1!I734="Medical",3,Sheet1!I734="Technical Degree",4,Sheet1!I734="Other",5)</f>
        <v>3</v>
      </c>
      <c r="I734">
        <v>1</v>
      </c>
      <c r="J734">
        <v>1017</v>
      </c>
      <c r="K734">
        <v>2</v>
      </c>
      <c r="L734">
        <f>IF(Sheet1!M734="Male",0,1)</f>
        <v>1</v>
      </c>
      <c r="M734">
        <v>60</v>
      </c>
      <c r="N734">
        <v>3</v>
      </c>
      <c r="O734">
        <v>1</v>
      </c>
      <c r="P734" cm="1">
        <f t="array" ref="P734">_xlfn.IFS(Sheet1!Q734="Healthcare Representative",0,Sheet1!Q734="Human Resources",1,Sheet1!Q734="Laboratory Technician",2,Sheet1!Q734="Manager",3,Sheet1!Q734="Manufacturing Director",4,Sheet1!Q734="Research Director",5,Sheet1!Q734="Research Scientist",6,Sheet1!Q734="Sales Executive",7,Sheet1!Q734="Sales Representative",8)</f>
        <v>2</v>
      </c>
      <c r="Q734">
        <v>2</v>
      </c>
      <c r="R734">
        <f>IF(Sheet1!S734="Single",0,IF(Sheet1!S734="Married",1,2))</f>
        <v>0</v>
      </c>
      <c r="S734">
        <v>2422</v>
      </c>
      <c r="T734">
        <v>25725</v>
      </c>
      <c r="U734">
        <v>0</v>
      </c>
      <c r="V734">
        <f>IF(Sheet1!X734="No",0,1)</f>
        <v>0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</row>
    <row r="735" spans="1:34" x14ac:dyDescent="0.3">
      <c r="A735">
        <f>IF(Sheet1!C735="No",0,1)</f>
        <v>0</v>
      </c>
      <c r="B735">
        <v>26</v>
      </c>
      <c r="C735">
        <f>IF(Sheet1!D735="Non-Travel",0,IF(Sheet1!D735="Travel_Frequently",1,2))</f>
        <v>2</v>
      </c>
      <c r="D735">
        <v>1066</v>
      </c>
      <c r="E735">
        <f>IF(Sheet1!F735="Human Resources",0,IF(Sheet1!F735="Research &amp; Development",1,2))</f>
        <v>1</v>
      </c>
      <c r="F735">
        <v>2</v>
      </c>
      <c r="G735">
        <v>2</v>
      </c>
      <c r="H735" cm="1">
        <f t="array" ref="H735">_xlfn.IFS(Sheet1!I735="Human Resources",0,Sheet1!I735="Life Sciences",1,Sheet1!I735="Marketing",2,Sheet1!I735="Medical",3,Sheet1!I735="Technical Degree",4,Sheet1!I735="Other",5)</f>
        <v>3</v>
      </c>
      <c r="I735">
        <v>1</v>
      </c>
      <c r="J735">
        <v>1018</v>
      </c>
      <c r="K735">
        <v>4</v>
      </c>
      <c r="L735">
        <f>IF(Sheet1!M735="Male",0,1)</f>
        <v>0</v>
      </c>
      <c r="M735">
        <v>32</v>
      </c>
      <c r="N735">
        <v>4</v>
      </c>
      <c r="O735">
        <v>2</v>
      </c>
      <c r="P735" cm="1">
        <f t="array" ref="P735">_xlfn.IFS(Sheet1!Q735="Healthcare Representative",0,Sheet1!Q735="Human Resources",1,Sheet1!Q735="Laboratory Technician",2,Sheet1!Q735="Manager",3,Sheet1!Q735="Manufacturing Director",4,Sheet1!Q735="Research Director",5,Sheet1!Q735="Research Scientist",6,Sheet1!Q735="Sales Executive",7,Sheet1!Q735="Sales Representative",8)</f>
        <v>4</v>
      </c>
      <c r="Q735">
        <v>4</v>
      </c>
      <c r="R735">
        <f>IF(Sheet1!S735="Single",0,IF(Sheet1!S735="Married",1,2))</f>
        <v>1</v>
      </c>
      <c r="S735">
        <v>5472</v>
      </c>
      <c r="T735">
        <v>3334</v>
      </c>
      <c r="U735">
        <v>1</v>
      </c>
      <c r="V735">
        <f>IF(Sheet1!X735="No",0,1)</f>
        <v>0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</row>
    <row r="736" spans="1:34" x14ac:dyDescent="0.3">
      <c r="A736">
        <f>IF(Sheet1!C736="No",0,1)</f>
        <v>0</v>
      </c>
      <c r="B736">
        <v>22</v>
      </c>
      <c r="C736">
        <f>IF(Sheet1!D736="Non-Travel",0,IF(Sheet1!D736="Travel_Frequently",1,2))</f>
        <v>2</v>
      </c>
      <c r="D736">
        <v>217</v>
      </c>
      <c r="E736">
        <f>IF(Sheet1!F736="Human Resources",0,IF(Sheet1!F736="Research &amp; Development",1,2))</f>
        <v>1</v>
      </c>
      <c r="F736">
        <v>8</v>
      </c>
      <c r="G736">
        <v>1</v>
      </c>
      <c r="H736" cm="1">
        <f t="array" ref="H736">_xlfn.IFS(Sheet1!I736="Human Resources",0,Sheet1!I736="Life Sciences",1,Sheet1!I736="Marketing",2,Sheet1!I736="Medical",3,Sheet1!I736="Technical Degree",4,Sheet1!I736="Other",5)</f>
        <v>1</v>
      </c>
      <c r="I736">
        <v>1</v>
      </c>
      <c r="J736">
        <v>1019</v>
      </c>
      <c r="K736">
        <v>2</v>
      </c>
      <c r="L736">
        <f>IF(Sheet1!M736="Male",0,1)</f>
        <v>0</v>
      </c>
      <c r="M736">
        <v>94</v>
      </c>
      <c r="N736">
        <v>1</v>
      </c>
      <c r="O736">
        <v>1</v>
      </c>
      <c r="P736" cm="1">
        <f t="array" ref="P736">_xlfn.IFS(Sheet1!Q736="Healthcare Representative",0,Sheet1!Q736="Human Resources",1,Sheet1!Q736="Laboratory Technician",2,Sheet1!Q736="Manager",3,Sheet1!Q736="Manufacturing Director",4,Sheet1!Q736="Research Director",5,Sheet1!Q736="Research Scientist",6,Sheet1!Q736="Sales Executive",7,Sheet1!Q736="Sales Representative",8)</f>
        <v>2</v>
      </c>
      <c r="Q736">
        <v>1</v>
      </c>
      <c r="R736">
        <f>IF(Sheet1!S736="Single",0,IF(Sheet1!S736="Married",1,2))</f>
        <v>1</v>
      </c>
      <c r="S736">
        <v>2451</v>
      </c>
      <c r="T736">
        <v>6881</v>
      </c>
      <c r="U736">
        <v>1</v>
      </c>
      <c r="V736">
        <f>IF(Sheet1!X736="No",0,1)</f>
        <v>0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</row>
    <row r="737" spans="1:34" x14ac:dyDescent="0.3">
      <c r="A737">
        <f>IF(Sheet1!C737="No",0,1)</f>
        <v>0</v>
      </c>
      <c r="B737">
        <v>48</v>
      </c>
      <c r="C737">
        <f>IF(Sheet1!D737="Non-Travel",0,IF(Sheet1!D737="Travel_Frequently",1,2))</f>
        <v>2</v>
      </c>
      <c r="D737">
        <v>277</v>
      </c>
      <c r="E737">
        <f>IF(Sheet1!F737="Human Resources",0,IF(Sheet1!F737="Research &amp; Development",1,2))</f>
        <v>1</v>
      </c>
      <c r="F737">
        <v>6</v>
      </c>
      <c r="G737">
        <v>3</v>
      </c>
      <c r="H737" cm="1">
        <f t="array" ref="H737">_xlfn.IFS(Sheet1!I737="Human Resources",0,Sheet1!I737="Life Sciences",1,Sheet1!I737="Marketing",2,Sheet1!I737="Medical",3,Sheet1!I737="Technical Degree",4,Sheet1!I737="Other",5)</f>
        <v>1</v>
      </c>
      <c r="I737">
        <v>1</v>
      </c>
      <c r="J737">
        <v>1022</v>
      </c>
      <c r="K737">
        <v>1</v>
      </c>
      <c r="L737">
        <f>IF(Sheet1!M737="Male",0,1)</f>
        <v>0</v>
      </c>
      <c r="M737">
        <v>97</v>
      </c>
      <c r="N737">
        <v>2</v>
      </c>
      <c r="O737">
        <v>2</v>
      </c>
      <c r="P737" cm="1">
        <f t="array" ref="P737">_xlfn.IFS(Sheet1!Q737="Healthcare Representative",0,Sheet1!Q737="Human Resources",1,Sheet1!Q737="Laboratory Technician",2,Sheet1!Q737="Manager",3,Sheet1!Q737="Manufacturing Director",4,Sheet1!Q737="Research Director",5,Sheet1!Q737="Research Scientist",6,Sheet1!Q737="Sales Executive",7,Sheet1!Q737="Sales Representative",8)</f>
        <v>0</v>
      </c>
      <c r="Q737">
        <v>3</v>
      </c>
      <c r="R737">
        <f>IF(Sheet1!S737="Single",0,IF(Sheet1!S737="Married",1,2))</f>
        <v>0</v>
      </c>
      <c r="S737">
        <v>4240</v>
      </c>
      <c r="T737">
        <v>13119</v>
      </c>
      <c r="U737">
        <v>2</v>
      </c>
      <c r="V737">
        <f>IF(Sheet1!X737="No",0,1)</f>
        <v>0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</row>
    <row r="738" spans="1:34" x14ac:dyDescent="0.3">
      <c r="A738">
        <f>IF(Sheet1!C738="No",0,1)</f>
        <v>0</v>
      </c>
      <c r="B738">
        <v>48</v>
      </c>
      <c r="C738">
        <f>IF(Sheet1!D738="Non-Travel",0,IF(Sheet1!D738="Travel_Frequently",1,2))</f>
        <v>2</v>
      </c>
      <c r="D738">
        <v>1355</v>
      </c>
      <c r="E738">
        <f>IF(Sheet1!F738="Human Resources",0,IF(Sheet1!F738="Research &amp; Development",1,2))</f>
        <v>1</v>
      </c>
      <c r="F738">
        <v>4</v>
      </c>
      <c r="G738">
        <v>4</v>
      </c>
      <c r="H738" cm="1">
        <f t="array" ref="H738">_xlfn.IFS(Sheet1!I738="Human Resources",0,Sheet1!I738="Life Sciences",1,Sheet1!I738="Marketing",2,Sheet1!I738="Medical",3,Sheet1!I738="Technical Degree",4,Sheet1!I738="Other",5)</f>
        <v>1</v>
      </c>
      <c r="I738">
        <v>1</v>
      </c>
      <c r="J738">
        <v>1024</v>
      </c>
      <c r="K738">
        <v>3</v>
      </c>
      <c r="L738">
        <f>IF(Sheet1!M738="Male",0,1)</f>
        <v>0</v>
      </c>
      <c r="M738">
        <v>78</v>
      </c>
      <c r="N738">
        <v>2</v>
      </c>
      <c r="O738">
        <v>3</v>
      </c>
      <c r="P738" cm="1">
        <f t="array" ref="P738">_xlfn.IFS(Sheet1!Q738="Healthcare Representative",0,Sheet1!Q738="Human Resources",1,Sheet1!Q738="Laboratory Technician",2,Sheet1!Q738="Manager",3,Sheet1!Q738="Manufacturing Director",4,Sheet1!Q738="Research Director",5,Sheet1!Q738="Research Scientist",6,Sheet1!Q738="Sales Executive",7,Sheet1!Q738="Sales Representative",8)</f>
        <v>0</v>
      </c>
      <c r="Q738">
        <v>3</v>
      </c>
      <c r="R738">
        <f>IF(Sheet1!S738="Single",0,IF(Sheet1!S738="Married",1,2))</f>
        <v>0</v>
      </c>
      <c r="S738">
        <v>10999</v>
      </c>
      <c r="T738">
        <v>22245</v>
      </c>
      <c r="U738">
        <v>7</v>
      </c>
      <c r="V738">
        <f>IF(Sheet1!X738="No",0,1)</f>
        <v>0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</row>
    <row r="739" spans="1:34" x14ac:dyDescent="0.3">
      <c r="A739">
        <f>IF(Sheet1!C739="No",0,1)</f>
        <v>0</v>
      </c>
      <c r="B739">
        <v>41</v>
      </c>
      <c r="C739">
        <f>IF(Sheet1!D739="Non-Travel",0,IF(Sheet1!D739="Travel_Frequently",1,2))</f>
        <v>2</v>
      </c>
      <c r="D739">
        <v>549</v>
      </c>
      <c r="E739">
        <f>IF(Sheet1!F739="Human Resources",0,IF(Sheet1!F739="Research &amp; Development",1,2))</f>
        <v>1</v>
      </c>
      <c r="F739">
        <v>7</v>
      </c>
      <c r="G739">
        <v>2</v>
      </c>
      <c r="H739" cm="1">
        <f t="array" ref="H739">_xlfn.IFS(Sheet1!I739="Human Resources",0,Sheet1!I739="Life Sciences",1,Sheet1!I739="Marketing",2,Sheet1!I739="Medical",3,Sheet1!I739="Technical Degree",4,Sheet1!I739="Other",5)</f>
        <v>3</v>
      </c>
      <c r="I739">
        <v>1</v>
      </c>
      <c r="J739">
        <v>1025</v>
      </c>
      <c r="K739">
        <v>4</v>
      </c>
      <c r="L739">
        <f>IF(Sheet1!M739="Male",0,1)</f>
        <v>1</v>
      </c>
      <c r="M739">
        <v>42</v>
      </c>
      <c r="N739">
        <v>3</v>
      </c>
      <c r="O739">
        <v>2</v>
      </c>
      <c r="P739" cm="1">
        <f t="array" ref="P739">_xlfn.IFS(Sheet1!Q739="Healthcare Representative",0,Sheet1!Q739="Human Resources",1,Sheet1!Q739="Laboratory Technician",2,Sheet1!Q739="Manager",3,Sheet1!Q739="Manufacturing Director",4,Sheet1!Q739="Research Director",5,Sheet1!Q739="Research Scientist",6,Sheet1!Q739="Sales Executive",7,Sheet1!Q739="Sales Representative",8)</f>
        <v>4</v>
      </c>
      <c r="Q739">
        <v>3</v>
      </c>
      <c r="R739">
        <f>IF(Sheet1!S739="Single",0,IF(Sheet1!S739="Married",1,2))</f>
        <v>0</v>
      </c>
      <c r="S739">
        <v>5003</v>
      </c>
      <c r="T739">
        <v>23371</v>
      </c>
      <c r="U739">
        <v>6</v>
      </c>
      <c r="V739">
        <f>IF(Sheet1!X739="No",0,1)</f>
        <v>0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</row>
    <row r="740" spans="1:34" x14ac:dyDescent="0.3">
      <c r="A740">
        <f>IF(Sheet1!C740="No",0,1)</f>
        <v>0</v>
      </c>
      <c r="B740">
        <v>39</v>
      </c>
      <c r="C740">
        <f>IF(Sheet1!D740="Non-Travel",0,IF(Sheet1!D740="Travel_Frequently",1,2))</f>
        <v>2</v>
      </c>
      <c r="D740">
        <v>466</v>
      </c>
      <c r="E740">
        <f>IF(Sheet1!F740="Human Resources",0,IF(Sheet1!F740="Research &amp; Development",1,2))</f>
        <v>1</v>
      </c>
      <c r="F740">
        <v>1</v>
      </c>
      <c r="G740">
        <v>1</v>
      </c>
      <c r="H740" cm="1">
        <f t="array" ref="H740">_xlfn.IFS(Sheet1!I740="Human Resources",0,Sheet1!I740="Life Sciences",1,Sheet1!I740="Marketing",2,Sheet1!I740="Medical",3,Sheet1!I740="Technical Degree",4,Sheet1!I740="Other",5)</f>
        <v>1</v>
      </c>
      <c r="I740">
        <v>1</v>
      </c>
      <c r="J740">
        <v>1026</v>
      </c>
      <c r="K740">
        <v>4</v>
      </c>
      <c r="L740">
        <f>IF(Sheet1!M740="Male",0,1)</f>
        <v>1</v>
      </c>
      <c r="M740">
        <v>65</v>
      </c>
      <c r="N740">
        <v>2</v>
      </c>
      <c r="O740">
        <v>4</v>
      </c>
      <c r="P740" cm="1">
        <f t="array" ref="P740">_xlfn.IFS(Sheet1!Q740="Healthcare Representative",0,Sheet1!Q740="Human Resources",1,Sheet1!Q740="Laboratory Technician",2,Sheet1!Q740="Manager",3,Sheet1!Q740="Manufacturing Director",4,Sheet1!Q740="Research Director",5,Sheet1!Q740="Research Scientist",6,Sheet1!Q740="Sales Executive",7,Sheet1!Q740="Sales Representative",8)</f>
        <v>4</v>
      </c>
      <c r="Q740">
        <v>4</v>
      </c>
      <c r="R740">
        <f>IF(Sheet1!S740="Single",0,IF(Sheet1!S740="Married",1,2))</f>
        <v>1</v>
      </c>
      <c r="S740">
        <v>12742</v>
      </c>
      <c r="T740">
        <v>7060</v>
      </c>
      <c r="U740">
        <v>1</v>
      </c>
      <c r="V740">
        <f>IF(Sheet1!X740="No",0,1)</f>
        <v>0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</row>
    <row r="741" spans="1:34" x14ac:dyDescent="0.3">
      <c r="A741">
        <f>IF(Sheet1!C741="No",0,1)</f>
        <v>0</v>
      </c>
      <c r="B741">
        <v>27</v>
      </c>
      <c r="C741">
        <f>IF(Sheet1!D741="Non-Travel",0,IF(Sheet1!D741="Travel_Frequently",1,2))</f>
        <v>2</v>
      </c>
      <c r="D741">
        <v>1055</v>
      </c>
      <c r="E741">
        <f>IF(Sheet1!F741="Human Resources",0,IF(Sheet1!F741="Research &amp; Development",1,2))</f>
        <v>1</v>
      </c>
      <c r="F741">
        <v>2</v>
      </c>
      <c r="G741">
        <v>4</v>
      </c>
      <c r="H741" cm="1">
        <f t="array" ref="H741">_xlfn.IFS(Sheet1!I741="Human Resources",0,Sheet1!I741="Life Sciences",1,Sheet1!I741="Marketing",2,Sheet1!I741="Medical",3,Sheet1!I741="Technical Degree",4,Sheet1!I741="Other",5)</f>
        <v>1</v>
      </c>
      <c r="I741">
        <v>1</v>
      </c>
      <c r="J741">
        <v>1027</v>
      </c>
      <c r="K741">
        <v>1</v>
      </c>
      <c r="L741">
        <f>IF(Sheet1!M741="Male",0,1)</f>
        <v>1</v>
      </c>
      <c r="M741">
        <v>47</v>
      </c>
      <c r="N741">
        <v>3</v>
      </c>
      <c r="O741">
        <v>2</v>
      </c>
      <c r="P741" cm="1">
        <f t="array" ref="P741">_xlfn.IFS(Sheet1!Q741="Healthcare Representative",0,Sheet1!Q741="Human Resources",1,Sheet1!Q741="Laboratory Technician",2,Sheet1!Q741="Manager",3,Sheet1!Q741="Manufacturing Director",4,Sheet1!Q741="Research Director",5,Sheet1!Q741="Research Scientist",6,Sheet1!Q741="Sales Executive",7,Sheet1!Q741="Sales Representative",8)</f>
        <v>4</v>
      </c>
      <c r="Q741">
        <v>4</v>
      </c>
      <c r="R741">
        <f>IF(Sheet1!S741="Single",0,IF(Sheet1!S741="Married",1,2))</f>
        <v>1</v>
      </c>
      <c r="S741">
        <v>4227</v>
      </c>
      <c r="T741">
        <v>4658</v>
      </c>
      <c r="U741">
        <v>0</v>
      </c>
      <c r="V741">
        <f>IF(Sheet1!X741="No",0,1)</f>
        <v>0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</row>
    <row r="742" spans="1:34" x14ac:dyDescent="0.3">
      <c r="A742">
        <f>IF(Sheet1!C742="No",0,1)</f>
        <v>0</v>
      </c>
      <c r="B742">
        <v>35</v>
      </c>
      <c r="C742">
        <f>IF(Sheet1!D742="Non-Travel",0,IF(Sheet1!D742="Travel_Frequently",1,2))</f>
        <v>2</v>
      </c>
      <c r="D742">
        <v>802</v>
      </c>
      <c r="E742">
        <f>IF(Sheet1!F742="Human Resources",0,IF(Sheet1!F742="Research &amp; Development",1,2))</f>
        <v>1</v>
      </c>
      <c r="F742">
        <v>10</v>
      </c>
      <c r="G742">
        <v>3</v>
      </c>
      <c r="H742" cm="1">
        <f t="array" ref="H742">_xlfn.IFS(Sheet1!I742="Human Resources",0,Sheet1!I742="Life Sciences",1,Sheet1!I742="Marketing",2,Sheet1!I742="Medical",3,Sheet1!I742="Technical Degree",4,Sheet1!I742="Other",5)</f>
        <v>5</v>
      </c>
      <c r="I742">
        <v>1</v>
      </c>
      <c r="J742">
        <v>1028</v>
      </c>
      <c r="K742">
        <v>2</v>
      </c>
      <c r="L742">
        <f>IF(Sheet1!M742="Male",0,1)</f>
        <v>0</v>
      </c>
      <c r="M742">
        <v>45</v>
      </c>
      <c r="N742">
        <v>3</v>
      </c>
      <c r="O742">
        <v>1</v>
      </c>
      <c r="P742" cm="1">
        <f t="array" ref="P742">_xlfn.IFS(Sheet1!Q742="Healthcare Representative",0,Sheet1!Q742="Human Resources",1,Sheet1!Q742="Laboratory Technician",2,Sheet1!Q742="Manager",3,Sheet1!Q742="Manufacturing Director",4,Sheet1!Q742="Research Director",5,Sheet1!Q742="Research Scientist",6,Sheet1!Q742="Sales Executive",7,Sheet1!Q742="Sales Representative",8)</f>
        <v>2</v>
      </c>
      <c r="Q742">
        <v>4</v>
      </c>
      <c r="R742">
        <f>IF(Sheet1!S742="Single",0,IF(Sheet1!S742="Married",1,2))</f>
        <v>2</v>
      </c>
      <c r="S742">
        <v>3917</v>
      </c>
      <c r="T742">
        <v>9541</v>
      </c>
      <c r="U742">
        <v>1</v>
      </c>
      <c r="V742">
        <f>IF(Sheet1!X742="No",0,1)</f>
        <v>0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</row>
    <row r="743" spans="1:34" x14ac:dyDescent="0.3">
      <c r="A743">
        <f>IF(Sheet1!C743="No",0,1)</f>
        <v>0</v>
      </c>
      <c r="B743">
        <v>42</v>
      </c>
      <c r="C743">
        <f>IF(Sheet1!D743="Non-Travel",0,IF(Sheet1!D743="Travel_Frequently",1,2))</f>
        <v>2</v>
      </c>
      <c r="D743">
        <v>265</v>
      </c>
      <c r="E743">
        <f>IF(Sheet1!F743="Human Resources",0,IF(Sheet1!F743="Research &amp; Development",1,2))</f>
        <v>2</v>
      </c>
      <c r="F743">
        <v>5</v>
      </c>
      <c r="G743">
        <v>2</v>
      </c>
      <c r="H743" cm="1">
        <f t="array" ref="H743">_xlfn.IFS(Sheet1!I743="Human Resources",0,Sheet1!I743="Life Sciences",1,Sheet1!I743="Marketing",2,Sheet1!I743="Medical",3,Sheet1!I743="Technical Degree",4,Sheet1!I743="Other",5)</f>
        <v>2</v>
      </c>
      <c r="I743">
        <v>1</v>
      </c>
      <c r="J743">
        <v>1029</v>
      </c>
      <c r="K743">
        <v>4</v>
      </c>
      <c r="L743">
        <f>IF(Sheet1!M743="Male",0,1)</f>
        <v>0</v>
      </c>
      <c r="M743">
        <v>90</v>
      </c>
      <c r="N743">
        <v>3</v>
      </c>
      <c r="O743">
        <v>5</v>
      </c>
      <c r="P743" cm="1">
        <f t="array" ref="P743">_xlfn.IFS(Sheet1!Q743="Healthcare Representative",0,Sheet1!Q743="Human Resources",1,Sheet1!Q743="Laboratory Technician",2,Sheet1!Q743="Manager",3,Sheet1!Q743="Manufacturing Director",4,Sheet1!Q743="Research Director",5,Sheet1!Q743="Research Scientist",6,Sheet1!Q743="Sales Executive",7,Sheet1!Q743="Sales Representative",8)</f>
        <v>3</v>
      </c>
      <c r="Q743">
        <v>3</v>
      </c>
      <c r="R743">
        <f>IF(Sheet1!S743="Single",0,IF(Sheet1!S743="Married",1,2))</f>
        <v>1</v>
      </c>
      <c r="S743">
        <v>18303</v>
      </c>
      <c r="T743">
        <v>7770</v>
      </c>
      <c r="U743">
        <v>6</v>
      </c>
      <c r="V743">
        <f>IF(Sheet1!X743="No",0,1)</f>
        <v>0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</row>
    <row r="744" spans="1:34" x14ac:dyDescent="0.3">
      <c r="A744">
        <f>IF(Sheet1!C744="No",0,1)</f>
        <v>0</v>
      </c>
      <c r="B744">
        <v>50</v>
      </c>
      <c r="C744">
        <f>IF(Sheet1!D744="Non-Travel",0,IF(Sheet1!D744="Travel_Frequently",1,2))</f>
        <v>2</v>
      </c>
      <c r="D744">
        <v>804</v>
      </c>
      <c r="E744">
        <f>IF(Sheet1!F744="Human Resources",0,IF(Sheet1!F744="Research &amp; Development",1,2))</f>
        <v>1</v>
      </c>
      <c r="F744">
        <v>9</v>
      </c>
      <c r="G744">
        <v>3</v>
      </c>
      <c r="H744" cm="1">
        <f t="array" ref="H744">_xlfn.IFS(Sheet1!I744="Human Resources",0,Sheet1!I744="Life Sciences",1,Sheet1!I744="Marketing",2,Sheet1!I744="Medical",3,Sheet1!I744="Technical Degree",4,Sheet1!I744="Other",5)</f>
        <v>1</v>
      </c>
      <c r="I744">
        <v>1</v>
      </c>
      <c r="J744">
        <v>1030</v>
      </c>
      <c r="K744">
        <v>1</v>
      </c>
      <c r="L744">
        <f>IF(Sheet1!M744="Male",0,1)</f>
        <v>0</v>
      </c>
      <c r="M744">
        <v>64</v>
      </c>
      <c r="N744">
        <v>3</v>
      </c>
      <c r="O744">
        <v>1</v>
      </c>
      <c r="P744" cm="1">
        <f t="array" ref="P744">_xlfn.IFS(Sheet1!Q744="Healthcare Representative",0,Sheet1!Q744="Human Resources",1,Sheet1!Q744="Laboratory Technician",2,Sheet1!Q744="Manager",3,Sheet1!Q744="Manufacturing Director",4,Sheet1!Q744="Research Director",5,Sheet1!Q744="Research Scientist",6,Sheet1!Q744="Sales Executive",7,Sheet1!Q744="Sales Representative",8)</f>
        <v>2</v>
      </c>
      <c r="Q744">
        <v>4</v>
      </c>
      <c r="R744">
        <f>IF(Sheet1!S744="Single",0,IF(Sheet1!S744="Married",1,2))</f>
        <v>1</v>
      </c>
      <c r="S744">
        <v>2380</v>
      </c>
      <c r="T744">
        <v>20165</v>
      </c>
      <c r="U744">
        <v>4</v>
      </c>
      <c r="V744">
        <f>IF(Sheet1!X744="No",0,1)</f>
        <v>0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3">
      <c r="A745">
        <f>IF(Sheet1!C745="No",0,1)</f>
        <v>0</v>
      </c>
      <c r="B745">
        <v>59</v>
      </c>
      <c r="C745">
        <f>IF(Sheet1!D745="Non-Travel",0,IF(Sheet1!D745="Travel_Frequently",1,2))</f>
        <v>2</v>
      </c>
      <c r="D745">
        <v>715</v>
      </c>
      <c r="E745">
        <f>IF(Sheet1!F745="Human Resources",0,IF(Sheet1!F745="Research &amp; Development",1,2))</f>
        <v>1</v>
      </c>
      <c r="F745">
        <v>2</v>
      </c>
      <c r="G745">
        <v>3</v>
      </c>
      <c r="H745" cm="1">
        <f t="array" ref="H745">_xlfn.IFS(Sheet1!I745="Human Resources",0,Sheet1!I745="Life Sciences",1,Sheet1!I745="Marketing",2,Sheet1!I745="Medical",3,Sheet1!I745="Technical Degree",4,Sheet1!I745="Other",5)</f>
        <v>1</v>
      </c>
      <c r="I745">
        <v>1</v>
      </c>
      <c r="J745">
        <v>1032</v>
      </c>
      <c r="K745">
        <v>3</v>
      </c>
      <c r="L745">
        <f>IF(Sheet1!M745="Male",0,1)</f>
        <v>1</v>
      </c>
      <c r="M745">
        <v>69</v>
      </c>
      <c r="N745">
        <v>2</v>
      </c>
      <c r="O745">
        <v>4</v>
      </c>
      <c r="P745" cm="1">
        <f t="array" ref="P745">_xlfn.IFS(Sheet1!Q745="Healthcare Representative",0,Sheet1!Q745="Human Resources",1,Sheet1!Q745="Laboratory Technician",2,Sheet1!Q745="Manager",3,Sheet1!Q745="Manufacturing Director",4,Sheet1!Q745="Research Director",5,Sheet1!Q745="Research Scientist",6,Sheet1!Q745="Sales Executive",7,Sheet1!Q745="Sales Representative",8)</f>
        <v>4</v>
      </c>
      <c r="Q745">
        <v>4</v>
      </c>
      <c r="R745">
        <f>IF(Sheet1!S745="Single",0,IF(Sheet1!S745="Married",1,2))</f>
        <v>0</v>
      </c>
      <c r="S745">
        <v>13726</v>
      </c>
      <c r="T745">
        <v>21829</v>
      </c>
      <c r="U745">
        <v>3</v>
      </c>
      <c r="V745">
        <f>IF(Sheet1!X745="No",0,1)</f>
        <v>1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</row>
    <row r="746" spans="1:34" x14ac:dyDescent="0.3">
      <c r="A746">
        <f>IF(Sheet1!C746="No",0,1)</f>
        <v>1</v>
      </c>
      <c r="B746">
        <v>37</v>
      </c>
      <c r="C746">
        <f>IF(Sheet1!D746="Non-Travel",0,IF(Sheet1!D746="Travel_Frequently",1,2))</f>
        <v>2</v>
      </c>
      <c r="D746">
        <v>1141</v>
      </c>
      <c r="E746">
        <f>IF(Sheet1!F746="Human Resources",0,IF(Sheet1!F746="Research &amp; Development",1,2))</f>
        <v>1</v>
      </c>
      <c r="F746">
        <v>11</v>
      </c>
      <c r="G746">
        <v>2</v>
      </c>
      <c r="H746" cm="1">
        <f t="array" ref="H746">_xlfn.IFS(Sheet1!I746="Human Resources",0,Sheet1!I746="Life Sciences",1,Sheet1!I746="Marketing",2,Sheet1!I746="Medical",3,Sheet1!I746="Technical Degree",4,Sheet1!I746="Other",5)</f>
        <v>3</v>
      </c>
      <c r="I746">
        <v>1</v>
      </c>
      <c r="J746">
        <v>1033</v>
      </c>
      <c r="K746">
        <v>1</v>
      </c>
      <c r="L746">
        <f>IF(Sheet1!M746="Male",0,1)</f>
        <v>1</v>
      </c>
      <c r="M746">
        <v>61</v>
      </c>
      <c r="N746">
        <v>1</v>
      </c>
      <c r="O746">
        <v>2</v>
      </c>
      <c r="P746" cm="1">
        <f t="array" ref="P746">_xlfn.IFS(Sheet1!Q746="Healthcare Representative",0,Sheet1!Q746="Human Resources",1,Sheet1!Q746="Laboratory Technician",2,Sheet1!Q746="Manager",3,Sheet1!Q746="Manufacturing Director",4,Sheet1!Q746="Research Director",5,Sheet1!Q746="Research Scientist",6,Sheet1!Q746="Sales Executive",7,Sheet1!Q746="Sales Representative",8)</f>
        <v>0</v>
      </c>
      <c r="Q746">
        <v>2</v>
      </c>
      <c r="R746">
        <f>IF(Sheet1!S746="Single",0,IF(Sheet1!S746="Married",1,2))</f>
        <v>1</v>
      </c>
      <c r="S746">
        <v>4777</v>
      </c>
      <c r="T746">
        <v>14382</v>
      </c>
      <c r="U746">
        <v>5</v>
      </c>
      <c r="V746">
        <f>IF(Sheet1!X746="No",0,1)</f>
        <v>0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</row>
    <row r="747" spans="1:34" x14ac:dyDescent="0.3">
      <c r="A747">
        <f>IF(Sheet1!C747="No",0,1)</f>
        <v>0</v>
      </c>
      <c r="B747">
        <v>55</v>
      </c>
      <c r="C747">
        <f>IF(Sheet1!D747="Non-Travel",0,IF(Sheet1!D747="Travel_Frequently",1,2))</f>
        <v>1</v>
      </c>
      <c r="D747">
        <v>135</v>
      </c>
      <c r="E747">
        <f>IF(Sheet1!F747="Human Resources",0,IF(Sheet1!F747="Research &amp; Development",1,2))</f>
        <v>1</v>
      </c>
      <c r="F747">
        <v>18</v>
      </c>
      <c r="G747">
        <v>4</v>
      </c>
      <c r="H747" cm="1">
        <f t="array" ref="H747">_xlfn.IFS(Sheet1!I747="Human Resources",0,Sheet1!I747="Life Sciences",1,Sheet1!I747="Marketing",2,Sheet1!I747="Medical",3,Sheet1!I747="Technical Degree",4,Sheet1!I747="Other",5)</f>
        <v>3</v>
      </c>
      <c r="I747">
        <v>1</v>
      </c>
      <c r="J747">
        <v>1034</v>
      </c>
      <c r="K747">
        <v>3</v>
      </c>
      <c r="L747">
        <f>IF(Sheet1!M747="Male",0,1)</f>
        <v>0</v>
      </c>
      <c r="M747">
        <v>62</v>
      </c>
      <c r="N747">
        <v>3</v>
      </c>
      <c r="O747">
        <v>2</v>
      </c>
      <c r="P747" cm="1">
        <f t="array" ref="P747">_xlfn.IFS(Sheet1!Q747="Healthcare Representative",0,Sheet1!Q747="Human Resources",1,Sheet1!Q747="Laboratory Technician",2,Sheet1!Q747="Manager",3,Sheet1!Q747="Manufacturing Director",4,Sheet1!Q747="Research Director",5,Sheet1!Q747="Research Scientist",6,Sheet1!Q747="Sales Executive",7,Sheet1!Q747="Sales Representative",8)</f>
        <v>0</v>
      </c>
      <c r="Q747">
        <v>2</v>
      </c>
      <c r="R747">
        <f>IF(Sheet1!S747="Single",0,IF(Sheet1!S747="Married",1,2))</f>
        <v>1</v>
      </c>
      <c r="S747">
        <v>6385</v>
      </c>
      <c r="T747">
        <v>12992</v>
      </c>
      <c r="U747">
        <v>3</v>
      </c>
      <c r="V747">
        <f>IF(Sheet1!X747="No",0,1)</f>
        <v>1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</row>
    <row r="748" spans="1:34" x14ac:dyDescent="0.3">
      <c r="A748">
        <f>IF(Sheet1!C748="No",0,1)</f>
        <v>0</v>
      </c>
      <c r="B748">
        <v>41</v>
      </c>
      <c r="C748">
        <f>IF(Sheet1!D748="Non-Travel",0,IF(Sheet1!D748="Travel_Frequently",1,2))</f>
        <v>0</v>
      </c>
      <c r="D748">
        <v>247</v>
      </c>
      <c r="E748">
        <f>IF(Sheet1!F748="Human Resources",0,IF(Sheet1!F748="Research &amp; Development",1,2))</f>
        <v>1</v>
      </c>
      <c r="F748">
        <v>7</v>
      </c>
      <c r="G748">
        <v>1</v>
      </c>
      <c r="H748" cm="1">
        <f t="array" ref="H748">_xlfn.IFS(Sheet1!I748="Human Resources",0,Sheet1!I748="Life Sciences",1,Sheet1!I748="Marketing",2,Sheet1!I748="Medical",3,Sheet1!I748="Technical Degree",4,Sheet1!I748="Other",5)</f>
        <v>1</v>
      </c>
      <c r="I748">
        <v>1</v>
      </c>
      <c r="J748">
        <v>1035</v>
      </c>
      <c r="K748">
        <v>2</v>
      </c>
      <c r="L748">
        <f>IF(Sheet1!M748="Male",0,1)</f>
        <v>1</v>
      </c>
      <c r="M748">
        <v>55</v>
      </c>
      <c r="N748">
        <v>1</v>
      </c>
      <c r="O748">
        <v>5</v>
      </c>
      <c r="P748" cm="1">
        <f t="array" ref="P748">_xlfn.IFS(Sheet1!Q748="Healthcare Representative",0,Sheet1!Q748="Human Resources",1,Sheet1!Q748="Laboratory Technician",2,Sheet1!Q748="Manager",3,Sheet1!Q748="Manufacturing Director",4,Sheet1!Q748="Research Director",5,Sheet1!Q748="Research Scientist",6,Sheet1!Q748="Sales Executive",7,Sheet1!Q748="Sales Representative",8)</f>
        <v>5</v>
      </c>
      <c r="Q748">
        <v>3</v>
      </c>
      <c r="R748">
        <f>IF(Sheet1!S748="Single",0,IF(Sheet1!S748="Married",1,2))</f>
        <v>2</v>
      </c>
      <c r="S748">
        <v>19973</v>
      </c>
      <c r="T748">
        <v>20284</v>
      </c>
      <c r="U748">
        <v>1</v>
      </c>
      <c r="V748">
        <f>IF(Sheet1!X748="No",0,1)</f>
        <v>0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</row>
    <row r="749" spans="1:34" x14ac:dyDescent="0.3">
      <c r="A749">
        <f>IF(Sheet1!C749="No",0,1)</f>
        <v>0</v>
      </c>
      <c r="B749">
        <v>38</v>
      </c>
      <c r="C749">
        <f>IF(Sheet1!D749="Non-Travel",0,IF(Sheet1!D749="Travel_Frequently",1,2))</f>
        <v>2</v>
      </c>
      <c r="D749">
        <v>1035</v>
      </c>
      <c r="E749">
        <f>IF(Sheet1!F749="Human Resources",0,IF(Sheet1!F749="Research &amp; Development",1,2))</f>
        <v>2</v>
      </c>
      <c r="F749">
        <v>3</v>
      </c>
      <c r="G749">
        <v>4</v>
      </c>
      <c r="H749" cm="1">
        <f t="array" ref="H749">_xlfn.IFS(Sheet1!I749="Human Resources",0,Sheet1!I749="Life Sciences",1,Sheet1!I749="Marketing",2,Sheet1!I749="Medical",3,Sheet1!I749="Technical Degree",4,Sheet1!I749="Other",5)</f>
        <v>1</v>
      </c>
      <c r="I749">
        <v>1</v>
      </c>
      <c r="J749">
        <v>1036</v>
      </c>
      <c r="K749">
        <v>2</v>
      </c>
      <c r="L749">
        <f>IF(Sheet1!M749="Male",0,1)</f>
        <v>0</v>
      </c>
      <c r="M749">
        <v>42</v>
      </c>
      <c r="N749">
        <v>3</v>
      </c>
      <c r="O749">
        <v>2</v>
      </c>
      <c r="P749" cm="1">
        <f t="array" ref="P749">_xlfn.IFS(Sheet1!Q749="Healthcare Representative",0,Sheet1!Q749="Human Resources",1,Sheet1!Q749="Laboratory Technician",2,Sheet1!Q749="Manager",3,Sheet1!Q749="Manufacturing Director",4,Sheet1!Q749="Research Director",5,Sheet1!Q749="Research Scientist",6,Sheet1!Q749="Sales Executive",7,Sheet1!Q749="Sales Representative",8)</f>
        <v>7</v>
      </c>
      <c r="Q749">
        <v>4</v>
      </c>
      <c r="R749">
        <f>IF(Sheet1!S749="Single",0,IF(Sheet1!S749="Married",1,2))</f>
        <v>0</v>
      </c>
      <c r="S749">
        <v>6861</v>
      </c>
      <c r="T749">
        <v>4981</v>
      </c>
      <c r="U749">
        <v>8</v>
      </c>
      <c r="V749">
        <f>IF(Sheet1!X749="No",0,1)</f>
        <v>1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</row>
    <row r="750" spans="1:34" x14ac:dyDescent="0.3">
      <c r="A750">
        <f>IF(Sheet1!C750="No",0,1)</f>
        <v>1</v>
      </c>
      <c r="B750">
        <v>26</v>
      </c>
      <c r="C750">
        <f>IF(Sheet1!D750="Non-Travel",0,IF(Sheet1!D750="Travel_Frequently",1,2))</f>
        <v>0</v>
      </c>
      <c r="D750">
        <v>265</v>
      </c>
      <c r="E750">
        <f>IF(Sheet1!F750="Human Resources",0,IF(Sheet1!F750="Research &amp; Development",1,2))</f>
        <v>2</v>
      </c>
      <c r="F750">
        <v>29</v>
      </c>
      <c r="G750">
        <v>2</v>
      </c>
      <c r="H750" cm="1">
        <f t="array" ref="H750">_xlfn.IFS(Sheet1!I750="Human Resources",0,Sheet1!I750="Life Sciences",1,Sheet1!I750="Marketing",2,Sheet1!I750="Medical",3,Sheet1!I750="Technical Degree",4,Sheet1!I750="Other",5)</f>
        <v>3</v>
      </c>
      <c r="I750">
        <v>1</v>
      </c>
      <c r="J750">
        <v>1037</v>
      </c>
      <c r="K750">
        <v>2</v>
      </c>
      <c r="L750">
        <f>IF(Sheet1!M750="Male",0,1)</f>
        <v>0</v>
      </c>
      <c r="M750">
        <v>79</v>
      </c>
      <c r="N750">
        <v>1</v>
      </c>
      <c r="O750">
        <v>2</v>
      </c>
      <c r="P750" cm="1">
        <f t="array" ref="P750">_xlfn.IFS(Sheet1!Q750="Healthcare Representative",0,Sheet1!Q750="Human Resources",1,Sheet1!Q750="Laboratory Technician",2,Sheet1!Q750="Manager",3,Sheet1!Q750="Manufacturing Director",4,Sheet1!Q750="Research Director",5,Sheet1!Q750="Research Scientist",6,Sheet1!Q750="Sales Executive",7,Sheet1!Q750="Sales Representative",8)</f>
        <v>7</v>
      </c>
      <c r="Q750">
        <v>1</v>
      </c>
      <c r="R750">
        <f>IF(Sheet1!S750="Single",0,IF(Sheet1!S750="Married",1,2))</f>
        <v>0</v>
      </c>
      <c r="S750">
        <v>4969</v>
      </c>
      <c r="T750">
        <v>21813</v>
      </c>
      <c r="U750">
        <v>8</v>
      </c>
      <c r="V750">
        <f>IF(Sheet1!X750="No",0,1)</f>
        <v>0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</row>
    <row r="751" spans="1:34" x14ac:dyDescent="0.3">
      <c r="A751">
        <f>IF(Sheet1!C751="No",0,1)</f>
        <v>1</v>
      </c>
      <c r="B751">
        <v>52</v>
      </c>
      <c r="C751">
        <f>IF(Sheet1!D751="Non-Travel",0,IF(Sheet1!D751="Travel_Frequently",1,2))</f>
        <v>2</v>
      </c>
      <c r="D751">
        <v>266</v>
      </c>
      <c r="E751">
        <f>IF(Sheet1!F751="Human Resources",0,IF(Sheet1!F751="Research &amp; Development",1,2))</f>
        <v>2</v>
      </c>
      <c r="F751">
        <v>2</v>
      </c>
      <c r="G751">
        <v>1</v>
      </c>
      <c r="H751" cm="1">
        <f t="array" ref="H751">_xlfn.IFS(Sheet1!I751="Human Resources",0,Sheet1!I751="Life Sciences",1,Sheet1!I751="Marketing",2,Sheet1!I751="Medical",3,Sheet1!I751="Technical Degree",4,Sheet1!I751="Other",5)</f>
        <v>2</v>
      </c>
      <c r="I751">
        <v>1</v>
      </c>
      <c r="J751">
        <v>1038</v>
      </c>
      <c r="K751">
        <v>1</v>
      </c>
      <c r="L751">
        <f>IF(Sheet1!M751="Male",0,1)</f>
        <v>1</v>
      </c>
      <c r="M751">
        <v>57</v>
      </c>
      <c r="N751">
        <v>1</v>
      </c>
      <c r="O751">
        <v>5</v>
      </c>
      <c r="P751" cm="1">
        <f t="array" ref="P751">_xlfn.IFS(Sheet1!Q751="Healthcare Representative",0,Sheet1!Q751="Human Resources",1,Sheet1!Q751="Laboratory Technician",2,Sheet1!Q751="Manager",3,Sheet1!Q751="Manufacturing Director",4,Sheet1!Q751="Research Director",5,Sheet1!Q751="Research Scientist",6,Sheet1!Q751="Sales Executive",7,Sheet1!Q751="Sales Representative",8)</f>
        <v>3</v>
      </c>
      <c r="Q751">
        <v>4</v>
      </c>
      <c r="R751">
        <f>IF(Sheet1!S751="Single",0,IF(Sheet1!S751="Married",1,2))</f>
        <v>1</v>
      </c>
      <c r="S751">
        <v>19845</v>
      </c>
      <c r="T751">
        <v>25846</v>
      </c>
      <c r="U751">
        <v>1</v>
      </c>
      <c r="V751">
        <f>IF(Sheet1!X751="No",0,1)</f>
        <v>0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</row>
    <row r="752" spans="1:34" x14ac:dyDescent="0.3">
      <c r="A752">
        <f>IF(Sheet1!C752="No",0,1)</f>
        <v>0</v>
      </c>
      <c r="B752">
        <v>44</v>
      </c>
      <c r="C752">
        <f>IF(Sheet1!D752="Non-Travel",0,IF(Sheet1!D752="Travel_Frequently",1,2))</f>
        <v>2</v>
      </c>
      <c r="D752">
        <v>1448</v>
      </c>
      <c r="E752">
        <f>IF(Sheet1!F752="Human Resources",0,IF(Sheet1!F752="Research &amp; Development",1,2))</f>
        <v>2</v>
      </c>
      <c r="F752">
        <v>28</v>
      </c>
      <c r="G752">
        <v>3</v>
      </c>
      <c r="H752" cm="1">
        <f t="array" ref="H752">_xlfn.IFS(Sheet1!I752="Human Resources",0,Sheet1!I752="Life Sciences",1,Sheet1!I752="Marketing",2,Sheet1!I752="Medical",3,Sheet1!I752="Technical Degree",4,Sheet1!I752="Other",5)</f>
        <v>3</v>
      </c>
      <c r="I752">
        <v>1</v>
      </c>
      <c r="J752">
        <v>1039</v>
      </c>
      <c r="K752">
        <v>4</v>
      </c>
      <c r="L752">
        <f>IF(Sheet1!M752="Male",0,1)</f>
        <v>1</v>
      </c>
      <c r="M752">
        <v>53</v>
      </c>
      <c r="N752">
        <v>4</v>
      </c>
      <c r="O752">
        <v>4</v>
      </c>
      <c r="P752" cm="1">
        <f t="array" ref="P752">_xlfn.IFS(Sheet1!Q752="Healthcare Representative",0,Sheet1!Q752="Human Resources",1,Sheet1!Q752="Laboratory Technician",2,Sheet1!Q752="Manager",3,Sheet1!Q752="Manufacturing Director",4,Sheet1!Q752="Research Director",5,Sheet1!Q752="Research Scientist",6,Sheet1!Q752="Sales Executive",7,Sheet1!Q752="Sales Representative",8)</f>
        <v>7</v>
      </c>
      <c r="Q752">
        <v>4</v>
      </c>
      <c r="R752">
        <f>IF(Sheet1!S752="Single",0,IF(Sheet1!S752="Married",1,2))</f>
        <v>1</v>
      </c>
      <c r="S752">
        <v>13320</v>
      </c>
      <c r="T752">
        <v>11737</v>
      </c>
      <c r="U752">
        <v>3</v>
      </c>
      <c r="V752">
        <f>IF(Sheet1!X752="No",0,1)</f>
        <v>1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</row>
    <row r="753" spans="1:34" x14ac:dyDescent="0.3">
      <c r="A753">
        <f>IF(Sheet1!C753="No",0,1)</f>
        <v>0</v>
      </c>
      <c r="B753">
        <v>50</v>
      </c>
      <c r="C753">
        <f>IF(Sheet1!D753="Non-Travel",0,IF(Sheet1!D753="Travel_Frequently",1,2))</f>
        <v>0</v>
      </c>
      <c r="D753">
        <v>145</v>
      </c>
      <c r="E753">
        <f>IF(Sheet1!F753="Human Resources",0,IF(Sheet1!F753="Research &amp; Development",1,2))</f>
        <v>2</v>
      </c>
      <c r="F753">
        <v>1</v>
      </c>
      <c r="G753">
        <v>3</v>
      </c>
      <c r="H753" cm="1">
        <f t="array" ref="H753">_xlfn.IFS(Sheet1!I753="Human Resources",0,Sheet1!I753="Life Sciences",1,Sheet1!I753="Marketing",2,Sheet1!I753="Medical",3,Sheet1!I753="Technical Degree",4,Sheet1!I753="Other",5)</f>
        <v>1</v>
      </c>
      <c r="I753">
        <v>1</v>
      </c>
      <c r="J753">
        <v>1040</v>
      </c>
      <c r="K753">
        <v>4</v>
      </c>
      <c r="L753">
        <f>IF(Sheet1!M753="Male",0,1)</f>
        <v>1</v>
      </c>
      <c r="M753">
        <v>95</v>
      </c>
      <c r="N753">
        <v>3</v>
      </c>
      <c r="O753">
        <v>2</v>
      </c>
      <c r="P753" cm="1">
        <f t="array" ref="P753">_xlfn.IFS(Sheet1!Q753="Healthcare Representative",0,Sheet1!Q753="Human Resources",1,Sheet1!Q753="Laboratory Technician",2,Sheet1!Q753="Manager",3,Sheet1!Q753="Manufacturing Director",4,Sheet1!Q753="Research Director",5,Sheet1!Q753="Research Scientist",6,Sheet1!Q753="Sales Executive",7,Sheet1!Q753="Sales Representative",8)</f>
        <v>7</v>
      </c>
      <c r="Q753">
        <v>3</v>
      </c>
      <c r="R753">
        <f>IF(Sheet1!S753="Single",0,IF(Sheet1!S753="Married",1,2))</f>
        <v>1</v>
      </c>
      <c r="S753">
        <v>6347</v>
      </c>
      <c r="T753">
        <v>24920</v>
      </c>
      <c r="U753">
        <v>0</v>
      </c>
      <c r="V753">
        <f>IF(Sheet1!X753="No",0,1)</f>
        <v>0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</row>
    <row r="754" spans="1:34" x14ac:dyDescent="0.3">
      <c r="A754">
        <f>IF(Sheet1!C754="No",0,1)</f>
        <v>1</v>
      </c>
      <c r="B754">
        <v>36</v>
      </c>
      <c r="C754">
        <f>IF(Sheet1!D754="Non-Travel",0,IF(Sheet1!D754="Travel_Frequently",1,2))</f>
        <v>2</v>
      </c>
      <c r="D754">
        <v>885</v>
      </c>
      <c r="E754">
        <f>IF(Sheet1!F754="Human Resources",0,IF(Sheet1!F754="Research &amp; Development",1,2))</f>
        <v>1</v>
      </c>
      <c r="F754">
        <v>16</v>
      </c>
      <c r="G754">
        <v>4</v>
      </c>
      <c r="H754" cm="1">
        <f t="array" ref="H754">_xlfn.IFS(Sheet1!I754="Human Resources",0,Sheet1!I754="Life Sciences",1,Sheet1!I754="Marketing",2,Sheet1!I754="Medical",3,Sheet1!I754="Technical Degree",4,Sheet1!I754="Other",5)</f>
        <v>1</v>
      </c>
      <c r="I754">
        <v>1</v>
      </c>
      <c r="J754">
        <v>1042</v>
      </c>
      <c r="K754">
        <v>3</v>
      </c>
      <c r="L754">
        <f>IF(Sheet1!M754="Male",0,1)</f>
        <v>1</v>
      </c>
      <c r="M754">
        <v>43</v>
      </c>
      <c r="N754">
        <v>4</v>
      </c>
      <c r="O754">
        <v>1</v>
      </c>
      <c r="P754" cm="1">
        <f t="array" ref="P754">_xlfn.IFS(Sheet1!Q754="Healthcare Representative",0,Sheet1!Q754="Human Resources",1,Sheet1!Q754="Laboratory Technician",2,Sheet1!Q754="Manager",3,Sheet1!Q754="Manufacturing Director",4,Sheet1!Q754="Research Director",5,Sheet1!Q754="Research Scientist",6,Sheet1!Q754="Sales Executive",7,Sheet1!Q754="Sales Representative",8)</f>
        <v>2</v>
      </c>
      <c r="Q754">
        <v>1</v>
      </c>
      <c r="R754">
        <f>IF(Sheet1!S754="Single",0,IF(Sheet1!S754="Married",1,2))</f>
        <v>0</v>
      </c>
      <c r="S754">
        <v>2743</v>
      </c>
      <c r="T754">
        <v>8269</v>
      </c>
      <c r="U754">
        <v>1</v>
      </c>
      <c r="V754">
        <f>IF(Sheet1!X754="No",0,1)</f>
        <v>0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</row>
    <row r="755" spans="1:34" x14ac:dyDescent="0.3">
      <c r="A755">
        <f>IF(Sheet1!C755="No",0,1)</f>
        <v>0</v>
      </c>
      <c r="B755">
        <v>39</v>
      </c>
      <c r="C755">
        <f>IF(Sheet1!D755="Non-Travel",0,IF(Sheet1!D755="Travel_Frequently",1,2))</f>
        <v>1</v>
      </c>
      <c r="D755">
        <v>945</v>
      </c>
      <c r="E755">
        <f>IF(Sheet1!F755="Human Resources",0,IF(Sheet1!F755="Research &amp; Development",1,2))</f>
        <v>1</v>
      </c>
      <c r="F755">
        <v>22</v>
      </c>
      <c r="G755">
        <v>3</v>
      </c>
      <c r="H755" cm="1">
        <f t="array" ref="H755">_xlfn.IFS(Sheet1!I755="Human Resources",0,Sheet1!I755="Life Sciences",1,Sheet1!I755="Marketing",2,Sheet1!I755="Medical",3,Sheet1!I755="Technical Degree",4,Sheet1!I755="Other",5)</f>
        <v>3</v>
      </c>
      <c r="I755">
        <v>1</v>
      </c>
      <c r="J755">
        <v>1043</v>
      </c>
      <c r="K755">
        <v>4</v>
      </c>
      <c r="L755">
        <f>IF(Sheet1!M755="Male",0,1)</f>
        <v>1</v>
      </c>
      <c r="M755">
        <v>82</v>
      </c>
      <c r="N755">
        <v>3</v>
      </c>
      <c r="O755">
        <v>3</v>
      </c>
      <c r="P755" cm="1">
        <f t="array" ref="P755">_xlfn.IFS(Sheet1!Q755="Healthcare Representative",0,Sheet1!Q755="Human Resources",1,Sheet1!Q755="Laboratory Technician",2,Sheet1!Q755="Manager",3,Sheet1!Q755="Manufacturing Director",4,Sheet1!Q755="Research Director",5,Sheet1!Q755="Research Scientist",6,Sheet1!Q755="Sales Executive",7,Sheet1!Q755="Sales Representative",8)</f>
        <v>4</v>
      </c>
      <c r="Q755">
        <v>1</v>
      </c>
      <c r="R755">
        <f>IF(Sheet1!S755="Single",0,IF(Sheet1!S755="Married",1,2))</f>
        <v>0</v>
      </c>
      <c r="S755">
        <v>10880</v>
      </c>
      <c r="T755">
        <v>5083</v>
      </c>
      <c r="U755">
        <v>1</v>
      </c>
      <c r="V755">
        <f>IF(Sheet1!X755="No",0,1)</f>
        <v>1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</row>
    <row r="756" spans="1:34" x14ac:dyDescent="0.3">
      <c r="A756">
        <f>IF(Sheet1!C756="No",0,1)</f>
        <v>0</v>
      </c>
      <c r="B756">
        <v>33</v>
      </c>
      <c r="C756">
        <f>IF(Sheet1!D756="Non-Travel",0,IF(Sheet1!D756="Travel_Frequently",1,2))</f>
        <v>0</v>
      </c>
      <c r="D756">
        <v>1038</v>
      </c>
      <c r="E756">
        <f>IF(Sheet1!F756="Human Resources",0,IF(Sheet1!F756="Research &amp; Development",1,2))</f>
        <v>2</v>
      </c>
      <c r="F756">
        <v>8</v>
      </c>
      <c r="G756">
        <v>1</v>
      </c>
      <c r="H756" cm="1">
        <f t="array" ref="H756">_xlfn.IFS(Sheet1!I756="Human Resources",0,Sheet1!I756="Life Sciences",1,Sheet1!I756="Marketing",2,Sheet1!I756="Medical",3,Sheet1!I756="Technical Degree",4,Sheet1!I756="Other",5)</f>
        <v>1</v>
      </c>
      <c r="I756">
        <v>1</v>
      </c>
      <c r="J756">
        <v>1044</v>
      </c>
      <c r="K756">
        <v>2</v>
      </c>
      <c r="L756">
        <f>IF(Sheet1!M756="Male",0,1)</f>
        <v>1</v>
      </c>
      <c r="M756">
        <v>88</v>
      </c>
      <c r="N756">
        <v>2</v>
      </c>
      <c r="O756">
        <v>1</v>
      </c>
      <c r="P756" cm="1">
        <f t="array" ref="P756">_xlfn.IFS(Sheet1!Q756="Healthcare Representative",0,Sheet1!Q756="Human Resources",1,Sheet1!Q756="Laboratory Technician",2,Sheet1!Q756="Manager",3,Sheet1!Q756="Manufacturing Director",4,Sheet1!Q756="Research Director",5,Sheet1!Q756="Research Scientist",6,Sheet1!Q756="Sales Executive",7,Sheet1!Q756="Sales Representative",8)</f>
        <v>8</v>
      </c>
      <c r="Q756">
        <v>4</v>
      </c>
      <c r="R756">
        <f>IF(Sheet1!S756="Single",0,IF(Sheet1!S756="Married",1,2))</f>
        <v>0</v>
      </c>
      <c r="S756">
        <v>2342</v>
      </c>
      <c r="T756">
        <v>21437</v>
      </c>
      <c r="U756">
        <v>0</v>
      </c>
      <c r="V756">
        <f>IF(Sheet1!X756="No",0,1)</f>
        <v>0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</row>
    <row r="757" spans="1:34" x14ac:dyDescent="0.3">
      <c r="A757">
        <f>IF(Sheet1!C757="No",0,1)</f>
        <v>0</v>
      </c>
      <c r="B757">
        <v>45</v>
      </c>
      <c r="C757">
        <f>IF(Sheet1!D757="Non-Travel",0,IF(Sheet1!D757="Travel_Frequently",1,2))</f>
        <v>2</v>
      </c>
      <c r="D757">
        <v>1234</v>
      </c>
      <c r="E757">
        <f>IF(Sheet1!F757="Human Resources",0,IF(Sheet1!F757="Research &amp; Development",1,2))</f>
        <v>2</v>
      </c>
      <c r="F757">
        <v>11</v>
      </c>
      <c r="G757">
        <v>2</v>
      </c>
      <c r="H757" cm="1">
        <f t="array" ref="H757">_xlfn.IFS(Sheet1!I757="Human Resources",0,Sheet1!I757="Life Sciences",1,Sheet1!I757="Marketing",2,Sheet1!I757="Medical",3,Sheet1!I757="Technical Degree",4,Sheet1!I757="Other",5)</f>
        <v>1</v>
      </c>
      <c r="I757">
        <v>1</v>
      </c>
      <c r="J757">
        <v>1045</v>
      </c>
      <c r="K757">
        <v>4</v>
      </c>
      <c r="L757">
        <f>IF(Sheet1!M757="Male",0,1)</f>
        <v>1</v>
      </c>
      <c r="M757">
        <v>90</v>
      </c>
      <c r="N757">
        <v>3</v>
      </c>
      <c r="O757">
        <v>4</v>
      </c>
      <c r="P757" cm="1">
        <f t="array" ref="P757">_xlfn.IFS(Sheet1!Q757="Healthcare Representative",0,Sheet1!Q757="Human Resources",1,Sheet1!Q757="Laboratory Technician",2,Sheet1!Q757="Manager",3,Sheet1!Q757="Manufacturing Director",4,Sheet1!Q757="Research Director",5,Sheet1!Q757="Research Scientist",6,Sheet1!Q757="Sales Executive",7,Sheet1!Q757="Sales Representative",8)</f>
        <v>3</v>
      </c>
      <c r="Q757">
        <v>4</v>
      </c>
      <c r="R757">
        <f>IF(Sheet1!S757="Single",0,IF(Sheet1!S757="Married",1,2))</f>
        <v>1</v>
      </c>
      <c r="S757">
        <v>17650</v>
      </c>
      <c r="T757">
        <v>5404</v>
      </c>
      <c r="U757">
        <v>3</v>
      </c>
      <c r="V757">
        <f>IF(Sheet1!X757="No",0,1)</f>
        <v>0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</row>
    <row r="758" spans="1:34" x14ac:dyDescent="0.3">
      <c r="A758">
        <f>IF(Sheet1!C758="No",0,1)</f>
        <v>0</v>
      </c>
      <c r="B758">
        <v>32</v>
      </c>
      <c r="C758">
        <f>IF(Sheet1!D758="Non-Travel",0,IF(Sheet1!D758="Travel_Frequently",1,2))</f>
        <v>0</v>
      </c>
      <c r="D758">
        <v>1109</v>
      </c>
      <c r="E758">
        <f>IF(Sheet1!F758="Human Resources",0,IF(Sheet1!F758="Research &amp; Development",1,2))</f>
        <v>1</v>
      </c>
      <c r="F758">
        <v>29</v>
      </c>
      <c r="G758">
        <v>4</v>
      </c>
      <c r="H758" cm="1">
        <f t="array" ref="H758">_xlfn.IFS(Sheet1!I758="Human Resources",0,Sheet1!I758="Life Sciences",1,Sheet1!I758="Marketing",2,Sheet1!I758="Medical",3,Sheet1!I758="Technical Degree",4,Sheet1!I758="Other",5)</f>
        <v>3</v>
      </c>
      <c r="I758">
        <v>1</v>
      </c>
      <c r="J758">
        <v>1046</v>
      </c>
      <c r="K758">
        <v>4</v>
      </c>
      <c r="L758">
        <f>IF(Sheet1!M758="Male",0,1)</f>
        <v>1</v>
      </c>
      <c r="M758">
        <v>69</v>
      </c>
      <c r="N758">
        <v>3</v>
      </c>
      <c r="O758">
        <v>1</v>
      </c>
      <c r="P758" cm="1">
        <f t="array" ref="P758">_xlfn.IFS(Sheet1!Q758="Healthcare Representative",0,Sheet1!Q758="Human Resources",1,Sheet1!Q758="Laboratory Technician",2,Sheet1!Q758="Manager",3,Sheet1!Q758="Manufacturing Director",4,Sheet1!Q758="Research Director",5,Sheet1!Q758="Research Scientist",6,Sheet1!Q758="Sales Executive",7,Sheet1!Q758="Sales Representative",8)</f>
        <v>2</v>
      </c>
      <c r="Q758">
        <v>3</v>
      </c>
      <c r="R758">
        <f>IF(Sheet1!S758="Single",0,IF(Sheet1!S758="Married",1,2))</f>
        <v>0</v>
      </c>
      <c r="S758">
        <v>4025</v>
      </c>
      <c r="T758">
        <v>11135</v>
      </c>
      <c r="U758">
        <v>9</v>
      </c>
      <c r="V758">
        <f>IF(Sheet1!X758="No",0,1)</f>
        <v>0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</row>
    <row r="759" spans="1:34" x14ac:dyDescent="0.3">
      <c r="A759">
        <f>IF(Sheet1!C759="No",0,1)</f>
        <v>0</v>
      </c>
      <c r="B759">
        <v>34</v>
      </c>
      <c r="C759">
        <f>IF(Sheet1!D759="Non-Travel",0,IF(Sheet1!D759="Travel_Frequently",1,2))</f>
        <v>2</v>
      </c>
      <c r="D759">
        <v>216</v>
      </c>
      <c r="E759">
        <f>IF(Sheet1!F759="Human Resources",0,IF(Sheet1!F759="Research &amp; Development",1,2))</f>
        <v>2</v>
      </c>
      <c r="F759">
        <v>1</v>
      </c>
      <c r="G759">
        <v>4</v>
      </c>
      <c r="H759" cm="1">
        <f t="array" ref="H759">_xlfn.IFS(Sheet1!I759="Human Resources",0,Sheet1!I759="Life Sciences",1,Sheet1!I759="Marketing",2,Sheet1!I759="Medical",3,Sheet1!I759="Technical Degree",4,Sheet1!I759="Other",5)</f>
        <v>2</v>
      </c>
      <c r="I759">
        <v>1</v>
      </c>
      <c r="J759">
        <v>1047</v>
      </c>
      <c r="K759">
        <v>2</v>
      </c>
      <c r="L759">
        <f>IF(Sheet1!M759="Male",0,1)</f>
        <v>0</v>
      </c>
      <c r="M759">
        <v>75</v>
      </c>
      <c r="N759">
        <v>4</v>
      </c>
      <c r="O759">
        <v>2</v>
      </c>
      <c r="P759" cm="1">
        <f t="array" ref="P759">_xlfn.IFS(Sheet1!Q759="Healthcare Representative",0,Sheet1!Q759="Human Resources",1,Sheet1!Q759="Laboratory Technician",2,Sheet1!Q759="Manager",3,Sheet1!Q759="Manufacturing Director",4,Sheet1!Q759="Research Director",5,Sheet1!Q759="Research Scientist",6,Sheet1!Q759="Sales Executive",7,Sheet1!Q759="Sales Representative",8)</f>
        <v>7</v>
      </c>
      <c r="Q759">
        <v>4</v>
      </c>
      <c r="R759">
        <f>IF(Sheet1!S759="Single",0,IF(Sheet1!S759="Married",1,2))</f>
        <v>2</v>
      </c>
      <c r="S759">
        <v>9725</v>
      </c>
      <c r="T759">
        <v>12278</v>
      </c>
      <c r="U759">
        <v>0</v>
      </c>
      <c r="V759">
        <f>IF(Sheet1!X759="No",0,1)</f>
        <v>0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</row>
    <row r="760" spans="1:34" x14ac:dyDescent="0.3">
      <c r="A760">
        <f>IF(Sheet1!C760="No",0,1)</f>
        <v>0</v>
      </c>
      <c r="B760">
        <v>59</v>
      </c>
      <c r="C760">
        <f>IF(Sheet1!D760="Non-Travel",0,IF(Sheet1!D760="Travel_Frequently",1,2))</f>
        <v>2</v>
      </c>
      <c r="D760">
        <v>1089</v>
      </c>
      <c r="E760">
        <f>IF(Sheet1!F760="Human Resources",0,IF(Sheet1!F760="Research &amp; Development",1,2))</f>
        <v>2</v>
      </c>
      <c r="F760">
        <v>1</v>
      </c>
      <c r="G760">
        <v>2</v>
      </c>
      <c r="H760" cm="1">
        <f t="array" ref="H760">_xlfn.IFS(Sheet1!I760="Human Resources",0,Sheet1!I760="Life Sciences",1,Sheet1!I760="Marketing",2,Sheet1!I760="Medical",3,Sheet1!I760="Technical Degree",4,Sheet1!I760="Other",5)</f>
        <v>4</v>
      </c>
      <c r="I760">
        <v>1</v>
      </c>
      <c r="J760">
        <v>1048</v>
      </c>
      <c r="K760">
        <v>2</v>
      </c>
      <c r="L760">
        <f>IF(Sheet1!M760="Male",0,1)</f>
        <v>0</v>
      </c>
      <c r="M760">
        <v>66</v>
      </c>
      <c r="N760">
        <v>3</v>
      </c>
      <c r="O760">
        <v>3</v>
      </c>
      <c r="P760" cm="1">
        <f t="array" ref="P760">_xlfn.IFS(Sheet1!Q760="Healthcare Representative",0,Sheet1!Q760="Human Resources",1,Sheet1!Q760="Laboratory Technician",2,Sheet1!Q760="Manager",3,Sheet1!Q760="Manufacturing Director",4,Sheet1!Q760="Research Director",5,Sheet1!Q760="Research Scientist",6,Sheet1!Q760="Sales Executive",7,Sheet1!Q760="Sales Representative",8)</f>
        <v>3</v>
      </c>
      <c r="Q760">
        <v>4</v>
      </c>
      <c r="R760">
        <f>IF(Sheet1!S760="Single",0,IF(Sheet1!S760="Married",1,2))</f>
        <v>1</v>
      </c>
      <c r="S760">
        <v>11904</v>
      </c>
      <c r="T760">
        <v>11038</v>
      </c>
      <c r="U760">
        <v>3</v>
      </c>
      <c r="V760">
        <f>IF(Sheet1!X760="No",0,1)</f>
        <v>1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</row>
    <row r="761" spans="1:34" x14ac:dyDescent="0.3">
      <c r="A761">
        <f>IF(Sheet1!C761="No",0,1)</f>
        <v>0</v>
      </c>
      <c r="B761">
        <v>45</v>
      </c>
      <c r="C761">
        <f>IF(Sheet1!D761="Non-Travel",0,IF(Sheet1!D761="Travel_Frequently",1,2))</f>
        <v>2</v>
      </c>
      <c r="D761">
        <v>788</v>
      </c>
      <c r="E761">
        <f>IF(Sheet1!F761="Human Resources",0,IF(Sheet1!F761="Research &amp; Development",1,2))</f>
        <v>0</v>
      </c>
      <c r="F761">
        <v>24</v>
      </c>
      <c r="G761">
        <v>4</v>
      </c>
      <c r="H761" cm="1">
        <f t="array" ref="H761">_xlfn.IFS(Sheet1!I761="Human Resources",0,Sheet1!I761="Life Sciences",1,Sheet1!I761="Marketing",2,Sheet1!I761="Medical",3,Sheet1!I761="Technical Degree",4,Sheet1!I761="Other",5)</f>
        <v>3</v>
      </c>
      <c r="I761">
        <v>1</v>
      </c>
      <c r="J761">
        <v>1049</v>
      </c>
      <c r="K761">
        <v>2</v>
      </c>
      <c r="L761">
        <f>IF(Sheet1!M761="Male",0,1)</f>
        <v>0</v>
      </c>
      <c r="M761">
        <v>36</v>
      </c>
      <c r="N761">
        <v>3</v>
      </c>
      <c r="O761">
        <v>1</v>
      </c>
      <c r="P761" cm="1">
        <f t="array" ref="P761">_xlfn.IFS(Sheet1!Q761="Healthcare Representative",0,Sheet1!Q761="Human Resources",1,Sheet1!Q761="Laboratory Technician",2,Sheet1!Q761="Manager",3,Sheet1!Q761="Manufacturing Director",4,Sheet1!Q761="Research Director",5,Sheet1!Q761="Research Scientist",6,Sheet1!Q761="Sales Executive",7,Sheet1!Q761="Sales Representative",8)</f>
        <v>1</v>
      </c>
      <c r="Q761">
        <v>2</v>
      </c>
      <c r="R761">
        <f>IF(Sheet1!S761="Single",0,IF(Sheet1!S761="Married",1,2))</f>
        <v>0</v>
      </c>
      <c r="S761">
        <v>2177</v>
      </c>
      <c r="T761">
        <v>8318</v>
      </c>
      <c r="U761">
        <v>1</v>
      </c>
      <c r="V761">
        <f>IF(Sheet1!X761="No",0,1)</f>
        <v>0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</row>
    <row r="762" spans="1:34" x14ac:dyDescent="0.3">
      <c r="A762">
        <f>IF(Sheet1!C762="No",0,1)</f>
        <v>0</v>
      </c>
      <c r="B762">
        <v>53</v>
      </c>
      <c r="C762">
        <f>IF(Sheet1!D762="Non-Travel",0,IF(Sheet1!D762="Travel_Frequently",1,2))</f>
        <v>1</v>
      </c>
      <c r="D762">
        <v>124</v>
      </c>
      <c r="E762">
        <f>IF(Sheet1!F762="Human Resources",0,IF(Sheet1!F762="Research &amp; Development",1,2))</f>
        <v>2</v>
      </c>
      <c r="F762">
        <v>2</v>
      </c>
      <c r="G762">
        <v>3</v>
      </c>
      <c r="H762" cm="1">
        <f t="array" ref="H762">_xlfn.IFS(Sheet1!I762="Human Resources",0,Sheet1!I762="Life Sciences",1,Sheet1!I762="Marketing",2,Sheet1!I762="Medical",3,Sheet1!I762="Technical Degree",4,Sheet1!I762="Other",5)</f>
        <v>2</v>
      </c>
      <c r="I762">
        <v>1</v>
      </c>
      <c r="J762">
        <v>1050</v>
      </c>
      <c r="K762">
        <v>3</v>
      </c>
      <c r="L762">
        <f>IF(Sheet1!M762="Male",0,1)</f>
        <v>1</v>
      </c>
      <c r="M762">
        <v>38</v>
      </c>
      <c r="N762">
        <v>2</v>
      </c>
      <c r="O762">
        <v>3</v>
      </c>
      <c r="P762" cm="1">
        <f t="array" ref="P762">_xlfn.IFS(Sheet1!Q762="Healthcare Representative",0,Sheet1!Q762="Human Resources",1,Sheet1!Q762="Laboratory Technician",2,Sheet1!Q762="Manager",3,Sheet1!Q762="Manufacturing Director",4,Sheet1!Q762="Research Director",5,Sheet1!Q762="Research Scientist",6,Sheet1!Q762="Sales Executive",7,Sheet1!Q762="Sales Representative",8)</f>
        <v>7</v>
      </c>
      <c r="Q762">
        <v>2</v>
      </c>
      <c r="R762">
        <f>IF(Sheet1!S762="Single",0,IF(Sheet1!S762="Married",1,2))</f>
        <v>1</v>
      </c>
      <c r="S762">
        <v>7525</v>
      </c>
      <c r="T762">
        <v>23537</v>
      </c>
      <c r="U762">
        <v>2</v>
      </c>
      <c r="V762">
        <f>IF(Sheet1!X762="No",0,1)</f>
        <v>0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</row>
    <row r="763" spans="1:34" x14ac:dyDescent="0.3">
      <c r="A763">
        <f>IF(Sheet1!C763="No",0,1)</f>
        <v>1</v>
      </c>
      <c r="B763">
        <v>36</v>
      </c>
      <c r="C763">
        <f>IF(Sheet1!D763="Non-Travel",0,IF(Sheet1!D763="Travel_Frequently",1,2))</f>
        <v>2</v>
      </c>
      <c r="D763">
        <v>660</v>
      </c>
      <c r="E763">
        <f>IF(Sheet1!F763="Human Resources",0,IF(Sheet1!F763="Research &amp; Development",1,2))</f>
        <v>1</v>
      </c>
      <c r="F763">
        <v>15</v>
      </c>
      <c r="G763">
        <v>3</v>
      </c>
      <c r="H763" cm="1">
        <f t="array" ref="H763">_xlfn.IFS(Sheet1!I763="Human Resources",0,Sheet1!I763="Life Sciences",1,Sheet1!I763="Marketing",2,Sheet1!I763="Medical",3,Sheet1!I763="Technical Degree",4,Sheet1!I763="Other",5)</f>
        <v>5</v>
      </c>
      <c r="I763">
        <v>1</v>
      </c>
      <c r="J763">
        <v>1052</v>
      </c>
      <c r="K763">
        <v>1</v>
      </c>
      <c r="L763">
        <f>IF(Sheet1!M763="Male",0,1)</f>
        <v>0</v>
      </c>
      <c r="M763">
        <v>81</v>
      </c>
      <c r="N763">
        <v>3</v>
      </c>
      <c r="O763">
        <v>2</v>
      </c>
      <c r="P763" cm="1">
        <f t="array" ref="P763">_xlfn.IFS(Sheet1!Q763="Healthcare Representative",0,Sheet1!Q763="Human Resources",1,Sheet1!Q763="Laboratory Technician",2,Sheet1!Q763="Manager",3,Sheet1!Q763="Manufacturing Director",4,Sheet1!Q763="Research Director",5,Sheet1!Q763="Research Scientist",6,Sheet1!Q763="Sales Executive",7,Sheet1!Q763="Sales Representative",8)</f>
        <v>2</v>
      </c>
      <c r="Q763">
        <v>3</v>
      </c>
      <c r="R763">
        <f>IF(Sheet1!S763="Single",0,IF(Sheet1!S763="Married",1,2))</f>
        <v>2</v>
      </c>
      <c r="S763">
        <v>4834</v>
      </c>
      <c r="T763">
        <v>7858</v>
      </c>
      <c r="U763">
        <v>7</v>
      </c>
      <c r="V763">
        <f>IF(Sheet1!X763="No",0,1)</f>
        <v>0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</row>
    <row r="764" spans="1:34" x14ac:dyDescent="0.3">
      <c r="A764">
        <f>IF(Sheet1!C764="No",0,1)</f>
        <v>1</v>
      </c>
      <c r="B764">
        <v>26</v>
      </c>
      <c r="C764">
        <f>IF(Sheet1!D764="Non-Travel",0,IF(Sheet1!D764="Travel_Frequently",1,2))</f>
        <v>1</v>
      </c>
      <c r="D764">
        <v>342</v>
      </c>
      <c r="E764">
        <f>IF(Sheet1!F764="Human Resources",0,IF(Sheet1!F764="Research &amp; Development",1,2))</f>
        <v>1</v>
      </c>
      <c r="F764">
        <v>2</v>
      </c>
      <c r="G764">
        <v>3</v>
      </c>
      <c r="H764" cm="1">
        <f t="array" ref="H764">_xlfn.IFS(Sheet1!I764="Human Resources",0,Sheet1!I764="Life Sciences",1,Sheet1!I764="Marketing",2,Sheet1!I764="Medical",3,Sheet1!I764="Technical Degree",4,Sheet1!I764="Other",5)</f>
        <v>1</v>
      </c>
      <c r="I764">
        <v>1</v>
      </c>
      <c r="J764">
        <v>1053</v>
      </c>
      <c r="K764">
        <v>1</v>
      </c>
      <c r="L764">
        <f>IF(Sheet1!M764="Male",0,1)</f>
        <v>0</v>
      </c>
      <c r="M764">
        <v>57</v>
      </c>
      <c r="N764">
        <v>3</v>
      </c>
      <c r="O764">
        <v>1</v>
      </c>
      <c r="P764" cm="1">
        <f t="array" ref="P764">_xlfn.IFS(Sheet1!Q764="Healthcare Representative",0,Sheet1!Q764="Human Resources",1,Sheet1!Q764="Laboratory Technician",2,Sheet1!Q764="Manager",3,Sheet1!Q764="Manufacturing Director",4,Sheet1!Q764="Research Director",5,Sheet1!Q764="Research Scientist",6,Sheet1!Q764="Sales Executive",7,Sheet1!Q764="Sales Representative",8)</f>
        <v>6</v>
      </c>
      <c r="Q764">
        <v>1</v>
      </c>
      <c r="R764">
        <f>IF(Sheet1!S764="Single",0,IF(Sheet1!S764="Married",1,2))</f>
        <v>1</v>
      </c>
      <c r="S764">
        <v>2042</v>
      </c>
      <c r="T764">
        <v>15346</v>
      </c>
      <c r="U764">
        <v>6</v>
      </c>
      <c r="V764">
        <f>IF(Sheet1!X764="No",0,1)</f>
        <v>1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</row>
    <row r="765" spans="1:34" x14ac:dyDescent="0.3">
      <c r="A765">
        <f>IF(Sheet1!C765="No",0,1)</f>
        <v>0</v>
      </c>
      <c r="B765">
        <v>34</v>
      </c>
      <c r="C765">
        <f>IF(Sheet1!D765="Non-Travel",0,IF(Sheet1!D765="Travel_Frequently",1,2))</f>
        <v>2</v>
      </c>
      <c r="D765">
        <v>1333</v>
      </c>
      <c r="E765">
        <f>IF(Sheet1!F765="Human Resources",0,IF(Sheet1!F765="Research &amp; Development",1,2))</f>
        <v>2</v>
      </c>
      <c r="F765">
        <v>10</v>
      </c>
      <c r="G765">
        <v>4</v>
      </c>
      <c r="H765" cm="1">
        <f t="array" ref="H765">_xlfn.IFS(Sheet1!I765="Human Resources",0,Sheet1!I765="Life Sciences",1,Sheet1!I765="Marketing",2,Sheet1!I765="Medical",3,Sheet1!I765="Technical Degree",4,Sheet1!I765="Other",5)</f>
        <v>1</v>
      </c>
      <c r="I765">
        <v>1</v>
      </c>
      <c r="J765">
        <v>1055</v>
      </c>
      <c r="K765">
        <v>3</v>
      </c>
      <c r="L765">
        <f>IF(Sheet1!M765="Male",0,1)</f>
        <v>1</v>
      </c>
      <c r="M765">
        <v>87</v>
      </c>
      <c r="N765">
        <v>3</v>
      </c>
      <c r="O765">
        <v>1</v>
      </c>
      <c r="P765" cm="1">
        <f t="array" ref="P765">_xlfn.IFS(Sheet1!Q765="Healthcare Representative",0,Sheet1!Q765="Human Resources",1,Sheet1!Q765="Laboratory Technician",2,Sheet1!Q765="Manager",3,Sheet1!Q765="Manufacturing Director",4,Sheet1!Q765="Research Director",5,Sheet1!Q765="Research Scientist",6,Sheet1!Q765="Sales Executive",7,Sheet1!Q765="Sales Representative",8)</f>
        <v>8</v>
      </c>
      <c r="Q765">
        <v>3</v>
      </c>
      <c r="R765">
        <f>IF(Sheet1!S765="Single",0,IF(Sheet1!S765="Married",1,2))</f>
        <v>1</v>
      </c>
      <c r="S765">
        <v>2220</v>
      </c>
      <c r="T765">
        <v>18410</v>
      </c>
      <c r="U765">
        <v>1</v>
      </c>
      <c r="V765">
        <f>IF(Sheet1!X765="No",0,1)</f>
        <v>1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</row>
    <row r="766" spans="1:34" x14ac:dyDescent="0.3">
      <c r="A766">
        <f>IF(Sheet1!C766="No",0,1)</f>
        <v>0</v>
      </c>
      <c r="B766">
        <v>28</v>
      </c>
      <c r="C766">
        <f>IF(Sheet1!D766="Non-Travel",0,IF(Sheet1!D766="Travel_Frequently",1,2))</f>
        <v>2</v>
      </c>
      <c r="D766">
        <v>1144</v>
      </c>
      <c r="E766">
        <f>IF(Sheet1!F766="Human Resources",0,IF(Sheet1!F766="Research &amp; Development",1,2))</f>
        <v>2</v>
      </c>
      <c r="F766">
        <v>10</v>
      </c>
      <c r="G766">
        <v>1</v>
      </c>
      <c r="H766" cm="1">
        <f t="array" ref="H766">_xlfn.IFS(Sheet1!I766="Human Resources",0,Sheet1!I766="Life Sciences",1,Sheet1!I766="Marketing",2,Sheet1!I766="Medical",3,Sheet1!I766="Technical Degree",4,Sheet1!I766="Other",5)</f>
        <v>3</v>
      </c>
      <c r="I766">
        <v>1</v>
      </c>
      <c r="J766">
        <v>1056</v>
      </c>
      <c r="K766">
        <v>4</v>
      </c>
      <c r="L766">
        <f>IF(Sheet1!M766="Male",0,1)</f>
        <v>0</v>
      </c>
      <c r="M766">
        <v>74</v>
      </c>
      <c r="N766">
        <v>3</v>
      </c>
      <c r="O766">
        <v>1</v>
      </c>
      <c r="P766" cm="1">
        <f t="array" ref="P766">_xlfn.IFS(Sheet1!Q766="Healthcare Representative",0,Sheet1!Q766="Human Resources",1,Sheet1!Q766="Laboratory Technician",2,Sheet1!Q766="Manager",3,Sheet1!Q766="Manufacturing Director",4,Sheet1!Q766="Research Director",5,Sheet1!Q766="Research Scientist",6,Sheet1!Q766="Sales Executive",7,Sheet1!Q766="Sales Representative",8)</f>
        <v>8</v>
      </c>
      <c r="Q766">
        <v>2</v>
      </c>
      <c r="R766">
        <f>IF(Sheet1!S766="Single",0,IF(Sheet1!S766="Married",1,2))</f>
        <v>1</v>
      </c>
      <c r="S766">
        <v>1052</v>
      </c>
      <c r="T766">
        <v>23384</v>
      </c>
      <c r="U766">
        <v>1</v>
      </c>
      <c r="V766">
        <f>IF(Sheet1!X766="No",0,1)</f>
        <v>0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</row>
    <row r="767" spans="1:34" x14ac:dyDescent="0.3">
      <c r="A767">
        <f>IF(Sheet1!C767="No",0,1)</f>
        <v>0</v>
      </c>
      <c r="B767">
        <v>38</v>
      </c>
      <c r="C767">
        <f>IF(Sheet1!D767="Non-Travel",0,IF(Sheet1!D767="Travel_Frequently",1,2))</f>
        <v>1</v>
      </c>
      <c r="D767">
        <v>1186</v>
      </c>
      <c r="E767">
        <f>IF(Sheet1!F767="Human Resources",0,IF(Sheet1!F767="Research &amp; Development",1,2))</f>
        <v>1</v>
      </c>
      <c r="F767">
        <v>3</v>
      </c>
      <c r="G767">
        <v>4</v>
      </c>
      <c r="H767" cm="1">
        <f t="array" ref="H767">_xlfn.IFS(Sheet1!I767="Human Resources",0,Sheet1!I767="Life Sciences",1,Sheet1!I767="Marketing",2,Sheet1!I767="Medical",3,Sheet1!I767="Technical Degree",4,Sheet1!I767="Other",5)</f>
        <v>5</v>
      </c>
      <c r="I767">
        <v>1</v>
      </c>
      <c r="J767">
        <v>1060</v>
      </c>
      <c r="K767">
        <v>3</v>
      </c>
      <c r="L767">
        <f>IF(Sheet1!M767="Male",0,1)</f>
        <v>0</v>
      </c>
      <c r="M767">
        <v>44</v>
      </c>
      <c r="N767">
        <v>3</v>
      </c>
      <c r="O767">
        <v>1</v>
      </c>
      <c r="P767" cm="1">
        <f t="array" ref="P767">_xlfn.IFS(Sheet1!Q767="Healthcare Representative",0,Sheet1!Q767="Human Resources",1,Sheet1!Q767="Laboratory Technician",2,Sheet1!Q767="Manager",3,Sheet1!Q767="Manufacturing Director",4,Sheet1!Q767="Research Director",5,Sheet1!Q767="Research Scientist",6,Sheet1!Q767="Sales Executive",7,Sheet1!Q767="Sales Representative",8)</f>
        <v>6</v>
      </c>
      <c r="Q767">
        <v>3</v>
      </c>
      <c r="R767">
        <f>IF(Sheet1!S767="Single",0,IF(Sheet1!S767="Married",1,2))</f>
        <v>1</v>
      </c>
      <c r="S767">
        <v>2821</v>
      </c>
      <c r="T767">
        <v>2997</v>
      </c>
      <c r="U767">
        <v>3</v>
      </c>
      <c r="V767">
        <f>IF(Sheet1!X767="No",0,1)</f>
        <v>0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</row>
    <row r="768" spans="1:34" x14ac:dyDescent="0.3">
      <c r="A768">
        <f>IF(Sheet1!C768="No",0,1)</f>
        <v>0</v>
      </c>
      <c r="B768">
        <v>50</v>
      </c>
      <c r="C768">
        <f>IF(Sheet1!D768="Non-Travel",0,IF(Sheet1!D768="Travel_Frequently",1,2))</f>
        <v>2</v>
      </c>
      <c r="D768">
        <v>1464</v>
      </c>
      <c r="E768">
        <f>IF(Sheet1!F768="Human Resources",0,IF(Sheet1!F768="Research &amp; Development",1,2))</f>
        <v>1</v>
      </c>
      <c r="F768">
        <v>2</v>
      </c>
      <c r="G768">
        <v>4</v>
      </c>
      <c r="H768" cm="1">
        <f t="array" ref="H768">_xlfn.IFS(Sheet1!I768="Human Resources",0,Sheet1!I768="Life Sciences",1,Sheet1!I768="Marketing",2,Sheet1!I768="Medical",3,Sheet1!I768="Technical Degree",4,Sheet1!I768="Other",5)</f>
        <v>3</v>
      </c>
      <c r="I768">
        <v>1</v>
      </c>
      <c r="J768">
        <v>1061</v>
      </c>
      <c r="K768">
        <v>2</v>
      </c>
      <c r="L768">
        <f>IF(Sheet1!M768="Male",0,1)</f>
        <v>0</v>
      </c>
      <c r="M768">
        <v>62</v>
      </c>
      <c r="N768">
        <v>3</v>
      </c>
      <c r="O768">
        <v>5</v>
      </c>
      <c r="P768" cm="1">
        <f t="array" ref="P768">_xlfn.IFS(Sheet1!Q768="Healthcare Representative",0,Sheet1!Q768="Human Resources",1,Sheet1!Q768="Laboratory Technician",2,Sheet1!Q768="Manager",3,Sheet1!Q768="Manufacturing Director",4,Sheet1!Q768="Research Director",5,Sheet1!Q768="Research Scientist",6,Sheet1!Q768="Sales Executive",7,Sheet1!Q768="Sales Representative",8)</f>
        <v>5</v>
      </c>
      <c r="Q768">
        <v>3</v>
      </c>
      <c r="R768">
        <f>IF(Sheet1!S768="Single",0,IF(Sheet1!S768="Married",1,2))</f>
        <v>1</v>
      </c>
      <c r="S768">
        <v>19237</v>
      </c>
      <c r="T768">
        <v>12853</v>
      </c>
      <c r="U768">
        <v>2</v>
      </c>
      <c r="V768">
        <f>IF(Sheet1!X768="No",0,1)</f>
        <v>1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</row>
    <row r="769" spans="1:34" x14ac:dyDescent="0.3">
      <c r="A769">
        <f>IF(Sheet1!C769="No",0,1)</f>
        <v>0</v>
      </c>
      <c r="B769">
        <v>37</v>
      </c>
      <c r="C769">
        <f>IF(Sheet1!D769="Non-Travel",0,IF(Sheet1!D769="Travel_Frequently",1,2))</f>
        <v>2</v>
      </c>
      <c r="D769">
        <v>124</v>
      </c>
      <c r="E769">
        <f>IF(Sheet1!F769="Human Resources",0,IF(Sheet1!F769="Research &amp; Development",1,2))</f>
        <v>1</v>
      </c>
      <c r="F769">
        <v>3</v>
      </c>
      <c r="G769">
        <v>3</v>
      </c>
      <c r="H769" cm="1">
        <f t="array" ref="H769">_xlfn.IFS(Sheet1!I769="Human Resources",0,Sheet1!I769="Life Sciences",1,Sheet1!I769="Marketing",2,Sheet1!I769="Medical",3,Sheet1!I769="Technical Degree",4,Sheet1!I769="Other",5)</f>
        <v>5</v>
      </c>
      <c r="I769">
        <v>1</v>
      </c>
      <c r="J769">
        <v>1062</v>
      </c>
      <c r="K769">
        <v>4</v>
      </c>
      <c r="L769">
        <f>IF(Sheet1!M769="Male",0,1)</f>
        <v>1</v>
      </c>
      <c r="M769">
        <v>35</v>
      </c>
      <c r="N769">
        <v>3</v>
      </c>
      <c r="O769">
        <v>2</v>
      </c>
      <c r="P769" cm="1">
        <f t="array" ref="P769">_xlfn.IFS(Sheet1!Q769="Healthcare Representative",0,Sheet1!Q769="Human Resources",1,Sheet1!Q769="Laboratory Technician",2,Sheet1!Q769="Manager",3,Sheet1!Q769="Manufacturing Director",4,Sheet1!Q769="Research Director",5,Sheet1!Q769="Research Scientist",6,Sheet1!Q769="Sales Executive",7,Sheet1!Q769="Sales Representative",8)</f>
        <v>0</v>
      </c>
      <c r="Q769">
        <v>2</v>
      </c>
      <c r="R769">
        <f>IF(Sheet1!S769="Single",0,IF(Sheet1!S769="Married",1,2))</f>
        <v>0</v>
      </c>
      <c r="S769">
        <v>4107</v>
      </c>
      <c r="T769">
        <v>13848</v>
      </c>
      <c r="U769">
        <v>3</v>
      </c>
      <c r="V769">
        <f>IF(Sheet1!X769="No",0,1)</f>
        <v>0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</row>
    <row r="770" spans="1:34" x14ac:dyDescent="0.3">
      <c r="A770">
        <f>IF(Sheet1!C770="No",0,1)</f>
        <v>0</v>
      </c>
      <c r="B770">
        <v>40</v>
      </c>
      <c r="C770">
        <f>IF(Sheet1!D770="Non-Travel",0,IF(Sheet1!D770="Travel_Frequently",1,2))</f>
        <v>2</v>
      </c>
      <c r="D770">
        <v>300</v>
      </c>
      <c r="E770">
        <f>IF(Sheet1!F770="Human Resources",0,IF(Sheet1!F770="Research &amp; Development",1,2))</f>
        <v>2</v>
      </c>
      <c r="F770">
        <v>26</v>
      </c>
      <c r="G770">
        <v>3</v>
      </c>
      <c r="H770" cm="1">
        <f t="array" ref="H770">_xlfn.IFS(Sheet1!I770="Human Resources",0,Sheet1!I770="Life Sciences",1,Sheet1!I770="Marketing",2,Sheet1!I770="Medical",3,Sheet1!I770="Technical Degree",4,Sheet1!I770="Other",5)</f>
        <v>2</v>
      </c>
      <c r="I770">
        <v>1</v>
      </c>
      <c r="J770">
        <v>1066</v>
      </c>
      <c r="K770">
        <v>3</v>
      </c>
      <c r="L770">
        <f>IF(Sheet1!M770="Male",0,1)</f>
        <v>0</v>
      </c>
      <c r="M770">
        <v>74</v>
      </c>
      <c r="N770">
        <v>3</v>
      </c>
      <c r="O770">
        <v>2</v>
      </c>
      <c r="P770" cm="1">
        <f t="array" ref="P770">_xlfn.IFS(Sheet1!Q770="Healthcare Representative",0,Sheet1!Q770="Human Resources",1,Sheet1!Q770="Laboratory Technician",2,Sheet1!Q770="Manager",3,Sheet1!Q770="Manufacturing Director",4,Sheet1!Q770="Research Director",5,Sheet1!Q770="Research Scientist",6,Sheet1!Q770="Sales Executive",7,Sheet1!Q770="Sales Representative",8)</f>
        <v>7</v>
      </c>
      <c r="Q770">
        <v>1</v>
      </c>
      <c r="R770">
        <f>IF(Sheet1!S770="Single",0,IF(Sheet1!S770="Married",1,2))</f>
        <v>1</v>
      </c>
      <c r="S770">
        <v>8396</v>
      </c>
      <c r="T770">
        <v>22217</v>
      </c>
      <c r="U770">
        <v>1</v>
      </c>
      <c r="V770">
        <f>IF(Sheet1!X770="No",0,1)</f>
        <v>0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</row>
    <row r="771" spans="1:34" x14ac:dyDescent="0.3">
      <c r="A771">
        <f>IF(Sheet1!C771="No",0,1)</f>
        <v>0</v>
      </c>
      <c r="B771">
        <v>26</v>
      </c>
      <c r="C771">
        <f>IF(Sheet1!D771="Non-Travel",0,IF(Sheet1!D771="Travel_Frequently",1,2))</f>
        <v>1</v>
      </c>
      <c r="D771">
        <v>921</v>
      </c>
      <c r="E771">
        <f>IF(Sheet1!F771="Human Resources",0,IF(Sheet1!F771="Research &amp; Development",1,2))</f>
        <v>1</v>
      </c>
      <c r="F771">
        <v>1</v>
      </c>
      <c r="G771">
        <v>1</v>
      </c>
      <c r="H771" cm="1">
        <f t="array" ref="H771">_xlfn.IFS(Sheet1!I771="Human Resources",0,Sheet1!I771="Life Sciences",1,Sheet1!I771="Marketing",2,Sheet1!I771="Medical",3,Sheet1!I771="Technical Degree",4,Sheet1!I771="Other",5)</f>
        <v>3</v>
      </c>
      <c r="I771">
        <v>1</v>
      </c>
      <c r="J771">
        <v>1068</v>
      </c>
      <c r="K771">
        <v>1</v>
      </c>
      <c r="L771">
        <f>IF(Sheet1!M771="Male",0,1)</f>
        <v>1</v>
      </c>
      <c r="M771">
        <v>66</v>
      </c>
      <c r="N771">
        <v>2</v>
      </c>
      <c r="O771">
        <v>1</v>
      </c>
      <c r="P771" cm="1">
        <f t="array" ref="P771">_xlfn.IFS(Sheet1!Q771="Healthcare Representative",0,Sheet1!Q771="Human Resources",1,Sheet1!Q771="Laboratory Technician",2,Sheet1!Q771="Manager",3,Sheet1!Q771="Manufacturing Director",4,Sheet1!Q771="Research Director",5,Sheet1!Q771="Research Scientist",6,Sheet1!Q771="Sales Executive",7,Sheet1!Q771="Sales Representative",8)</f>
        <v>6</v>
      </c>
      <c r="Q771">
        <v>3</v>
      </c>
      <c r="R771">
        <f>IF(Sheet1!S771="Single",0,IF(Sheet1!S771="Married",1,2))</f>
        <v>2</v>
      </c>
      <c r="S771">
        <v>2007</v>
      </c>
      <c r="T771">
        <v>25265</v>
      </c>
      <c r="U771">
        <v>1</v>
      </c>
      <c r="V771">
        <f>IF(Sheet1!X771="No",0,1)</f>
        <v>0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</row>
    <row r="772" spans="1:34" x14ac:dyDescent="0.3">
      <c r="A772">
        <f>IF(Sheet1!C772="No",0,1)</f>
        <v>0</v>
      </c>
      <c r="B772">
        <v>46</v>
      </c>
      <c r="C772">
        <f>IF(Sheet1!D772="Non-Travel",0,IF(Sheet1!D772="Travel_Frequently",1,2))</f>
        <v>2</v>
      </c>
      <c r="D772">
        <v>430</v>
      </c>
      <c r="E772">
        <f>IF(Sheet1!F772="Human Resources",0,IF(Sheet1!F772="Research &amp; Development",1,2))</f>
        <v>1</v>
      </c>
      <c r="F772">
        <v>1</v>
      </c>
      <c r="G772">
        <v>4</v>
      </c>
      <c r="H772" cm="1">
        <f t="array" ref="H772">_xlfn.IFS(Sheet1!I772="Human Resources",0,Sheet1!I772="Life Sciences",1,Sheet1!I772="Marketing",2,Sheet1!I772="Medical",3,Sheet1!I772="Technical Degree",4,Sheet1!I772="Other",5)</f>
        <v>3</v>
      </c>
      <c r="I772">
        <v>1</v>
      </c>
      <c r="J772">
        <v>1069</v>
      </c>
      <c r="K772">
        <v>4</v>
      </c>
      <c r="L772">
        <f>IF(Sheet1!M772="Male",0,1)</f>
        <v>0</v>
      </c>
      <c r="M772">
        <v>40</v>
      </c>
      <c r="N772">
        <v>3</v>
      </c>
      <c r="O772">
        <v>5</v>
      </c>
      <c r="P772" cm="1">
        <f t="array" ref="P772">_xlfn.IFS(Sheet1!Q772="Healthcare Representative",0,Sheet1!Q772="Human Resources",1,Sheet1!Q772="Laboratory Technician",2,Sheet1!Q772="Manager",3,Sheet1!Q772="Manufacturing Director",4,Sheet1!Q772="Research Director",5,Sheet1!Q772="Research Scientist",6,Sheet1!Q772="Sales Executive",7,Sheet1!Q772="Sales Representative",8)</f>
        <v>5</v>
      </c>
      <c r="Q772">
        <v>4</v>
      </c>
      <c r="R772">
        <f>IF(Sheet1!S772="Single",0,IF(Sheet1!S772="Married",1,2))</f>
        <v>2</v>
      </c>
      <c r="S772">
        <v>19627</v>
      </c>
      <c r="T772">
        <v>21445</v>
      </c>
      <c r="U772">
        <v>9</v>
      </c>
      <c r="V772">
        <f>IF(Sheet1!X772="No",0,1)</f>
        <v>0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</row>
    <row r="773" spans="1:34" x14ac:dyDescent="0.3">
      <c r="A773">
        <f>IF(Sheet1!C773="No",0,1)</f>
        <v>0</v>
      </c>
      <c r="B773">
        <v>54</v>
      </c>
      <c r="C773">
        <f>IF(Sheet1!D773="Non-Travel",0,IF(Sheet1!D773="Travel_Frequently",1,2))</f>
        <v>2</v>
      </c>
      <c r="D773">
        <v>1082</v>
      </c>
      <c r="E773">
        <f>IF(Sheet1!F773="Human Resources",0,IF(Sheet1!F773="Research &amp; Development",1,2))</f>
        <v>2</v>
      </c>
      <c r="F773">
        <v>2</v>
      </c>
      <c r="G773">
        <v>4</v>
      </c>
      <c r="H773" cm="1">
        <f t="array" ref="H773">_xlfn.IFS(Sheet1!I773="Human Resources",0,Sheet1!I773="Life Sciences",1,Sheet1!I773="Marketing",2,Sheet1!I773="Medical",3,Sheet1!I773="Technical Degree",4,Sheet1!I773="Other",5)</f>
        <v>1</v>
      </c>
      <c r="I773">
        <v>1</v>
      </c>
      <c r="J773">
        <v>1070</v>
      </c>
      <c r="K773">
        <v>3</v>
      </c>
      <c r="L773">
        <f>IF(Sheet1!M773="Male",0,1)</f>
        <v>1</v>
      </c>
      <c r="M773">
        <v>41</v>
      </c>
      <c r="N773">
        <v>2</v>
      </c>
      <c r="O773">
        <v>3</v>
      </c>
      <c r="P773" cm="1">
        <f t="array" ref="P773">_xlfn.IFS(Sheet1!Q773="Healthcare Representative",0,Sheet1!Q773="Human Resources",1,Sheet1!Q773="Laboratory Technician",2,Sheet1!Q773="Manager",3,Sheet1!Q773="Manufacturing Director",4,Sheet1!Q773="Research Director",5,Sheet1!Q773="Research Scientist",6,Sheet1!Q773="Sales Executive",7,Sheet1!Q773="Sales Representative",8)</f>
        <v>7</v>
      </c>
      <c r="Q773">
        <v>3</v>
      </c>
      <c r="R773">
        <f>IF(Sheet1!S773="Single",0,IF(Sheet1!S773="Married",1,2))</f>
        <v>1</v>
      </c>
      <c r="S773">
        <v>10686</v>
      </c>
      <c r="T773">
        <v>8392</v>
      </c>
      <c r="U773">
        <v>6</v>
      </c>
      <c r="V773">
        <f>IF(Sheet1!X773="No",0,1)</f>
        <v>0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</row>
    <row r="774" spans="1:34" x14ac:dyDescent="0.3">
      <c r="A774">
        <f>IF(Sheet1!C774="No",0,1)</f>
        <v>0</v>
      </c>
      <c r="B774">
        <v>56</v>
      </c>
      <c r="C774">
        <f>IF(Sheet1!D774="Non-Travel",0,IF(Sheet1!D774="Travel_Frequently",1,2))</f>
        <v>1</v>
      </c>
      <c r="D774">
        <v>1240</v>
      </c>
      <c r="E774">
        <f>IF(Sheet1!F774="Human Resources",0,IF(Sheet1!F774="Research &amp; Development",1,2))</f>
        <v>1</v>
      </c>
      <c r="F774">
        <v>9</v>
      </c>
      <c r="G774">
        <v>3</v>
      </c>
      <c r="H774" cm="1">
        <f t="array" ref="H774">_xlfn.IFS(Sheet1!I774="Human Resources",0,Sheet1!I774="Life Sciences",1,Sheet1!I774="Marketing",2,Sheet1!I774="Medical",3,Sheet1!I774="Technical Degree",4,Sheet1!I774="Other",5)</f>
        <v>3</v>
      </c>
      <c r="I774">
        <v>1</v>
      </c>
      <c r="J774">
        <v>1071</v>
      </c>
      <c r="K774">
        <v>1</v>
      </c>
      <c r="L774">
        <f>IF(Sheet1!M774="Male",0,1)</f>
        <v>1</v>
      </c>
      <c r="M774">
        <v>63</v>
      </c>
      <c r="N774">
        <v>3</v>
      </c>
      <c r="O774">
        <v>1</v>
      </c>
      <c r="P774" cm="1">
        <f t="array" ref="P774">_xlfn.IFS(Sheet1!Q774="Healthcare Representative",0,Sheet1!Q774="Human Resources",1,Sheet1!Q774="Laboratory Technician",2,Sheet1!Q774="Manager",3,Sheet1!Q774="Manufacturing Director",4,Sheet1!Q774="Research Director",5,Sheet1!Q774="Research Scientist",6,Sheet1!Q774="Sales Executive",7,Sheet1!Q774="Sales Representative",8)</f>
        <v>6</v>
      </c>
      <c r="Q774">
        <v>3</v>
      </c>
      <c r="R774">
        <f>IF(Sheet1!S774="Single",0,IF(Sheet1!S774="Married",1,2))</f>
        <v>1</v>
      </c>
      <c r="S774">
        <v>2942</v>
      </c>
      <c r="T774">
        <v>12154</v>
      </c>
      <c r="U774">
        <v>2</v>
      </c>
      <c r="V774">
        <f>IF(Sheet1!X774="No",0,1)</f>
        <v>0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</row>
    <row r="775" spans="1:34" x14ac:dyDescent="0.3">
      <c r="A775">
        <f>IF(Sheet1!C775="No",0,1)</f>
        <v>0</v>
      </c>
      <c r="B775">
        <v>36</v>
      </c>
      <c r="C775">
        <f>IF(Sheet1!D775="Non-Travel",0,IF(Sheet1!D775="Travel_Frequently",1,2))</f>
        <v>2</v>
      </c>
      <c r="D775">
        <v>796</v>
      </c>
      <c r="E775">
        <f>IF(Sheet1!F775="Human Resources",0,IF(Sheet1!F775="Research &amp; Development",1,2))</f>
        <v>1</v>
      </c>
      <c r="F775">
        <v>12</v>
      </c>
      <c r="G775">
        <v>5</v>
      </c>
      <c r="H775" cm="1">
        <f t="array" ref="H775">_xlfn.IFS(Sheet1!I775="Human Resources",0,Sheet1!I775="Life Sciences",1,Sheet1!I775="Marketing",2,Sheet1!I775="Medical",3,Sheet1!I775="Technical Degree",4,Sheet1!I775="Other",5)</f>
        <v>3</v>
      </c>
      <c r="I775">
        <v>1</v>
      </c>
      <c r="J775">
        <v>1073</v>
      </c>
      <c r="K775">
        <v>4</v>
      </c>
      <c r="L775">
        <f>IF(Sheet1!M775="Male",0,1)</f>
        <v>1</v>
      </c>
      <c r="M775">
        <v>51</v>
      </c>
      <c r="N775">
        <v>2</v>
      </c>
      <c r="O775">
        <v>3</v>
      </c>
      <c r="P775" cm="1">
        <f t="array" ref="P775">_xlfn.IFS(Sheet1!Q775="Healthcare Representative",0,Sheet1!Q775="Human Resources",1,Sheet1!Q775="Laboratory Technician",2,Sheet1!Q775="Manager",3,Sheet1!Q775="Manufacturing Director",4,Sheet1!Q775="Research Director",5,Sheet1!Q775="Research Scientist",6,Sheet1!Q775="Sales Executive",7,Sheet1!Q775="Sales Representative",8)</f>
        <v>4</v>
      </c>
      <c r="Q775">
        <v>4</v>
      </c>
      <c r="R775">
        <f>IF(Sheet1!S775="Single",0,IF(Sheet1!S775="Married",1,2))</f>
        <v>0</v>
      </c>
      <c r="S775">
        <v>8858</v>
      </c>
      <c r="T775">
        <v>15669</v>
      </c>
      <c r="U775">
        <v>0</v>
      </c>
      <c r="V775">
        <f>IF(Sheet1!X775="No",0,1)</f>
        <v>0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</row>
    <row r="776" spans="1:34" x14ac:dyDescent="0.3">
      <c r="A776">
        <f>IF(Sheet1!C776="No",0,1)</f>
        <v>0</v>
      </c>
      <c r="B776">
        <v>55</v>
      </c>
      <c r="C776">
        <f>IF(Sheet1!D776="Non-Travel",0,IF(Sheet1!D776="Travel_Frequently",1,2))</f>
        <v>0</v>
      </c>
      <c r="D776">
        <v>444</v>
      </c>
      <c r="E776">
        <f>IF(Sheet1!F776="Human Resources",0,IF(Sheet1!F776="Research &amp; Development",1,2))</f>
        <v>1</v>
      </c>
      <c r="F776">
        <v>2</v>
      </c>
      <c r="G776">
        <v>1</v>
      </c>
      <c r="H776" cm="1">
        <f t="array" ref="H776">_xlfn.IFS(Sheet1!I776="Human Resources",0,Sheet1!I776="Life Sciences",1,Sheet1!I776="Marketing",2,Sheet1!I776="Medical",3,Sheet1!I776="Technical Degree",4,Sheet1!I776="Other",5)</f>
        <v>3</v>
      </c>
      <c r="I776">
        <v>1</v>
      </c>
      <c r="J776">
        <v>1074</v>
      </c>
      <c r="K776">
        <v>3</v>
      </c>
      <c r="L776">
        <f>IF(Sheet1!M776="Male",0,1)</f>
        <v>0</v>
      </c>
      <c r="M776">
        <v>40</v>
      </c>
      <c r="N776">
        <v>2</v>
      </c>
      <c r="O776">
        <v>4</v>
      </c>
      <c r="P776" cm="1">
        <f t="array" ref="P776">_xlfn.IFS(Sheet1!Q776="Healthcare Representative",0,Sheet1!Q776="Human Resources",1,Sheet1!Q776="Laboratory Technician",2,Sheet1!Q776="Manager",3,Sheet1!Q776="Manufacturing Director",4,Sheet1!Q776="Research Director",5,Sheet1!Q776="Research Scientist",6,Sheet1!Q776="Sales Executive",7,Sheet1!Q776="Sales Representative",8)</f>
        <v>3</v>
      </c>
      <c r="Q776">
        <v>1</v>
      </c>
      <c r="R776">
        <f>IF(Sheet1!S776="Single",0,IF(Sheet1!S776="Married",1,2))</f>
        <v>0</v>
      </c>
      <c r="S776">
        <v>16756</v>
      </c>
      <c r="T776">
        <v>17323</v>
      </c>
      <c r="U776">
        <v>7</v>
      </c>
      <c r="V776">
        <f>IF(Sheet1!X776="No",0,1)</f>
        <v>0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</row>
    <row r="777" spans="1:34" x14ac:dyDescent="0.3">
      <c r="A777">
        <f>IF(Sheet1!C777="No",0,1)</f>
        <v>0</v>
      </c>
      <c r="B777">
        <v>43</v>
      </c>
      <c r="C777">
        <f>IF(Sheet1!D777="Non-Travel",0,IF(Sheet1!D777="Travel_Frequently",1,2))</f>
        <v>2</v>
      </c>
      <c r="D777">
        <v>415</v>
      </c>
      <c r="E777">
        <f>IF(Sheet1!F777="Human Resources",0,IF(Sheet1!F777="Research &amp; Development",1,2))</f>
        <v>2</v>
      </c>
      <c r="F777">
        <v>25</v>
      </c>
      <c r="G777">
        <v>3</v>
      </c>
      <c r="H777" cm="1">
        <f t="array" ref="H777">_xlfn.IFS(Sheet1!I777="Human Resources",0,Sheet1!I777="Life Sciences",1,Sheet1!I777="Marketing",2,Sheet1!I777="Medical",3,Sheet1!I777="Technical Degree",4,Sheet1!I777="Other",5)</f>
        <v>3</v>
      </c>
      <c r="I777">
        <v>1</v>
      </c>
      <c r="J777">
        <v>1076</v>
      </c>
      <c r="K777">
        <v>3</v>
      </c>
      <c r="L777">
        <f>IF(Sheet1!M777="Male",0,1)</f>
        <v>0</v>
      </c>
      <c r="M777">
        <v>79</v>
      </c>
      <c r="N777">
        <v>2</v>
      </c>
      <c r="O777">
        <v>3</v>
      </c>
      <c r="P777" cm="1">
        <f t="array" ref="P777">_xlfn.IFS(Sheet1!Q777="Healthcare Representative",0,Sheet1!Q777="Human Resources",1,Sheet1!Q777="Laboratory Technician",2,Sheet1!Q777="Manager",3,Sheet1!Q777="Manufacturing Director",4,Sheet1!Q777="Research Director",5,Sheet1!Q777="Research Scientist",6,Sheet1!Q777="Sales Executive",7,Sheet1!Q777="Sales Representative",8)</f>
        <v>7</v>
      </c>
      <c r="Q777">
        <v>4</v>
      </c>
      <c r="R777">
        <f>IF(Sheet1!S777="Single",0,IF(Sheet1!S777="Married",1,2))</f>
        <v>2</v>
      </c>
      <c r="S777">
        <v>10798</v>
      </c>
      <c r="T777">
        <v>5268</v>
      </c>
      <c r="U777">
        <v>5</v>
      </c>
      <c r="V777">
        <f>IF(Sheet1!X777="No",0,1)</f>
        <v>0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</row>
    <row r="778" spans="1:34" x14ac:dyDescent="0.3">
      <c r="A778">
        <f>IF(Sheet1!C778="No",0,1)</f>
        <v>1</v>
      </c>
      <c r="B778">
        <v>20</v>
      </c>
      <c r="C778">
        <f>IF(Sheet1!D778="Non-Travel",0,IF(Sheet1!D778="Travel_Frequently",1,2))</f>
        <v>1</v>
      </c>
      <c r="D778">
        <v>769</v>
      </c>
      <c r="E778">
        <f>IF(Sheet1!F778="Human Resources",0,IF(Sheet1!F778="Research &amp; Development",1,2))</f>
        <v>2</v>
      </c>
      <c r="F778">
        <v>9</v>
      </c>
      <c r="G778">
        <v>3</v>
      </c>
      <c r="H778" cm="1">
        <f t="array" ref="H778">_xlfn.IFS(Sheet1!I778="Human Resources",0,Sheet1!I778="Life Sciences",1,Sheet1!I778="Marketing",2,Sheet1!I778="Medical",3,Sheet1!I778="Technical Degree",4,Sheet1!I778="Other",5)</f>
        <v>2</v>
      </c>
      <c r="I778">
        <v>1</v>
      </c>
      <c r="J778">
        <v>1077</v>
      </c>
      <c r="K778">
        <v>4</v>
      </c>
      <c r="L778">
        <f>IF(Sheet1!M778="Male",0,1)</f>
        <v>1</v>
      </c>
      <c r="M778">
        <v>54</v>
      </c>
      <c r="N778">
        <v>3</v>
      </c>
      <c r="O778">
        <v>1</v>
      </c>
      <c r="P778" cm="1">
        <f t="array" ref="P778">_xlfn.IFS(Sheet1!Q778="Healthcare Representative",0,Sheet1!Q778="Human Resources",1,Sheet1!Q778="Laboratory Technician",2,Sheet1!Q778="Manager",3,Sheet1!Q778="Manufacturing Director",4,Sheet1!Q778="Research Director",5,Sheet1!Q778="Research Scientist",6,Sheet1!Q778="Sales Executive",7,Sheet1!Q778="Sales Representative",8)</f>
        <v>8</v>
      </c>
      <c r="Q778">
        <v>4</v>
      </c>
      <c r="R778">
        <f>IF(Sheet1!S778="Single",0,IF(Sheet1!S778="Married",1,2))</f>
        <v>0</v>
      </c>
      <c r="S778">
        <v>2323</v>
      </c>
      <c r="T778">
        <v>17205</v>
      </c>
      <c r="U778">
        <v>1</v>
      </c>
      <c r="V778">
        <f>IF(Sheet1!X778="No",0,1)</f>
        <v>1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</row>
    <row r="779" spans="1:34" x14ac:dyDescent="0.3">
      <c r="A779">
        <f>IF(Sheet1!C779="No",0,1)</f>
        <v>1</v>
      </c>
      <c r="B779">
        <v>21</v>
      </c>
      <c r="C779">
        <f>IF(Sheet1!D779="Non-Travel",0,IF(Sheet1!D779="Travel_Frequently",1,2))</f>
        <v>2</v>
      </c>
      <c r="D779">
        <v>1334</v>
      </c>
      <c r="E779">
        <f>IF(Sheet1!F779="Human Resources",0,IF(Sheet1!F779="Research &amp; Development",1,2))</f>
        <v>1</v>
      </c>
      <c r="F779">
        <v>10</v>
      </c>
      <c r="G779">
        <v>3</v>
      </c>
      <c r="H779" cm="1">
        <f t="array" ref="H779">_xlfn.IFS(Sheet1!I779="Human Resources",0,Sheet1!I779="Life Sciences",1,Sheet1!I779="Marketing",2,Sheet1!I779="Medical",3,Sheet1!I779="Technical Degree",4,Sheet1!I779="Other",5)</f>
        <v>1</v>
      </c>
      <c r="I779">
        <v>1</v>
      </c>
      <c r="J779">
        <v>1079</v>
      </c>
      <c r="K779">
        <v>3</v>
      </c>
      <c r="L779">
        <f>IF(Sheet1!M779="Male",0,1)</f>
        <v>1</v>
      </c>
      <c r="M779">
        <v>36</v>
      </c>
      <c r="N779">
        <v>2</v>
      </c>
      <c r="O779">
        <v>1</v>
      </c>
      <c r="P779" cm="1">
        <f t="array" ref="P779">_xlfn.IFS(Sheet1!Q779="Healthcare Representative",0,Sheet1!Q779="Human Resources",1,Sheet1!Q779="Laboratory Technician",2,Sheet1!Q779="Manager",3,Sheet1!Q779="Manufacturing Director",4,Sheet1!Q779="Research Director",5,Sheet1!Q779="Research Scientist",6,Sheet1!Q779="Sales Executive",7,Sheet1!Q779="Sales Representative",8)</f>
        <v>2</v>
      </c>
      <c r="Q779">
        <v>1</v>
      </c>
      <c r="R779">
        <f>IF(Sheet1!S779="Single",0,IF(Sheet1!S779="Married",1,2))</f>
        <v>0</v>
      </c>
      <c r="S779">
        <v>1416</v>
      </c>
      <c r="T779">
        <v>17258</v>
      </c>
      <c r="U779">
        <v>1</v>
      </c>
      <c r="V779">
        <f>IF(Sheet1!X779="No",0,1)</f>
        <v>0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</row>
    <row r="780" spans="1:34" x14ac:dyDescent="0.3">
      <c r="A780">
        <f>IF(Sheet1!C780="No",0,1)</f>
        <v>0</v>
      </c>
      <c r="B780">
        <v>46</v>
      </c>
      <c r="C780">
        <f>IF(Sheet1!D780="Non-Travel",0,IF(Sheet1!D780="Travel_Frequently",1,2))</f>
        <v>2</v>
      </c>
      <c r="D780">
        <v>1003</v>
      </c>
      <c r="E780">
        <f>IF(Sheet1!F780="Human Resources",0,IF(Sheet1!F780="Research &amp; Development",1,2))</f>
        <v>1</v>
      </c>
      <c r="F780">
        <v>8</v>
      </c>
      <c r="G780">
        <v>4</v>
      </c>
      <c r="H780" cm="1">
        <f t="array" ref="H780">_xlfn.IFS(Sheet1!I780="Human Resources",0,Sheet1!I780="Life Sciences",1,Sheet1!I780="Marketing",2,Sheet1!I780="Medical",3,Sheet1!I780="Technical Degree",4,Sheet1!I780="Other",5)</f>
        <v>1</v>
      </c>
      <c r="I780">
        <v>1</v>
      </c>
      <c r="J780">
        <v>1080</v>
      </c>
      <c r="K780">
        <v>4</v>
      </c>
      <c r="L780">
        <f>IF(Sheet1!M780="Male",0,1)</f>
        <v>1</v>
      </c>
      <c r="M780">
        <v>74</v>
      </c>
      <c r="N780">
        <v>2</v>
      </c>
      <c r="O780">
        <v>2</v>
      </c>
      <c r="P780" cm="1">
        <f t="array" ref="P780">_xlfn.IFS(Sheet1!Q780="Healthcare Representative",0,Sheet1!Q780="Human Resources",1,Sheet1!Q780="Laboratory Technician",2,Sheet1!Q780="Manager",3,Sheet1!Q780="Manufacturing Director",4,Sheet1!Q780="Research Director",5,Sheet1!Q780="Research Scientist",6,Sheet1!Q780="Sales Executive",7,Sheet1!Q780="Sales Representative",8)</f>
        <v>6</v>
      </c>
      <c r="Q780">
        <v>1</v>
      </c>
      <c r="R780">
        <f>IF(Sheet1!S780="Single",0,IF(Sheet1!S780="Married",1,2))</f>
        <v>2</v>
      </c>
      <c r="S780">
        <v>4615</v>
      </c>
      <c r="T780">
        <v>21029</v>
      </c>
      <c r="U780">
        <v>8</v>
      </c>
      <c r="V780">
        <f>IF(Sheet1!X780="No",0,1)</f>
        <v>1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</row>
    <row r="781" spans="1:34" x14ac:dyDescent="0.3">
      <c r="A781">
        <f>IF(Sheet1!C781="No",0,1)</f>
        <v>1</v>
      </c>
      <c r="B781">
        <v>51</v>
      </c>
      <c r="C781">
        <f>IF(Sheet1!D781="Non-Travel",0,IF(Sheet1!D781="Travel_Frequently",1,2))</f>
        <v>2</v>
      </c>
      <c r="D781">
        <v>1323</v>
      </c>
      <c r="E781">
        <f>IF(Sheet1!F781="Human Resources",0,IF(Sheet1!F781="Research &amp; Development",1,2))</f>
        <v>1</v>
      </c>
      <c r="F781">
        <v>4</v>
      </c>
      <c r="G781">
        <v>4</v>
      </c>
      <c r="H781" cm="1">
        <f t="array" ref="H781">_xlfn.IFS(Sheet1!I781="Human Resources",0,Sheet1!I781="Life Sciences",1,Sheet1!I781="Marketing",2,Sheet1!I781="Medical",3,Sheet1!I781="Technical Degree",4,Sheet1!I781="Other",5)</f>
        <v>1</v>
      </c>
      <c r="I781">
        <v>1</v>
      </c>
      <c r="J781">
        <v>1081</v>
      </c>
      <c r="K781">
        <v>1</v>
      </c>
      <c r="L781">
        <f>IF(Sheet1!M781="Male",0,1)</f>
        <v>0</v>
      </c>
      <c r="M781">
        <v>34</v>
      </c>
      <c r="N781">
        <v>3</v>
      </c>
      <c r="O781">
        <v>1</v>
      </c>
      <c r="P781" cm="1">
        <f t="array" ref="P781">_xlfn.IFS(Sheet1!Q781="Healthcare Representative",0,Sheet1!Q781="Human Resources",1,Sheet1!Q781="Laboratory Technician",2,Sheet1!Q781="Manager",3,Sheet1!Q781="Manufacturing Director",4,Sheet1!Q781="Research Director",5,Sheet1!Q781="Research Scientist",6,Sheet1!Q781="Sales Executive",7,Sheet1!Q781="Sales Representative",8)</f>
        <v>6</v>
      </c>
      <c r="Q781">
        <v>3</v>
      </c>
      <c r="R781">
        <f>IF(Sheet1!S781="Single",0,IF(Sheet1!S781="Married",1,2))</f>
        <v>1</v>
      </c>
      <c r="S781">
        <v>2461</v>
      </c>
      <c r="T781">
        <v>10332</v>
      </c>
      <c r="U781">
        <v>9</v>
      </c>
      <c r="V781">
        <f>IF(Sheet1!X781="No",0,1)</f>
        <v>1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</row>
    <row r="782" spans="1:34" x14ac:dyDescent="0.3">
      <c r="A782">
        <f>IF(Sheet1!C782="No",0,1)</f>
        <v>1</v>
      </c>
      <c r="B782">
        <v>28</v>
      </c>
      <c r="C782">
        <f>IF(Sheet1!D782="Non-Travel",0,IF(Sheet1!D782="Travel_Frequently",1,2))</f>
        <v>0</v>
      </c>
      <c r="D782">
        <v>1366</v>
      </c>
      <c r="E782">
        <f>IF(Sheet1!F782="Human Resources",0,IF(Sheet1!F782="Research &amp; Development",1,2))</f>
        <v>1</v>
      </c>
      <c r="F782">
        <v>24</v>
      </c>
      <c r="G782">
        <v>2</v>
      </c>
      <c r="H782" cm="1">
        <f t="array" ref="H782">_xlfn.IFS(Sheet1!I782="Human Resources",0,Sheet1!I782="Life Sciences",1,Sheet1!I782="Marketing",2,Sheet1!I782="Medical",3,Sheet1!I782="Technical Degree",4,Sheet1!I782="Other",5)</f>
        <v>4</v>
      </c>
      <c r="I782">
        <v>1</v>
      </c>
      <c r="J782">
        <v>1082</v>
      </c>
      <c r="K782">
        <v>2</v>
      </c>
      <c r="L782">
        <f>IF(Sheet1!M782="Male",0,1)</f>
        <v>0</v>
      </c>
      <c r="M782">
        <v>72</v>
      </c>
      <c r="N782">
        <v>2</v>
      </c>
      <c r="O782">
        <v>3</v>
      </c>
      <c r="P782" cm="1">
        <f t="array" ref="P782">_xlfn.IFS(Sheet1!Q782="Healthcare Representative",0,Sheet1!Q782="Human Resources",1,Sheet1!Q782="Laboratory Technician",2,Sheet1!Q782="Manager",3,Sheet1!Q782="Manufacturing Director",4,Sheet1!Q782="Research Director",5,Sheet1!Q782="Research Scientist",6,Sheet1!Q782="Sales Executive",7,Sheet1!Q782="Sales Representative",8)</f>
        <v>0</v>
      </c>
      <c r="Q782">
        <v>1</v>
      </c>
      <c r="R782">
        <f>IF(Sheet1!S782="Single",0,IF(Sheet1!S782="Married",1,2))</f>
        <v>0</v>
      </c>
      <c r="S782">
        <v>8722</v>
      </c>
      <c r="T782">
        <v>12355</v>
      </c>
      <c r="U782">
        <v>1</v>
      </c>
      <c r="V782">
        <f>IF(Sheet1!X782="No",0,1)</f>
        <v>0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</row>
    <row r="783" spans="1:34" x14ac:dyDescent="0.3">
      <c r="A783">
        <f>IF(Sheet1!C783="No",0,1)</f>
        <v>0</v>
      </c>
      <c r="B783">
        <v>26</v>
      </c>
      <c r="C783">
        <f>IF(Sheet1!D783="Non-Travel",0,IF(Sheet1!D783="Travel_Frequently",1,2))</f>
        <v>2</v>
      </c>
      <c r="D783">
        <v>192</v>
      </c>
      <c r="E783">
        <f>IF(Sheet1!F783="Human Resources",0,IF(Sheet1!F783="Research &amp; Development",1,2))</f>
        <v>1</v>
      </c>
      <c r="F783">
        <v>1</v>
      </c>
      <c r="G783">
        <v>2</v>
      </c>
      <c r="H783" cm="1">
        <f t="array" ref="H783">_xlfn.IFS(Sheet1!I783="Human Resources",0,Sheet1!I783="Life Sciences",1,Sheet1!I783="Marketing",2,Sheet1!I783="Medical",3,Sheet1!I783="Technical Degree",4,Sheet1!I783="Other",5)</f>
        <v>3</v>
      </c>
      <c r="I783">
        <v>1</v>
      </c>
      <c r="J783">
        <v>1083</v>
      </c>
      <c r="K783">
        <v>1</v>
      </c>
      <c r="L783">
        <f>IF(Sheet1!M783="Male",0,1)</f>
        <v>0</v>
      </c>
      <c r="M783">
        <v>59</v>
      </c>
      <c r="N783">
        <v>2</v>
      </c>
      <c r="O783">
        <v>1</v>
      </c>
      <c r="P783" cm="1">
        <f t="array" ref="P783">_xlfn.IFS(Sheet1!Q783="Healthcare Representative",0,Sheet1!Q783="Human Resources",1,Sheet1!Q783="Laboratory Technician",2,Sheet1!Q783="Manager",3,Sheet1!Q783="Manufacturing Director",4,Sheet1!Q783="Research Director",5,Sheet1!Q783="Research Scientist",6,Sheet1!Q783="Sales Executive",7,Sheet1!Q783="Sales Representative",8)</f>
        <v>2</v>
      </c>
      <c r="Q783">
        <v>1</v>
      </c>
      <c r="R783">
        <f>IF(Sheet1!S783="Single",0,IF(Sheet1!S783="Married",1,2))</f>
        <v>1</v>
      </c>
      <c r="S783">
        <v>3955</v>
      </c>
      <c r="T783">
        <v>11141</v>
      </c>
      <c r="U783">
        <v>1</v>
      </c>
      <c r="V783">
        <f>IF(Sheet1!X783="No",0,1)</f>
        <v>0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</row>
    <row r="784" spans="1:34" x14ac:dyDescent="0.3">
      <c r="A784">
        <f>IF(Sheet1!C784="No",0,1)</f>
        <v>0</v>
      </c>
      <c r="B784">
        <v>30</v>
      </c>
      <c r="C784">
        <f>IF(Sheet1!D784="Non-Travel",0,IF(Sheet1!D784="Travel_Frequently",1,2))</f>
        <v>2</v>
      </c>
      <c r="D784">
        <v>1176</v>
      </c>
      <c r="E784">
        <f>IF(Sheet1!F784="Human Resources",0,IF(Sheet1!F784="Research &amp; Development",1,2))</f>
        <v>1</v>
      </c>
      <c r="F784">
        <v>20</v>
      </c>
      <c r="G784">
        <v>3</v>
      </c>
      <c r="H784" cm="1">
        <f t="array" ref="H784">_xlfn.IFS(Sheet1!I784="Human Resources",0,Sheet1!I784="Life Sciences",1,Sheet1!I784="Marketing",2,Sheet1!I784="Medical",3,Sheet1!I784="Technical Degree",4,Sheet1!I784="Other",5)</f>
        <v>5</v>
      </c>
      <c r="I784">
        <v>1</v>
      </c>
      <c r="J784">
        <v>1084</v>
      </c>
      <c r="K784">
        <v>3</v>
      </c>
      <c r="L784">
        <f>IF(Sheet1!M784="Male",0,1)</f>
        <v>0</v>
      </c>
      <c r="M784">
        <v>85</v>
      </c>
      <c r="N784">
        <v>3</v>
      </c>
      <c r="O784">
        <v>2</v>
      </c>
      <c r="P784" cm="1">
        <f t="array" ref="P784">_xlfn.IFS(Sheet1!Q784="Healthcare Representative",0,Sheet1!Q784="Human Resources",1,Sheet1!Q784="Laboratory Technician",2,Sheet1!Q784="Manager",3,Sheet1!Q784="Manufacturing Director",4,Sheet1!Q784="Research Director",5,Sheet1!Q784="Research Scientist",6,Sheet1!Q784="Sales Executive",7,Sheet1!Q784="Sales Representative",8)</f>
        <v>4</v>
      </c>
      <c r="Q784">
        <v>1</v>
      </c>
      <c r="R784">
        <f>IF(Sheet1!S784="Single",0,IF(Sheet1!S784="Married",1,2))</f>
        <v>1</v>
      </c>
      <c r="S784">
        <v>9957</v>
      </c>
      <c r="T784">
        <v>9096</v>
      </c>
      <c r="U784">
        <v>0</v>
      </c>
      <c r="V784">
        <f>IF(Sheet1!X784="No",0,1)</f>
        <v>0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</row>
    <row r="785" spans="1:34" x14ac:dyDescent="0.3">
      <c r="A785">
        <f>IF(Sheet1!C785="No",0,1)</f>
        <v>0</v>
      </c>
      <c r="B785">
        <v>41</v>
      </c>
      <c r="C785">
        <f>IF(Sheet1!D785="Non-Travel",0,IF(Sheet1!D785="Travel_Frequently",1,2))</f>
        <v>2</v>
      </c>
      <c r="D785">
        <v>509</v>
      </c>
      <c r="E785">
        <f>IF(Sheet1!F785="Human Resources",0,IF(Sheet1!F785="Research &amp; Development",1,2))</f>
        <v>1</v>
      </c>
      <c r="F785">
        <v>7</v>
      </c>
      <c r="G785">
        <v>2</v>
      </c>
      <c r="H785" cm="1">
        <f t="array" ref="H785">_xlfn.IFS(Sheet1!I785="Human Resources",0,Sheet1!I785="Life Sciences",1,Sheet1!I785="Marketing",2,Sheet1!I785="Medical",3,Sheet1!I785="Technical Degree",4,Sheet1!I785="Other",5)</f>
        <v>4</v>
      </c>
      <c r="I785">
        <v>1</v>
      </c>
      <c r="J785">
        <v>1085</v>
      </c>
      <c r="K785">
        <v>2</v>
      </c>
      <c r="L785">
        <f>IF(Sheet1!M785="Male",0,1)</f>
        <v>1</v>
      </c>
      <c r="M785">
        <v>43</v>
      </c>
      <c r="N785">
        <v>4</v>
      </c>
      <c r="O785">
        <v>1</v>
      </c>
      <c r="P785" cm="1">
        <f t="array" ref="P785">_xlfn.IFS(Sheet1!Q785="Healthcare Representative",0,Sheet1!Q785="Human Resources",1,Sheet1!Q785="Laboratory Technician",2,Sheet1!Q785="Manager",3,Sheet1!Q785="Manufacturing Director",4,Sheet1!Q785="Research Director",5,Sheet1!Q785="Research Scientist",6,Sheet1!Q785="Sales Executive",7,Sheet1!Q785="Sales Representative",8)</f>
        <v>6</v>
      </c>
      <c r="Q785">
        <v>3</v>
      </c>
      <c r="R785">
        <f>IF(Sheet1!S785="Single",0,IF(Sheet1!S785="Married",1,2))</f>
        <v>1</v>
      </c>
      <c r="S785">
        <v>3376</v>
      </c>
      <c r="T785">
        <v>18863</v>
      </c>
      <c r="U785">
        <v>1</v>
      </c>
      <c r="V785">
        <f>IF(Sheet1!X785="No",0,1)</f>
        <v>0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</row>
    <row r="786" spans="1:34" x14ac:dyDescent="0.3">
      <c r="A786">
        <f>IF(Sheet1!C786="No",0,1)</f>
        <v>0</v>
      </c>
      <c r="B786">
        <v>38</v>
      </c>
      <c r="C786">
        <f>IF(Sheet1!D786="Non-Travel",0,IF(Sheet1!D786="Travel_Frequently",1,2))</f>
        <v>2</v>
      </c>
      <c r="D786">
        <v>330</v>
      </c>
      <c r="E786">
        <f>IF(Sheet1!F786="Human Resources",0,IF(Sheet1!F786="Research &amp; Development",1,2))</f>
        <v>1</v>
      </c>
      <c r="F786">
        <v>17</v>
      </c>
      <c r="G786">
        <v>1</v>
      </c>
      <c r="H786" cm="1">
        <f t="array" ref="H786">_xlfn.IFS(Sheet1!I786="Human Resources",0,Sheet1!I786="Life Sciences",1,Sheet1!I786="Marketing",2,Sheet1!I786="Medical",3,Sheet1!I786="Technical Degree",4,Sheet1!I786="Other",5)</f>
        <v>1</v>
      </c>
      <c r="I786">
        <v>1</v>
      </c>
      <c r="J786">
        <v>1088</v>
      </c>
      <c r="K786">
        <v>3</v>
      </c>
      <c r="L786">
        <f>IF(Sheet1!M786="Male",0,1)</f>
        <v>1</v>
      </c>
      <c r="M786">
        <v>65</v>
      </c>
      <c r="N786">
        <v>2</v>
      </c>
      <c r="O786">
        <v>3</v>
      </c>
      <c r="P786" cm="1">
        <f t="array" ref="P786">_xlfn.IFS(Sheet1!Q786="Healthcare Representative",0,Sheet1!Q786="Human Resources",1,Sheet1!Q786="Laboratory Technician",2,Sheet1!Q786="Manager",3,Sheet1!Q786="Manufacturing Director",4,Sheet1!Q786="Research Director",5,Sheet1!Q786="Research Scientist",6,Sheet1!Q786="Sales Executive",7,Sheet1!Q786="Sales Representative",8)</f>
        <v>0</v>
      </c>
      <c r="Q786">
        <v>3</v>
      </c>
      <c r="R786">
        <f>IF(Sheet1!S786="Single",0,IF(Sheet1!S786="Married",1,2))</f>
        <v>1</v>
      </c>
      <c r="S786">
        <v>8823</v>
      </c>
      <c r="T786">
        <v>24608</v>
      </c>
      <c r="U786">
        <v>0</v>
      </c>
      <c r="V786">
        <f>IF(Sheet1!X786="No",0,1)</f>
        <v>0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</row>
    <row r="787" spans="1:34" x14ac:dyDescent="0.3">
      <c r="A787">
        <f>IF(Sheet1!C787="No",0,1)</f>
        <v>0</v>
      </c>
      <c r="B787">
        <v>40</v>
      </c>
      <c r="C787">
        <f>IF(Sheet1!D787="Non-Travel",0,IF(Sheet1!D787="Travel_Frequently",1,2))</f>
        <v>2</v>
      </c>
      <c r="D787">
        <v>1492</v>
      </c>
      <c r="E787">
        <f>IF(Sheet1!F787="Human Resources",0,IF(Sheet1!F787="Research &amp; Development",1,2))</f>
        <v>1</v>
      </c>
      <c r="F787">
        <v>20</v>
      </c>
      <c r="G787">
        <v>4</v>
      </c>
      <c r="H787" cm="1">
        <f t="array" ref="H787">_xlfn.IFS(Sheet1!I787="Human Resources",0,Sheet1!I787="Life Sciences",1,Sheet1!I787="Marketing",2,Sheet1!I787="Medical",3,Sheet1!I787="Technical Degree",4,Sheet1!I787="Other",5)</f>
        <v>4</v>
      </c>
      <c r="I787">
        <v>1</v>
      </c>
      <c r="J787">
        <v>1092</v>
      </c>
      <c r="K787">
        <v>1</v>
      </c>
      <c r="L787">
        <f>IF(Sheet1!M787="Male",0,1)</f>
        <v>0</v>
      </c>
      <c r="M787">
        <v>61</v>
      </c>
      <c r="N787">
        <v>3</v>
      </c>
      <c r="O787">
        <v>3</v>
      </c>
      <c r="P787" cm="1">
        <f t="array" ref="P787">_xlfn.IFS(Sheet1!Q787="Healthcare Representative",0,Sheet1!Q787="Human Resources",1,Sheet1!Q787="Laboratory Technician",2,Sheet1!Q787="Manager",3,Sheet1!Q787="Manufacturing Director",4,Sheet1!Q787="Research Director",5,Sheet1!Q787="Research Scientist",6,Sheet1!Q787="Sales Executive",7,Sheet1!Q787="Sales Representative",8)</f>
        <v>0</v>
      </c>
      <c r="Q787">
        <v>4</v>
      </c>
      <c r="R787">
        <f>IF(Sheet1!S787="Single",0,IF(Sheet1!S787="Married",1,2))</f>
        <v>1</v>
      </c>
      <c r="S787">
        <v>10322</v>
      </c>
      <c r="T787">
        <v>26542</v>
      </c>
      <c r="U787">
        <v>4</v>
      </c>
      <c r="V787">
        <f>IF(Sheet1!X787="No",0,1)</f>
        <v>0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</row>
    <row r="788" spans="1:34" x14ac:dyDescent="0.3">
      <c r="A788">
        <f>IF(Sheet1!C788="No",0,1)</f>
        <v>0</v>
      </c>
      <c r="B788">
        <v>27</v>
      </c>
      <c r="C788">
        <f>IF(Sheet1!D788="Non-Travel",0,IF(Sheet1!D788="Travel_Frequently",1,2))</f>
        <v>0</v>
      </c>
      <c r="D788">
        <v>1277</v>
      </c>
      <c r="E788">
        <f>IF(Sheet1!F788="Human Resources",0,IF(Sheet1!F788="Research &amp; Development",1,2))</f>
        <v>1</v>
      </c>
      <c r="F788">
        <v>8</v>
      </c>
      <c r="G788">
        <v>5</v>
      </c>
      <c r="H788" cm="1">
        <f t="array" ref="H788">_xlfn.IFS(Sheet1!I788="Human Resources",0,Sheet1!I788="Life Sciences",1,Sheet1!I788="Marketing",2,Sheet1!I788="Medical",3,Sheet1!I788="Technical Degree",4,Sheet1!I788="Other",5)</f>
        <v>1</v>
      </c>
      <c r="I788">
        <v>1</v>
      </c>
      <c r="J788">
        <v>1094</v>
      </c>
      <c r="K788">
        <v>1</v>
      </c>
      <c r="L788">
        <f>IF(Sheet1!M788="Male",0,1)</f>
        <v>0</v>
      </c>
      <c r="M788">
        <v>87</v>
      </c>
      <c r="N788">
        <v>1</v>
      </c>
      <c r="O788">
        <v>1</v>
      </c>
      <c r="P788" cm="1">
        <f t="array" ref="P788">_xlfn.IFS(Sheet1!Q788="Healthcare Representative",0,Sheet1!Q788="Human Resources",1,Sheet1!Q788="Laboratory Technician",2,Sheet1!Q788="Manager",3,Sheet1!Q788="Manufacturing Director",4,Sheet1!Q788="Research Director",5,Sheet1!Q788="Research Scientist",6,Sheet1!Q788="Sales Executive",7,Sheet1!Q788="Sales Representative",8)</f>
        <v>2</v>
      </c>
      <c r="Q788">
        <v>3</v>
      </c>
      <c r="R788">
        <f>IF(Sheet1!S788="Single",0,IF(Sheet1!S788="Married",1,2))</f>
        <v>1</v>
      </c>
      <c r="S788">
        <v>4621</v>
      </c>
      <c r="T788">
        <v>5869</v>
      </c>
      <c r="U788">
        <v>1</v>
      </c>
      <c r="V788">
        <f>IF(Sheet1!X788="No",0,1)</f>
        <v>0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</row>
    <row r="789" spans="1:34" x14ac:dyDescent="0.3">
      <c r="A789">
        <f>IF(Sheet1!C789="No",0,1)</f>
        <v>0</v>
      </c>
      <c r="B789">
        <v>55</v>
      </c>
      <c r="C789">
        <f>IF(Sheet1!D789="Non-Travel",0,IF(Sheet1!D789="Travel_Frequently",1,2))</f>
        <v>1</v>
      </c>
      <c r="D789">
        <v>1091</v>
      </c>
      <c r="E789">
        <f>IF(Sheet1!F789="Human Resources",0,IF(Sheet1!F789="Research &amp; Development",1,2))</f>
        <v>1</v>
      </c>
      <c r="F789">
        <v>2</v>
      </c>
      <c r="G789">
        <v>1</v>
      </c>
      <c r="H789" cm="1">
        <f t="array" ref="H789">_xlfn.IFS(Sheet1!I789="Human Resources",0,Sheet1!I789="Life Sciences",1,Sheet1!I789="Marketing",2,Sheet1!I789="Medical",3,Sheet1!I789="Technical Degree",4,Sheet1!I789="Other",5)</f>
        <v>1</v>
      </c>
      <c r="I789">
        <v>1</v>
      </c>
      <c r="J789">
        <v>1096</v>
      </c>
      <c r="K789">
        <v>4</v>
      </c>
      <c r="L789">
        <f>IF(Sheet1!M789="Male",0,1)</f>
        <v>0</v>
      </c>
      <c r="M789">
        <v>65</v>
      </c>
      <c r="N789">
        <v>3</v>
      </c>
      <c r="O789">
        <v>3</v>
      </c>
      <c r="P789" cm="1">
        <f t="array" ref="P789">_xlfn.IFS(Sheet1!Q789="Healthcare Representative",0,Sheet1!Q789="Human Resources",1,Sheet1!Q789="Laboratory Technician",2,Sheet1!Q789="Manager",3,Sheet1!Q789="Manufacturing Director",4,Sheet1!Q789="Research Director",5,Sheet1!Q789="Research Scientist",6,Sheet1!Q789="Sales Executive",7,Sheet1!Q789="Sales Representative",8)</f>
        <v>4</v>
      </c>
      <c r="Q789">
        <v>2</v>
      </c>
      <c r="R789">
        <f>IF(Sheet1!S789="Single",0,IF(Sheet1!S789="Married",1,2))</f>
        <v>1</v>
      </c>
      <c r="S789">
        <v>10976</v>
      </c>
      <c r="T789">
        <v>15813</v>
      </c>
      <c r="U789">
        <v>3</v>
      </c>
      <c r="V789">
        <f>IF(Sheet1!X789="No",0,1)</f>
        <v>0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3">
      <c r="A790">
        <f>IF(Sheet1!C790="No",0,1)</f>
        <v>0</v>
      </c>
      <c r="B790">
        <v>28</v>
      </c>
      <c r="C790">
        <f>IF(Sheet1!D790="Non-Travel",0,IF(Sheet1!D790="Travel_Frequently",1,2))</f>
        <v>2</v>
      </c>
      <c r="D790">
        <v>857</v>
      </c>
      <c r="E790">
        <f>IF(Sheet1!F790="Human Resources",0,IF(Sheet1!F790="Research &amp; Development",1,2))</f>
        <v>1</v>
      </c>
      <c r="F790">
        <v>10</v>
      </c>
      <c r="G790">
        <v>3</v>
      </c>
      <c r="H790" cm="1">
        <f t="array" ref="H790">_xlfn.IFS(Sheet1!I790="Human Resources",0,Sheet1!I790="Life Sciences",1,Sheet1!I790="Marketing",2,Sheet1!I790="Medical",3,Sheet1!I790="Technical Degree",4,Sheet1!I790="Other",5)</f>
        <v>5</v>
      </c>
      <c r="I790">
        <v>1</v>
      </c>
      <c r="J790">
        <v>1097</v>
      </c>
      <c r="K790">
        <v>3</v>
      </c>
      <c r="L790">
        <f>IF(Sheet1!M790="Male",0,1)</f>
        <v>1</v>
      </c>
      <c r="M790">
        <v>59</v>
      </c>
      <c r="N790">
        <v>3</v>
      </c>
      <c r="O790">
        <v>2</v>
      </c>
      <c r="P790" cm="1">
        <f t="array" ref="P790">_xlfn.IFS(Sheet1!Q790="Healthcare Representative",0,Sheet1!Q790="Human Resources",1,Sheet1!Q790="Laboratory Technician",2,Sheet1!Q790="Manager",3,Sheet1!Q790="Manufacturing Director",4,Sheet1!Q790="Research Director",5,Sheet1!Q790="Research Scientist",6,Sheet1!Q790="Sales Executive",7,Sheet1!Q790="Sales Representative",8)</f>
        <v>6</v>
      </c>
      <c r="Q790">
        <v>3</v>
      </c>
      <c r="R790">
        <f>IF(Sheet1!S790="Single",0,IF(Sheet1!S790="Married",1,2))</f>
        <v>0</v>
      </c>
      <c r="S790">
        <v>3660</v>
      </c>
      <c r="T790">
        <v>7909</v>
      </c>
      <c r="U790">
        <v>3</v>
      </c>
      <c r="V790">
        <f>IF(Sheet1!X790="No",0,1)</f>
        <v>0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</row>
    <row r="791" spans="1:34" x14ac:dyDescent="0.3">
      <c r="A791">
        <f>IF(Sheet1!C791="No",0,1)</f>
        <v>1</v>
      </c>
      <c r="B791">
        <v>44</v>
      </c>
      <c r="C791">
        <f>IF(Sheet1!D791="Non-Travel",0,IF(Sheet1!D791="Travel_Frequently",1,2))</f>
        <v>2</v>
      </c>
      <c r="D791">
        <v>1376</v>
      </c>
      <c r="E791">
        <f>IF(Sheet1!F791="Human Resources",0,IF(Sheet1!F791="Research &amp; Development",1,2))</f>
        <v>0</v>
      </c>
      <c r="F791">
        <v>1</v>
      </c>
      <c r="G791">
        <v>2</v>
      </c>
      <c r="H791" cm="1">
        <f t="array" ref="H791">_xlfn.IFS(Sheet1!I791="Human Resources",0,Sheet1!I791="Life Sciences",1,Sheet1!I791="Marketing",2,Sheet1!I791="Medical",3,Sheet1!I791="Technical Degree",4,Sheet1!I791="Other",5)</f>
        <v>3</v>
      </c>
      <c r="I791">
        <v>1</v>
      </c>
      <c r="J791">
        <v>1098</v>
      </c>
      <c r="K791">
        <v>2</v>
      </c>
      <c r="L791">
        <f>IF(Sheet1!M791="Male",0,1)</f>
        <v>0</v>
      </c>
      <c r="M791">
        <v>91</v>
      </c>
      <c r="N791">
        <v>2</v>
      </c>
      <c r="O791">
        <v>3</v>
      </c>
      <c r="P791" cm="1">
        <f t="array" ref="P791">_xlfn.IFS(Sheet1!Q791="Healthcare Representative",0,Sheet1!Q791="Human Resources",1,Sheet1!Q791="Laboratory Technician",2,Sheet1!Q791="Manager",3,Sheet1!Q791="Manufacturing Director",4,Sheet1!Q791="Research Director",5,Sheet1!Q791="Research Scientist",6,Sheet1!Q791="Sales Executive",7,Sheet1!Q791="Sales Representative",8)</f>
        <v>1</v>
      </c>
      <c r="Q791">
        <v>1</v>
      </c>
      <c r="R791">
        <f>IF(Sheet1!S791="Single",0,IF(Sheet1!S791="Married",1,2))</f>
        <v>1</v>
      </c>
      <c r="S791">
        <v>10482</v>
      </c>
      <c r="T791">
        <v>2326</v>
      </c>
      <c r="U791">
        <v>9</v>
      </c>
      <c r="V791">
        <f>IF(Sheet1!X791="No",0,1)</f>
        <v>0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</row>
    <row r="792" spans="1:34" x14ac:dyDescent="0.3">
      <c r="A792">
        <f>IF(Sheet1!C792="No",0,1)</f>
        <v>0</v>
      </c>
      <c r="B792">
        <v>33</v>
      </c>
      <c r="C792">
        <f>IF(Sheet1!D792="Non-Travel",0,IF(Sheet1!D792="Travel_Frequently",1,2))</f>
        <v>2</v>
      </c>
      <c r="D792">
        <v>654</v>
      </c>
      <c r="E792">
        <f>IF(Sheet1!F792="Human Resources",0,IF(Sheet1!F792="Research &amp; Development",1,2))</f>
        <v>1</v>
      </c>
      <c r="F792">
        <v>5</v>
      </c>
      <c r="G792">
        <v>3</v>
      </c>
      <c r="H792" cm="1">
        <f t="array" ref="H792">_xlfn.IFS(Sheet1!I792="Human Resources",0,Sheet1!I792="Life Sciences",1,Sheet1!I792="Marketing",2,Sheet1!I792="Medical",3,Sheet1!I792="Technical Degree",4,Sheet1!I792="Other",5)</f>
        <v>1</v>
      </c>
      <c r="I792">
        <v>1</v>
      </c>
      <c r="J792">
        <v>1099</v>
      </c>
      <c r="K792">
        <v>4</v>
      </c>
      <c r="L792">
        <f>IF(Sheet1!M792="Male",0,1)</f>
        <v>0</v>
      </c>
      <c r="M792">
        <v>34</v>
      </c>
      <c r="N792">
        <v>2</v>
      </c>
      <c r="O792">
        <v>3</v>
      </c>
      <c r="P792" cm="1">
        <f t="array" ref="P792">_xlfn.IFS(Sheet1!Q792="Healthcare Representative",0,Sheet1!Q792="Human Resources",1,Sheet1!Q792="Laboratory Technician",2,Sheet1!Q792="Manager",3,Sheet1!Q792="Manufacturing Director",4,Sheet1!Q792="Research Director",5,Sheet1!Q792="Research Scientist",6,Sheet1!Q792="Sales Executive",7,Sheet1!Q792="Sales Representative",8)</f>
        <v>0</v>
      </c>
      <c r="Q792">
        <v>4</v>
      </c>
      <c r="R792">
        <f>IF(Sheet1!S792="Single",0,IF(Sheet1!S792="Married",1,2))</f>
        <v>2</v>
      </c>
      <c r="S792">
        <v>7119</v>
      </c>
      <c r="T792">
        <v>21214</v>
      </c>
      <c r="U792">
        <v>4</v>
      </c>
      <c r="V792">
        <f>IF(Sheet1!X792="No",0,1)</f>
        <v>0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</row>
    <row r="793" spans="1:34" x14ac:dyDescent="0.3">
      <c r="A793">
        <f>IF(Sheet1!C793="No",0,1)</f>
        <v>1</v>
      </c>
      <c r="B793">
        <v>35</v>
      </c>
      <c r="C793">
        <f>IF(Sheet1!D793="Non-Travel",0,IF(Sheet1!D793="Travel_Frequently",1,2))</f>
        <v>2</v>
      </c>
      <c r="D793">
        <v>1204</v>
      </c>
      <c r="E793">
        <f>IF(Sheet1!F793="Human Resources",0,IF(Sheet1!F793="Research &amp; Development",1,2))</f>
        <v>2</v>
      </c>
      <c r="F793">
        <v>4</v>
      </c>
      <c r="G793">
        <v>3</v>
      </c>
      <c r="H793" cm="1">
        <f t="array" ref="H793">_xlfn.IFS(Sheet1!I793="Human Resources",0,Sheet1!I793="Life Sciences",1,Sheet1!I793="Marketing",2,Sheet1!I793="Medical",3,Sheet1!I793="Technical Degree",4,Sheet1!I793="Other",5)</f>
        <v>4</v>
      </c>
      <c r="I793">
        <v>1</v>
      </c>
      <c r="J793">
        <v>1100</v>
      </c>
      <c r="K793">
        <v>4</v>
      </c>
      <c r="L793">
        <f>IF(Sheet1!M793="Male",0,1)</f>
        <v>0</v>
      </c>
      <c r="M793">
        <v>86</v>
      </c>
      <c r="N793">
        <v>3</v>
      </c>
      <c r="O793">
        <v>3</v>
      </c>
      <c r="P793" cm="1">
        <f t="array" ref="P793">_xlfn.IFS(Sheet1!Q793="Healthcare Representative",0,Sheet1!Q793="Human Resources",1,Sheet1!Q793="Laboratory Technician",2,Sheet1!Q793="Manager",3,Sheet1!Q793="Manufacturing Director",4,Sheet1!Q793="Research Director",5,Sheet1!Q793="Research Scientist",6,Sheet1!Q793="Sales Executive",7,Sheet1!Q793="Sales Representative",8)</f>
        <v>7</v>
      </c>
      <c r="Q793">
        <v>1</v>
      </c>
      <c r="R793">
        <f>IF(Sheet1!S793="Single",0,IF(Sheet1!S793="Married",1,2))</f>
        <v>0</v>
      </c>
      <c r="S793">
        <v>9582</v>
      </c>
      <c r="T793">
        <v>10333</v>
      </c>
      <c r="U793">
        <v>0</v>
      </c>
      <c r="V793">
        <f>IF(Sheet1!X793="No",0,1)</f>
        <v>1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</row>
    <row r="794" spans="1:34" x14ac:dyDescent="0.3">
      <c r="A794">
        <f>IF(Sheet1!C794="No",0,1)</f>
        <v>1</v>
      </c>
      <c r="B794">
        <v>33</v>
      </c>
      <c r="C794">
        <f>IF(Sheet1!D794="Non-Travel",0,IF(Sheet1!D794="Travel_Frequently",1,2))</f>
        <v>1</v>
      </c>
      <c r="D794">
        <v>827</v>
      </c>
      <c r="E794">
        <f>IF(Sheet1!F794="Human Resources",0,IF(Sheet1!F794="Research &amp; Development",1,2))</f>
        <v>1</v>
      </c>
      <c r="F794">
        <v>29</v>
      </c>
      <c r="G794">
        <v>4</v>
      </c>
      <c r="H794" cm="1">
        <f t="array" ref="H794">_xlfn.IFS(Sheet1!I794="Human Resources",0,Sheet1!I794="Life Sciences",1,Sheet1!I794="Marketing",2,Sheet1!I794="Medical",3,Sheet1!I794="Technical Degree",4,Sheet1!I794="Other",5)</f>
        <v>3</v>
      </c>
      <c r="I794">
        <v>1</v>
      </c>
      <c r="J794">
        <v>1101</v>
      </c>
      <c r="K794">
        <v>1</v>
      </c>
      <c r="L794">
        <f>IF(Sheet1!M794="Male",0,1)</f>
        <v>1</v>
      </c>
      <c r="M794">
        <v>54</v>
      </c>
      <c r="N794">
        <v>2</v>
      </c>
      <c r="O794">
        <v>2</v>
      </c>
      <c r="P794" cm="1">
        <f t="array" ref="P794">_xlfn.IFS(Sheet1!Q794="Healthcare Representative",0,Sheet1!Q794="Human Resources",1,Sheet1!Q794="Laboratory Technician",2,Sheet1!Q794="Manager",3,Sheet1!Q794="Manufacturing Director",4,Sheet1!Q794="Research Director",5,Sheet1!Q794="Research Scientist",6,Sheet1!Q794="Sales Executive",7,Sheet1!Q794="Sales Representative",8)</f>
        <v>6</v>
      </c>
      <c r="Q794">
        <v>3</v>
      </c>
      <c r="R794">
        <f>IF(Sheet1!S794="Single",0,IF(Sheet1!S794="Married",1,2))</f>
        <v>0</v>
      </c>
      <c r="S794">
        <v>4508</v>
      </c>
      <c r="T794">
        <v>3129</v>
      </c>
      <c r="U794">
        <v>1</v>
      </c>
      <c r="V794">
        <f>IF(Sheet1!X794="No",0,1)</f>
        <v>0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</row>
    <row r="795" spans="1:34" x14ac:dyDescent="0.3">
      <c r="A795">
        <f>IF(Sheet1!C795="No",0,1)</f>
        <v>0</v>
      </c>
      <c r="B795">
        <v>28</v>
      </c>
      <c r="C795">
        <f>IF(Sheet1!D795="Non-Travel",0,IF(Sheet1!D795="Travel_Frequently",1,2))</f>
        <v>2</v>
      </c>
      <c r="D795">
        <v>895</v>
      </c>
      <c r="E795">
        <f>IF(Sheet1!F795="Human Resources",0,IF(Sheet1!F795="Research &amp; Development",1,2))</f>
        <v>1</v>
      </c>
      <c r="F795">
        <v>15</v>
      </c>
      <c r="G795">
        <v>2</v>
      </c>
      <c r="H795" cm="1">
        <f t="array" ref="H795">_xlfn.IFS(Sheet1!I795="Human Resources",0,Sheet1!I795="Life Sciences",1,Sheet1!I795="Marketing",2,Sheet1!I795="Medical",3,Sheet1!I795="Technical Degree",4,Sheet1!I795="Other",5)</f>
        <v>1</v>
      </c>
      <c r="I795">
        <v>1</v>
      </c>
      <c r="J795">
        <v>1102</v>
      </c>
      <c r="K795">
        <v>1</v>
      </c>
      <c r="L795">
        <f>IF(Sheet1!M795="Male",0,1)</f>
        <v>0</v>
      </c>
      <c r="M795">
        <v>50</v>
      </c>
      <c r="N795">
        <v>3</v>
      </c>
      <c r="O795">
        <v>1</v>
      </c>
      <c r="P795" cm="1">
        <f t="array" ref="P795">_xlfn.IFS(Sheet1!Q795="Healthcare Representative",0,Sheet1!Q795="Human Resources",1,Sheet1!Q795="Laboratory Technician",2,Sheet1!Q795="Manager",3,Sheet1!Q795="Manufacturing Director",4,Sheet1!Q795="Research Director",5,Sheet1!Q795="Research Scientist",6,Sheet1!Q795="Sales Executive",7,Sheet1!Q795="Sales Representative",8)</f>
        <v>2</v>
      </c>
      <c r="Q795">
        <v>3</v>
      </c>
      <c r="R795">
        <f>IF(Sheet1!S795="Single",0,IF(Sheet1!S795="Married",1,2))</f>
        <v>2</v>
      </c>
      <c r="S795">
        <v>2207</v>
      </c>
      <c r="T795">
        <v>22482</v>
      </c>
      <c r="U795">
        <v>1</v>
      </c>
      <c r="V795">
        <f>IF(Sheet1!X795="No",0,1)</f>
        <v>0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</row>
    <row r="796" spans="1:34" x14ac:dyDescent="0.3">
      <c r="A796">
        <f>IF(Sheet1!C796="No",0,1)</f>
        <v>0</v>
      </c>
      <c r="B796">
        <v>34</v>
      </c>
      <c r="C796">
        <f>IF(Sheet1!D796="Non-Travel",0,IF(Sheet1!D796="Travel_Frequently",1,2))</f>
        <v>1</v>
      </c>
      <c r="D796">
        <v>618</v>
      </c>
      <c r="E796">
        <f>IF(Sheet1!F796="Human Resources",0,IF(Sheet1!F796="Research &amp; Development",1,2))</f>
        <v>1</v>
      </c>
      <c r="F796">
        <v>3</v>
      </c>
      <c r="G796">
        <v>1</v>
      </c>
      <c r="H796" cm="1">
        <f t="array" ref="H796">_xlfn.IFS(Sheet1!I796="Human Resources",0,Sheet1!I796="Life Sciences",1,Sheet1!I796="Marketing",2,Sheet1!I796="Medical",3,Sheet1!I796="Technical Degree",4,Sheet1!I796="Other",5)</f>
        <v>1</v>
      </c>
      <c r="I796">
        <v>1</v>
      </c>
      <c r="J796">
        <v>1103</v>
      </c>
      <c r="K796">
        <v>1</v>
      </c>
      <c r="L796">
        <f>IF(Sheet1!M796="Male",0,1)</f>
        <v>0</v>
      </c>
      <c r="M796">
        <v>45</v>
      </c>
      <c r="N796">
        <v>3</v>
      </c>
      <c r="O796">
        <v>2</v>
      </c>
      <c r="P796" cm="1">
        <f t="array" ref="P796">_xlfn.IFS(Sheet1!Q796="Healthcare Representative",0,Sheet1!Q796="Human Resources",1,Sheet1!Q796="Laboratory Technician",2,Sheet1!Q796="Manager",3,Sheet1!Q796="Manufacturing Director",4,Sheet1!Q796="Research Director",5,Sheet1!Q796="Research Scientist",6,Sheet1!Q796="Sales Executive",7,Sheet1!Q796="Sales Representative",8)</f>
        <v>0</v>
      </c>
      <c r="Q796">
        <v>4</v>
      </c>
      <c r="R796">
        <f>IF(Sheet1!S796="Single",0,IF(Sheet1!S796="Married",1,2))</f>
        <v>0</v>
      </c>
      <c r="S796">
        <v>7756</v>
      </c>
      <c r="T796">
        <v>22266</v>
      </c>
      <c r="U796">
        <v>0</v>
      </c>
      <c r="V796">
        <f>IF(Sheet1!X796="No",0,1)</f>
        <v>0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</row>
    <row r="797" spans="1:34" x14ac:dyDescent="0.3">
      <c r="A797">
        <f>IF(Sheet1!C797="No",0,1)</f>
        <v>0</v>
      </c>
      <c r="B797">
        <v>37</v>
      </c>
      <c r="C797">
        <f>IF(Sheet1!D797="Non-Travel",0,IF(Sheet1!D797="Travel_Frequently",1,2))</f>
        <v>2</v>
      </c>
      <c r="D797">
        <v>309</v>
      </c>
      <c r="E797">
        <f>IF(Sheet1!F797="Human Resources",0,IF(Sheet1!F797="Research &amp; Development",1,2))</f>
        <v>2</v>
      </c>
      <c r="F797">
        <v>10</v>
      </c>
      <c r="G797">
        <v>4</v>
      </c>
      <c r="H797" cm="1">
        <f t="array" ref="H797">_xlfn.IFS(Sheet1!I797="Human Resources",0,Sheet1!I797="Life Sciences",1,Sheet1!I797="Marketing",2,Sheet1!I797="Medical",3,Sheet1!I797="Technical Degree",4,Sheet1!I797="Other",5)</f>
        <v>1</v>
      </c>
      <c r="I797">
        <v>1</v>
      </c>
      <c r="J797">
        <v>1105</v>
      </c>
      <c r="K797">
        <v>4</v>
      </c>
      <c r="L797">
        <f>IF(Sheet1!M797="Male",0,1)</f>
        <v>1</v>
      </c>
      <c r="M797">
        <v>88</v>
      </c>
      <c r="N797">
        <v>2</v>
      </c>
      <c r="O797">
        <v>2</v>
      </c>
      <c r="P797" cm="1">
        <f t="array" ref="P797">_xlfn.IFS(Sheet1!Q797="Healthcare Representative",0,Sheet1!Q797="Human Resources",1,Sheet1!Q797="Laboratory Technician",2,Sheet1!Q797="Manager",3,Sheet1!Q797="Manufacturing Director",4,Sheet1!Q797="Research Director",5,Sheet1!Q797="Research Scientist",6,Sheet1!Q797="Sales Executive",7,Sheet1!Q797="Sales Representative",8)</f>
        <v>7</v>
      </c>
      <c r="Q797">
        <v>4</v>
      </c>
      <c r="R797">
        <f>IF(Sheet1!S797="Single",0,IF(Sheet1!S797="Married",1,2))</f>
        <v>2</v>
      </c>
      <c r="S797">
        <v>6694</v>
      </c>
      <c r="T797">
        <v>24223</v>
      </c>
      <c r="U797">
        <v>2</v>
      </c>
      <c r="V797">
        <f>IF(Sheet1!X797="No",0,1)</f>
        <v>1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</row>
    <row r="798" spans="1:34" x14ac:dyDescent="0.3">
      <c r="A798">
        <f>IF(Sheet1!C798="No",0,1)</f>
        <v>1</v>
      </c>
      <c r="B798">
        <v>25</v>
      </c>
      <c r="C798">
        <f>IF(Sheet1!D798="Non-Travel",0,IF(Sheet1!D798="Travel_Frequently",1,2))</f>
        <v>2</v>
      </c>
      <c r="D798">
        <v>1219</v>
      </c>
      <c r="E798">
        <f>IF(Sheet1!F798="Human Resources",0,IF(Sheet1!F798="Research &amp; Development",1,2))</f>
        <v>1</v>
      </c>
      <c r="F798">
        <v>4</v>
      </c>
      <c r="G798">
        <v>1</v>
      </c>
      <c r="H798" cm="1">
        <f t="array" ref="H798">_xlfn.IFS(Sheet1!I798="Human Resources",0,Sheet1!I798="Life Sciences",1,Sheet1!I798="Marketing",2,Sheet1!I798="Medical",3,Sheet1!I798="Technical Degree",4,Sheet1!I798="Other",5)</f>
        <v>4</v>
      </c>
      <c r="I798">
        <v>1</v>
      </c>
      <c r="J798">
        <v>1106</v>
      </c>
      <c r="K798">
        <v>4</v>
      </c>
      <c r="L798">
        <f>IF(Sheet1!M798="Male",0,1)</f>
        <v>0</v>
      </c>
      <c r="M798">
        <v>32</v>
      </c>
      <c r="N798">
        <v>3</v>
      </c>
      <c r="O798">
        <v>1</v>
      </c>
      <c r="P798" cm="1">
        <f t="array" ref="P798">_xlfn.IFS(Sheet1!Q798="Healthcare Representative",0,Sheet1!Q798="Human Resources",1,Sheet1!Q798="Laboratory Technician",2,Sheet1!Q798="Manager",3,Sheet1!Q798="Manufacturing Director",4,Sheet1!Q798="Research Director",5,Sheet1!Q798="Research Scientist",6,Sheet1!Q798="Sales Executive",7,Sheet1!Q798="Sales Representative",8)</f>
        <v>2</v>
      </c>
      <c r="Q798">
        <v>4</v>
      </c>
      <c r="R798">
        <f>IF(Sheet1!S798="Single",0,IF(Sheet1!S798="Married",1,2))</f>
        <v>1</v>
      </c>
      <c r="S798">
        <v>3691</v>
      </c>
      <c r="T798">
        <v>4605</v>
      </c>
      <c r="U798">
        <v>1</v>
      </c>
      <c r="V798">
        <f>IF(Sheet1!X798="No",0,1)</f>
        <v>1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</row>
    <row r="799" spans="1:34" x14ac:dyDescent="0.3">
      <c r="A799">
        <f>IF(Sheet1!C799="No",0,1)</f>
        <v>1</v>
      </c>
      <c r="B799">
        <v>26</v>
      </c>
      <c r="C799">
        <f>IF(Sheet1!D799="Non-Travel",0,IF(Sheet1!D799="Travel_Frequently",1,2))</f>
        <v>2</v>
      </c>
      <c r="D799">
        <v>1330</v>
      </c>
      <c r="E799">
        <f>IF(Sheet1!F799="Human Resources",0,IF(Sheet1!F799="Research &amp; Development",1,2))</f>
        <v>1</v>
      </c>
      <c r="F799">
        <v>21</v>
      </c>
      <c r="G799">
        <v>3</v>
      </c>
      <c r="H799" cm="1">
        <f t="array" ref="H799">_xlfn.IFS(Sheet1!I799="Human Resources",0,Sheet1!I799="Life Sciences",1,Sheet1!I799="Marketing",2,Sheet1!I799="Medical",3,Sheet1!I799="Technical Degree",4,Sheet1!I799="Other",5)</f>
        <v>3</v>
      </c>
      <c r="I799">
        <v>1</v>
      </c>
      <c r="J799">
        <v>1107</v>
      </c>
      <c r="K799">
        <v>1</v>
      </c>
      <c r="L799">
        <f>IF(Sheet1!M799="Male",0,1)</f>
        <v>0</v>
      </c>
      <c r="M799">
        <v>37</v>
      </c>
      <c r="N799">
        <v>3</v>
      </c>
      <c r="O799">
        <v>1</v>
      </c>
      <c r="P799" cm="1">
        <f t="array" ref="P799">_xlfn.IFS(Sheet1!Q799="Healthcare Representative",0,Sheet1!Q799="Human Resources",1,Sheet1!Q799="Laboratory Technician",2,Sheet1!Q799="Manager",3,Sheet1!Q799="Manufacturing Director",4,Sheet1!Q799="Research Director",5,Sheet1!Q799="Research Scientist",6,Sheet1!Q799="Sales Executive",7,Sheet1!Q799="Sales Representative",8)</f>
        <v>2</v>
      </c>
      <c r="Q799">
        <v>3</v>
      </c>
      <c r="R799">
        <f>IF(Sheet1!S799="Single",0,IF(Sheet1!S799="Married",1,2))</f>
        <v>2</v>
      </c>
      <c r="S799">
        <v>2377</v>
      </c>
      <c r="T799">
        <v>19373</v>
      </c>
      <c r="U799">
        <v>1</v>
      </c>
      <c r="V799">
        <f>IF(Sheet1!X799="No",0,1)</f>
        <v>0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</row>
    <row r="800" spans="1:34" x14ac:dyDescent="0.3">
      <c r="A800">
        <f>IF(Sheet1!C800="No",0,1)</f>
        <v>1</v>
      </c>
      <c r="B800">
        <v>33</v>
      </c>
      <c r="C800">
        <f>IF(Sheet1!D800="Non-Travel",0,IF(Sheet1!D800="Travel_Frequently",1,2))</f>
        <v>2</v>
      </c>
      <c r="D800">
        <v>1017</v>
      </c>
      <c r="E800">
        <f>IF(Sheet1!F800="Human Resources",0,IF(Sheet1!F800="Research &amp; Development",1,2))</f>
        <v>1</v>
      </c>
      <c r="F800">
        <v>25</v>
      </c>
      <c r="G800">
        <v>3</v>
      </c>
      <c r="H800" cm="1">
        <f t="array" ref="H800">_xlfn.IFS(Sheet1!I800="Human Resources",0,Sheet1!I800="Life Sciences",1,Sheet1!I800="Marketing",2,Sheet1!I800="Medical",3,Sheet1!I800="Technical Degree",4,Sheet1!I800="Other",5)</f>
        <v>3</v>
      </c>
      <c r="I800">
        <v>1</v>
      </c>
      <c r="J800">
        <v>1108</v>
      </c>
      <c r="K800">
        <v>1</v>
      </c>
      <c r="L800">
        <f>IF(Sheet1!M800="Male",0,1)</f>
        <v>0</v>
      </c>
      <c r="M800">
        <v>55</v>
      </c>
      <c r="N800">
        <v>2</v>
      </c>
      <c r="O800">
        <v>1</v>
      </c>
      <c r="P800" cm="1">
        <f t="array" ref="P800">_xlfn.IFS(Sheet1!Q800="Healthcare Representative",0,Sheet1!Q800="Human Resources",1,Sheet1!Q800="Laboratory Technician",2,Sheet1!Q800="Manager",3,Sheet1!Q800="Manufacturing Director",4,Sheet1!Q800="Research Director",5,Sheet1!Q800="Research Scientist",6,Sheet1!Q800="Sales Executive",7,Sheet1!Q800="Sales Representative",8)</f>
        <v>6</v>
      </c>
      <c r="Q800">
        <v>2</v>
      </c>
      <c r="R800">
        <f>IF(Sheet1!S800="Single",0,IF(Sheet1!S800="Married",1,2))</f>
        <v>0</v>
      </c>
      <c r="S800">
        <v>2313</v>
      </c>
      <c r="T800">
        <v>2993</v>
      </c>
      <c r="U800">
        <v>4</v>
      </c>
      <c r="V800">
        <f>IF(Sheet1!X800="No",0,1)</f>
        <v>1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</row>
    <row r="801" spans="1:34" x14ac:dyDescent="0.3">
      <c r="A801">
        <f>IF(Sheet1!C801="No",0,1)</f>
        <v>0</v>
      </c>
      <c r="B801">
        <v>42</v>
      </c>
      <c r="C801">
        <f>IF(Sheet1!D801="Non-Travel",0,IF(Sheet1!D801="Travel_Frequently",1,2))</f>
        <v>2</v>
      </c>
      <c r="D801">
        <v>469</v>
      </c>
      <c r="E801">
        <f>IF(Sheet1!F801="Human Resources",0,IF(Sheet1!F801="Research &amp; Development",1,2))</f>
        <v>1</v>
      </c>
      <c r="F801">
        <v>2</v>
      </c>
      <c r="G801">
        <v>2</v>
      </c>
      <c r="H801" cm="1">
        <f t="array" ref="H801">_xlfn.IFS(Sheet1!I801="Human Resources",0,Sheet1!I801="Life Sciences",1,Sheet1!I801="Marketing",2,Sheet1!I801="Medical",3,Sheet1!I801="Technical Degree",4,Sheet1!I801="Other",5)</f>
        <v>3</v>
      </c>
      <c r="I801">
        <v>1</v>
      </c>
      <c r="J801">
        <v>1109</v>
      </c>
      <c r="K801">
        <v>4</v>
      </c>
      <c r="L801">
        <f>IF(Sheet1!M801="Male",0,1)</f>
        <v>0</v>
      </c>
      <c r="M801">
        <v>35</v>
      </c>
      <c r="N801">
        <v>3</v>
      </c>
      <c r="O801">
        <v>4</v>
      </c>
      <c r="P801" cm="1">
        <f t="array" ref="P801">_xlfn.IFS(Sheet1!Q801="Healthcare Representative",0,Sheet1!Q801="Human Resources",1,Sheet1!Q801="Laboratory Technician",2,Sheet1!Q801="Manager",3,Sheet1!Q801="Manufacturing Director",4,Sheet1!Q801="Research Director",5,Sheet1!Q801="Research Scientist",6,Sheet1!Q801="Sales Executive",7,Sheet1!Q801="Sales Representative",8)</f>
        <v>3</v>
      </c>
      <c r="Q801">
        <v>1</v>
      </c>
      <c r="R801">
        <f>IF(Sheet1!S801="Single",0,IF(Sheet1!S801="Married",1,2))</f>
        <v>1</v>
      </c>
      <c r="S801">
        <v>17665</v>
      </c>
      <c r="T801">
        <v>14399</v>
      </c>
      <c r="U801">
        <v>0</v>
      </c>
      <c r="V801">
        <f>IF(Sheet1!X801="No",0,1)</f>
        <v>0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</row>
    <row r="802" spans="1:34" x14ac:dyDescent="0.3">
      <c r="A802">
        <f>IF(Sheet1!C802="No",0,1)</f>
        <v>1</v>
      </c>
      <c r="B802">
        <v>28</v>
      </c>
      <c r="C802">
        <f>IF(Sheet1!D802="Non-Travel",0,IF(Sheet1!D802="Travel_Frequently",1,2))</f>
        <v>1</v>
      </c>
      <c r="D802">
        <v>1009</v>
      </c>
      <c r="E802">
        <f>IF(Sheet1!F802="Human Resources",0,IF(Sheet1!F802="Research &amp; Development",1,2))</f>
        <v>1</v>
      </c>
      <c r="F802">
        <v>1</v>
      </c>
      <c r="G802">
        <v>3</v>
      </c>
      <c r="H802" cm="1">
        <f t="array" ref="H802">_xlfn.IFS(Sheet1!I802="Human Resources",0,Sheet1!I802="Life Sciences",1,Sheet1!I802="Marketing",2,Sheet1!I802="Medical",3,Sheet1!I802="Technical Degree",4,Sheet1!I802="Other",5)</f>
        <v>3</v>
      </c>
      <c r="I802">
        <v>1</v>
      </c>
      <c r="J802">
        <v>1111</v>
      </c>
      <c r="K802">
        <v>1</v>
      </c>
      <c r="L802">
        <f>IF(Sheet1!M802="Male",0,1)</f>
        <v>0</v>
      </c>
      <c r="M802">
        <v>45</v>
      </c>
      <c r="N802">
        <v>2</v>
      </c>
      <c r="O802">
        <v>1</v>
      </c>
      <c r="P802" cm="1">
        <f t="array" ref="P802">_xlfn.IFS(Sheet1!Q802="Healthcare Representative",0,Sheet1!Q802="Human Resources",1,Sheet1!Q802="Laboratory Technician",2,Sheet1!Q802="Manager",3,Sheet1!Q802="Manufacturing Director",4,Sheet1!Q802="Research Director",5,Sheet1!Q802="Research Scientist",6,Sheet1!Q802="Sales Executive",7,Sheet1!Q802="Sales Representative",8)</f>
        <v>2</v>
      </c>
      <c r="Q802">
        <v>2</v>
      </c>
      <c r="R802">
        <f>IF(Sheet1!S802="Single",0,IF(Sheet1!S802="Married",1,2))</f>
        <v>2</v>
      </c>
      <c r="S802">
        <v>2596</v>
      </c>
      <c r="T802">
        <v>7160</v>
      </c>
      <c r="U802">
        <v>1</v>
      </c>
      <c r="V802">
        <f>IF(Sheet1!X802="No",0,1)</f>
        <v>0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</row>
    <row r="803" spans="1:34" x14ac:dyDescent="0.3">
      <c r="A803">
        <f>IF(Sheet1!C803="No",0,1)</f>
        <v>1</v>
      </c>
      <c r="B803">
        <v>50</v>
      </c>
      <c r="C803">
        <f>IF(Sheet1!D803="Non-Travel",0,IF(Sheet1!D803="Travel_Frequently",1,2))</f>
        <v>1</v>
      </c>
      <c r="D803">
        <v>959</v>
      </c>
      <c r="E803">
        <f>IF(Sheet1!F803="Human Resources",0,IF(Sheet1!F803="Research &amp; Development",1,2))</f>
        <v>2</v>
      </c>
      <c r="F803">
        <v>1</v>
      </c>
      <c r="G803">
        <v>4</v>
      </c>
      <c r="H803" cm="1">
        <f t="array" ref="H803">_xlfn.IFS(Sheet1!I803="Human Resources",0,Sheet1!I803="Life Sciences",1,Sheet1!I803="Marketing",2,Sheet1!I803="Medical",3,Sheet1!I803="Technical Degree",4,Sheet1!I803="Other",5)</f>
        <v>5</v>
      </c>
      <c r="I803">
        <v>1</v>
      </c>
      <c r="J803">
        <v>1113</v>
      </c>
      <c r="K803">
        <v>4</v>
      </c>
      <c r="L803">
        <f>IF(Sheet1!M803="Male",0,1)</f>
        <v>0</v>
      </c>
      <c r="M803">
        <v>81</v>
      </c>
      <c r="N803">
        <v>3</v>
      </c>
      <c r="O803">
        <v>2</v>
      </c>
      <c r="P803" cm="1">
        <f t="array" ref="P803">_xlfn.IFS(Sheet1!Q803="Healthcare Representative",0,Sheet1!Q803="Human Resources",1,Sheet1!Q803="Laboratory Technician",2,Sheet1!Q803="Manager",3,Sheet1!Q803="Manufacturing Director",4,Sheet1!Q803="Research Director",5,Sheet1!Q803="Research Scientist",6,Sheet1!Q803="Sales Executive",7,Sheet1!Q803="Sales Representative",8)</f>
        <v>7</v>
      </c>
      <c r="Q803">
        <v>3</v>
      </c>
      <c r="R803">
        <f>IF(Sheet1!S803="Single",0,IF(Sheet1!S803="Married",1,2))</f>
        <v>0</v>
      </c>
      <c r="S803">
        <v>4728</v>
      </c>
      <c r="T803">
        <v>17251</v>
      </c>
      <c r="U803">
        <v>3</v>
      </c>
      <c r="V803">
        <f>IF(Sheet1!X803="No",0,1)</f>
        <v>1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</row>
    <row r="804" spans="1:34" x14ac:dyDescent="0.3">
      <c r="A804">
        <f>IF(Sheet1!C804="No",0,1)</f>
        <v>0</v>
      </c>
      <c r="B804">
        <v>33</v>
      </c>
      <c r="C804">
        <f>IF(Sheet1!D804="Non-Travel",0,IF(Sheet1!D804="Travel_Frequently",1,2))</f>
        <v>1</v>
      </c>
      <c r="D804">
        <v>970</v>
      </c>
      <c r="E804">
        <f>IF(Sheet1!F804="Human Resources",0,IF(Sheet1!F804="Research &amp; Development",1,2))</f>
        <v>2</v>
      </c>
      <c r="F804">
        <v>7</v>
      </c>
      <c r="G804">
        <v>3</v>
      </c>
      <c r="H804" cm="1">
        <f t="array" ref="H804">_xlfn.IFS(Sheet1!I804="Human Resources",0,Sheet1!I804="Life Sciences",1,Sheet1!I804="Marketing",2,Sheet1!I804="Medical",3,Sheet1!I804="Technical Degree",4,Sheet1!I804="Other",5)</f>
        <v>1</v>
      </c>
      <c r="I804">
        <v>1</v>
      </c>
      <c r="J804">
        <v>1114</v>
      </c>
      <c r="K804">
        <v>4</v>
      </c>
      <c r="L804">
        <f>IF(Sheet1!M804="Male",0,1)</f>
        <v>1</v>
      </c>
      <c r="M804">
        <v>30</v>
      </c>
      <c r="N804">
        <v>3</v>
      </c>
      <c r="O804">
        <v>2</v>
      </c>
      <c r="P804" cm="1">
        <f t="array" ref="P804">_xlfn.IFS(Sheet1!Q804="Healthcare Representative",0,Sheet1!Q804="Human Resources",1,Sheet1!Q804="Laboratory Technician",2,Sheet1!Q804="Manager",3,Sheet1!Q804="Manufacturing Director",4,Sheet1!Q804="Research Director",5,Sheet1!Q804="Research Scientist",6,Sheet1!Q804="Sales Executive",7,Sheet1!Q804="Sales Representative",8)</f>
        <v>7</v>
      </c>
      <c r="Q804">
        <v>2</v>
      </c>
      <c r="R804">
        <f>IF(Sheet1!S804="Single",0,IF(Sheet1!S804="Married",1,2))</f>
        <v>1</v>
      </c>
      <c r="S804">
        <v>4302</v>
      </c>
      <c r="T804">
        <v>13401</v>
      </c>
      <c r="U804">
        <v>0</v>
      </c>
      <c r="V804">
        <f>IF(Sheet1!X804="No",0,1)</f>
        <v>0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</row>
    <row r="805" spans="1:34" x14ac:dyDescent="0.3">
      <c r="A805">
        <f>IF(Sheet1!C805="No",0,1)</f>
        <v>0</v>
      </c>
      <c r="B805">
        <v>34</v>
      </c>
      <c r="C805">
        <f>IF(Sheet1!D805="Non-Travel",0,IF(Sheet1!D805="Travel_Frequently",1,2))</f>
        <v>0</v>
      </c>
      <c r="D805">
        <v>697</v>
      </c>
      <c r="E805">
        <f>IF(Sheet1!F805="Human Resources",0,IF(Sheet1!F805="Research &amp; Development",1,2))</f>
        <v>1</v>
      </c>
      <c r="F805">
        <v>3</v>
      </c>
      <c r="G805">
        <v>4</v>
      </c>
      <c r="H805" cm="1">
        <f t="array" ref="H805">_xlfn.IFS(Sheet1!I805="Human Resources",0,Sheet1!I805="Life Sciences",1,Sheet1!I805="Marketing",2,Sheet1!I805="Medical",3,Sheet1!I805="Technical Degree",4,Sheet1!I805="Other",5)</f>
        <v>1</v>
      </c>
      <c r="I805">
        <v>1</v>
      </c>
      <c r="J805">
        <v>1115</v>
      </c>
      <c r="K805">
        <v>3</v>
      </c>
      <c r="L805">
        <f>IF(Sheet1!M805="Male",0,1)</f>
        <v>0</v>
      </c>
      <c r="M805">
        <v>40</v>
      </c>
      <c r="N805">
        <v>2</v>
      </c>
      <c r="O805">
        <v>1</v>
      </c>
      <c r="P805" cm="1">
        <f t="array" ref="P805">_xlfn.IFS(Sheet1!Q805="Healthcare Representative",0,Sheet1!Q805="Human Resources",1,Sheet1!Q805="Laboratory Technician",2,Sheet1!Q805="Manager",3,Sheet1!Q805="Manufacturing Director",4,Sheet1!Q805="Research Director",5,Sheet1!Q805="Research Scientist",6,Sheet1!Q805="Sales Executive",7,Sheet1!Q805="Sales Representative",8)</f>
        <v>6</v>
      </c>
      <c r="Q805">
        <v>4</v>
      </c>
      <c r="R805">
        <f>IF(Sheet1!S805="Single",0,IF(Sheet1!S805="Married",1,2))</f>
        <v>1</v>
      </c>
      <c r="S805">
        <v>2979</v>
      </c>
      <c r="T805">
        <v>22478</v>
      </c>
      <c r="U805">
        <v>3</v>
      </c>
      <c r="V805">
        <f>IF(Sheet1!X805="No",0,1)</f>
        <v>0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</row>
    <row r="806" spans="1:34" x14ac:dyDescent="0.3">
      <c r="A806">
        <f>IF(Sheet1!C806="No",0,1)</f>
        <v>0</v>
      </c>
      <c r="B806">
        <v>48</v>
      </c>
      <c r="C806">
        <f>IF(Sheet1!D806="Non-Travel",0,IF(Sheet1!D806="Travel_Frequently",1,2))</f>
        <v>0</v>
      </c>
      <c r="D806">
        <v>1262</v>
      </c>
      <c r="E806">
        <f>IF(Sheet1!F806="Human Resources",0,IF(Sheet1!F806="Research &amp; Development",1,2))</f>
        <v>1</v>
      </c>
      <c r="F806">
        <v>1</v>
      </c>
      <c r="G806">
        <v>4</v>
      </c>
      <c r="H806" cm="1">
        <f t="array" ref="H806">_xlfn.IFS(Sheet1!I806="Human Resources",0,Sheet1!I806="Life Sciences",1,Sheet1!I806="Marketing",2,Sheet1!I806="Medical",3,Sheet1!I806="Technical Degree",4,Sheet1!I806="Other",5)</f>
        <v>3</v>
      </c>
      <c r="I806">
        <v>1</v>
      </c>
      <c r="J806">
        <v>1116</v>
      </c>
      <c r="K806">
        <v>1</v>
      </c>
      <c r="L806">
        <f>IF(Sheet1!M806="Male",0,1)</f>
        <v>0</v>
      </c>
      <c r="M806">
        <v>35</v>
      </c>
      <c r="N806">
        <v>4</v>
      </c>
      <c r="O806">
        <v>4</v>
      </c>
      <c r="P806" cm="1">
        <f t="array" ref="P806">_xlfn.IFS(Sheet1!Q806="Healthcare Representative",0,Sheet1!Q806="Human Resources",1,Sheet1!Q806="Laboratory Technician",2,Sheet1!Q806="Manager",3,Sheet1!Q806="Manufacturing Director",4,Sheet1!Q806="Research Director",5,Sheet1!Q806="Research Scientist",6,Sheet1!Q806="Sales Executive",7,Sheet1!Q806="Sales Representative",8)</f>
        <v>3</v>
      </c>
      <c r="Q806">
        <v>4</v>
      </c>
      <c r="R806">
        <f>IF(Sheet1!S806="Single",0,IF(Sheet1!S806="Married",1,2))</f>
        <v>0</v>
      </c>
      <c r="S806">
        <v>16885</v>
      </c>
      <c r="T806">
        <v>16154</v>
      </c>
      <c r="U806">
        <v>2</v>
      </c>
      <c r="V806">
        <f>IF(Sheet1!X806="No",0,1)</f>
        <v>0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</row>
    <row r="807" spans="1:34" x14ac:dyDescent="0.3">
      <c r="A807">
        <f>IF(Sheet1!C807="No",0,1)</f>
        <v>0</v>
      </c>
      <c r="B807">
        <v>45</v>
      </c>
      <c r="C807">
        <f>IF(Sheet1!D807="Non-Travel",0,IF(Sheet1!D807="Travel_Frequently",1,2))</f>
        <v>0</v>
      </c>
      <c r="D807">
        <v>1050</v>
      </c>
      <c r="E807">
        <f>IF(Sheet1!F807="Human Resources",0,IF(Sheet1!F807="Research &amp; Development",1,2))</f>
        <v>2</v>
      </c>
      <c r="F807">
        <v>9</v>
      </c>
      <c r="G807">
        <v>4</v>
      </c>
      <c r="H807" cm="1">
        <f t="array" ref="H807">_xlfn.IFS(Sheet1!I807="Human Resources",0,Sheet1!I807="Life Sciences",1,Sheet1!I807="Marketing",2,Sheet1!I807="Medical",3,Sheet1!I807="Technical Degree",4,Sheet1!I807="Other",5)</f>
        <v>1</v>
      </c>
      <c r="I807">
        <v>1</v>
      </c>
      <c r="J807">
        <v>1117</v>
      </c>
      <c r="K807">
        <v>2</v>
      </c>
      <c r="L807">
        <f>IF(Sheet1!M807="Male",0,1)</f>
        <v>1</v>
      </c>
      <c r="M807">
        <v>65</v>
      </c>
      <c r="N807">
        <v>2</v>
      </c>
      <c r="O807">
        <v>2</v>
      </c>
      <c r="P807" cm="1">
        <f t="array" ref="P807">_xlfn.IFS(Sheet1!Q807="Healthcare Representative",0,Sheet1!Q807="Human Resources",1,Sheet1!Q807="Laboratory Technician",2,Sheet1!Q807="Manager",3,Sheet1!Q807="Manufacturing Director",4,Sheet1!Q807="Research Director",5,Sheet1!Q807="Research Scientist",6,Sheet1!Q807="Sales Executive",7,Sheet1!Q807="Sales Representative",8)</f>
        <v>7</v>
      </c>
      <c r="Q807">
        <v>3</v>
      </c>
      <c r="R807">
        <f>IF(Sheet1!S807="Single",0,IF(Sheet1!S807="Married",1,2))</f>
        <v>1</v>
      </c>
      <c r="S807">
        <v>5593</v>
      </c>
      <c r="T807">
        <v>17970</v>
      </c>
      <c r="U807">
        <v>1</v>
      </c>
      <c r="V807">
        <f>IF(Sheet1!X807="No",0,1)</f>
        <v>0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</row>
    <row r="808" spans="1:34" x14ac:dyDescent="0.3">
      <c r="A808">
        <f>IF(Sheet1!C808="No",0,1)</f>
        <v>0</v>
      </c>
      <c r="B808">
        <v>52</v>
      </c>
      <c r="C808">
        <f>IF(Sheet1!D808="Non-Travel",0,IF(Sheet1!D808="Travel_Frequently",1,2))</f>
        <v>2</v>
      </c>
      <c r="D808">
        <v>994</v>
      </c>
      <c r="E808">
        <f>IF(Sheet1!F808="Human Resources",0,IF(Sheet1!F808="Research &amp; Development",1,2))</f>
        <v>1</v>
      </c>
      <c r="F808">
        <v>7</v>
      </c>
      <c r="G808">
        <v>4</v>
      </c>
      <c r="H808" cm="1">
        <f t="array" ref="H808">_xlfn.IFS(Sheet1!I808="Human Resources",0,Sheet1!I808="Life Sciences",1,Sheet1!I808="Marketing",2,Sheet1!I808="Medical",3,Sheet1!I808="Technical Degree",4,Sheet1!I808="Other",5)</f>
        <v>1</v>
      </c>
      <c r="I808">
        <v>1</v>
      </c>
      <c r="J808">
        <v>1118</v>
      </c>
      <c r="K808">
        <v>2</v>
      </c>
      <c r="L808">
        <f>IF(Sheet1!M808="Male",0,1)</f>
        <v>0</v>
      </c>
      <c r="M808">
        <v>87</v>
      </c>
      <c r="N808">
        <v>3</v>
      </c>
      <c r="O808">
        <v>3</v>
      </c>
      <c r="P808" cm="1">
        <f t="array" ref="P808">_xlfn.IFS(Sheet1!Q808="Healthcare Representative",0,Sheet1!Q808="Human Resources",1,Sheet1!Q808="Laboratory Technician",2,Sheet1!Q808="Manager",3,Sheet1!Q808="Manufacturing Director",4,Sheet1!Q808="Research Director",5,Sheet1!Q808="Research Scientist",6,Sheet1!Q808="Sales Executive",7,Sheet1!Q808="Sales Representative",8)</f>
        <v>0</v>
      </c>
      <c r="Q808">
        <v>2</v>
      </c>
      <c r="R808">
        <f>IF(Sheet1!S808="Single",0,IF(Sheet1!S808="Married",1,2))</f>
        <v>0</v>
      </c>
      <c r="S808">
        <v>10445</v>
      </c>
      <c r="T808">
        <v>15322</v>
      </c>
      <c r="U808">
        <v>7</v>
      </c>
      <c r="V808">
        <f>IF(Sheet1!X808="No",0,1)</f>
        <v>0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</row>
    <row r="809" spans="1:34" x14ac:dyDescent="0.3">
      <c r="A809">
        <f>IF(Sheet1!C809="No",0,1)</f>
        <v>0</v>
      </c>
      <c r="B809">
        <v>38</v>
      </c>
      <c r="C809">
        <f>IF(Sheet1!D809="Non-Travel",0,IF(Sheet1!D809="Travel_Frequently",1,2))</f>
        <v>2</v>
      </c>
      <c r="D809">
        <v>770</v>
      </c>
      <c r="E809">
        <f>IF(Sheet1!F809="Human Resources",0,IF(Sheet1!F809="Research &amp; Development",1,2))</f>
        <v>2</v>
      </c>
      <c r="F809">
        <v>10</v>
      </c>
      <c r="G809">
        <v>4</v>
      </c>
      <c r="H809" cm="1">
        <f t="array" ref="H809">_xlfn.IFS(Sheet1!I809="Human Resources",0,Sheet1!I809="Life Sciences",1,Sheet1!I809="Marketing",2,Sheet1!I809="Medical",3,Sheet1!I809="Technical Degree",4,Sheet1!I809="Other",5)</f>
        <v>2</v>
      </c>
      <c r="I809">
        <v>1</v>
      </c>
      <c r="J809">
        <v>1119</v>
      </c>
      <c r="K809">
        <v>3</v>
      </c>
      <c r="L809">
        <f>IF(Sheet1!M809="Male",0,1)</f>
        <v>0</v>
      </c>
      <c r="M809">
        <v>73</v>
      </c>
      <c r="N809">
        <v>2</v>
      </c>
      <c r="O809">
        <v>3</v>
      </c>
      <c r="P809" cm="1">
        <f t="array" ref="P809">_xlfn.IFS(Sheet1!Q809="Healthcare Representative",0,Sheet1!Q809="Human Resources",1,Sheet1!Q809="Laboratory Technician",2,Sheet1!Q809="Manager",3,Sheet1!Q809="Manufacturing Director",4,Sheet1!Q809="Research Director",5,Sheet1!Q809="Research Scientist",6,Sheet1!Q809="Sales Executive",7,Sheet1!Q809="Sales Representative",8)</f>
        <v>7</v>
      </c>
      <c r="Q809">
        <v>3</v>
      </c>
      <c r="R809">
        <f>IF(Sheet1!S809="Single",0,IF(Sheet1!S809="Married",1,2))</f>
        <v>2</v>
      </c>
      <c r="S809">
        <v>8740</v>
      </c>
      <c r="T809">
        <v>5569</v>
      </c>
      <c r="U809">
        <v>0</v>
      </c>
      <c r="V809">
        <f>IF(Sheet1!X809="No",0,1)</f>
        <v>1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</row>
    <row r="810" spans="1:34" x14ac:dyDescent="0.3">
      <c r="A810">
        <f>IF(Sheet1!C810="No",0,1)</f>
        <v>0</v>
      </c>
      <c r="B810">
        <v>29</v>
      </c>
      <c r="C810">
        <f>IF(Sheet1!D810="Non-Travel",0,IF(Sheet1!D810="Travel_Frequently",1,2))</f>
        <v>2</v>
      </c>
      <c r="D810">
        <v>1107</v>
      </c>
      <c r="E810">
        <f>IF(Sheet1!F810="Human Resources",0,IF(Sheet1!F810="Research &amp; Development",1,2))</f>
        <v>1</v>
      </c>
      <c r="F810">
        <v>28</v>
      </c>
      <c r="G810">
        <v>4</v>
      </c>
      <c r="H810" cm="1">
        <f t="array" ref="H810">_xlfn.IFS(Sheet1!I810="Human Resources",0,Sheet1!I810="Life Sciences",1,Sheet1!I810="Marketing",2,Sheet1!I810="Medical",3,Sheet1!I810="Technical Degree",4,Sheet1!I810="Other",5)</f>
        <v>1</v>
      </c>
      <c r="I810">
        <v>1</v>
      </c>
      <c r="J810">
        <v>1120</v>
      </c>
      <c r="K810">
        <v>3</v>
      </c>
      <c r="L810">
        <f>IF(Sheet1!M810="Male",0,1)</f>
        <v>1</v>
      </c>
      <c r="M810">
        <v>93</v>
      </c>
      <c r="N810">
        <v>3</v>
      </c>
      <c r="O810">
        <v>1</v>
      </c>
      <c r="P810" cm="1">
        <f t="array" ref="P810">_xlfn.IFS(Sheet1!Q810="Healthcare Representative",0,Sheet1!Q810="Human Resources",1,Sheet1!Q810="Laboratory Technician",2,Sheet1!Q810="Manager",3,Sheet1!Q810="Manufacturing Director",4,Sheet1!Q810="Research Director",5,Sheet1!Q810="Research Scientist",6,Sheet1!Q810="Sales Executive",7,Sheet1!Q810="Sales Representative",8)</f>
        <v>6</v>
      </c>
      <c r="Q810">
        <v>4</v>
      </c>
      <c r="R810">
        <f>IF(Sheet1!S810="Single",0,IF(Sheet1!S810="Married",1,2))</f>
        <v>2</v>
      </c>
      <c r="S810">
        <v>2514</v>
      </c>
      <c r="T810">
        <v>26968</v>
      </c>
      <c r="U810">
        <v>4</v>
      </c>
      <c r="V810">
        <f>IF(Sheet1!X810="No",0,1)</f>
        <v>0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</row>
    <row r="811" spans="1:34" x14ac:dyDescent="0.3">
      <c r="A811">
        <f>IF(Sheet1!C811="No",0,1)</f>
        <v>0</v>
      </c>
      <c r="B811">
        <v>28</v>
      </c>
      <c r="C811">
        <f>IF(Sheet1!D811="Non-Travel",0,IF(Sheet1!D811="Travel_Frequently",1,2))</f>
        <v>2</v>
      </c>
      <c r="D811">
        <v>950</v>
      </c>
      <c r="E811">
        <f>IF(Sheet1!F811="Human Resources",0,IF(Sheet1!F811="Research &amp; Development",1,2))</f>
        <v>1</v>
      </c>
      <c r="F811">
        <v>3</v>
      </c>
      <c r="G811">
        <v>3</v>
      </c>
      <c r="H811" cm="1">
        <f t="array" ref="H811">_xlfn.IFS(Sheet1!I811="Human Resources",0,Sheet1!I811="Life Sciences",1,Sheet1!I811="Marketing",2,Sheet1!I811="Medical",3,Sheet1!I811="Technical Degree",4,Sheet1!I811="Other",5)</f>
        <v>3</v>
      </c>
      <c r="I811">
        <v>1</v>
      </c>
      <c r="J811">
        <v>1121</v>
      </c>
      <c r="K811">
        <v>4</v>
      </c>
      <c r="L811">
        <f>IF(Sheet1!M811="Male",0,1)</f>
        <v>1</v>
      </c>
      <c r="M811">
        <v>93</v>
      </c>
      <c r="N811">
        <v>3</v>
      </c>
      <c r="O811">
        <v>3</v>
      </c>
      <c r="P811" cm="1">
        <f t="array" ref="P811">_xlfn.IFS(Sheet1!Q811="Healthcare Representative",0,Sheet1!Q811="Human Resources",1,Sheet1!Q811="Laboratory Technician",2,Sheet1!Q811="Manager",3,Sheet1!Q811="Manufacturing Director",4,Sheet1!Q811="Research Director",5,Sheet1!Q811="Research Scientist",6,Sheet1!Q811="Sales Executive",7,Sheet1!Q811="Sales Representative",8)</f>
        <v>4</v>
      </c>
      <c r="Q811">
        <v>2</v>
      </c>
      <c r="R811">
        <f>IF(Sheet1!S811="Single",0,IF(Sheet1!S811="Married",1,2))</f>
        <v>2</v>
      </c>
      <c r="S811">
        <v>7655</v>
      </c>
      <c r="T811">
        <v>8039</v>
      </c>
      <c r="U811">
        <v>0</v>
      </c>
      <c r="V811">
        <f>IF(Sheet1!X811="No",0,1)</f>
        <v>0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</row>
    <row r="812" spans="1:34" x14ac:dyDescent="0.3">
      <c r="A812">
        <f>IF(Sheet1!C812="No",0,1)</f>
        <v>0</v>
      </c>
      <c r="B812">
        <v>46</v>
      </c>
      <c r="C812">
        <f>IF(Sheet1!D812="Non-Travel",0,IF(Sheet1!D812="Travel_Frequently",1,2))</f>
        <v>2</v>
      </c>
      <c r="D812">
        <v>406</v>
      </c>
      <c r="E812">
        <f>IF(Sheet1!F812="Human Resources",0,IF(Sheet1!F812="Research &amp; Development",1,2))</f>
        <v>2</v>
      </c>
      <c r="F812">
        <v>3</v>
      </c>
      <c r="G812">
        <v>1</v>
      </c>
      <c r="H812" cm="1">
        <f t="array" ref="H812">_xlfn.IFS(Sheet1!I812="Human Resources",0,Sheet1!I812="Life Sciences",1,Sheet1!I812="Marketing",2,Sheet1!I812="Medical",3,Sheet1!I812="Technical Degree",4,Sheet1!I812="Other",5)</f>
        <v>2</v>
      </c>
      <c r="I812">
        <v>1</v>
      </c>
      <c r="J812">
        <v>1124</v>
      </c>
      <c r="K812">
        <v>1</v>
      </c>
      <c r="L812">
        <f>IF(Sheet1!M812="Male",0,1)</f>
        <v>0</v>
      </c>
      <c r="M812">
        <v>52</v>
      </c>
      <c r="N812">
        <v>3</v>
      </c>
      <c r="O812">
        <v>4</v>
      </c>
      <c r="P812" cm="1">
        <f t="array" ref="P812">_xlfn.IFS(Sheet1!Q812="Healthcare Representative",0,Sheet1!Q812="Human Resources",1,Sheet1!Q812="Laboratory Technician",2,Sheet1!Q812="Manager",3,Sheet1!Q812="Manufacturing Director",4,Sheet1!Q812="Research Director",5,Sheet1!Q812="Research Scientist",6,Sheet1!Q812="Sales Executive",7,Sheet1!Q812="Sales Representative",8)</f>
        <v>3</v>
      </c>
      <c r="Q812">
        <v>3</v>
      </c>
      <c r="R812">
        <f>IF(Sheet1!S812="Single",0,IF(Sheet1!S812="Married",1,2))</f>
        <v>1</v>
      </c>
      <c r="S812">
        <v>17465</v>
      </c>
      <c r="T812">
        <v>15596</v>
      </c>
      <c r="U812">
        <v>3</v>
      </c>
      <c r="V812">
        <f>IF(Sheet1!X812="No",0,1)</f>
        <v>0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</row>
    <row r="813" spans="1:34" x14ac:dyDescent="0.3">
      <c r="A813">
        <f>IF(Sheet1!C813="No",0,1)</f>
        <v>0</v>
      </c>
      <c r="B813">
        <v>38</v>
      </c>
      <c r="C813">
        <f>IF(Sheet1!D813="Non-Travel",0,IF(Sheet1!D813="Travel_Frequently",1,2))</f>
        <v>2</v>
      </c>
      <c r="D813">
        <v>130</v>
      </c>
      <c r="E813">
        <f>IF(Sheet1!F813="Human Resources",0,IF(Sheet1!F813="Research &amp; Development",1,2))</f>
        <v>2</v>
      </c>
      <c r="F813">
        <v>2</v>
      </c>
      <c r="G813">
        <v>2</v>
      </c>
      <c r="H813" cm="1">
        <f t="array" ref="H813">_xlfn.IFS(Sheet1!I813="Human Resources",0,Sheet1!I813="Life Sciences",1,Sheet1!I813="Marketing",2,Sheet1!I813="Medical",3,Sheet1!I813="Technical Degree",4,Sheet1!I813="Other",5)</f>
        <v>2</v>
      </c>
      <c r="I813">
        <v>1</v>
      </c>
      <c r="J813">
        <v>1125</v>
      </c>
      <c r="K813">
        <v>4</v>
      </c>
      <c r="L813">
        <f>IF(Sheet1!M813="Male",0,1)</f>
        <v>0</v>
      </c>
      <c r="M813">
        <v>32</v>
      </c>
      <c r="N813">
        <v>3</v>
      </c>
      <c r="O813">
        <v>3</v>
      </c>
      <c r="P813" cm="1">
        <f t="array" ref="P813">_xlfn.IFS(Sheet1!Q813="Healthcare Representative",0,Sheet1!Q813="Human Resources",1,Sheet1!Q813="Laboratory Technician",2,Sheet1!Q813="Manager",3,Sheet1!Q813="Manufacturing Director",4,Sheet1!Q813="Research Director",5,Sheet1!Q813="Research Scientist",6,Sheet1!Q813="Sales Executive",7,Sheet1!Q813="Sales Representative",8)</f>
        <v>7</v>
      </c>
      <c r="Q813">
        <v>2</v>
      </c>
      <c r="R813">
        <f>IF(Sheet1!S813="Single",0,IF(Sheet1!S813="Married",1,2))</f>
        <v>0</v>
      </c>
      <c r="S813">
        <v>7351</v>
      </c>
      <c r="T813">
        <v>20619</v>
      </c>
      <c r="U813">
        <v>7</v>
      </c>
      <c r="V813">
        <f>IF(Sheet1!X813="No",0,1)</f>
        <v>0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</row>
    <row r="814" spans="1:34" x14ac:dyDescent="0.3">
      <c r="A814">
        <f>IF(Sheet1!C814="No",0,1)</f>
        <v>0</v>
      </c>
      <c r="B814">
        <v>43</v>
      </c>
      <c r="C814">
        <f>IF(Sheet1!D814="Non-Travel",0,IF(Sheet1!D814="Travel_Frequently",1,2))</f>
        <v>1</v>
      </c>
      <c r="D814">
        <v>1082</v>
      </c>
      <c r="E814">
        <f>IF(Sheet1!F814="Human Resources",0,IF(Sheet1!F814="Research &amp; Development",1,2))</f>
        <v>1</v>
      </c>
      <c r="F814">
        <v>27</v>
      </c>
      <c r="G814">
        <v>3</v>
      </c>
      <c r="H814" cm="1">
        <f t="array" ref="H814">_xlfn.IFS(Sheet1!I814="Human Resources",0,Sheet1!I814="Life Sciences",1,Sheet1!I814="Marketing",2,Sheet1!I814="Medical",3,Sheet1!I814="Technical Degree",4,Sheet1!I814="Other",5)</f>
        <v>1</v>
      </c>
      <c r="I814">
        <v>1</v>
      </c>
      <c r="J814">
        <v>1126</v>
      </c>
      <c r="K814">
        <v>3</v>
      </c>
      <c r="L814">
        <f>IF(Sheet1!M814="Male",0,1)</f>
        <v>1</v>
      </c>
      <c r="M814">
        <v>83</v>
      </c>
      <c r="N814">
        <v>3</v>
      </c>
      <c r="O814">
        <v>3</v>
      </c>
      <c r="P814" cm="1">
        <f t="array" ref="P814">_xlfn.IFS(Sheet1!Q814="Healthcare Representative",0,Sheet1!Q814="Human Resources",1,Sheet1!Q814="Laboratory Technician",2,Sheet1!Q814="Manager",3,Sheet1!Q814="Manufacturing Director",4,Sheet1!Q814="Research Director",5,Sheet1!Q814="Research Scientist",6,Sheet1!Q814="Sales Executive",7,Sheet1!Q814="Sales Representative",8)</f>
        <v>4</v>
      </c>
      <c r="Q814">
        <v>1</v>
      </c>
      <c r="R814">
        <f>IF(Sheet1!S814="Single",0,IF(Sheet1!S814="Married",1,2))</f>
        <v>1</v>
      </c>
      <c r="S814">
        <v>10820</v>
      </c>
      <c r="T814">
        <v>11535</v>
      </c>
      <c r="U814">
        <v>8</v>
      </c>
      <c r="V814">
        <f>IF(Sheet1!X814="No",0,1)</f>
        <v>0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</row>
    <row r="815" spans="1:34" x14ac:dyDescent="0.3">
      <c r="A815">
        <f>IF(Sheet1!C815="No",0,1)</f>
        <v>1</v>
      </c>
      <c r="B815">
        <v>39</v>
      </c>
      <c r="C815">
        <f>IF(Sheet1!D815="Non-Travel",0,IF(Sheet1!D815="Travel_Frequently",1,2))</f>
        <v>1</v>
      </c>
      <c r="D815">
        <v>203</v>
      </c>
      <c r="E815">
        <f>IF(Sheet1!F815="Human Resources",0,IF(Sheet1!F815="Research &amp; Development",1,2))</f>
        <v>1</v>
      </c>
      <c r="F815">
        <v>2</v>
      </c>
      <c r="G815">
        <v>3</v>
      </c>
      <c r="H815" cm="1">
        <f t="array" ref="H815">_xlfn.IFS(Sheet1!I815="Human Resources",0,Sheet1!I815="Life Sciences",1,Sheet1!I815="Marketing",2,Sheet1!I815="Medical",3,Sheet1!I815="Technical Degree",4,Sheet1!I815="Other",5)</f>
        <v>1</v>
      </c>
      <c r="I815">
        <v>1</v>
      </c>
      <c r="J815">
        <v>1127</v>
      </c>
      <c r="K815">
        <v>1</v>
      </c>
      <c r="L815">
        <f>IF(Sheet1!M815="Male",0,1)</f>
        <v>0</v>
      </c>
      <c r="M815">
        <v>84</v>
      </c>
      <c r="N815">
        <v>3</v>
      </c>
      <c r="O815">
        <v>4</v>
      </c>
      <c r="P815" cm="1">
        <f t="array" ref="P815">_xlfn.IFS(Sheet1!Q815="Healthcare Representative",0,Sheet1!Q815="Human Resources",1,Sheet1!Q815="Laboratory Technician",2,Sheet1!Q815="Manager",3,Sheet1!Q815="Manufacturing Director",4,Sheet1!Q815="Research Director",5,Sheet1!Q815="Research Scientist",6,Sheet1!Q815="Sales Executive",7,Sheet1!Q815="Sales Representative",8)</f>
        <v>0</v>
      </c>
      <c r="Q815">
        <v>4</v>
      </c>
      <c r="R815">
        <f>IF(Sheet1!S815="Single",0,IF(Sheet1!S815="Married",1,2))</f>
        <v>2</v>
      </c>
      <c r="S815">
        <v>12169</v>
      </c>
      <c r="T815">
        <v>13547</v>
      </c>
      <c r="U815">
        <v>7</v>
      </c>
      <c r="V815">
        <f>IF(Sheet1!X815="No",0,1)</f>
        <v>0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</row>
    <row r="816" spans="1:34" x14ac:dyDescent="0.3">
      <c r="A816">
        <f>IF(Sheet1!C816="No",0,1)</f>
        <v>0</v>
      </c>
      <c r="B816">
        <v>40</v>
      </c>
      <c r="C816">
        <f>IF(Sheet1!D816="Non-Travel",0,IF(Sheet1!D816="Travel_Frequently",1,2))</f>
        <v>2</v>
      </c>
      <c r="D816">
        <v>1308</v>
      </c>
      <c r="E816">
        <f>IF(Sheet1!F816="Human Resources",0,IF(Sheet1!F816="Research &amp; Development",1,2))</f>
        <v>1</v>
      </c>
      <c r="F816">
        <v>14</v>
      </c>
      <c r="G816">
        <v>3</v>
      </c>
      <c r="H816" cm="1">
        <f t="array" ref="H816">_xlfn.IFS(Sheet1!I816="Human Resources",0,Sheet1!I816="Life Sciences",1,Sheet1!I816="Marketing",2,Sheet1!I816="Medical",3,Sheet1!I816="Technical Degree",4,Sheet1!I816="Other",5)</f>
        <v>3</v>
      </c>
      <c r="I816">
        <v>1</v>
      </c>
      <c r="J816">
        <v>1128</v>
      </c>
      <c r="K816">
        <v>3</v>
      </c>
      <c r="L816">
        <f>IF(Sheet1!M816="Male",0,1)</f>
        <v>0</v>
      </c>
      <c r="M816">
        <v>44</v>
      </c>
      <c r="N816">
        <v>2</v>
      </c>
      <c r="O816">
        <v>5</v>
      </c>
      <c r="P816" cm="1">
        <f t="array" ref="P816">_xlfn.IFS(Sheet1!Q816="Healthcare Representative",0,Sheet1!Q816="Human Resources",1,Sheet1!Q816="Laboratory Technician",2,Sheet1!Q816="Manager",3,Sheet1!Q816="Manufacturing Director",4,Sheet1!Q816="Research Director",5,Sheet1!Q816="Research Scientist",6,Sheet1!Q816="Sales Executive",7,Sheet1!Q816="Sales Representative",8)</f>
        <v>5</v>
      </c>
      <c r="Q816">
        <v>3</v>
      </c>
      <c r="R816">
        <f>IF(Sheet1!S816="Single",0,IF(Sheet1!S816="Married",1,2))</f>
        <v>0</v>
      </c>
      <c r="S816">
        <v>19626</v>
      </c>
      <c r="T816">
        <v>17544</v>
      </c>
      <c r="U816">
        <v>1</v>
      </c>
      <c r="V816">
        <f>IF(Sheet1!X816="No",0,1)</f>
        <v>0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</row>
    <row r="817" spans="1:34" x14ac:dyDescent="0.3">
      <c r="A817">
        <f>IF(Sheet1!C817="No",0,1)</f>
        <v>0</v>
      </c>
      <c r="B817">
        <v>21</v>
      </c>
      <c r="C817">
        <f>IF(Sheet1!D817="Non-Travel",0,IF(Sheet1!D817="Travel_Frequently",1,2))</f>
        <v>2</v>
      </c>
      <c r="D817">
        <v>984</v>
      </c>
      <c r="E817">
        <f>IF(Sheet1!F817="Human Resources",0,IF(Sheet1!F817="Research &amp; Development",1,2))</f>
        <v>1</v>
      </c>
      <c r="F817">
        <v>1</v>
      </c>
      <c r="G817">
        <v>1</v>
      </c>
      <c r="H817" cm="1">
        <f t="array" ref="H817">_xlfn.IFS(Sheet1!I817="Human Resources",0,Sheet1!I817="Life Sciences",1,Sheet1!I817="Marketing",2,Sheet1!I817="Medical",3,Sheet1!I817="Technical Degree",4,Sheet1!I817="Other",5)</f>
        <v>4</v>
      </c>
      <c r="I817">
        <v>1</v>
      </c>
      <c r="J817">
        <v>1131</v>
      </c>
      <c r="K817">
        <v>4</v>
      </c>
      <c r="L817">
        <f>IF(Sheet1!M817="Male",0,1)</f>
        <v>1</v>
      </c>
      <c r="M817">
        <v>70</v>
      </c>
      <c r="N817">
        <v>2</v>
      </c>
      <c r="O817">
        <v>1</v>
      </c>
      <c r="P817" cm="1">
        <f t="array" ref="P817">_xlfn.IFS(Sheet1!Q817="Healthcare Representative",0,Sheet1!Q817="Human Resources",1,Sheet1!Q817="Laboratory Technician",2,Sheet1!Q817="Manager",3,Sheet1!Q817="Manufacturing Director",4,Sheet1!Q817="Research Director",5,Sheet1!Q817="Research Scientist",6,Sheet1!Q817="Sales Executive",7,Sheet1!Q817="Sales Representative",8)</f>
        <v>6</v>
      </c>
      <c r="Q817">
        <v>2</v>
      </c>
      <c r="R817">
        <f>IF(Sheet1!S817="Single",0,IF(Sheet1!S817="Married",1,2))</f>
        <v>0</v>
      </c>
      <c r="S817">
        <v>2070</v>
      </c>
      <c r="T817">
        <v>25326</v>
      </c>
      <c r="U817">
        <v>1</v>
      </c>
      <c r="V817">
        <f>IF(Sheet1!X817="No",0,1)</f>
        <v>1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</row>
    <row r="818" spans="1:34" x14ac:dyDescent="0.3">
      <c r="A818">
        <f>IF(Sheet1!C818="No",0,1)</f>
        <v>0</v>
      </c>
      <c r="B818">
        <v>39</v>
      </c>
      <c r="C818">
        <f>IF(Sheet1!D818="Non-Travel",0,IF(Sheet1!D818="Travel_Frequently",1,2))</f>
        <v>0</v>
      </c>
      <c r="D818">
        <v>439</v>
      </c>
      <c r="E818">
        <f>IF(Sheet1!F818="Human Resources",0,IF(Sheet1!F818="Research &amp; Development",1,2))</f>
        <v>1</v>
      </c>
      <c r="F818">
        <v>9</v>
      </c>
      <c r="G818">
        <v>3</v>
      </c>
      <c r="H818" cm="1">
        <f t="array" ref="H818">_xlfn.IFS(Sheet1!I818="Human Resources",0,Sheet1!I818="Life Sciences",1,Sheet1!I818="Marketing",2,Sheet1!I818="Medical",3,Sheet1!I818="Technical Degree",4,Sheet1!I818="Other",5)</f>
        <v>1</v>
      </c>
      <c r="I818">
        <v>1</v>
      </c>
      <c r="J818">
        <v>1132</v>
      </c>
      <c r="K818">
        <v>3</v>
      </c>
      <c r="L818">
        <f>IF(Sheet1!M818="Male",0,1)</f>
        <v>0</v>
      </c>
      <c r="M818">
        <v>70</v>
      </c>
      <c r="N818">
        <v>3</v>
      </c>
      <c r="O818">
        <v>2</v>
      </c>
      <c r="P818" cm="1">
        <f t="array" ref="P818">_xlfn.IFS(Sheet1!Q818="Healthcare Representative",0,Sheet1!Q818="Human Resources",1,Sheet1!Q818="Laboratory Technician",2,Sheet1!Q818="Manager",3,Sheet1!Q818="Manufacturing Director",4,Sheet1!Q818="Research Director",5,Sheet1!Q818="Research Scientist",6,Sheet1!Q818="Sales Executive",7,Sheet1!Q818="Sales Representative",8)</f>
        <v>2</v>
      </c>
      <c r="Q818">
        <v>2</v>
      </c>
      <c r="R818">
        <f>IF(Sheet1!S818="Single",0,IF(Sheet1!S818="Married",1,2))</f>
        <v>0</v>
      </c>
      <c r="S818">
        <v>6782</v>
      </c>
      <c r="T818">
        <v>8770</v>
      </c>
      <c r="U818">
        <v>9</v>
      </c>
      <c r="V818">
        <f>IF(Sheet1!X818="No",0,1)</f>
        <v>0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</row>
    <row r="819" spans="1:34" x14ac:dyDescent="0.3">
      <c r="A819">
        <f>IF(Sheet1!C819="No",0,1)</f>
        <v>0</v>
      </c>
      <c r="B819">
        <v>36</v>
      </c>
      <c r="C819">
        <f>IF(Sheet1!D819="Non-Travel",0,IF(Sheet1!D819="Travel_Frequently",1,2))</f>
        <v>0</v>
      </c>
      <c r="D819">
        <v>217</v>
      </c>
      <c r="E819">
        <f>IF(Sheet1!F819="Human Resources",0,IF(Sheet1!F819="Research &amp; Development",1,2))</f>
        <v>1</v>
      </c>
      <c r="F819">
        <v>18</v>
      </c>
      <c r="G819">
        <v>4</v>
      </c>
      <c r="H819" cm="1">
        <f t="array" ref="H819">_xlfn.IFS(Sheet1!I819="Human Resources",0,Sheet1!I819="Life Sciences",1,Sheet1!I819="Marketing",2,Sheet1!I819="Medical",3,Sheet1!I819="Technical Degree",4,Sheet1!I819="Other",5)</f>
        <v>1</v>
      </c>
      <c r="I819">
        <v>1</v>
      </c>
      <c r="J819">
        <v>1133</v>
      </c>
      <c r="K819">
        <v>1</v>
      </c>
      <c r="L819">
        <f>IF(Sheet1!M819="Male",0,1)</f>
        <v>0</v>
      </c>
      <c r="M819">
        <v>78</v>
      </c>
      <c r="N819">
        <v>3</v>
      </c>
      <c r="O819">
        <v>2</v>
      </c>
      <c r="P819" cm="1">
        <f t="array" ref="P819">_xlfn.IFS(Sheet1!Q819="Healthcare Representative",0,Sheet1!Q819="Human Resources",1,Sheet1!Q819="Laboratory Technician",2,Sheet1!Q819="Manager",3,Sheet1!Q819="Manufacturing Director",4,Sheet1!Q819="Research Director",5,Sheet1!Q819="Research Scientist",6,Sheet1!Q819="Sales Executive",7,Sheet1!Q819="Sales Representative",8)</f>
        <v>4</v>
      </c>
      <c r="Q819">
        <v>4</v>
      </c>
      <c r="R819">
        <f>IF(Sheet1!S819="Single",0,IF(Sheet1!S819="Married",1,2))</f>
        <v>0</v>
      </c>
      <c r="S819">
        <v>7779</v>
      </c>
      <c r="T819">
        <v>23238</v>
      </c>
      <c r="U819">
        <v>2</v>
      </c>
      <c r="V819">
        <f>IF(Sheet1!X819="No",0,1)</f>
        <v>0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</row>
    <row r="820" spans="1:34" x14ac:dyDescent="0.3">
      <c r="A820">
        <f>IF(Sheet1!C820="No",0,1)</f>
        <v>0</v>
      </c>
      <c r="B820">
        <v>31</v>
      </c>
      <c r="C820">
        <f>IF(Sheet1!D820="Non-Travel",0,IF(Sheet1!D820="Travel_Frequently",1,2))</f>
        <v>1</v>
      </c>
      <c r="D820">
        <v>793</v>
      </c>
      <c r="E820">
        <f>IF(Sheet1!F820="Human Resources",0,IF(Sheet1!F820="Research &amp; Development",1,2))</f>
        <v>2</v>
      </c>
      <c r="F820">
        <v>20</v>
      </c>
      <c r="G820">
        <v>3</v>
      </c>
      <c r="H820" cm="1">
        <f t="array" ref="H820">_xlfn.IFS(Sheet1!I820="Human Resources",0,Sheet1!I820="Life Sciences",1,Sheet1!I820="Marketing",2,Sheet1!I820="Medical",3,Sheet1!I820="Technical Degree",4,Sheet1!I820="Other",5)</f>
        <v>1</v>
      </c>
      <c r="I820">
        <v>1</v>
      </c>
      <c r="J820">
        <v>1135</v>
      </c>
      <c r="K820">
        <v>3</v>
      </c>
      <c r="L820">
        <f>IF(Sheet1!M820="Male",0,1)</f>
        <v>0</v>
      </c>
      <c r="M820">
        <v>67</v>
      </c>
      <c r="N820">
        <v>4</v>
      </c>
      <c r="O820">
        <v>1</v>
      </c>
      <c r="P820" cm="1">
        <f t="array" ref="P820">_xlfn.IFS(Sheet1!Q820="Healthcare Representative",0,Sheet1!Q820="Human Resources",1,Sheet1!Q820="Laboratory Technician",2,Sheet1!Q820="Manager",3,Sheet1!Q820="Manufacturing Director",4,Sheet1!Q820="Research Director",5,Sheet1!Q820="Research Scientist",6,Sheet1!Q820="Sales Executive",7,Sheet1!Q820="Sales Representative",8)</f>
        <v>8</v>
      </c>
      <c r="Q820">
        <v>4</v>
      </c>
      <c r="R820">
        <f>IF(Sheet1!S820="Single",0,IF(Sheet1!S820="Married",1,2))</f>
        <v>1</v>
      </c>
      <c r="S820">
        <v>2791</v>
      </c>
      <c r="T820">
        <v>21981</v>
      </c>
      <c r="U820">
        <v>0</v>
      </c>
      <c r="V820">
        <f>IF(Sheet1!X820="No",0,1)</f>
        <v>0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</row>
    <row r="821" spans="1:34" x14ac:dyDescent="0.3">
      <c r="A821">
        <f>IF(Sheet1!C821="No",0,1)</f>
        <v>0</v>
      </c>
      <c r="B821">
        <v>28</v>
      </c>
      <c r="C821">
        <f>IF(Sheet1!D821="Non-Travel",0,IF(Sheet1!D821="Travel_Frequently",1,2))</f>
        <v>2</v>
      </c>
      <c r="D821">
        <v>1451</v>
      </c>
      <c r="E821">
        <f>IF(Sheet1!F821="Human Resources",0,IF(Sheet1!F821="Research &amp; Development",1,2))</f>
        <v>1</v>
      </c>
      <c r="F821">
        <v>2</v>
      </c>
      <c r="G821">
        <v>1</v>
      </c>
      <c r="H821" cm="1">
        <f t="array" ref="H821">_xlfn.IFS(Sheet1!I821="Human Resources",0,Sheet1!I821="Life Sciences",1,Sheet1!I821="Marketing",2,Sheet1!I821="Medical",3,Sheet1!I821="Technical Degree",4,Sheet1!I821="Other",5)</f>
        <v>1</v>
      </c>
      <c r="I821">
        <v>1</v>
      </c>
      <c r="J821">
        <v>1136</v>
      </c>
      <c r="K821">
        <v>1</v>
      </c>
      <c r="L821">
        <f>IF(Sheet1!M821="Male",0,1)</f>
        <v>0</v>
      </c>
      <c r="M821">
        <v>67</v>
      </c>
      <c r="N821">
        <v>2</v>
      </c>
      <c r="O821">
        <v>1</v>
      </c>
      <c r="P821" cm="1">
        <f t="array" ref="P821">_xlfn.IFS(Sheet1!Q821="Healthcare Representative",0,Sheet1!Q821="Human Resources",1,Sheet1!Q821="Laboratory Technician",2,Sheet1!Q821="Manager",3,Sheet1!Q821="Manufacturing Director",4,Sheet1!Q821="Research Director",5,Sheet1!Q821="Research Scientist",6,Sheet1!Q821="Sales Executive",7,Sheet1!Q821="Sales Representative",8)</f>
        <v>6</v>
      </c>
      <c r="Q821">
        <v>2</v>
      </c>
      <c r="R821">
        <f>IF(Sheet1!S821="Single",0,IF(Sheet1!S821="Married",1,2))</f>
        <v>1</v>
      </c>
      <c r="S821">
        <v>3201</v>
      </c>
      <c r="T821">
        <v>19911</v>
      </c>
      <c r="U821">
        <v>0</v>
      </c>
      <c r="V821">
        <f>IF(Sheet1!X821="No",0,1)</f>
        <v>0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</row>
    <row r="822" spans="1:34" x14ac:dyDescent="0.3">
      <c r="A822">
        <f>IF(Sheet1!C822="No",0,1)</f>
        <v>0</v>
      </c>
      <c r="B822">
        <v>35</v>
      </c>
      <c r="C822">
        <f>IF(Sheet1!D822="Non-Travel",0,IF(Sheet1!D822="Travel_Frequently",1,2))</f>
        <v>1</v>
      </c>
      <c r="D822">
        <v>1182</v>
      </c>
      <c r="E822">
        <f>IF(Sheet1!F822="Human Resources",0,IF(Sheet1!F822="Research &amp; Development",1,2))</f>
        <v>2</v>
      </c>
      <c r="F822">
        <v>11</v>
      </c>
      <c r="G822">
        <v>2</v>
      </c>
      <c r="H822" cm="1">
        <f t="array" ref="H822">_xlfn.IFS(Sheet1!I822="Human Resources",0,Sheet1!I822="Life Sciences",1,Sheet1!I822="Marketing",2,Sheet1!I822="Medical",3,Sheet1!I822="Technical Degree",4,Sheet1!I822="Other",5)</f>
        <v>2</v>
      </c>
      <c r="I822">
        <v>1</v>
      </c>
      <c r="J822">
        <v>1137</v>
      </c>
      <c r="K822">
        <v>4</v>
      </c>
      <c r="L822">
        <f>IF(Sheet1!M822="Male",0,1)</f>
        <v>0</v>
      </c>
      <c r="M822">
        <v>54</v>
      </c>
      <c r="N822">
        <v>3</v>
      </c>
      <c r="O822">
        <v>2</v>
      </c>
      <c r="P822" cm="1">
        <f t="array" ref="P822">_xlfn.IFS(Sheet1!Q822="Healthcare Representative",0,Sheet1!Q822="Human Resources",1,Sheet1!Q822="Laboratory Technician",2,Sheet1!Q822="Manager",3,Sheet1!Q822="Manufacturing Director",4,Sheet1!Q822="Research Director",5,Sheet1!Q822="Research Scientist",6,Sheet1!Q822="Sales Executive",7,Sheet1!Q822="Sales Representative",8)</f>
        <v>7</v>
      </c>
      <c r="Q822">
        <v>4</v>
      </c>
      <c r="R822">
        <f>IF(Sheet1!S822="Single",0,IF(Sheet1!S822="Married",1,2))</f>
        <v>2</v>
      </c>
      <c r="S822">
        <v>4968</v>
      </c>
      <c r="T822">
        <v>18500</v>
      </c>
      <c r="U822">
        <v>1</v>
      </c>
      <c r="V822">
        <f>IF(Sheet1!X822="No",0,1)</f>
        <v>0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</row>
    <row r="823" spans="1:34" x14ac:dyDescent="0.3">
      <c r="A823">
        <f>IF(Sheet1!C823="No",0,1)</f>
        <v>0</v>
      </c>
      <c r="B823">
        <v>49</v>
      </c>
      <c r="C823">
        <f>IF(Sheet1!D823="Non-Travel",0,IF(Sheet1!D823="Travel_Frequently",1,2))</f>
        <v>2</v>
      </c>
      <c r="D823">
        <v>174</v>
      </c>
      <c r="E823">
        <f>IF(Sheet1!F823="Human Resources",0,IF(Sheet1!F823="Research &amp; Development",1,2))</f>
        <v>2</v>
      </c>
      <c r="F823">
        <v>8</v>
      </c>
      <c r="G823">
        <v>4</v>
      </c>
      <c r="H823" cm="1">
        <f t="array" ref="H823">_xlfn.IFS(Sheet1!I823="Human Resources",0,Sheet1!I823="Life Sciences",1,Sheet1!I823="Marketing",2,Sheet1!I823="Medical",3,Sheet1!I823="Technical Degree",4,Sheet1!I823="Other",5)</f>
        <v>4</v>
      </c>
      <c r="I823">
        <v>1</v>
      </c>
      <c r="J823">
        <v>1138</v>
      </c>
      <c r="K823">
        <v>4</v>
      </c>
      <c r="L823">
        <f>IF(Sheet1!M823="Male",0,1)</f>
        <v>0</v>
      </c>
      <c r="M823">
        <v>56</v>
      </c>
      <c r="N823">
        <v>2</v>
      </c>
      <c r="O823">
        <v>4</v>
      </c>
      <c r="P823" cm="1">
        <f t="array" ref="P823">_xlfn.IFS(Sheet1!Q823="Healthcare Representative",0,Sheet1!Q823="Human Resources",1,Sheet1!Q823="Laboratory Technician",2,Sheet1!Q823="Manager",3,Sheet1!Q823="Manufacturing Director",4,Sheet1!Q823="Research Director",5,Sheet1!Q823="Research Scientist",6,Sheet1!Q823="Sales Executive",7,Sheet1!Q823="Sales Representative",8)</f>
        <v>7</v>
      </c>
      <c r="Q823">
        <v>2</v>
      </c>
      <c r="R823">
        <f>IF(Sheet1!S823="Single",0,IF(Sheet1!S823="Married",1,2))</f>
        <v>1</v>
      </c>
      <c r="S823">
        <v>13120</v>
      </c>
      <c r="T823">
        <v>11879</v>
      </c>
      <c r="U823">
        <v>6</v>
      </c>
      <c r="V823">
        <f>IF(Sheet1!X823="No",0,1)</f>
        <v>0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</row>
    <row r="824" spans="1:34" x14ac:dyDescent="0.3">
      <c r="A824">
        <f>IF(Sheet1!C824="No",0,1)</f>
        <v>0</v>
      </c>
      <c r="B824">
        <v>34</v>
      </c>
      <c r="C824">
        <f>IF(Sheet1!D824="Non-Travel",0,IF(Sheet1!D824="Travel_Frequently",1,2))</f>
        <v>1</v>
      </c>
      <c r="D824">
        <v>1003</v>
      </c>
      <c r="E824">
        <f>IF(Sheet1!F824="Human Resources",0,IF(Sheet1!F824="Research &amp; Development",1,2))</f>
        <v>1</v>
      </c>
      <c r="F824">
        <v>2</v>
      </c>
      <c r="G824">
        <v>2</v>
      </c>
      <c r="H824" cm="1">
        <f t="array" ref="H824">_xlfn.IFS(Sheet1!I824="Human Resources",0,Sheet1!I824="Life Sciences",1,Sheet1!I824="Marketing",2,Sheet1!I824="Medical",3,Sheet1!I824="Technical Degree",4,Sheet1!I824="Other",5)</f>
        <v>1</v>
      </c>
      <c r="I824">
        <v>1</v>
      </c>
      <c r="J824">
        <v>1140</v>
      </c>
      <c r="K824">
        <v>4</v>
      </c>
      <c r="L824">
        <f>IF(Sheet1!M824="Male",0,1)</f>
        <v>0</v>
      </c>
      <c r="M824">
        <v>95</v>
      </c>
      <c r="N824">
        <v>3</v>
      </c>
      <c r="O824">
        <v>2</v>
      </c>
      <c r="P824" cm="1">
        <f t="array" ref="P824">_xlfn.IFS(Sheet1!Q824="Healthcare Representative",0,Sheet1!Q824="Human Resources",1,Sheet1!Q824="Laboratory Technician",2,Sheet1!Q824="Manager",3,Sheet1!Q824="Manufacturing Director",4,Sheet1!Q824="Research Director",5,Sheet1!Q824="Research Scientist",6,Sheet1!Q824="Sales Executive",7,Sheet1!Q824="Sales Representative",8)</f>
        <v>4</v>
      </c>
      <c r="Q824">
        <v>3</v>
      </c>
      <c r="R824">
        <f>IF(Sheet1!S824="Single",0,IF(Sheet1!S824="Married",1,2))</f>
        <v>0</v>
      </c>
      <c r="S824">
        <v>4033</v>
      </c>
      <c r="T824">
        <v>15834</v>
      </c>
      <c r="U824">
        <v>2</v>
      </c>
      <c r="V824">
        <f>IF(Sheet1!X824="No",0,1)</f>
        <v>0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</row>
    <row r="825" spans="1:34" x14ac:dyDescent="0.3">
      <c r="A825">
        <f>IF(Sheet1!C825="No",0,1)</f>
        <v>0</v>
      </c>
      <c r="B825">
        <v>29</v>
      </c>
      <c r="C825">
        <f>IF(Sheet1!D825="Non-Travel",0,IF(Sheet1!D825="Travel_Frequently",1,2))</f>
        <v>1</v>
      </c>
      <c r="D825">
        <v>490</v>
      </c>
      <c r="E825">
        <f>IF(Sheet1!F825="Human Resources",0,IF(Sheet1!F825="Research &amp; Development",1,2))</f>
        <v>1</v>
      </c>
      <c r="F825">
        <v>10</v>
      </c>
      <c r="G825">
        <v>3</v>
      </c>
      <c r="H825" cm="1">
        <f t="array" ref="H825">_xlfn.IFS(Sheet1!I825="Human Resources",0,Sheet1!I825="Life Sciences",1,Sheet1!I825="Marketing",2,Sheet1!I825="Medical",3,Sheet1!I825="Technical Degree",4,Sheet1!I825="Other",5)</f>
        <v>1</v>
      </c>
      <c r="I825">
        <v>1</v>
      </c>
      <c r="J825">
        <v>1143</v>
      </c>
      <c r="K825">
        <v>4</v>
      </c>
      <c r="L825">
        <f>IF(Sheet1!M825="Male",0,1)</f>
        <v>1</v>
      </c>
      <c r="M825">
        <v>61</v>
      </c>
      <c r="N825">
        <v>3</v>
      </c>
      <c r="O825">
        <v>1</v>
      </c>
      <c r="P825" cm="1">
        <f t="array" ref="P825">_xlfn.IFS(Sheet1!Q825="Healthcare Representative",0,Sheet1!Q825="Human Resources",1,Sheet1!Q825="Laboratory Technician",2,Sheet1!Q825="Manager",3,Sheet1!Q825="Manufacturing Director",4,Sheet1!Q825="Research Director",5,Sheet1!Q825="Research Scientist",6,Sheet1!Q825="Sales Executive",7,Sheet1!Q825="Sales Representative",8)</f>
        <v>6</v>
      </c>
      <c r="Q825">
        <v>2</v>
      </c>
      <c r="R825">
        <f>IF(Sheet1!S825="Single",0,IF(Sheet1!S825="Married",1,2))</f>
        <v>2</v>
      </c>
      <c r="S825">
        <v>3291</v>
      </c>
      <c r="T825">
        <v>17940</v>
      </c>
      <c r="U825">
        <v>0</v>
      </c>
      <c r="V825">
        <f>IF(Sheet1!X825="No",0,1)</f>
        <v>0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</row>
    <row r="826" spans="1:34" x14ac:dyDescent="0.3">
      <c r="A826">
        <f>IF(Sheet1!C826="No",0,1)</f>
        <v>0</v>
      </c>
      <c r="B826">
        <v>42</v>
      </c>
      <c r="C826">
        <f>IF(Sheet1!D826="Non-Travel",0,IF(Sheet1!D826="Travel_Frequently",1,2))</f>
        <v>2</v>
      </c>
      <c r="D826">
        <v>188</v>
      </c>
      <c r="E826">
        <f>IF(Sheet1!F826="Human Resources",0,IF(Sheet1!F826="Research &amp; Development",1,2))</f>
        <v>1</v>
      </c>
      <c r="F826">
        <v>29</v>
      </c>
      <c r="G826">
        <v>3</v>
      </c>
      <c r="H826" cm="1">
        <f t="array" ref="H826">_xlfn.IFS(Sheet1!I826="Human Resources",0,Sheet1!I826="Life Sciences",1,Sheet1!I826="Marketing",2,Sheet1!I826="Medical",3,Sheet1!I826="Technical Degree",4,Sheet1!I826="Other",5)</f>
        <v>3</v>
      </c>
      <c r="I826">
        <v>1</v>
      </c>
      <c r="J826">
        <v>1148</v>
      </c>
      <c r="K826">
        <v>2</v>
      </c>
      <c r="L826">
        <f>IF(Sheet1!M826="Male",0,1)</f>
        <v>0</v>
      </c>
      <c r="M826">
        <v>56</v>
      </c>
      <c r="N826">
        <v>1</v>
      </c>
      <c r="O826">
        <v>2</v>
      </c>
      <c r="P826" cm="1">
        <f t="array" ref="P826">_xlfn.IFS(Sheet1!Q826="Healthcare Representative",0,Sheet1!Q826="Human Resources",1,Sheet1!Q826="Laboratory Technician",2,Sheet1!Q826="Manager",3,Sheet1!Q826="Manufacturing Director",4,Sheet1!Q826="Research Director",5,Sheet1!Q826="Research Scientist",6,Sheet1!Q826="Sales Executive",7,Sheet1!Q826="Sales Representative",8)</f>
        <v>2</v>
      </c>
      <c r="Q826">
        <v>4</v>
      </c>
      <c r="R826">
        <f>IF(Sheet1!S826="Single",0,IF(Sheet1!S826="Married",1,2))</f>
        <v>0</v>
      </c>
      <c r="S826">
        <v>4272</v>
      </c>
      <c r="T826">
        <v>9558</v>
      </c>
      <c r="U826">
        <v>4</v>
      </c>
      <c r="V826">
        <f>IF(Sheet1!X826="No",0,1)</f>
        <v>0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</row>
    <row r="827" spans="1:34" x14ac:dyDescent="0.3">
      <c r="A827">
        <f>IF(Sheet1!C827="No",0,1)</f>
        <v>0</v>
      </c>
      <c r="B827">
        <v>29</v>
      </c>
      <c r="C827">
        <f>IF(Sheet1!D827="Non-Travel",0,IF(Sheet1!D827="Travel_Frequently",1,2))</f>
        <v>2</v>
      </c>
      <c r="D827">
        <v>718</v>
      </c>
      <c r="E827">
        <f>IF(Sheet1!F827="Human Resources",0,IF(Sheet1!F827="Research &amp; Development",1,2))</f>
        <v>1</v>
      </c>
      <c r="F827">
        <v>8</v>
      </c>
      <c r="G827">
        <v>1</v>
      </c>
      <c r="H827" cm="1">
        <f t="array" ref="H827">_xlfn.IFS(Sheet1!I827="Human Resources",0,Sheet1!I827="Life Sciences",1,Sheet1!I827="Marketing",2,Sheet1!I827="Medical",3,Sheet1!I827="Technical Degree",4,Sheet1!I827="Other",5)</f>
        <v>3</v>
      </c>
      <c r="I827">
        <v>1</v>
      </c>
      <c r="J827">
        <v>1150</v>
      </c>
      <c r="K827">
        <v>2</v>
      </c>
      <c r="L827">
        <f>IF(Sheet1!M827="Male",0,1)</f>
        <v>0</v>
      </c>
      <c r="M827">
        <v>79</v>
      </c>
      <c r="N827">
        <v>2</v>
      </c>
      <c r="O827">
        <v>2</v>
      </c>
      <c r="P827" cm="1">
        <f t="array" ref="P827">_xlfn.IFS(Sheet1!Q827="Healthcare Representative",0,Sheet1!Q827="Human Resources",1,Sheet1!Q827="Laboratory Technician",2,Sheet1!Q827="Manager",3,Sheet1!Q827="Manufacturing Director",4,Sheet1!Q827="Research Director",5,Sheet1!Q827="Research Scientist",6,Sheet1!Q827="Sales Executive",7,Sheet1!Q827="Sales Representative",8)</f>
        <v>4</v>
      </c>
      <c r="Q827">
        <v>4</v>
      </c>
      <c r="R827">
        <f>IF(Sheet1!S827="Single",0,IF(Sheet1!S827="Married",1,2))</f>
        <v>1</v>
      </c>
      <c r="S827">
        <v>5056</v>
      </c>
      <c r="T827">
        <v>17689</v>
      </c>
      <c r="U827">
        <v>1</v>
      </c>
      <c r="V827">
        <f>IF(Sheet1!X827="No",0,1)</f>
        <v>1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</row>
    <row r="828" spans="1:34" x14ac:dyDescent="0.3">
      <c r="A828">
        <f>IF(Sheet1!C828="No",0,1)</f>
        <v>0</v>
      </c>
      <c r="B828">
        <v>38</v>
      </c>
      <c r="C828">
        <f>IF(Sheet1!D828="Non-Travel",0,IF(Sheet1!D828="Travel_Frequently",1,2))</f>
        <v>2</v>
      </c>
      <c r="D828">
        <v>433</v>
      </c>
      <c r="E828">
        <f>IF(Sheet1!F828="Human Resources",0,IF(Sheet1!F828="Research &amp; Development",1,2))</f>
        <v>0</v>
      </c>
      <c r="F828">
        <v>1</v>
      </c>
      <c r="G828">
        <v>3</v>
      </c>
      <c r="H828" cm="1">
        <f t="array" ref="H828">_xlfn.IFS(Sheet1!I828="Human Resources",0,Sheet1!I828="Life Sciences",1,Sheet1!I828="Marketing",2,Sheet1!I828="Medical",3,Sheet1!I828="Technical Degree",4,Sheet1!I828="Other",5)</f>
        <v>0</v>
      </c>
      <c r="I828">
        <v>1</v>
      </c>
      <c r="J828">
        <v>1152</v>
      </c>
      <c r="K828">
        <v>3</v>
      </c>
      <c r="L828">
        <f>IF(Sheet1!M828="Male",0,1)</f>
        <v>0</v>
      </c>
      <c r="M828">
        <v>37</v>
      </c>
      <c r="N828">
        <v>4</v>
      </c>
      <c r="O828">
        <v>1</v>
      </c>
      <c r="P828" cm="1">
        <f t="array" ref="P828">_xlfn.IFS(Sheet1!Q828="Healthcare Representative",0,Sheet1!Q828="Human Resources",1,Sheet1!Q828="Laboratory Technician",2,Sheet1!Q828="Manager",3,Sheet1!Q828="Manufacturing Director",4,Sheet1!Q828="Research Director",5,Sheet1!Q828="Research Scientist",6,Sheet1!Q828="Sales Executive",7,Sheet1!Q828="Sales Representative",8)</f>
        <v>1</v>
      </c>
      <c r="Q828">
        <v>3</v>
      </c>
      <c r="R828">
        <f>IF(Sheet1!S828="Single",0,IF(Sheet1!S828="Married",1,2))</f>
        <v>1</v>
      </c>
      <c r="S828">
        <v>2844</v>
      </c>
      <c r="T828">
        <v>6004</v>
      </c>
      <c r="U828">
        <v>1</v>
      </c>
      <c r="V828">
        <f>IF(Sheet1!X828="No",0,1)</f>
        <v>0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</row>
    <row r="829" spans="1:34" x14ac:dyDescent="0.3">
      <c r="A829">
        <f>IF(Sheet1!C829="No",0,1)</f>
        <v>0</v>
      </c>
      <c r="B829">
        <v>28</v>
      </c>
      <c r="C829">
        <f>IF(Sheet1!D829="Non-Travel",0,IF(Sheet1!D829="Travel_Frequently",1,2))</f>
        <v>1</v>
      </c>
      <c r="D829">
        <v>773</v>
      </c>
      <c r="E829">
        <f>IF(Sheet1!F829="Human Resources",0,IF(Sheet1!F829="Research &amp; Development",1,2))</f>
        <v>1</v>
      </c>
      <c r="F829">
        <v>6</v>
      </c>
      <c r="G829">
        <v>3</v>
      </c>
      <c r="H829" cm="1">
        <f t="array" ref="H829">_xlfn.IFS(Sheet1!I829="Human Resources",0,Sheet1!I829="Life Sciences",1,Sheet1!I829="Marketing",2,Sheet1!I829="Medical",3,Sheet1!I829="Technical Degree",4,Sheet1!I829="Other",5)</f>
        <v>1</v>
      </c>
      <c r="I829">
        <v>1</v>
      </c>
      <c r="J829">
        <v>1154</v>
      </c>
      <c r="K829">
        <v>3</v>
      </c>
      <c r="L829">
        <f>IF(Sheet1!M829="Male",0,1)</f>
        <v>0</v>
      </c>
      <c r="M829">
        <v>39</v>
      </c>
      <c r="N829">
        <v>2</v>
      </c>
      <c r="O829">
        <v>1</v>
      </c>
      <c r="P829" cm="1">
        <f t="array" ref="P829">_xlfn.IFS(Sheet1!Q829="Healthcare Representative",0,Sheet1!Q829="Human Resources",1,Sheet1!Q829="Laboratory Technician",2,Sheet1!Q829="Manager",3,Sheet1!Q829="Manufacturing Director",4,Sheet1!Q829="Research Director",5,Sheet1!Q829="Research Scientist",6,Sheet1!Q829="Sales Executive",7,Sheet1!Q829="Sales Representative",8)</f>
        <v>6</v>
      </c>
      <c r="Q829">
        <v>3</v>
      </c>
      <c r="R829">
        <f>IF(Sheet1!S829="Single",0,IF(Sheet1!S829="Married",1,2))</f>
        <v>2</v>
      </c>
      <c r="S829">
        <v>2703</v>
      </c>
      <c r="T829">
        <v>22088</v>
      </c>
      <c r="U829">
        <v>1</v>
      </c>
      <c r="V829">
        <f>IF(Sheet1!X829="No",0,1)</f>
        <v>1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</row>
    <row r="830" spans="1:34" x14ac:dyDescent="0.3">
      <c r="A830">
        <f>IF(Sheet1!C830="No",0,1)</f>
        <v>1</v>
      </c>
      <c r="B830">
        <v>18</v>
      </c>
      <c r="C830">
        <f>IF(Sheet1!D830="Non-Travel",0,IF(Sheet1!D830="Travel_Frequently",1,2))</f>
        <v>0</v>
      </c>
      <c r="D830">
        <v>247</v>
      </c>
      <c r="E830">
        <f>IF(Sheet1!F830="Human Resources",0,IF(Sheet1!F830="Research &amp; Development",1,2))</f>
        <v>1</v>
      </c>
      <c r="F830">
        <v>8</v>
      </c>
      <c r="G830">
        <v>1</v>
      </c>
      <c r="H830" cm="1">
        <f t="array" ref="H830">_xlfn.IFS(Sheet1!I830="Human Resources",0,Sheet1!I830="Life Sciences",1,Sheet1!I830="Marketing",2,Sheet1!I830="Medical",3,Sheet1!I830="Technical Degree",4,Sheet1!I830="Other",5)</f>
        <v>3</v>
      </c>
      <c r="I830">
        <v>1</v>
      </c>
      <c r="J830">
        <v>1156</v>
      </c>
      <c r="K830">
        <v>3</v>
      </c>
      <c r="L830">
        <f>IF(Sheet1!M830="Male",0,1)</f>
        <v>0</v>
      </c>
      <c r="M830">
        <v>80</v>
      </c>
      <c r="N830">
        <v>3</v>
      </c>
      <c r="O830">
        <v>1</v>
      </c>
      <c r="P830" cm="1">
        <f t="array" ref="P830">_xlfn.IFS(Sheet1!Q830="Healthcare Representative",0,Sheet1!Q830="Human Resources",1,Sheet1!Q830="Laboratory Technician",2,Sheet1!Q830="Manager",3,Sheet1!Q830="Manufacturing Director",4,Sheet1!Q830="Research Director",5,Sheet1!Q830="Research Scientist",6,Sheet1!Q830="Sales Executive",7,Sheet1!Q830="Sales Representative",8)</f>
        <v>2</v>
      </c>
      <c r="Q830">
        <v>3</v>
      </c>
      <c r="R830">
        <f>IF(Sheet1!S830="Single",0,IF(Sheet1!S830="Married",1,2))</f>
        <v>0</v>
      </c>
      <c r="S830">
        <v>1904</v>
      </c>
      <c r="T830">
        <v>13556</v>
      </c>
      <c r="U830">
        <v>1</v>
      </c>
      <c r="V830">
        <f>IF(Sheet1!X830="No",0,1)</f>
        <v>0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</row>
    <row r="831" spans="1:34" x14ac:dyDescent="0.3">
      <c r="A831">
        <f>IF(Sheet1!C831="No",0,1)</f>
        <v>1</v>
      </c>
      <c r="B831">
        <v>33</v>
      </c>
      <c r="C831">
        <f>IF(Sheet1!D831="Non-Travel",0,IF(Sheet1!D831="Travel_Frequently",1,2))</f>
        <v>2</v>
      </c>
      <c r="D831">
        <v>603</v>
      </c>
      <c r="E831">
        <f>IF(Sheet1!F831="Human Resources",0,IF(Sheet1!F831="Research &amp; Development",1,2))</f>
        <v>2</v>
      </c>
      <c r="F831">
        <v>9</v>
      </c>
      <c r="G831">
        <v>4</v>
      </c>
      <c r="H831" cm="1">
        <f t="array" ref="H831">_xlfn.IFS(Sheet1!I831="Human Resources",0,Sheet1!I831="Life Sciences",1,Sheet1!I831="Marketing",2,Sheet1!I831="Medical",3,Sheet1!I831="Technical Degree",4,Sheet1!I831="Other",5)</f>
        <v>2</v>
      </c>
      <c r="I831">
        <v>1</v>
      </c>
      <c r="J831">
        <v>1157</v>
      </c>
      <c r="K831">
        <v>1</v>
      </c>
      <c r="L831">
        <f>IF(Sheet1!M831="Male",0,1)</f>
        <v>1</v>
      </c>
      <c r="M831">
        <v>77</v>
      </c>
      <c r="N831">
        <v>3</v>
      </c>
      <c r="O831">
        <v>2</v>
      </c>
      <c r="P831" cm="1">
        <f t="array" ref="P831">_xlfn.IFS(Sheet1!Q831="Healthcare Representative",0,Sheet1!Q831="Human Resources",1,Sheet1!Q831="Laboratory Technician",2,Sheet1!Q831="Manager",3,Sheet1!Q831="Manufacturing Director",4,Sheet1!Q831="Research Director",5,Sheet1!Q831="Research Scientist",6,Sheet1!Q831="Sales Executive",7,Sheet1!Q831="Sales Representative",8)</f>
        <v>7</v>
      </c>
      <c r="Q831">
        <v>1</v>
      </c>
      <c r="R831">
        <f>IF(Sheet1!S831="Single",0,IF(Sheet1!S831="Married",1,2))</f>
        <v>0</v>
      </c>
      <c r="S831">
        <v>8224</v>
      </c>
      <c r="T831">
        <v>18385</v>
      </c>
      <c r="U831">
        <v>0</v>
      </c>
      <c r="V831">
        <f>IF(Sheet1!X831="No",0,1)</f>
        <v>1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</row>
    <row r="832" spans="1:34" x14ac:dyDescent="0.3">
      <c r="A832">
        <f>IF(Sheet1!C832="No",0,1)</f>
        <v>0</v>
      </c>
      <c r="B832">
        <v>41</v>
      </c>
      <c r="C832">
        <f>IF(Sheet1!D832="Non-Travel",0,IF(Sheet1!D832="Travel_Frequently",1,2))</f>
        <v>2</v>
      </c>
      <c r="D832">
        <v>167</v>
      </c>
      <c r="E832">
        <f>IF(Sheet1!F832="Human Resources",0,IF(Sheet1!F832="Research &amp; Development",1,2))</f>
        <v>1</v>
      </c>
      <c r="F832">
        <v>12</v>
      </c>
      <c r="G832">
        <v>4</v>
      </c>
      <c r="H832" cm="1">
        <f t="array" ref="H832">_xlfn.IFS(Sheet1!I832="Human Resources",0,Sheet1!I832="Life Sciences",1,Sheet1!I832="Marketing",2,Sheet1!I832="Medical",3,Sheet1!I832="Technical Degree",4,Sheet1!I832="Other",5)</f>
        <v>1</v>
      </c>
      <c r="I832">
        <v>1</v>
      </c>
      <c r="J832">
        <v>1158</v>
      </c>
      <c r="K832">
        <v>2</v>
      </c>
      <c r="L832">
        <f>IF(Sheet1!M832="Male",0,1)</f>
        <v>0</v>
      </c>
      <c r="M832">
        <v>46</v>
      </c>
      <c r="N832">
        <v>3</v>
      </c>
      <c r="O832">
        <v>1</v>
      </c>
      <c r="P832" cm="1">
        <f t="array" ref="P832">_xlfn.IFS(Sheet1!Q832="Healthcare Representative",0,Sheet1!Q832="Human Resources",1,Sheet1!Q832="Laboratory Technician",2,Sheet1!Q832="Manager",3,Sheet1!Q832="Manufacturing Director",4,Sheet1!Q832="Research Director",5,Sheet1!Q832="Research Scientist",6,Sheet1!Q832="Sales Executive",7,Sheet1!Q832="Sales Representative",8)</f>
        <v>2</v>
      </c>
      <c r="Q832">
        <v>4</v>
      </c>
      <c r="R832">
        <f>IF(Sheet1!S832="Single",0,IF(Sheet1!S832="Married",1,2))</f>
        <v>1</v>
      </c>
      <c r="S832">
        <v>4766</v>
      </c>
      <c r="T832">
        <v>9051</v>
      </c>
      <c r="U832">
        <v>3</v>
      </c>
      <c r="V832">
        <f>IF(Sheet1!X832="No",0,1)</f>
        <v>1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</row>
    <row r="833" spans="1:34" x14ac:dyDescent="0.3">
      <c r="A833">
        <f>IF(Sheet1!C833="No",0,1)</f>
        <v>1</v>
      </c>
      <c r="B833">
        <v>31</v>
      </c>
      <c r="C833">
        <f>IF(Sheet1!D833="Non-Travel",0,IF(Sheet1!D833="Travel_Frequently",1,2))</f>
        <v>1</v>
      </c>
      <c r="D833">
        <v>874</v>
      </c>
      <c r="E833">
        <f>IF(Sheet1!F833="Human Resources",0,IF(Sheet1!F833="Research &amp; Development",1,2))</f>
        <v>1</v>
      </c>
      <c r="F833">
        <v>15</v>
      </c>
      <c r="G833">
        <v>3</v>
      </c>
      <c r="H833" cm="1">
        <f t="array" ref="H833">_xlfn.IFS(Sheet1!I833="Human Resources",0,Sheet1!I833="Life Sciences",1,Sheet1!I833="Marketing",2,Sheet1!I833="Medical",3,Sheet1!I833="Technical Degree",4,Sheet1!I833="Other",5)</f>
        <v>3</v>
      </c>
      <c r="I833">
        <v>1</v>
      </c>
      <c r="J833">
        <v>1160</v>
      </c>
      <c r="K833">
        <v>3</v>
      </c>
      <c r="L833">
        <f>IF(Sheet1!M833="Male",0,1)</f>
        <v>0</v>
      </c>
      <c r="M833">
        <v>72</v>
      </c>
      <c r="N833">
        <v>3</v>
      </c>
      <c r="O833">
        <v>1</v>
      </c>
      <c r="P833" cm="1">
        <f t="array" ref="P833">_xlfn.IFS(Sheet1!Q833="Healthcare Representative",0,Sheet1!Q833="Human Resources",1,Sheet1!Q833="Laboratory Technician",2,Sheet1!Q833="Manager",3,Sheet1!Q833="Manufacturing Director",4,Sheet1!Q833="Research Director",5,Sheet1!Q833="Research Scientist",6,Sheet1!Q833="Sales Executive",7,Sheet1!Q833="Sales Representative",8)</f>
        <v>2</v>
      </c>
      <c r="Q833">
        <v>3</v>
      </c>
      <c r="R833">
        <f>IF(Sheet1!S833="Single",0,IF(Sheet1!S833="Married",1,2))</f>
        <v>1</v>
      </c>
      <c r="S833">
        <v>2610</v>
      </c>
      <c r="T833">
        <v>6233</v>
      </c>
      <c r="U833">
        <v>1</v>
      </c>
      <c r="V833">
        <f>IF(Sheet1!X833="No",0,1)</f>
        <v>0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</row>
    <row r="834" spans="1:34" x14ac:dyDescent="0.3">
      <c r="A834">
        <f>IF(Sheet1!C834="No",0,1)</f>
        <v>0</v>
      </c>
      <c r="B834">
        <v>37</v>
      </c>
      <c r="C834">
        <f>IF(Sheet1!D834="Non-Travel",0,IF(Sheet1!D834="Travel_Frequently",1,2))</f>
        <v>2</v>
      </c>
      <c r="D834">
        <v>367</v>
      </c>
      <c r="E834">
        <f>IF(Sheet1!F834="Human Resources",0,IF(Sheet1!F834="Research &amp; Development",1,2))</f>
        <v>1</v>
      </c>
      <c r="F834">
        <v>25</v>
      </c>
      <c r="G834">
        <v>2</v>
      </c>
      <c r="H834" cm="1">
        <f t="array" ref="H834">_xlfn.IFS(Sheet1!I834="Human Resources",0,Sheet1!I834="Life Sciences",1,Sheet1!I834="Marketing",2,Sheet1!I834="Medical",3,Sheet1!I834="Technical Degree",4,Sheet1!I834="Other",5)</f>
        <v>3</v>
      </c>
      <c r="I834">
        <v>1</v>
      </c>
      <c r="J834">
        <v>1161</v>
      </c>
      <c r="K834">
        <v>3</v>
      </c>
      <c r="L834">
        <f>IF(Sheet1!M834="Male",0,1)</f>
        <v>1</v>
      </c>
      <c r="M834">
        <v>52</v>
      </c>
      <c r="N834">
        <v>2</v>
      </c>
      <c r="O834">
        <v>2</v>
      </c>
      <c r="P834" cm="1">
        <f t="array" ref="P834">_xlfn.IFS(Sheet1!Q834="Healthcare Representative",0,Sheet1!Q834="Human Resources",1,Sheet1!Q834="Laboratory Technician",2,Sheet1!Q834="Manager",3,Sheet1!Q834="Manufacturing Director",4,Sheet1!Q834="Research Director",5,Sheet1!Q834="Research Scientist",6,Sheet1!Q834="Sales Executive",7,Sheet1!Q834="Sales Representative",8)</f>
        <v>0</v>
      </c>
      <c r="Q834">
        <v>4</v>
      </c>
      <c r="R834">
        <f>IF(Sheet1!S834="Single",0,IF(Sheet1!S834="Married",1,2))</f>
        <v>2</v>
      </c>
      <c r="S834">
        <v>5731</v>
      </c>
      <c r="T834">
        <v>17171</v>
      </c>
      <c r="U834">
        <v>7</v>
      </c>
      <c r="V834">
        <f>IF(Sheet1!X834="No",0,1)</f>
        <v>0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</row>
    <row r="835" spans="1:34" x14ac:dyDescent="0.3">
      <c r="A835">
        <f>IF(Sheet1!C835="No",0,1)</f>
        <v>0</v>
      </c>
      <c r="B835">
        <v>27</v>
      </c>
      <c r="C835">
        <f>IF(Sheet1!D835="Non-Travel",0,IF(Sheet1!D835="Travel_Frequently",1,2))</f>
        <v>2</v>
      </c>
      <c r="D835">
        <v>199</v>
      </c>
      <c r="E835">
        <f>IF(Sheet1!F835="Human Resources",0,IF(Sheet1!F835="Research &amp; Development",1,2))</f>
        <v>1</v>
      </c>
      <c r="F835">
        <v>6</v>
      </c>
      <c r="G835">
        <v>3</v>
      </c>
      <c r="H835" cm="1">
        <f t="array" ref="H835">_xlfn.IFS(Sheet1!I835="Human Resources",0,Sheet1!I835="Life Sciences",1,Sheet1!I835="Marketing",2,Sheet1!I835="Medical",3,Sheet1!I835="Technical Degree",4,Sheet1!I835="Other",5)</f>
        <v>1</v>
      </c>
      <c r="I835">
        <v>1</v>
      </c>
      <c r="J835">
        <v>1162</v>
      </c>
      <c r="K835">
        <v>4</v>
      </c>
      <c r="L835">
        <f>IF(Sheet1!M835="Male",0,1)</f>
        <v>0</v>
      </c>
      <c r="M835">
        <v>55</v>
      </c>
      <c r="N835">
        <v>2</v>
      </c>
      <c r="O835">
        <v>1</v>
      </c>
      <c r="P835" cm="1">
        <f t="array" ref="P835">_xlfn.IFS(Sheet1!Q835="Healthcare Representative",0,Sheet1!Q835="Human Resources",1,Sheet1!Q835="Laboratory Technician",2,Sheet1!Q835="Manager",3,Sheet1!Q835="Manufacturing Director",4,Sheet1!Q835="Research Director",5,Sheet1!Q835="Research Scientist",6,Sheet1!Q835="Sales Executive",7,Sheet1!Q835="Sales Representative",8)</f>
        <v>6</v>
      </c>
      <c r="Q835">
        <v>3</v>
      </c>
      <c r="R835">
        <f>IF(Sheet1!S835="Single",0,IF(Sheet1!S835="Married",1,2))</f>
        <v>1</v>
      </c>
      <c r="S835">
        <v>2539</v>
      </c>
      <c r="T835">
        <v>7950</v>
      </c>
      <c r="U835">
        <v>1</v>
      </c>
      <c r="V835">
        <f>IF(Sheet1!X835="No",0,1)</f>
        <v>0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</row>
    <row r="836" spans="1:34" x14ac:dyDescent="0.3">
      <c r="A836">
        <f>IF(Sheet1!C836="No",0,1)</f>
        <v>0</v>
      </c>
      <c r="B836">
        <v>34</v>
      </c>
      <c r="C836">
        <f>IF(Sheet1!D836="Non-Travel",0,IF(Sheet1!D836="Travel_Frequently",1,2))</f>
        <v>2</v>
      </c>
      <c r="D836">
        <v>1400</v>
      </c>
      <c r="E836">
        <f>IF(Sheet1!F836="Human Resources",0,IF(Sheet1!F836="Research &amp; Development",1,2))</f>
        <v>2</v>
      </c>
      <c r="F836">
        <v>9</v>
      </c>
      <c r="G836">
        <v>1</v>
      </c>
      <c r="H836" cm="1">
        <f t="array" ref="H836">_xlfn.IFS(Sheet1!I836="Human Resources",0,Sheet1!I836="Life Sciences",1,Sheet1!I836="Marketing",2,Sheet1!I836="Medical",3,Sheet1!I836="Technical Degree",4,Sheet1!I836="Other",5)</f>
        <v>1</v>
      </c>
      <c r="I836">
        <v>1</v>
      </c>
      <c r="J836">
        <v>1163</v>
      </c>
      <c r="K836">
        <v>2</v>
      </c>
      <c r="L836">
        <f>IF(Sheet1!M836="Male",0,1)</f>
        <v>1</v>
      </c>
      <c r="M836">
        <v>70</v>
      </c>
      <c r="N836">
        <v>3</v>
      </c>
      <c r="O836">
        <v>2</v>
      </c>
      <c r="P836" cm="1">
        <f t="array" ref="P836">_xlfn.IFS(Sheet1!Q836="Healthcare Representative",0,Sheet1!Q836="Human Resources",1,Sheet1!Q836="Laboratory Technician",2,Sheet1!Q836="Manager",3,Sheet1!Q836="Manufacturing Director",4,Sheet1!Q836="Research Director",5,Sheet1!Q836="Research Scientist",6,Sheet1!Q836="Sales Executive",7,Sheet1!Q836="Sales Representative",8)</f>
        <v>7</v>
      </c>
      <c r="Q836">
        <v>3</v>
      </c>
      <c r="R836">
        <f>IF(Sheet1!S836="Single",0,IF(Sheet1!S836="Married",1,2))</f>
        <v>1</v>
      </c>
      <c r="S836">
        <v>5714</v>
      </c>
      <c r="T836">
        <v>5829</v>
      </c>
      <c r="U836">
        <v>1</v>
      </c>
      <c r="V836">
        <f>IF(Sheet1!X836="No",0,1)</f>
        <v>0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</row>
    <row r="837" spans="1:34" x14ac:dyDescent="0.3">
      <c r="A837">
        <f>IF(Sheet1!C837="No",0,1)</f>
        <v>0</v>
      </c>
      <c r="B837">
        <v>35</v>
      </c>
      <c r="C837">
        <f>IF(Sheet1!D837="Non-Travel",0,IF(Sheet1!D837="Travel_Frequently",1,2))</f>
        <v>2</v>
      </c>
      <c r="D837">
        <v>528</v>
      </c>
      <c r="E837">
        <f>IF(Sheet1!F837="Human Resources",0,IF(Sheet1!F837="Research &amp; Development",1,2))</f>
        <v>0</v>
      </c>
      <c r="F837">
        <v>8</v>
      </c>
      <c r="G837">
        <v>4</v>
      </c>
      <c r="H837" cm="1">
        <f t="array" ref="H837">_xlfn.IFS(Sheet1!I837="Human Resources",0,Sheet1!I837="Life Sciences",1,Sheet1!I837="Marketing",2,Sheet1!I837="Medical",3,Sheet1!I837="Technical Degree",4,Sheet1!I837="Other",5)</f>
        <v>4</v>
      </c>
      <c r="I837">
        <v>1</v>
      </c>
      <c r="J837">
        <v>1164</v>
      </c>
      <c r="K837">
        <v>3</v>
      </c>
      <c r="L837">
        <f>IF(Sheet1!M837="Male",0,1)</f>
        <v>0</v>
      </c>
      <c r="M837">
        <v>100</v>
      </c>
      <c r="N837">
        <v>3</v>
      </c>
      <c r="O837">
        <v>1</v>
      </c>
      <c r="P837" cm="1">
        <f t="array" ref="P837">_xlfn.IFS(Sheet1!Q837="Healthcare Representative",0,Sheet1!Q837="Human Resources",1,Sheet1!Q837="Laboratory Technician",2,Sheet1!Q837="Manager",3,Sheet1!Q837="Manufacturing Director",4,Sheet1!Q837="Research Director",5,Sheet1!Q837="Research Scientist",6,Sheet1!Q837="Sales Executive",7,Sheet1!Q837="Sales Representative",8)</f>
        <v>1</v>
      </c>
      <c r="Q837">
        <v>3</v>
      </c>
      <c r="R837">
        <f>IF(Sheet1!S837="Single",0,IF(Sheet1!S837="Married",1,2))</f>
        <v>0</v>
      </c>
      <c r="S837">
        <v>4323</v>
      </c>
      <c r="T837">
        <v>7108</v>
      </c>
      <c r="U837">
        <v>1</v>
      </c>
      <c r="V837">
        <f>IF(Sheet1!X837="No",0,1)</f>
        <v>0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</row>
    <row r="838" spans="1:34" x14ac:dyDescent="0.3">
      <c r="A838">
        <f>IF(Sheet1!C838="No",0,1)</f>
        <v>1</v>
      </c>
      <c r="B838">
        <v>29</v>
      </c>
      <c r="C838">
        <f>IF(Sheet1!D838="Non-Travel",0,IF(Sheet1!D838="Travel_Frequently",1,2))</f>
        <v>2</v>
      </c>
      <c r="D838">
        <v>408</v>
      </c>
      <c r="E838">
        <f>IF(Sheet1!F838="Human Resources",0,IF(Sheet1!F838="Research &amp; Development",1,2))</f>
        <v>2</v>
      </c>
      <c r="F838">
        <v>23</v>
      </c>
      <c r="G838">
        <v>1</v>
      </c>
      <c r="H838" cm="1">
        <f t="array" ref="H838">_xlfn.IFS(Sheet1!I838="Human Resources",0,Sheet1!I838="Life Sciences",1,Sheet1!I838="Marketing",2,Sheet1!I838="Medical",3,Sheet1!I838="Technical Degree",4,Sheet1!I838="Other",5)</f>
        <v>1</v>
      </c>
      <c r="I838">
        <v>1</v>
      </c>
      <c r="J838">
        <v>1165</v>
      </c>
      <c r="K838">
        <v>4</v>
      </c>
      <c r="L838">
        <f>IF(Sheet1!M838="Male",0,1)</f>
        <v>1</v>
      </c>
      <c r="M838">
        <v>45</v>
      </c>
      <c r="N838">
        <v>2</v>
      </c>
      <c r="O838">
        <v>3</v>
      </c>
      <c r="P838" cm="1">
        <f t="array" ref="P838">_xlfn.IFS(Sheet1!Q838="Healthcare Representative",0,Sheet1!Q838="Human Resources",1,Sheet1!Q838="Laboratory Technician",2,Sheet1!Q838="Manager",3,Sheet1!Q838="Manufacturing Director",4,Sheet1!Q838="Research Director",5,Sheet1!Q838="Research Scientist",6,Sheet1!Q838="Sales Executive",7,Sheet1!Q838="Sales Representative",8)</f>
        <v>7</v>
      </c>
      <c r="Q838">
        <v>1</v>
      </c>
      <c r="R838">
        <f>IF(Sheet1!S838="Single",0,IF(Sheet1!S838="Married",1,2))</f>
        <v>1</v>
      </c>
      <c r="S838">
        <v>7336</v>
      </c>
      <c r="T838">
        <v>11162</v>
      </c>
      <c r="U838">
        <v>1</v>
      </c>
      <c r="V838">
        <f>IF(Sheet1!X838="No",0,1)</f>
        <v>0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</row>
    <row r="839" spans="1:34" x14ac:dyDescent="0.3">
      <c r="A839">
        <f>IF(Sheet1!C839="No",0,1)</f>
        <v>0</v>
      </c>
      <c r="B839">
        <v>40</v>
      </c>
      <c r="C839">
        <f>IF(Sheet1!D839="Non-Travel",0,IF(Sheet1!D839="Travel_Frequently",1,2))</f>
        <v>1</v>
      </c>
      <c r="D839">
        <v>593</v>
      </c>
      <c r="E839">
        <f>IF(Sheet1!F839="Human Resources",0,IF(Sheet1!F839="Research &amp; Development",1,2))</f>
        <v>1</v>
      </c>
      <c r="F839">
        <v>9</v>
      </c>
      <c r="G839">
        <v>4</v>
      </c>
      <c r="H839" cm="1">
        <f t="array" ref="H839">_xlfn.IFS(Sheet1!I839="Human Resources",0,Sheet1!I839="Life Sciences",1,Sheet1!I839="Marketing",2,Sheet1!I839="Medical",3,Sheet1!I839="Technical Degree",4,Sheet1!I839="Other",5)</f>
        <v>3</v>
      </c>
      <c r="I839">
        <v>1</v>
      </c>
      <c r="J839">
        <v>1166</v>
      </c>
      <c r="K839">
        <v>2</v>
      </c>
      <c r="L839">
        <f>IF(Sheet1!M839="Male",0,1)</f>
        <v>1</v>
      </c>
      <c r="M839">
        <v>88</v>
      </c>
      <c r="N839">
        <v>3</v>
      </c>
      <c r="O839">
        <v>3</v>
      </c>
      <c r="P839" cm="1">
        <f t="array" ref="P839">_xlfn.IFS(Sheet1!Q839="Healthcare Representative",0,Sheet1!Q839="Human Resources",1,Sheet1!Q839="Laboratory Technician",2,Sheet1!Q839="Manager",3,Sheet1!Q839="Manufacturing Director",4,Sheet1!Q839="Research Director",5,Sheet1!Q839="Research Scientist",6,Sheet1!Q839="Sales Executive",7,Sheet1!Q839="Sales Representative",8)</f>
        <v>5</v>
      </c>
      <c r="Q839">
        <v>3</v>
      </c>
      <c r="R839">
        <f>IF(Sheet1!S839="Single",0,IF(Sheet1!S839="Married",1,2))</f>
        <v>0</v>
      </c>
      <c r="S839">
        <v>13499</v>
      </c>
      <c r="T839">
        <v>13782</v>
      </c>
      <c r="U839">
        <v>9</v>
      </c>
      <c r="V839">
        <f>IF(Sheet1!X839="No",0,1)</f>
        <v>0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</row>
    <row r="840" spans="1:34" x14ac:dyDescent="0.3">
      <c r="A840">
        <f>IF(Sheet1!C840="No",0,1)</f>
        <v>1</v>
      </c>
      <c r="B840">
        <v>42</v>
      </c>
      <c r="C840">
        <f>IF(Sheet1!D840="Non-Travel",0,IF(Sheet1!D840="Travel_Frequently",1,2))</f>
        <v>1</v>
      </c>
      <c r="D840">
        <v>481</v>
      </c>
      <c r="E840">
        <f>IF(Sheet1!F840="Human Resources",0,IF(Sheet1!F840="Research &amp; Development",1,2))</f>
        <v>2</v>
      </c>
      <c r="F840">
        <v>12</v>
      </c>
      <c r="G840">
        <v>3</v>
      </c>
      <c r="H840" cm="1">
        <f t="array" ref="H840">_xlfn.IFS(Sheet1!I840="Human Resources",0,Sheet1!I840="Life Sciences",1,Sheet1!I840="Marketing",2,Sheet1!I840="Medical",3,Sheet1!I840="Technical Degree",4,Sheet1!I840="Other",5)</f>
        <v>1</v>
      </c>
      <c r="I840">
        <v>1</v>
      </c>
      <c r="J840">
        <v>1167</v>
      </c>
      <c r="K840">
        <v>3</v>
      </c>
      <c r="L840">
        <f>IF(Sheet1!M840="Male",0,1)</f>
        <v>0</v>
      </c>
      <c r="M840">
        <v>44</v>
      </c>
      <c r="N840">
        <v>3</v>
      </c>
      <c r="O840">
        <v>4</v>
      </c>
      <c r="P840" cm="1">
        <f t="array" ref="P840">_xlfn.IFS(Sheet1!Q840="Healthcare Representative",0,Sheet1!Q840="Human Resources",1,Sheet1!Q840="Laboratory Technician",2,Sheet1!Q840="Manager",3,Sheet1!Q840="Manufacturing Director",4,Sheet1!Q840="Research Director",5,Sheet1!Q840="Research Scientist",6,Sheet1!Q840="Sales Executive",7,Sheet1!Q840="Sales Representative",8)</f>
        <v>7</v>
      </c>
      <c r="Q840">
        <v>1</v>
      </c>
      <c r="R840">
        <f>IF(Sheet1!S840="Single",0,IF(Sheet1!S840="Married",1,2))</f>
        <v>0</v>
      </c>
      <c r="S840">
        <v>13758</v>
      </c>
      <c r="T840">
        <v>2447</v>
      </c>
      <c r="U840">
        <v>0</v>
      </c>
      <c r="V840">
        <f>IF(Sheet1!X840="No",0,1)</f>
        <v>1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</row>
    <row r="841" spans="1:34" x14ac:dyDescent="0.3">
      <c r="A841">
        <f>IF(Sheet1!C841="No",0,1)</f>
        <v>0</v>
      </c>
      <c r="B841">
        <v>42</v>
      </c>
      <c r="C841">
        <f>IF(Sheet1!D841="Non-Travel",0,IF(Sheet1!D841="Travel_Frequently",1,2))</f>
        <v>2</v>
      </c>
      <c r="D841">
        <v>647</v>
      </c>
      <c r="E841">
        <f>IF(Sheet1!F841="Human Resources",0,IF(Sheet1!F841="Research &amp; Development",1,2))</f>
        <v>2</v>
      </c>
      <c r="F841">
        <v>4</v>
      </c>
      <c r="G841">
        <v>4</v>
      </c>
      <c r="H841" cm="1">
        <f t="array" ref="H841">_xlfn.IFS(Sheet1!I841="Human Resources",0,Sheet1!I841="Life Sciences",1,Sheet1!I841="Marketing",2,Sheet1!I841="Medical",3,Sheet1!I841="Technical Degree",4,Sheet1!I841="Other",5)</f>
        <v>2</v>
      </c>
      <c r="I841">
        <v>1</v>
      </c>
      <c r="J841">
        <v>1171</v>
      </c>
      <c r="K841">
        <v>2</v>
      </c>
      <c r="L841">
        <f>IF(Sheet1!M841="Male",0,1)</f>
        <v>0</v>
      </c>
      <c r="M841">
        <v>45</v>
      </c>
      <c r="N841">
        <v>3</v>
      </c>
      <c r="O841">
        <v>2</v>
      </c>
      <c r="P841" cm="1">
        <f t="array" ref="P841">_xlfn.IFS(Sheet1!Q841="Healthcare Representative",0,Sheet1!Q841="Human Resources",1,Sheet1!Q841="Laboratory Technician",2,Sheet1!Q841="Manager",3,Sheet1!Q841="Manufacturing Director",4,Sheet1!Q841="Research Director",5,Sheet1!Q841="Research Scientist",6,Sheet1!Q841="Sales Executive",7,Sheet1!Q841="Sales Representative",8)</f>
        <v>7</v>
      </c>
      <c r="Q841">
        <v>1</v>
      </c>
      <c r="R841">
        <f>IF(Sheet1!S841="Single",0,IF(Sheet1!S841="Married",1,2))</f>
        <v>0</v>
      </c>
      <c r="S841">
        <v>5155</v>
      </c>
      <c r="T841">
        <v>2253</v>
      </c>
      <c r="U841">
        <v>7</v>
      </c>
      <c r="V841">
        <f>IF(Sheet1!X841="No",0,1)</f>
        <v>0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</row>
    <row r="842" spans="1:34" x14ac:dyDescent="0.3">
      <c r="A842">
        <f>IF(Sheet1!C842="No",0,1)</f>
        <v>0</v>
      </c>
      <c r="B842">
        <v>35</v>
      </c>
      <c r="C842">
        <f>IF(Sheet1!D842="Non-Travel",0,IF(Sheet1!D842="Travel_Frequently",1,2))</f>
        <v>2</v>
      </c>
      <c r="D842">
        <v>982</v>
      </c>
      <c r="E842">
        <f>IF(Sheet1!F842="Human Resources",0,IF(Sheet1!F842="Research &amp; Development",1,2))</f>
        <v>1</v>
      </c>
      <c r="F842">
        <v>1</v>
      </c>
      <c r="G842">
        <v>4</v>
      </c>
      <c r="H842" cm="1">
        <f t="array" ref="H842">_xlfn.IFS(Sheet1!I842="Human Resources",0,Sheet1!I842="Life Sciences",1,Sheet1!I842="Marketing",2,Sheet1!I842="Medical",3,Sheet1!I842="Technical Degree",4,Sheet1!I842="Other",5)</f>
        <v>3</v>
      </c>
      <c r="I842">
        <v>1</v>
      </c>
      <c r="J842">
        <v>1172</v>
      </c>
      <c r="K842">
        <v>4</v>
      </c>
      <c r="L842">
        <f>IF(Sheet1!M842="Male",0,1)</f>
        <v>0</v>
      </c>
      <c r="M842">
        <v>58</v>
      </c>
      <c r="N842">
        <v>2</v>
      </c>
      <c r="O842">
        <v>1</v>
      </c>
      <c r="P842" cm="1">
        <f t="array" ref="P842">_xlfn.IFS(Sheet1!Q842="Healthcare Representative",0,Sheet1!Q842="Human Resources",1,Sheet1!Q842="Laboratory Technician",2,Sheet1!Q842="Manager",3,Sheet1!Q842="Manufacturing Director",4,Sheet1!Q842="Research Director",5,Sheet1!Q842="Research Scientist",6,Sheet1!Q842="Sales Executive",7,Sheet1!Q842="Sales Representative",8)</f>
        <v>2</v>
      </c>
      <c r="Q842">
        <v>3</v>
      </c>
      <c r="R842">
        <f>IF(Sheet1!S842="Single",0,IF(Sheet1!S842="Married",1,2))</f>
        <v>1</v>
      </c>
      <c r="S842">
        <v>2258</v>
      </c>
      <c r="T842">
        <v>16340</v>
      </c>
      <c r="U842">
        <v>6</v>
      </c>
      <c r="V842">
        <f>IF(Sheet1!X842="No",0,1)</f>
        <v>0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</row>
    <row r="843" spans="1:34" x14ac:dyDescent="0.3">
      <c r="A843">
        <f>IF(Sheet1!C843="No",0,1)</f>
        <v>0</v>
      </c>
      <c r="B843">
        <v>24</v>
      </c>
      <c r="C843">
        <f>IF(Sheet1!D843="Non-Travel",0,IF(Sheet1!D843="Travel_Frequently",1,2))</f>
        <v>2</v>
      </c>
      <c r="D843">
        <v>477</v>
      </c>
      <c r="E843">
        <f>IF(Sheet1!F843="Human Resources",0,IF(Sheet1!F843="Research &amp; Development",1,2))</f>
        <v>1</v>
      </c>
      <c r="F843">
        <v>24</v>
      </c>
      <c r="G843">
        <v>3</v>
      </c>
      <c r="H843" cm="1">
        <f t="array" ref="H843">_xlfn.IFS(Sheet1!I843="Human Resources",0,Sheet1!I843="Life Sciences",1,Sheet1!I843="Marketing",2,Sheet1!I843="Medical",3,Sheet1!I843="Technical Degree",4,Sheet1!I843="Other",5)</f>
        <v>3</v>
      </c>
      <c r="I843">
        <v>1</v>
      </c>
      <c r="J843">
        <v>1173</v>
      </c>
      <c r="K843">
        <v>4</v>
      </c>
      <c r="L843">
        <f>IF(Sheet1!M843="Male",0,1)</f>
        <v>0</v>
      </c>
      <c r="M843">
        <v>49</v>
      </c>
      <c r="N843">
        <v>3</v>
      </c>
      <c r="O843">
        <v>1</v>
      </c>
      <c r="P843" cm="1">
        <f t="array" ref="P843">_xlfn.IFS(Sheet1!Q843="Healthcare Representative",0,Sheet1!Q843="Human Resources",1,Sheet1!Q843="Laboratory Technician",2,Sheet1!Q843="Manager",3,Sheet1!Q843="Manufacturing Director",4,Sheet1!Q843="Research Director",5,Sheet1!Q843="Research Scientist",6,Sheet1!Q843="Sales Executive",7,Sheet1!Q843="Sales Representative",8)</f>
        <v>2</v>
      </c>
      <c r="Q843">
        <v>2</v>
      </c>
      <c r="R843">
        <f>IF(Sheet1!S843="Single",0,IF(Sheet1!S843="Married",1,2))</f>
        <v>0</v>
      </c>
      <c r="S843">
        <v>3597</v>
      </c>
      <c r="T843">
        <v>6409</v>
      </c>
      <c r="U843">
        <v>8</v>
      </c>
      <c r="V843">
        <f>IF(Sheet1!X843="No",0,1)</f>
        <v>0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</row>
    <row r="844" spans="1:34" x14ac:dyDescent="0.3">
      <c r="A844">
        <f>IF(Sheet1!C844="No",0,1)</f>
        <v>1</v>
      </c>
      <c r="B844">
        <v>28</v>
      </c>
      <c r="C844">
        <f>IF(Sheet1!D844="Non-Travel",0,IF(Sheet1!D844="Travel_Frequently",1,2))</f>
        <v>2</v>
      </c>
      <c r="D844">
        <v>1485</v>
      </c>
      <c r="E844">
        <f>IF(Sheet1!F844="Human Resources",0,IF(Sheet1!F844="Research &amp; Development",1,2))</f>
        <v>1</v>
      </c>
      <c r="F844">
        <v>12</v>
      </c>
      <c r="G844">
        <v>1</v>
      </c>
      <c r="H844" cm="1">
        <f t="array" ref="H844">_xlfn.IFS(Sheet1!I844="Human Resources",0,Sheet1!I844="Life Sciences",1,Sheet1!I844="Marketing",2,Sheet1!I844="Medical",3,Sheet1!I844="Technical Degree",4,Sheet1!I844="Other",5)</f>
        <v>1</v>
      </c>
      <c r="I844">
        <v>1</v>
      </c>
      <c r="J844">
        <v>1175</v>
      </c>
      <c r="K844">
        <v>3</v>
      </c>
      <c r="L844">
        <f>IF(Sheet1!M844="Male",0,1)</f>
        <v>1</v>
      </c>
      <c r="M844">
        <v>79</v>
      </c>
      <c r="N844">
        <v>3</v>
      </c>
      <c r="O844">
        <v>1</v>
      </c>
      <c r="P844" cm="1">
        <f t="array" ref="P844">_xlfn.IFS(Sheet1!Q844="Healthcare Representative",0,Sheet1!Q844="Human Resources",1,Sheet1!Q844="Laboratory Technician",2,Sheet1!Q844="Manager",3,Sheet1!Q844="Manufacturing Director",4,Sheet1!Q844="Research Director",5,Sheet1!Q844="Research Scientist",6,Sheet1!Q844="Sales Executive",7,Sheet1!Q844="Sales Representative",8)</f>
        <v>2</v>
      </c>
      <c r="Q844">
        <v>4</v>
      </c>
      <c r="R844">
        <f>IF(Sheet1!S844="Single",0,IF(Sheet1!S844="Married",1,2))</f>
        <v>1</v>
      </c>
      <c r="S844">
        <v>2515</v>
      </c>
      <c r="T844">
        <v>22955</v>
      </c>
      <c r="U844">
        <v>1</v>
      </c>
      <c r="V844">
        <f>IF(Sheet1!X844="No",0,1)</f>
        <v>1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</row>
    <row r="845" spans="1:34" x14ac:dyDescent="0.3">
      <c r="A845">
        <f>IF(Sheet1!C845="No",0,1)</f>
        <v>0</v>
      </c>
      <c r="B845">
        <v>26</v>
      </c>
      <c r="C845">
        <f>IF(Sheet1!D845="Non-Travel",0,IF(Sheet1!D845="Travel_Frequently",1,2))</f>
        <v>2</v>
      </c>
      <c r="D845">
        <v>1384</v>
      </c>
      <c r="E845">
        <f>IF(Sheet1!F845="Human Resources",0,IF(Sheet1!F845="Research &amp; Development",1,2))</f>
        <v>1</v>
      </c>
      <c r="F845">
        <v>3</v>
      </c>
      <c r="G845">
        <v>4</v>
      </c>
      <c r="H845" cm="1">
        <f t="array" ref="H845">_xlfn.IFS(Sheet1!I845="Human Resources",0,Sheet1!I845="Life Sciences",1,Sheet1!I845="Marketing",2,Sheet1!I845="Medical",3,Sheet1!I845="Technical Degree",4,Sheet1!I845="Other",5)</f>
        <v>3</v>
      </c>
      <c r="I845">
        <v>1</v>
      </c>
      <c r="J845">
        <v>1177</v>
      </c>
      <c r="K845">
        <v>1</v>
      </c>
      <c r="L845">
        <f>IF(Sheet1!M845="Male",0,1)</f>
        <v>0</v>
      </c>
      <c r="M845">
        <v>82</v>
      </c>
      <c r="N845">
        <v>4</v>
      </c>
      <c r="O845">
        <v>1</v>
      </c>
      <c r="P845" cm="1">
        <f t="array" ref="P845">_xlfn.IFS(Sheet1!Q845="Healthcare Representative",0,Sheet1!Q845="Human Resources",1,Sheet1!Q845="Laboratory Technician",2,Sheet1!Q845="Manager",3,Sheet1!Q845="Manufacturing Director",4,Sheet1!Q845="Research Director",5,Sheet1!Q845="Research Scientist",6,Sheet1!Q845="Sales Executive",7,Sheet1!Q845="Sales Representative",8)</f>
        <v>2</v>
      </c>
      <c r="Q845">
        <v>4</v>
      </c>
      <c r="R845">
        <f>IF(Sheet1!S845="Single",0,IF(Sheet1!S845="Married",1,2))</f>
        <v>1</v>
      </c>
      <c r="S845">
        <v>4420</v>
      </c>
      <c r="T845">
        <v>13421</v>
      </c>
      <c r="U845">
        <v>1</v>
      </c>
      <c r="V845">
        <f>IF(Sheet1!X845="No",0,1)</f>
        <v>0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</row>
    <row r="846" spans="1:34" x14ac:dyDescent="0.3">
      <c r="A846">
        <f>IF(Sheet1!C846="No",0,1)</f>
        <v>0</v>
      </c>
      <c r="B846">
        <v>30</v>
      </c>
      <c r="C846">
        <f>IF(Sheet1!D846="Non-Travel",0,IF(Sheet1!D846="Travel_Frequently",1,2))</f>
        <v>2</v>
      </c>
      <c r="D846">
        <v>852</v>
      </c>
      <c r="E846">
        <f>IF(Sheet1!F846="Human Resources",0,IF(Sheet1!F846="Research &amp; Development",1,2))</f>
        <v>2</v>
      </c>
      <c r="F846">
        <v>10</v>
      </c>
      <c r="G846">
        <v>3</v>
      </c>
      <c r="H846" cm="1">
        <f t="array" ref="H846">_xlfn.IFS(Sheet1!I846="Human Resources",0,Sheet1!I846="Life Sciences",1,Sheet1!I846="Marketing",2,Sheet1!I846="Medical",3,Sheet1!I846="Technical Degree",4,Sheet1!I846="Other",5)</f>
        <v>2</v>
      </c>
      <c r="I846">
        <v>1</v>
      </c>
      <c r="J846">
        <v>1179</v>
      </c>
      <c r="K846">
        <v>3</v>
      </c>
      <c r="L846">
        <f>IF(Sheet1!M846="Male",0,1)</f>
        <v>0</v>
      </c>
      <c r="M846">
        <v>72</v>
      </c>
      <c r="N846">
        <v>2</v>
      </c>
      <c r="O846">
        <v>2</v>
      </c>
      <c r="P846" cm="1">
        <f t="array" ref="P846">_xlfn.IFS(Sheet1!Q846="Healthcare Representative",0,Sheet1!Q846="Human Resources",1,Sheet1!Q846="Laboratory Technician",2,Sheet1!Q846="Manager",3,Sheet1!Q846="Manufacturing Director",4,Sheet1!Q846="Research Director",5,Sheet1!Q846="Research Scientist",6,Sheet1!Q846="Sales Executive",7,Sheet1!Q846="Sales Representative",8)</f>
        <v>7</v>
      </c>
      <c r="Q846">
        <v>3</v>
      </c>
      <c r="R846">
        <f>IF(Sheet1!S846="Single",0,IF(Sheet1!S846="Married",1,2))</f>
        <v>1</v>
      </c>
      <c r="S846">
        <v>6578</v>
      </c>
      <c r="T846">
        <v>2706</v>
      </c>
      <c r="U846">
        <v>1</v>
      </c>
      <c r="V846">
        <f>IF(Sheet1!X846="No",0,1)</f>
        <v>0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</row>
    <row r="847" spans="1:34" x14ac:dyDescent="0.3">
      <c r="A847">
        <f>IF(Sheet1!C847="No",0,1)</f>
        <v>0</v>
      </c>
      <c r="B847">
        <v>40</v>
      </c>
      <c r="C847">
        <f>IF(Sheet1!D847="Non-Travel",0,IF(Sheet1!D847="Travel_Frequently",1,2))</f>
        <v>1</v>
      </c>
      <c r="D847">
        <v>902</v>
      </c>
      <c r="E847">
        <f>IF(Sheet1!F847="Human Resources",0,IF(Sheet1!F847="Research &amp; Development",1,2))</f>
        <v>1</v>
      </c>
      <c r="F847">
        <v>26</v>
      </c>
      <c r="G847">
        <v>2</v>
      </c>
      <c r="H847" cm="1">
        <f t="array" ref="H847">_xlfn.IFS(Sheet1!I847="Human Resources",0,Sheet1!I847="Life Sciences",1,Sheet1!I847="Marketing",2,Sheet1!I847="Medical",3,Sheet1!I847="Technical Degree",4,Sheet1!I847="Other",5)</f>
        <v>3</v>
      </c>
      <c r="I847">
        <v>1</v>
      </c>
      <c r="J847">
        <v>1180</v>
      </c>
      <c r="K847">
        <v>3</v>
      </c>
      <c r="L847">
        <f>IF(Sheet1!M847="Male",0,1)</f>
        <v>1</v>
      </c>
      <c r="M847">
        <v>92</v>
      </c>
      <c r="N847">
        <v>2</v>
      </c>
      <c r="O847">
        <v>2</v>
      </c>
      <c r="P847" cm="1">
        <f t="array" ref="P847">_xlfn.IFS(Sheet1!Q847="Healthcare Representative",0,Sheet1!Q847="Human Resources",1,Sheet1!Q847="Laboratory Technician",2,Sheet1!Q847="Manager",3,Sheet1!Q847="Manufacturing Director",4,Sheet1!Q847="Research Director",5,Sheet1!Q847="Research Scientist",6,Sheet1!Q847="Sales Executive",7,Sheet1!Q847="Sales Representative",8)</f>
        <v>6</v>
      </c>
      <c r="Q847">
        <v>4</v>
      </c>
      <c r="R847">
        <f>IF(Sheet1!S847="Single",0,IF(Sheet1!S847="Married",1,2))</f>
        <v>1</v>
      </c>
      <c r="S847">
        <v>4422</v>
      </c>
      <c r="T847">
        <v>21203</v>
      </c>
      <c r="U847">
        <v>3</v>
      </c>
      <c r="V847">
        <f>IF(Sheet1!X847="No",0,1)</f>
        <v>1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</row>
    <row r="848" spans="1:34" x14ac:dyDescent="0.3">
      <c r="A848">
        <f>IF(Sheet1!C848="No",0,1)</f>
        <v>0</v>
      </c>
      <c r="B848">
        <v>35</v>
      </c>
      <c r="C848">
        <f>IF(Sheet1!D848="Non-Travel",0,IF(Sheet1!D848="Travel_Frequently",1,2))</f>
        <v>2</v>
      </c>
      <c r="D848">
        <v>819</v>
      </c>
      <c r="E848">
        <f>IF(Sheet1!F848="Human Resources",0,IF(Sheet1!F848="Research &amp; Development",1,2))</f>
        <v>1</v>
      </c>
      <c r="F848">
        <v>2</v>
      </c>
      <c r="G848">
        <v>3</v>
      </c>
      <c r="H848" cm="1">
        <f t="array" ref="H848">_xlfn.IFS(Sheet1!I848="Human Resources",0,Sheet1!I848="Life Sciences",1,Sheet1!I848="Marketing",2,Sheet1!I848="Medical",3,Sheet1!I848="Technical Degree",4,Sheet1!I848="Other",5)</f>
        <v>1</v>
      </c>
      <c r="I848">
        <v>1</v>
      </c>
      <c r="J848">
        <v>1182</v>
      </c>
      <c r="K848">
        <v>3</v>
      </c>
      <c r="L848">
        <f>IF(Sheet1!M848="Male",0,1)</f>
        <v>0</v>
      </c>
      <c r="M848">
        <v>44</v>
      </c>
      <c r="N848">
        <v>2</v>
      </c>
      <c r="O848">
        <v>3</v>
      </c>
      <c r="P848" cm="1">
        <f t="array" ref="P848">_xlfn.IFS(Sheet1!Q848="Healthcare Representative",0,Sheet1!Q848="Human Resources",1,Sheet1!Q848="Laboratory Technician",2,Sheet1!Q848="Manager",3,Sheet1!Q848="Manufacturing Director",4,Sheet1!Q848="Research Director",5,Sheet1!Q848="Research Scientist",6,Sheet1!Q848="Sales Executive",7,Sheet1!Q848="Sales Representative",8)</f>
        <v>4</v>
      </c>
      <c r="Q848">
        <v>2</v>
      </c>
      <c r="R848">
        <f>IF(Sheet1!S848="Single",0,IF(Sheet1!S848="Married",1,2))</f>
        <v>2</v>
      </c>
      <c r="S848">
        <v>10274</v>
      </c>
      <c r="T848">
        <v>19588</v>
      </c>
      <c r="U848">
        <v>2</v>
      </c>
      <c r="V848">
        <f>IF(Sheet1!X848="No",0,1)</f>
        <v>0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</row>
    <row r="849" spans="1:34" x14ac:dyDescent="0.3">
      <c r="A849">
        <f>IF(Sheet1!C849="No",0,1)</f>
        <v>0</v>
      </c>
      <c r="B849">
        <v>34</v>
      </c>
      <c r="C849">
        <f>IF(Sheet1!D849="Non-Travel",0,IF(Sheet1!D849="Travel_Frequently",1,2))</f>
        <v>1</v>
      </c>
      <c r="D849">
        <v>669</v>
      </c>
      <c r="E849">
        <f>IF(Sheet1!F849="Human Resources",0,IF(Sheet1!F849="Research &amp; Development",1,2))</f>
        <v>1</v>
      </c>
      <c r="F849">
        <v>1</v>
      </c>
      <c r="G849">
        <v>3</v>
      </c>
      <c r="H849" cm="1">
        <f t="array" ref="H849">_xlfn.IFS(Sheet1!I849="Human Resources",0,Sheet1!I849="Life Sciences",1,Sheet1!I849="Marketing",2,Sheet1!I849="Medical",3,Sheet1!I849="Technical Degree",4,Sheet1!I849="Other",5)</f>
        <v>3</v>
      </c>
      <c r="I849">
        <v>1</v>
      </c>
      <c r="J849">
        <v>1184</v>
      </c>
      <c r="K849">
        <v>4</v>
      </c>
      <c r="L849">
        <f>IF(Sheet1!M849="Male",0,1)</f>
        <v>0</v>
      </c>
      <c r="M849">
        <v>97</v>
      </c>
      <c r="N849">
        <v>2</v>
      </c>
      <c r="O849">
        <v>2</v>
      </c>
      <c r="P849" cm="1">
        <f t="array" ref="P849">_xlfn.IFS(Sheet1!Q849="Healthcare Representative",0,Sheet1!Q849="Human Resources",1,Sheet1!Q849="Laboratory Technician",2,Sheet1!Q849="Manager",3,Sheet1!Q849="Manufacturing Director",4,Sheet1!Q849="Research Director",5,Sheet1!Q849="Research Scientist",6,Sheet1!Q849="Sales Executive",7,Sheet1!Q849="Sales Representative",8)</f>
        <v>0</v>
      </c>
      <c r="Q849">
        <v>1</v>
      </c>
      <c r="R849">
        <f>IF(Sheet1!S849="Single",0,IF(Sheet1!S849="Married",1,2))</f>
        <v>0</v>
      </c>
      <c r="S849">
        <v>5343</v>
      </c>
      <c r="T849">
        <v>25755</v>
      </c>
      <c r="U849">
        <v>0</v>
      </c>
      <c r="V849">
        <f>IF(Sheet1!X849="No",0,1)</f>
        <v>0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</row>
    <row r="850" spans="1:34" x14ac:dyDescent="0.3">
      <c r="A850">
        <f>IF(Sheet1!C850="No",0,1)</f>
        <v>0</v>
      </c>
      <c r="B850">
        <v>35</v>
      </c>
      <c r="C850">
        <f>IF(Sheet1!D850="Non-Travel",0,IF(Sheet1!D850="Travel_Frequently",1,2))</f>
        <v>1</v>
      </c>
      <c r="D850">
        <v>636</v>
      </c>
      <c r="E850">
        <f>IF(Sheet1!F850="Human Resources",0,IF(Sheet1!F850="Research &amp; Development",1,2))</f>
        <v>1</v>
      </c>
      <c r="F850">
        <v>4</v>
      </c>
      <c r="G850">
        <v>4</v>
      </c>
      <c r="H850" cm="1">
        <f t="array" ref="H850">_xlfn.IFS(Sheet1!I850="Human Resources",0,Sheet1!I850="Life Sciences",1,Sheet1!I850="Marketing",2,Sheet1!I850="Medical",3,Sheet1!I850="Technical Degree",4,Sheet1!I850="Other",5)</f>
        <v>5</v>
      </c>
      <c r="I850">
        <v>1</v>
      </c>
      <c r="J850">
        <v>1185</v>
      </c>
      <c r="K850">
        <v>4</v>
      </c>
      <c r="L850">
        <f>IF(Sheet1!M850="Male",0,1)</f>
        <v>0</v>
      </c>
      <c r="M850">
        <v>47</v>
      </c>
      <c r="N850">
        <v>2</v>
      </c>
      <c r="O850">
        <v>1</v>
      </c>
      <c r="P850" cm="1">
        <f t="array" ref="P850">_xlfn.IFS(Sheet1!Q850="Healthcare Representative",0,Sheet1!Q850="Human Resources",1,Sheet1!Q850="Laboratory Technician",2,Sheet1!Q850="Manager",3,Sheet1!Q850="Manufacturing Director",4,Sheet1!Q850="Research Director",5,Sheet1!Q850="Research Scientist",6,Sheet1!Q850="Sales Executive",7,Sheet1!Q850="Sales Representative",8)</f>
        <v>2</v>
      </c>
      <c r="Q850">
        <v>4</v>
      </c>
      <c r="R850">
        <f>IF(Sheet1!S850="Single",0,IF(Sheet1!S850="Married",1,2))</f>
        <v>1</v>
      </c>
      <c r="S850">
        <v>2376</v>
      </c>
      <c r="T850">
        <v>26537</v>
      </c>
      <c r="U850">
        <v>1</v>
      </c>
      <c r="V850">
        <f>IF(Sheet1!X850="No",0,1)</f>
        <v>0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</row>
    <row r="851" spans="1:34" x14ac:dyDescent="0.3">
      <c r="A851">
        <f>IF(Sheet1!C851="No",0,1)</f>
        <v>1</v>
      </c>
      <c r="B851">
        <v>43</v>
      </c>
      <c r="C851">
        <f>IF(Sheet1!D851="Non-Travel",0,IF(Sheet1!D851="Travel_Frequently",1,2))</f>
        <v>2</v>
      </c>
      <c r="D851">
        <v>1372</v>
      </c>
      <c r="E851">
        <f>IF(Sheet1!F851="Human Resources",0,IF(Sheet1!F851="Research &amp; Development",1,2))</f>
        <v>2</v>
      </c>
      <c r="F851">
        <v>9</v>
      </c>
      <c r="G851">
        <v>3</v>
      </c>
      <c r="H851" cm="1">
        <f t="array" ref="H851">_xlfn.IFS(Sheet1!I851="Human Resources",0,Sheet1!I851="Life Sciences",1,Sheet1!I851="Marketing",2,Sheet1!I851="Medical",3,Sheet1!I851="Technical Degree",4,Sheet1!I851="Other",5)</f>
        <v>2</v>
      </c>
      <c r="I851">
        <v>1</v>
      </c>
      <c r="J851">
        <v>1188</v>
      </c>
      <c r="K851">
        <v>1</v>
      </c>
      <c r="L851">
        <f>IF(Sheet1!M851="Male",0,1)</f>
        <v>1</v>
      </c>
      <c r="M851">
        <v>85</v>
      </c>
      <c r="N851">
        <v>1</v>
      </c>
      <c r="O851">
        <v>2</v>
      </c>
      <c r="P851" cm="1">
        <f t="array" ref="P851">_xlfn.IFS(Sheet1!Q851="Healthcare Representative",0,Sheet1!Q851="Human Resources",1,Sheet1!Q851="Laboratory Technician",2,Sheet1!Q851="Manager",3,Sheet1!Q851="Manufacturing Director",4,Sheet1!Q851="Research Director",5,Sheet1!Q851="Research Scientist",6,Sheet1!Q851="Sales Executive",7,Sheet1!Q851="Sales Representative",8)</f>
        <v>7</v>
      </c>
      <c r="Q851">
        <v>3</v>
      </c>
      <c r="R851">
        <f>IF(Sheet1!S851="Single",0,IF(Sheet1!S851="Married",1,2))</f>
        <v>0</v>
      </c>
      <c r="S851">
        <v>5346</v>
      </c>
      <c r="T851">
        <v>9489</v>
      </c>
      <c r="U851">
        <v>8</v>
      </c>
      <c r="V851">
        <f>IF(Sheet1!X851="No",0,1)</f>
        <v>0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</row>
    <row r="852" spans="1:34" x14ac:dyDescent="0.3">
      <c r="A852">
        <f>IF(Sheet1!C852="No",0,1)</f>
        <v>0</v>
      </c>
      <c r="B852">
        <v>32</v>
      </c>
      <c r="C852">
        <f>IF(Sheet1!D852="Non-Travel",0,IF(Sheet1!D852="Travel_Frequently",1,2))</f>
        <v>0</v>
      </c>
      <c r="D852">
        <v>862</v>
      </c>
      <c r="E852">
        <f>IF(Sheet1!F852="Human Resources",0,IF(Sheet1!F852="Research &amp; Development",1,2))</f>
        <v>2</v>
      </c>
      <c r="F852">
        <v>2</v>
      </c>
      <c r="G852">
        <v>1</v>
      </c>
      <c r="H852" cm="1">
        <f t="array" ref="H852">_xlfn.IFS(Sheet1!I852="Human Resources",0,Sheet1!I852="Life Sciences",1,Sheet1!I852="Marketing",2,Sheet1!I852="Medical",3,Sheet1!I852="Technical Degree",4,Sheet1!I852="Other",5)</f>
        <v>1</v>
      </c>
      <c r="I852">
        <v>1</v>
      </c>
      <c r="J852">
        <v>1190</v>
      </c>
      <c r="K852">
        <v>3</v>
      </c>
      <c r="L852">
        <f>IF(Sheet1!M852="Male",0,1)</f>
        <v>1</v>
      </c>
      <c r="M852">
        <v>76</v>
      </c>
      <c r="N852">
        <v>3</v>
      </c>
      <c r="O852">
        <v>1</v>
      </c>
      <c r="P852" cm="1">
        <f t="array" ref="P852">_xlfn.IFS(Sheet1!Q852="Healthcare Representative",0,Sheet1!Q852="Human Resources",1,Sheet1!Q852="Laboratory Technician",2,Sheet1!Q852="Manager",3,Sheet1!Q852="Manufacturing Director",4,Sheet1!Q852="Research Director",5,Sheet1!Q852="Research Scientist",6,Sheet1!Q852="Sales Executive",7,Sheet1!Q852="Sales Representative",8)</f>
        <v>8</v>
      </c>
      <c r="Q852">
        <v>1</v>
      </c>
      <c r="R852">
        <f>IF(Sheet1!S852="Single",0,IF(Sheet1!S852="Married",1,2))</f>
        <v>2</v>
      </c>
      <c r="S852">
        <v>2827</v>
      </c>
      <c r="T852">
        <v>14947</v>
      </c>
      <c r="U852">
        <v>1</v>
      </c>
      <c r="V852">
        <f>IF(Sheet1!X852="No",0,1)</f>
        <v>0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</row>
    <row r="853" spans="1:34" x14ac:dyDescent="0.3">
      <c r="A853">
        <f>IF(Sheet1!C853="No",0,1)</f>
        <v>0</v>
      </c>
      <c r="B853">
        <v>56</v>
      </c>
      <c r="C853">
        <f>IF(Sheet1!D853="Non-Travel",0,IF(Sheet1!D853="Travel_Frequently",1,2))</f>
        <v>2</v>
      </c>
      <c r="D853">
        <v>718</v>
      </c>
      <c r="E853">
        <f>IF(Sheet1!F853="Human Resources",0,IF(Sheet1!F853="Research &amp; Development",1,2))</f>
        <v>1</v>
      </c>
      <c r="F853">
        <v>4</v>
      </c>
      <c r="G853">
        <v>4</v>
      </c>
      <c r="H853" cm="1">
        <f t="array" ref="H853">_xlfn.IFS(Sheet1!I853="Human Resources",0,Sheet1!I853="Life Sciences",1,Sheet1!I853="Marketing",2,Sheet1!I853="Medical",3,Sheet1!I853="Technical Degree",4,Sheet1!I853="Other",5)</f>
        <v>4</v>
      </c>
      <c r="I853">
        <v>1</v>
      </c>
      <c r="J853">
        <v>1191</v>
      </c>
      <c r="K853">
        <v>4</v>
      </c>
      <c r="L853">
        <f>IF(Sheet1!M853="Male",0,1)</f>
        <v>1</v>
      </c>
      <c r="M853">
        <v>92</v>
      </c>
      <c r="N853">
        <v>3</v>
      </c>
      <c r="O853">
        <v>5</v>
      </c>
      <c r="P853" cm="1">
        <f t="array" ref="P853">_xlfn.IFS(Sheet1!Q853="Healthcare Representative",0,Sheet1!Q853="Human Resources",1,Sheet1!Q853="Laboratory Technician",2,Sheet1!Q853="Manager",3,Sheet1!Q853="Manufacturing Director",4,Sheet1!Q853="Research Director",5,Sheet1!Q853="Research Scientist",6,Sheet1!Q853="Sales Executive",7,Sheet1!Q853="Sales Representative",8)</f>
        <v>3</v>
      </c>
      <c r="Q853">
        <v>1</v>
      </c>
      <c r="R853">
        <f>IF(Sheet1!S853="Single",0,IF(Sheet1!S853="Married",1,2))</f>
        <v>2</v>
      </c>
      <c r="S853">
        <v>19943</v>
      </c>
      <c r="T853">
        <v>18575</v>
      </c>
      <c r="U853">
        <v>4</v>
      </c>
      <c r="V853">
        <f>IF(Sheet1!X853="No",0,1)</f>
        <v>0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</row>
    <row r="854" spans="1:34" x14ac:dyDescent="0.3">
      <c r="A854">
        <f>IF(Sheet1!C854="No",0,1)</f>
        <v>0</v>
      </c>
      <c r="B854">
        <v>29</v>
      </c>
      <c r="C854">
        <f>IF(Sheet1!D854="Non-Travel",0,IF(Sheet1!D854="Travel_Frequently",1,2))</f>
        <v>2</v>
      </c>
      <c r="D854">
        <v>1401</v>
      </c>
      <c r="E854">
        <f>IF(Sheet1!F854="Human Resources",0,IF(Sheet1!F854="Research &amp; Development",1,2))</f>
        <v>1</v>
      </c>
      <c r="F854">
        <v>6</v>
      </c>
      <c r="G854">
        <v>1</v>
      </c>
      <c r="H854" cm="1">
        <f t="array" ref="H854">_xlfn.IFS(Sheet1!I854="Human Resources",0,Sheet1!I854="Life Sciences",1,Sheet1!I854="Marketing",2,Sheet1!I854="Medical",3,Sheet1!I854="Technical Degree",4,Sheet1!I854="Other",5)</f>
        <v>3</v>
      </c>
      <c r="I854">
        <v>1</v>
      </c>
      <c r="J854">
        <v>1192</v>
      </c>
      <c r="K854">
        <v>2</v>
      </c>
      <c r="L854">
        <f>IF(Sheet1!M854="Male",0,1)</f>
        <v>1</v>
      </c>
      <c r="M854">
        <v>54</v>
      </c>
      <c r="N854">
        <v>3</v>
      </c>
      <c r="O854">
        <v>1</v>
      </c>
      <c r="P854" cm="1">
        <f t="array" ref="P854">_xlfn.IFS(Sheet1!Q854="Healthcare Representative",0,Sheet1!Q854="Human Resources",1,Sheet1!Q854="Laboratory Technician",2,Sheet1!Q854="Manager",3,Sheet1!Q854="Manufacturing Director",4,Sheet1!Q854="Research Director",5,Sheet1!Q854="Research Scientist",6,Sheet1!Q854="Sales Executive",7,Sheet1!Q854="Sales Representative",8)</f>
        <v>2</v>
      </c>
      <c r="Q854">
        <v>4</v>
      </c>
      <c r="R854">
        <f>IF(Sheet1!S854="Single",0,IF(Sheet1!S854="Married",1,2))</f>
        <v>1</v>
      </c>
      <c r="S854">
        <v>3131</v>
      </c>
      <c r="T854">
        <v>26342</v>
      </c>
      <c r="U854">
        <v>1</v>
      </c>
      <c r="V854">
        <f>IF(Sheet1!X854="No",0,1)</f>
        <v>0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</row>
    <row r="855" spans="1:34" x14ac:dyDescent="0.3">
      <c r="A855">
        <f>IF(Sheet1!C855="No",0,1)</f>
        <v>0</v>
      </c>
      <c r="B855">
        <v>19</v>
      </c>
      <c r="C855">
        <f>IF(Sheet1!D855="Non-Travel",0,IF(Sheet1!D855="Travel_Frequently",1,2))</f>
        <v>2</v>
      </c>
      <c r="D855">
        <v>645</v>
      </c>
      <c r="E855">
        <f>IF(Sheet1!F855="Human Resources",0,IF(Sheet1!F855="Research &amp; Development",1,2))</f>
        <v>1</v>
      </c>
      <c r="F855">
        <v>9</v>
      </c>
      <c r="G855">
        <v>2</v>
      </c>
      <c r="H855" cm="1">
        <f t="array" ref="H855">_xlfn.IFS(Sheet1!I855="Human Resources",0,Sheet1!I855="Life Sciences",1,Sheet1!I855="Marketing",2,Sheet1!I855="Medical",3,Sheet1!I855="Technical Degree",4,Sheet1!I855="Other",5)</f>
        <v>1</v>
      </c>
      <c r="I855">
        <v>1</v>
      </c>
      <c r="J855">
        <v>1193</v>
      </c>
      <c r="K855">
        <v>3</v>
      </c>
      <c r="L855">
        <f>IF(Sheet1!M855="Male",0,1)</f>
        <v>0</v>
      </c>
      <c r="M855">
        <v>54</v>
      </c>
      <c r="N855">
        <v>3</v>
      </c>
      <c r="O855">
        <v>1</v>
      </c>
      <c r="P855" cm="1">
        <f t="array" ref="P855">_xlfn.IFS(Sheet1!Q855="Healthcare Representative",0,Sheet1!Q855="Human Resources",1,Sheet1!Q855="Laboratory Technician",2,Sheet1!Q855="Manager",3,Sheet1!Q855="Manufacturing Director",4,Sheet1!Q855="Research Director",5,Sheet1!Q855="Research Scientist",6,Sheet1!Q855="Sales Executive",7,Sheet1!Q855="Sales Representative",8)</f>
        <v>6</v>
      </c>
      <c r="Q855">
        <v>1</v>
      </c>
      <c r="R855">
        <f>IF(Sheet1!S855="Single",0,IF(Sheet1!S855="Married",1,2))</f>
        <v>0</v>
      </c>
      <c r="S855">
        <v>2552</v>
      </c>
      <c r="T855">
        <v>7172</v>
      </c>
      <c r="U855">
        <v>1</v>
      </c>
      <c r="V855">
        <f>IF(Sheet1!X855="No",0,1)</f>
        <v>0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</row>
    <row r="856" spans="1:34" x14ac:dyDescent="0.3">
      <c r="A856">
        <f>IF(Sheet1!C856="No",0,1)</f>
        <v>0</v>
      </c>
      <c r="B856">
        <v>45</v>
      </c>
      <c r="C856">
        <f>IF(Sheet1!D856="Non-Travel",0,IF(Sheet1!D856="Travel_Frequently",1,2))</f>
        <v>2</v>
      </c>
      <c r="D856">
        <v>1457</v>
      </c>
      <c r="E856">
        <f>IF(Sheet1!F856="Human Resources",0,IF(Sheet1!F856="Research &amp; Development",1,2))</f>
        <v>1</v>
      </c>
      <c r="F856">
        <v>7</v>
      </c>
      <c r="G856">
        <v>3</v>
      </c>
      <c r="H856" cm="1">
        <f t="array" ref="H856">_xlfn.IFS(Sheet1!I856="Human Resources",0,Sheet1!I856="Life Sciences",1,Sheet1!I856="Marketing",2,Sheet1!I856="Medical",3,Sheet1!I856="Technical Degree",4,Sheet1!I856="Other",5)</f>
        <v>3</v>
      </c>
      <c r="I856">
        <v>1</v>
      </c>
      <c r="J856">
        <v>1195</v>
      </c>
      <c r="K856">
        <v>1</v>
      </c>
      <c r="L856">
        <f>IF(Sheet1!M856="Male",0,1)</f>
        <v>1</v>
      </c>
      <c r="M856">
        <v>83</v>
      </c>
      <c r="N856">
        <v>3</v>
      </c>
      <c r="O856">
        <v>1</v>
      </c>
      <c r="P856" cm="1">
        <f t="array" ref="P856">_xlfn.IFS(Sheet1!Q856="Healthcare Representative",0,Sheet1!Q856="Human Resources",1,Sheet1!Q856="Laboratory Technician",2,Sheet1!Q856="Manager",3,Sheet1!Q856="Manufacturing Director",4,Sheet1!Q856="Research Director",5,Sheet1!Q856="Research Scientist",6,Sheet1!Q856="Sales Executive",7,Sheet1!Q856="Sales Representative",8)</f>
        <v>6</v>
      </c>
      <c r="Q856">
        <v>3</v>
      </c>
      <c r="R856">
        <f>IF(Sheet1!S856="Single",0,IF(Sheet1!S856="Married",1,2))</f>
        <v>1</v>
      </c>
      <c r="S856">
        <v>4477</v>
      </c>
      <c r="T856">
        <v>20100</v>
      </c>
      <c r="U856">
        <v>4</v>
      </c>
      <c r="V856">
        <f>IF(Sheet1!X856="No",0,1)</f>
        <v>1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</row>
    <row r="857" spans="1:34" x14ac:dyDescent="0.3">
      <c r="A857">
        <f>IF(Sheet1!C857="No",0,1)</f>
        <v>0</v>
      </c>
      <c r="B857">
        <v>37</v>
      </c>
      <c r="C857">
        <f>IF(Sheet1!D857="Non-Travel",0,IF(Sheet1!D857="Travel_Frequently",1,2))</f>
        <v>2</v>
      </c>
      <c r="D857">
        <v>977</v>
      </c>
      <c r="E857">
        <f>IF(Sheet1!F857="Human Resources",0,IF(Sheet1!F857="Research &amp; Development",1,2))</f>
        <v>1</v>
      </c>
      <c r="F857">
        <v>1</v>
      </c>
      <c r="G857">
        <v>3</v>
      </c>
      <c r="H857" cm="1">
        <f t="array" ref="H857">_xlfn.IFS(Sheet1!I857="Human Resources",0,Sheet1!I857="Life Sciences",1,Sheet1!I857="Marketing",2,Sheet1!I857="Medical",3,Sheet1!I857="Technical Degree",4,Sheet1!I857="Other",5)</f>
        <v>1</v>
      </c>
      <c r="I857">
        <v>1</v>
      </c>
      <c r="J857">
        <v>1196</v>
      </c>
      <c r="K857">
        <v>4</v>
      </c>
      <c r="L857">
        <f>IF(Sheet1!M857="Male",0,1)</f>
        <v>1</v>
      </c>
      <c r="M857">
        <v>56</v>
      </c>
      <c r="N857">
        <v>2</v>
      </c>
      <c r="O857">
        <v>2</v>
      </c>
      <c r="P857" cm="1">
        <f t="array" ref="P857">_xlfn.IFS(Sheet1!Q857="Healthcare Representative",0,Sheet1!Q857="Human Resources",1,Sheet1!Q857="Laboratory Technician",2,Sheet1!Q857="Manager",3,Sheet1!Q857="Manufacturing Director",4,Sheet1!Q857="Research Director",5,Sheet1!Q857="Research Scientist",6,Sheet1!Q857="Sales Executive",7,Sheet1!Q857="Sales Representative",8)</f>
        <v>4</v>
      </c>
      <c r="Q857">
        <v>4</v>
      </c>
      <c r="R857">
        <f>IF(Sheet1!S857="Single",0,IF(Sheet1!S857="Married",1,2))</f>
        <v>1</v>
      </c>
      <c r="S857">
        <v>6474</v>
      </c>
      <c r="T857">
        <v>9961</v>
      </c>
      <c r="U857">
        <v>1</v>
      </c>
      <c r="V857">
        <f>IF(Sheet1!X857="No",0,1)</f>
        <v>0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</row>
    <row r="858" spans="1:34" x14ac:dyDescent="0.3">
      <c r="A858">
        <f>IF(Sheet1!C858="No",0,1)</f>
        <v>0</v>
      </c>
      <c r="B858">
        <v>20</v>
      </c>
      <c r="C858">
        <f>IF(Sheet1!D858="Non-Travel",0,IF(Sheet1!D858="Travel_Frequently",1,2))</f>
        <v>2</v>
      </c>
      <c r="D858">
        <v>805</v>
      </c>
      <c r="E858">
        <f>IF(Sheet1!F858="Human Resources",0,IF(Sheet1!F858="Research &amp; Development",1,2))</f>
        <v>1</v>
      </c>
      <c r="F858">
        <v>3</v>
      </c>
      <c r="G858">
        <v>3</v>
      </c>
      <c r="H858" cm="1">
        <f t="array" ref="H858">_xlfn.IFS(Sheet1!I858="Human Resources",0,Sheet1!I858="Life Sciences",1,Sheet1!I858="Marketing",2,Sheet1!I858="Medical",3,Sheet1!I858="Technical Degree",4,Sheet1!I858="Other",5)</f>
        <v>1</v>
      </c>
      <c r="I858">
        <v>1</v>
      </c>
      <c r="J858">
        <v>1198</v>
      </c>
      <c r="K858">
        <v>1</v>
      </c>
      <c r="L858">
        <f>IF(Sheet1!M858="Male",0,1)</f>
        <v>0</v>
      </c>
      <c r="M858">
        <v>87</v>
      </c>
      <c r="N858">
        <v>2</v>
      </c>
      <c r="O858">
        <v>1</v>
      </c>
      <c r="P858" cm="1">
        <f t="array" ref="P858">_xlfn.IFS(Sheet1!Q858="Healthcare Representative",0,Sheet1!Q858="Human Resources",1,Sheet1!Q858="Laboratory Technician",2,Sheet1!Q858="Manager",3,Sheet1!Q858="Manufacturing Director",4,Sheet1!Q858="Research Director",5,Sheet1!Q858="Research Scientist",6,Sheet1!Q858="Sales Executive",7,Sheet1!Q858="Sales Representative",8)</f>
        <v>2</v>
      </c>
      <c r="Q858">
        <v>3</v>
      </c>
      <c r="R858">
        <f>IF(Sheet1!S858="Single",0,IF(Sheet1!S858="Married",1,2))</f>
        <v>0</v>
      </c>
      <c r="S858">
        <v>3033</v>
      </c>
      <c r="T858">
        <v>12828</v>
      </c>
      <c r="U858">
        <v>1</v>
      </c>
      <c r="V858">
        <f>IF(Sheet1!X858="No",0,1)</f>
        <v>0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</row>
    <row r="859" spans="1:34" x14ac:dyDescent="0.3">
      <c r="A859">
        <f>IF(Sheet1!C859="No",0,1)</f>
        <v>1</v>
      </c>
      <c r="B859">
        <v>44</v>
      </c>
      <c r="C859">
        <f>IF(Sheet1!D859="Non-Travel",0,IF(Sheet1!D859="Travel_Frequently",1,2))</f>
        <v>2</v>
      </c>
      <c r="D859">
        <v>1097</v>
      </c>
      <c r="E859">
        <f>IF(Sheet1!F859="Human Resources",0,IF(Sheet1!F859="Research &amp; Development",1,2))</f>
        <v>1</v>
      </c>
      <c r="F859">
        <v>10</v>
      </c>
      <c r="G859">
        <v>4</v>
      </c>
      <c r="H859" cm="1">
        <f t="array" ref="H859">_xlfn.IFS(Sheet1!I859="Human Resources",0,Sheet1!I859="Life Sciences",1,Sheet1!I859="Marketing",2,Sheet1!I859="Medical",3,Sheet1!I859="Technical Degree",4,Sheet1!I859="Other",5)</f>
        <v>1</v>
      </c>
      <c r="I859">
        <v>1</v>
      </c>
      <c r="J859">
        <v>1200</v>
      </c>
      <c r="K859">
        <v>3</v>
      </c>
      <c r="L859">
        <f>IF(Sheet1!M859="Male",0,1)</f>
        <v>0</v>
      </c>
      <c r="M859">
        <v>96</v>
      </c>
      <c r="N859">
        <v>3</v>
      </c>
      <c r="O859">
        <v>1</v>
      </c>
      <c r="P859" cm="1">
        <f t="array" ref="P859">_xlfn.IFS(Sheet1!Q859="Healthcare Representative",0,Sheet1!Q859="Human Resources",1,Sheet1!Q859="Laboratory Technician",2,Sheet1!Q859="Manager",3,Sheet1!Q859="Manufacturing Director",4,Sheet1!Q859="Research Director",5,Sheet1!Q859="Research Scientist",6,Sheet1!Q859="Sales Executive",7,Sheet1!Q859="Sales Representative",8)</f>
        <v>6</v>
      </c>
      <c r="Q859">
        <v>3</v>
      </c>
      <c r="R859">
        <f>IF(Sheet1!S859="Single",0,IF(Sheet1!S859="Married",1,2))</f>
        <v>0</v>
      </c>
      <c r="S859">
        <v>2936</v>
      </c>
      <c r="T859">
        <v>10826</v>
      </c>
      <c r="U859">
        <v>1</v>
      </c>
      <c r="V859">
        <f>IF(Sheet1!X859="No",0,1)</f>
        <v>1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</row>
    <row r="860" spans="1:34" x14ac:dyDescent="0.3">
      <c r="A860">
        <f>IF(Sheet1!C860="No",0,1)</f>
        <v>0</v>
      </c>
      <c r="B860">
        <v>53</v>
      </c>
      <c r="C860">
        <f>IF(Sheet1!D860="Non-Travel",0,IF(Sheet1!D860="Travel_Frequently",1,2))</f>
        <v>2</v>
      </c>
      <c r="D860">
        <v>1223</v>
      </c>
      <c r="E860">
        <f>IF(Sheet1!F860="Human Resources",0,IF(Sheet1!F860="Research &amp; Development",1,2))</f>
        <v>1</v>
      </c>
      <c r="F860">
        <v>7</v>
      </c>
      <c r="G860">
        <v>2</v>
      </c>
      <c r="H860" cm="1">
        <f t="array" ref="H860">_xlfn.IFS(Sheet1!I860="Human Resources",0,Sheet1!I860="Life Sciences",1,Sheet1!I860="Marketing",2,Sheet1!I860="Medical",3,Sheet1!I860="Technical Degree",4,Sheet1!I860="Other",5)</f>
        <v>3</v>
      </c>
      <c r="I860">
        <v>1</v>
      </c>
      <c r="J860">
        <v>1201</v>
      </c>
      <c r="K860">
        <v>4</v>
      </c>
      <c r="L860">
        <f>IF(Sheet1!M860="Male",0,1)</f>
        <v>1</v>
      </c>
      <c r="M860">
        <v>50</v>
      </c>
      <c r="N860">
        <v>3</v>
      </c>
      <c r="O860">
        <v>5</v>
      </c>
      <c r="P860" cm="1">
        <f t="array" ref="P860">_xlfn.IFS(Sheet1!Q860="Healthcare Representative",0,Sheet1!Q860="Human Resources",1,Sheet1!Q860="Laboratory Technician",2,Sheet1!Q860="Manager",3,Sheet1!Q860="Manufacturing Director",4,Sheet1!Q860="Research Director",5,Sheet1!Q860="Research Scientist",6,Sheet1!Q860="Sales Executive",7,Sheet1!Q860="Sales Representative",8)</f>
        <v>3</v>
      </c>
      <c r="Q860">
        <v>3</v>
      </c>
      <c r="R860">
        <f>IF(Sheet1!S860="Single",0,IF(Sheet1!S860="Married",1,2))</f>
        <v>2</v>
      </c>
      <c r="S860">
        <v>18606</v>
      </c>
      <c r="T860">
        <v>18640</v>
      </c>
      <c r="U860">
        <v>3</v>
      </c>
      <c r="V860">
        <f>IF(Sheet1!X860="No",0,1)</f>
        <v>0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</row>
    <row r="861" spans="1:34" x14ac:dyDescent="0.3">
      <c r="A861">
        <f>IF(Sheet1!C861="No",0,1)</f>
        <v>0</v>
      </c>
      <c r="B861">
        <v>29</v>
      </c>
      <c r="C861">
        <f>IF(Sheet1!D861="Non-Travel",0,IF(Sheet1!D861="Travel_Frequently",1,2))</f>
        <v>2</v>
      </c>
      <c r="D861">
        <v>942</v>
      </c>
      <c r="E861">
        <f>IF(Sheet1!F861="Human Resources",0,IF(Sheet1!F861="Research &amp; Development",1,2))</f>
        <v>1</v>
      </c>
      <c r="F861">
        <v>15</v>
      </c>
      <c r="G861">
        <v>1</v>
      </c>
      <c r="H861" cm="1">
        <f t="array" ref="H861">_xlfn.IFS(Sheet1!I861="Human Resources",0,Sheet1!I861="Life Sciences",1,Sheet1!I861="Marketing",2,Sheet1!I861="Medical",3,Sheet1!I861="Technical Degree",4,Sheet1!I861="Other",5)</f>
        <v>1</v>
      </c>
      <c r="I861">
        <v>1</v>
      </c>
      <c r="J861">
        <v>1202</v>
      </c>
      <c r="K861">
        <v>2</v>
      </c>
      <c r="L861">
        <f>IF(Sheet1!M861="Male",0,1)</f>
        <v>1</v>
      </c>
      <c r="M861">
        <v>69</v>
      </c>
      <c r="N861">
        <v>1</v>
      </c>
      <c r="O861">
        <v>1</v>
      </c>
      <c r="P861" cm="1">
        <f t="array" ref="P861">_xlfn.IFS(Sheet1!Q861="Healthcare Representative",0,Sheet1!Q861="Human Resources",1,Sheet1!Q861="Laboratory Technician",2,Sheet1!Q861="Manager",3,Sheet1!Q861="Manufacturing Director",4,Sheet1!Q861="Research Director",5,Sheet1!Q861="Research Scientist",6,Sheet1!Q861="Sales Executive",7,Sheet1!Q861="Sales Representative",8)</f>
        <v>6</v>
      </c>
      <c r="Q861">
        <v>4</v>
      </c>
      <c r="R861">
        <f>IF(Sheet1!S861="Single",0,IF(Sheet1!S861="Married",1,2))</f>
        <v>1</v>
      </c>
      <c r="S861">
        <v>2168</v>
      </c>
      <c r="T861">
        <v>26933</v>
      </c>
      <c r="U861">
        <v>0</v>
      </c>
      <c r="V861">
        <f>IF(Sheet1!X861="No",0,1)</f>
        <v>1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</row>
    <row r="862" spans="1:34" x14ac:dyDescent="0.3">
      <c r="A862">
        <f>IF(Sheet1!C862="No",0,1)</f>
        <v>1</v>
      </c>
      <c r="B862">
        <v>22</v>
      </c>
      <c r="C862">
        <f>IF(Sheet1!D862="Non-Travel",0,IF(Sheet1!D862="Travel_Frequently",1,2))</f>
        <v>1</v>
      </c>
      <c r="D862">
        <v>1256</v>
      </c>
      <c r="E862">
        <f>IF(Sheet1!F862="Human Resources",0,IF(Sheet1!F862="Research &amp; Development",1,2))</f>
        <v>1</v>
      </c>
      <c r="F862">
        <v>3</v>
      </c>
      <c r="G862">
        <v>4</v>
      </c>
      <c r="H862" cm="1">
        <f t="array" ref="H862">_xlfn.IFS(Sheet1!I862="Human Resources",0,Sheet1!I862="Life Sciences",1,Sheet1!I862="Marketing",2,Sheet1!I862="Medical",3,Sheet1!I862="Technical Degree",4,Sheet1!I862="Other",5)</f>
        <v>1</v>
      </c>
      <c r="I862">
        <v>1</v>
      </c>
      <c r="J862">
        <v>1203</v>
      </c>
      <c r="K862">
        <v>3</v>
      </c>
      <c r="L862">
        <f>IF(Sheet1!M862="Male",0,1)</f>
        <v>0</v>
      </c>
      <c r="M862">
        <v>48</v>
      </c>
      <c r="N862">
        <v>2</v>
      </c>
      <c r="O862">
        <v>1</v>
      </c>
      <c r="P862" cm="1">
        <f t="array" ref="P862">_xlfn.IFS(Sheet1!Q862="Healthcare Representative",0,Sheet1!Q862="Human Resources",1,Sheet1!Q862="Laboratory Technician",2,Sheet1!Q862="Manager",3,Sheet1!Q862="Manufacturing Director",4,Sheet1!Q862="Research Director",5,Sheet1!Q862="Research Scientist",6,Sheet1!Q862="Sales Executive",7,Sheet1!Q862="Sales Representative",8)</f>
        <v>6</v>
      </c>
      <c r="Q862">
        <v>4</v>
      </c>
      <c r="R862">
        <f>IF(Sheet1!S862="Single",0,IF(Sheet1!S862="Married",1,2))</f>
        <v>1</v>
      </c>
      <c r="S862">
        <v>2853</v>
      </c>
      <c r="T862">
        <v>4223</v>
      </c>
      <c r="U862">
        <v>0</v>
      </c>
      <c r="V862">
        <f>IF(Sheet1!X862="No",0,1)</f>
        <v>1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</row>
    <row r="863" spans="1:34" x14ac:dyDescent="0.3">
      <c r="A863">
        <f>IF(Sheet1!C863="No",0,1)</f>
        <v>0</v>
      </c>
      <c r="B863">
        <v>46</v>
      </c>
      <c r="C863">
        <f>IF(Sheet1!D863="Non-Travel",0,IF(Sheet1!D863="Travel_Frequently",1,2))</f>
        <v>2</v>
      </c>
      <c r="D863">
        <v>1402</v>
      </c>
      <c r="E863">
        <f>IF(Sheet1!F863="Human Resources",0,IF(Sheet1!F863="Research &amp; Development",1,2))</f>
        <v>2</v>
      </c>
      <c r="F863">
        <v>2</v>
      </c>
      <c r="G863">
        <v>3</v>
      </c>
      <c r="H863" cm="1">
        <f t="array" ref="H863">_xlfn.IFS(Sheet1!I863="Human Resources",0,Sheet1!I863="Life Sciences",1,Sheet1!I863="Marketing",2,Sheet1!I863="Medical",3,Sheet1!I863="Technical Degree",4,Sheet1!I863="Other",5)</f>
        <v>2</v>
      </c>
      <c r="I863">
        <v>1</v>
      </c>
      <c r="J863">
        <v>1204</v>
      </c>
      <c r="K863">
        <v>3</v>
      </c>
      <c r="L863">
        <f>IF(Sheet1!M863="Male",0,1)</f>
        <v>1</v>
      </c>
      <c r="M863">
        <v>69</v>
      </c>
      <c r="N863">
        <v>3</v>
      </c>
      <c r="O863">
        <v>4</v>
      </c>
      <c r="P863" cm="1">
        <f t="array" ref="P863">_xlfn.IFS(Sheet1!Q863="Healthcare Representative",0,Sheet1!Q863="Human Resources",1,Sheet1!Q863="Laboratory Technician",2,Sheet1!Q863="Manager",3,Sheet1!Q863="Manufacturing Director",4,Sheet1!Q863="Research Director",5,Sheet1!Q863="Research Scientist",6,Sheet1!Q863="Sales Executive",7,Sheet1!Q863="Sales Representative",8)</f>
        <v>3</v>
      </c>
      <c r="Q863">
        <v>1</v>
      </c>
      <c r="R863">
        <f>IF(Sheet1!S863="Single",0,IF(Sheet1!S863="Married",1,2))</f>
        <v>1</v>
      </c>
      <c r="S863">
        <v>17048</v>
      </c>
      <c r="T863">
        <v>24097</v>
      </c>
      <c r="U863">
        <v>8</v>
      </c>
      <c r="V863">
        <f>IF(Sheet1!X863="No",0,1)</f>
        <v>0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</row>
    <row r="864" spans="1:34" x14ac:dyDescent="0.3">
      <c r="A864">
        <f>IF(Sheet1!C864="No",0,1)</f>
        <v>0</v>
      </c>
      <c r="B864">
        <v>44</v>
      </c>
      <c r="C864">
        <f>IF(Sheet1!D864="Non-Travel",0,IF(Sheet1!D864="Travel_Frequently",1,2))</f>
        <v>0</v>
      </c>
      <c r="D864">
        <v>111</v>
      </c>
      <c r="E864">
        <f>IF(Sheet1!F864="Human Resources",0,IF(Sheet1!F864="Research &amp; Development",1,2))</f>
        <v>1</v>
      </c>
      <c r="F864">
        <v>17</v>
      </c>
      <c r="G864">
        <v>3</v>
      </c>
      <c r="H864" cm="1">
        <f t="array" ref="H864">_xlfn.IFS(Sheet1!I864="Human Resources",0,Sheet1!I864="Life Sciences",1,Sheet1!I864="Marketing",2,Sheet1!I864="Medical",3,Sheet1!I864="Technical Degree",4,Sheet1!I864="Other",5)</f>
        <v>1</v>
      </c>
      <c r="I864">
        <v>1</v>
      </c>
      <c r="J864">
        <v>1206</v>
      </c>
      <c r="K864">
        <v>4</v>
      </c>
      <c r="L864">
        <f>IF(Sheet1!M864="Male",0,1)</f>
        <v>0</v>
      </c>
      <c r="M864">
        <v>74</v>
      </c>
      <c r="N864">
        <v>1</v>
      </c>
      <c r="O864">
        <v>1</v>
      </c>
      <c r="P864" cm="1">
        <f t="array" ref="P864">_xlfn.IFS(Sheet1!Q864="Healthcare Representative",0,Sheet1!Q864="Human Resources",1,Sheet1!Q864="Laboratory Technician",2,Sheet1!Q864="Manager",3,Sheet1!Q864="Manufacturing Director",4,Sheet1!Q864="Research Director",5,Sheet1!Q864="Research Scientist",6,Sheet1!Q864="Sales Executive",7,Sheet1!Q864="Sales Representative",8)</f>
        <v>6</v>
      </c>
      <c r="Q864">
        <v>3</v>
      </c>
      <c r="R864">
        <f>IF(Sheet1!S864="Single",0,IF(Sheet1!S864="Married",1,2))</f>
        <v>0</v>
      </c>
      <c r="S864">
        <v>2290</v>
      </c>
      <c r="T864">
        <v>4279</v>
      </c>
      <c r="U864">
        <v>2</v>
      </c>
      <c r="V864">
        <f>IF(Sheet1!X864="No",0,1)</f>
        <v>0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</row>
    <row r="865" spans="1:34" x14ac:dyDescent="0.3">
      <c r="A865">
        <f>IF(Sheet1!C865="No",0,1)</f>
        <v>0</v>
      </c>
      <c r="B865">
        <v>33</v>
      </c>
      <c r="C865">
        <f>IF(Sheet1!D865="Non-Travel",0,IF(Sheet1!D865="Travel_Frequently",1,2))</f>
        <v>2</v>
      </c>
      <c r="D865">
        <v>147</v>
      </c>
      <c r="E865">
        <f>IF(Sheet1!F865="Human Resources",0,IF(Sheet1!F865="Research &amp; Development",1,2))</f>
        <v>0</v>
      </c>
      <c r="F865">
        <v>2</v>
      </c>
      <c r="G865">
        <v>3</v>
      </c>
      <c r="H865" cm="1">
        <f t="array" ref="H865">_xlfn.IFS(Sheet1!I865="Human Resources",0,Sheet1!I865="Life Sciences",1,Sheet1!I865="Marketing",2,Sheet1!I865="Medical",3,Sheet1!I865="Technical Degree",4,Sheet1!I865="Other",5)</f>
        <v>0</v>
      </c>
      <c r="I865">
        <v>1</v>
      </c>
      <c r="J865">
        <v>1207</v>
      </c>
      <c r="K865">
        <v>2</v>
      </c>
      <c r="L865">
        <f>IF(Sheet1!M865="Male",0,1)</f>
        <v>0</v>
      </c>
      <c r="M865">
        <v>99</v>
      </c>
      <c r="N865">
        <v>3</v>
      </c>
      <c r="O865">
        <v>1</v>
      </c>
      <c r="P865" cm="1">
        <f t="array" ref="P865">_xlfn.IFS(Sheet1!Q865="Healthcare Representative",0,Sheet1!Q865="Human Resources",1,Sheet1!Q865="Laboratory Technician",2,Sheet1!Q865="Manager",3,Sheet1!Q865="Manufacturing Director",4,Sheet1!Q865="Research Director",5,Sheet1!Q865="Research Scientist",6,Sheet1!Q865="Sales Executive",7,Sheet1!Q865="Sales Representative",8)</f>
        <v>1</v>
      </c>
      <c r="Q865">
        <v>3</v>
      </c>
      <c r="R865">
        <f>IF(Sheet1!S865="Single",0,IF(Sheet1!S865="Married",1,2))</f>
        <v>1</v>
      </c>
      <c r="S865">
        <v>3600</v>
      </c>
      <c r="T865">
        <v>8429</v>
      </c>
      <c r="U865">
        <v>1</v>
      </c>
      <c r="V865">
        <f>IF(Sheet1!X865="No",0,1)</f>
        <v>0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</row>
    <row r="866" spans="1:34" x14ac:dyDescent="0.3">
      <c r="A866">
        <f>IF(Sheet1!C866="No",0,1)</f>
        <v>1</v>
      </c>
      <c r="B866">
        <v>41</v>
      </c>
      <c r="C866">
        <f>IF(Sheet1!D866="Non-Travel",0,IF(Sheet1!D866="Travel_Frequently",1,2))</f>
        <v>0</v>
      </c>
      <c r="D866">
        <v>906</v>
      </c>
      <c r="E866">
        <f>IF(Sheet1!F866="Human Resources",0,IF(Sheet1!F866="Research &amp; Development",1,2))</f>
        <v>1</v>
      </c>
      <c r="F866">
        <v>5</v>
      </c>
      <c r="G866">
        <v>2</v>
      </c>
      <c r="H866" cm="1">
        <f t="array" ref="H866">_xlfn.IFS(Sheet1!I866="Human Resources",0,Sheet1!I866="Life Sciences",1,Sheet1!I866="Marketing",2,Sheet1!I866="Medical",3,Sheet1!I866="Technical Degree",4,Sheet1!I866="Other",5)</f>
        <v>1</v>
      </c>
      <c r="I866">
        <v>1</v>
      </c>
      <c r="J866">
        <v>1210</v>
      </c>
      <c r="K866">
        <v>1</v>
      </c>
      <c r="L866">
        <f>IF(Sheet1!M866="Male",0,1)</f>
        <v>0</v>
      </c>
      <c r="M866">
        <v>95</v>
      </c>
      <c r="N866">
        <v>2</v>
      </c>
      <c r="O866">
        <v>1</v>
      </c>
      <c r="P866" cm="1">
        <f t="array" ref="P866">_xlfn.IFS(Sheet1!Q866="Healthcare Representative",0,Sheet1!Q866="Human Resources",1,Sheet1!Q866="Laboratory Technician",2,Sheet1!Q866="Manager",3,Sheet1!Q866="Manufacturing Director",4,Sheet1!Q866="Research Director",5,Sheet1!Q866="Research Scientist",6,Sheet1!Q866="Sales Executive",7,Sheet1!Q866="Sales Representative",8)</f>
        <v>6</v>
      </c>
      <c r="Q866">
        <v>1</v>
      </c>
      <c r="R866">
        <f>IF(Sheet1!S866="Single",0,IF(Sheet1!S866="Married",1,2))</f>
        <v>2</v>
      </c>
      <c r="S866">
        <v>2107</v>
      </c>
      <c r="T866">
        <v>20293</v>
      </c>
      <c r="U866">
        <v>6</v>
      </c>
      <c r="V866">
        <f>IF(Sheet1!X866="No",0,1)</f>
        <v>0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</row>
    <row r="867" spans="1:34" x14ac:dyDescent="0.3">
      <c r="A867">
        <f>IF(Sheet1!C867="No",0,1)</f>
        <v>0</v>
      </c>
      <c r="B867">
        <v>30</v>
      </c>
      <c r="C867">
        <f>IF(Sheet1!D867="Non-Travel",0,IF(Sheet1!D867="Travel_Frequently",1,2))</f>
        <v>2</v>
      </c>
      <c r="D867">
        <v>1329</v>
      </c>
      <c r="E867">
        <f>IF(Sheet1!F867="Human Resources",0,IF(Sheet1!F867="Research &amp; Development",1,2))</f>
        <v>2</v>
      </c>
      <c r="F867">
        <v>29</v>
      </c>
      <c r="G867">
        <v>4</v>
      </c>
      <c r="H867" cm="1">
        <f t="array" ref="H867">_xlfn.IFS(Sheet1!I867="Human Resources",0,Sheet1!I867="Life Sciences",1,Sheet1!I867="Marketing",2,Sheet1!I867="Medical",3,Sheet1!I867="Technical Degree",4,Sheet1!I867="Other",5)</f>
        <v>1</v>
      </c>
      <c r="I867">
        <v>1</v>
      </c>
      <c r="J867">
        <v>1211</v>
      </c>
      <c r="K867">
        <v>3</v>
      </c>
      <c r="L867">
        <f>IF(Sheet1!M867="Male",0,1)</f>
        <v>0</v>
      </c>
      <c r="M867">
        <v>61</v>
      </c>
      <c r="N867">
        <v>3</v>
      </c>
      <c r="O867">
        <v>2</v>
      </c>
      <c r="P867" cm="1">
        <f t="array" ref="P867">_xlfn.IFS(Sheet1!Q867="Healthcare Representative",0,Sheet1!Q867="Human Resources",1,Sheet1!Q867="Laboratory Technician",2,Sheet1!Q867="Manager",3,Sheet1!Q867="Manufacturing Director",4,Sheet1!Q867="Research Director",5,Sheet1!Q867="Research Scientist",6,Sheet1!Q867="Sales Executive",7,Sheet1!Q867="Sales Representative",8)</f>
        <v>7</v>
      </c>
      <c r="Q867">
        <v>1</v>
      </c>
      <c r="R867">
        <f>IF(Sheet1!S867="Single",0,IF(Sheet1!S867="Married",1,2))</f>
        <v>2</v>
      </c>
      <c r="S867">
        <v>4115</v>
      </c>
      <c r="T867">
        <v>13192</v>
      </c>
      <c r="U867">
        <v>8</v>
      </c>
      <c r="V867">
        <f>IF(Sheet1!X867="No",0,1)</f>
        <v>0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</row>
    <row r="868" spans="1:34" x14ac:dyDescent="0.3">
      <c r="A868">
        <f>IF(Sheet1!C868="No",0,1)</f>
        <v>0</v>
      </c>
      <c r="B868">
        <v>40</v>
      </c>
      <c r="C868">
        <f>IF(Sheet1!D868="Non-Travel",0,IF(Sheet1!D868="Travel_Frequently",1,2))</f>
        <v>1</v>
      </c>
      <c r="D868">
        <v>1184</v>
      </c>
      <c r="E868">
        <f>IF(Sheet1!F868="Human Resources",0,IF(Sheet1!F868="Research &amp; Development",1,2))</f>
        <v>2</v>
      </c>
      <c r="F868">
        <v>2</v>
      </c>
      <c r="G868">
        <v>4</v>
      </c>
      <c r="H868" cm="1">
        <f t="array" ref="H868">_xlfn.IFS(Sheet1!I868="Human Resources",0,Sheet1!I868="Life Sciences",1,Sheet1!I868="Marketing",2,Sheet1!I868="Medical",3,Sheet1!I868="Technical Degree",4,Sheet1!I868="Other",5)</f>
        <v>3</v>
      </c>
      <c r="I868">
        <v>1</v>
      </c>
      <c r="J868">
        <v>1212</v>
      </c>
      <c r="K868">
        <v>2</v>
      </c>
      <c r="L868">
        <f>IF(Sheet1!M868="Male",0,1)</f>
        <v>0</v>
      </c>
      <c r="M868">
        <v>62</v>
      </c>
      <c r="N868">
        <v>3</v>
      </c>
      <c r="O868">
        <v>2</v>
      </c>
      <c r="P868" cm="1">
        <f t="array" ref="P868">_xlfn.IFS(Sheet1!Q868="Healthcare Representative",0,Sheet1!Q868="Human Resources",1,Sheet1!Q868="Laboratory Technician",2,Sheet1!Q868="Manager",3,Sheet1!Q868="Manufacturing Director",4,Sheet1!Q868="Research Director",5,Sheet1!Q868="Research Scientist",6,Sheet1!Q868="Sales Executive",7,Sheet1!Q868="Sales Representative",8)</f>
        <v>7</v>
      </c>
      <c r="Q868">
        <v>2</v>
      </c>
      <c r="R868">
        <f>IF(Sheet1!S868="Single",0,IF(Sheet1!S868="Married",1,2))</f>
        <v>1</v>
      </c>
      <c r="S868">
        <v>4327</v>
      </c>
      <c r="T868">
        <v>25440</v>
      </c>
      <c r="U868">
        <v>5</v>
      </c>
      <c r="V868">
        <f>IF(Sheet1!X868="No",0,1)</f>
        <v>0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</row>
    <row r="869" spans="1:34" x14ac:dyDescent="0.3">
      <c r="A869">
        <f>IF(Sheet1!C869="No",0,1)</f>
        <v>0</v>
      </c>
      <c r="B869">
        <v>50</v>
      </c>
      <c r="C869">
        <f>IF(Sheet1!D869="Non-Travel",0,IF(Sheet1!D869="Travel_Frequently",1,2))</f>
        <v>1</v>
      </c>
      <c r="D869">
        <v>1421</v>
      </c>
      <c r="E869">
        <f>IF(Sheet1!F869="Human Resources",0,IF(Sheet1!F869="Research &amp; Development",1,2))</f>
        <v>1</v>
      </c>
      <c r="F869">
        <v>2</v>
      </c>
      <c r="G869">
        <v>3</v>
      </c>
      <c r="H869" cm="1">
        <f t="array" ref="H869">_xlfn.IFS(Sheet1!I869="Human Resources",0,Sheet1!I869="Life Sciences",1,Sheet1!I869="Marketing",2,Sheet1!I869="Medical",3,Sheet1!I869="Technical Degree",4,Sheet1!I869="Other",5)</f>
        <v>3</v>
      </c>
      <c r="I869">
        <v>1</v>
      </c>
      <c r="J869">
        <v>1215</v>
      </c>
      <c r="K869">
        <v>4</v>
      </c>
      <c r="L869">
        <f>IF(Sheet1!M869="Male",0,1)</f>
        <v>1</v>
      </c>
      <c r="M869">
        <v>30</v>
      </c>
      <c r="N869">
        <v>3</v>
      </c>
      <c r="O869">
        <v>4</v>
      </c>
      <c r="P869" cm="1">
        <f t="array" ref="P869">_xlfn.IFS(Sheet1!Q869="Healthcare Representative",0,Sheet1!Q869="Human Resources",1,Sheet1!Q869="Laboratory Technician",2,Sheet1!Q869="Manager",3,Sheet1!Q869="Manufacturing Director",4,Sheet1!Q869="Research Director",5,Sheet1!Q869="Research Scientist",6,Sheet1!Q869="Sales Executive",7,Sheet1!Q869="Sales Representative",8)</f>
        <v>3</v>
      </c>
      <c r="Q869">
        <v>1</v>
      </c>
      <c r="R869">
        <f>IF(Sheet1!S869="Single",0,IF(Sheet1!S869="Married",1,2))</f>
        <v>1</v>
      </c>
      <c r="S869">
        <v>17856</v>
      </c>
      <c r="T869">
        <v>9490</v>
      </c>
      <c r="U869">
        <v>2</v>
      </c>
      <c r="V869">
        <f>IF(Sheet1!X869="No",0,1)</f>
        <v>0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</row>
    <row r="870" spans="1:34" x14ac:dyDescent="0.3">
      <c r="A870">
        <f>IF(Sheet1!C870="No",0,1)</f>
        <v>0</v>
      </c>
      <c r="B870">
        <v>28</v>
      </c>
      <c r="C870">
        <f>IF(Sheet1!D870="Non-Travel",0,IF(Sheet1!D870="Travel_Frequently",1,2))</f>
        <v>2</v>
      </c>
      <c r="D870">
        <v>1179</v>
      </c>
      <c r="E870">
        <f>IF(Sheet1!F870="Human Resources",0,IF(Sheet1!F870="Research &amp; Development",1,2))</f>
        <v>1</v>
      </c>
      <c r="F870">
        <v>19</v>
      </c>
      <c r="G870">
        <v>4</v>
      </c>
      <c r="H870" cm="1">
        <f t="array" ref="H870">_xlfn.IFS(Sheet1!I870="Human Resources",0,Sheet1!I870="Life Sciences",1,Sheet1!I870="Marketing",2,Sheet1!I870="Medical",3,Sheet1!I870="Technical Degree",4,Sheet1!I870="Other",5)</f>
        <v>3</v>
      </c>
      <c r="I870">
        <v>1</v>
      </c>
      <c r="J870">
        <v>1216</v>
      </c>
      <c r="K870">
        <v>4</v>
      </c>
      <c r="L870">
        <f>IF(Sheet1!M870="Male",0,1)</f>
        <v>0</v>
      </c>
      <c r="M870">
        <v>78</v>
      </c>
      <c r="N870">
        <v>2</v>
      </c>
      <c r="O870">
        <v>1</v>
      </c>
      <c r="P870" cm="1">
        <f t="array" ref="P870">_xlfn.IFS(Sheet1!Q870="Healthcare Representative",0,Sheet1!Q870="Human Resources",1,Sheet1!Q870="Laboratory Technician",2,Sheet1!Q870="Manager",3,Sheet1!Q870="Manufacturing Director",4,Sheet1!Q870="Research Director",5,Sheet1!Q870="Research Scientist",6,Sheet1!Q870="Sales Executive",7,Sheet1!Q870="Sales Representative",8)</f>
        <v>2</v>
      </c>
      <c r="Q870">
        <v>1</v>
      </c>
      <c r="R870">
        <f>IF(Sheet1!S870="Single",0,IF(Sheet1!S870="Married",1,2))</f>
        <v>1</v>
      </c>
      <c r="S870">
        <v>3196</v>
      </c>
      <c r="T870">
        <v>12449</v>
      </c>
      <c r="U870">
        <v>1</v>
      </c>
      <c r="V870">
        <f>IF(Sheet1!X870="No",0,1)</f>
        <v>0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</row>
    <row r="871" spans="1:34" x14ac:dyDescent="0.3">
      <c r="A871">
        <f>IF(Sheet1!C871="No",0,1)</f>
        <v>0</v>
      </c>
      <c r="B871">
        <v>46</v>
      </c>
      <c r="C871">
        <f>IF(Sheet1!D871="Non-Travel",0,IF(Sheet1!D871="Travel_Frequently",1,2))</f>
        <v>2</v>
      </c>
      <c r="D871">
        <v>1450</v>
      </c>
      <c r="E871">
        <f>IF(Sheet1!F871="Human Resources",0,IF(Sheet1!F871="Research &amp; Development",1,2))</f>
        <v>1</v>
      </c>
      <c r="F871">
        <v>15</v>
      </c>
      <c r="G871">
        <v>2</v>
      </c>
      <c r="H871" cm="1">
        <f t="array" ref="H871">_xlfn.IFS(Sheet1!I871="Human Resources",0,Sheet1!I871="Life Sciences",1,Sheet1!I871="Marketing",2,Sheet1!I871="Medical",3,Sheet1!I871="Technical Degree",4,Sheet1!I871="Other",5)</f>
        <v>1</v>
      </c>
      <c r="I871">
        <v>1</v>
      </c>
      <c r="J871">
        <v>1217</v>
      </c>
      <c r="K871">
        <v>4</v>
      </c>
      <c r="L871">
        <f>IF(Sheet1!M871="Male",0,1)</f>
        <v>0</v>
      </c>
      <c r="M871">
        <v>52</v>
      </c>
      <c r="N871">
        <v>3</v>
      </c>
      <c r="O871">
        <v>5</v>
      </c>
      <c r="P871" cm="1">
        <f t="array" ref="P871">_xlfn.IFS(Sheet1!Q871="Healthcare Representative",0,Sheet1!Q871="Human Resources",1,Sheet1!Q871="Laboratory Technician",2,Sheet1!Q871="Manager",3,Sheet1!Q871="Manufacturing Director",4,Sheet1!Q871="Research Director",5,Sheet1!Q871="Research Scientist",6,Sheet1!Q871="Sales Executive",7,Sheet1!Q871="Sales Representative",8)</f>
        <v>5</v>
      </c>
      <c r="Q871">
        <v>2</v>
      </c>
      <c r="R871">
        <f>IF(Sheet1!S871="Single",0,IF(Sheet1!S871="Married",1,2))</f>
        <v>1</v>
      </c>
      <c r="S871">
        <v>19081</v>
      </c>
      <c r="T871">
        <v>10849</v>
      </c>
      <c r="U871">
        <v>5</v>
      </c>
      <c r="V871">
        <f>IF(Sheet1!X871="No",0,1)</f>
        <v>0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</row>
    <row r="872" spans="1:34" x14ac:dyDescent="0.3">
      <c r="A872">
        <f>IF(Sheet1!C872="No",0,1)</f>
        <v>0</v>
      </c>
      <c r="B872">
        <v>35</v>
      </c>
      <c r="C872">
        <f>IF(Sheet1!D872="Non-Travel",0,IF(Sheet1!D872="Travel_Frequently",1,2))</f>
        <v>2</v>
      </c>
      <c r="D872">
        <v>1361</v>
      </c>
      <c r="E872">
        <f>IF(Sheet1!F872="Human Resources",0,IF(Sheet1!F872="Research &amp; Development",1,2))</f>
        <v>2</v>
      </c>
      <c r="F872">
        <v>17</v>
      </c>
      <c r="G872">
        <v>4</v>
      </c>
      <c r="H872" cm="1">
        <f t="array" ref="H872">_xlfn.IFS(Sheet1!I872="Human Resources",0,Sheet1!I872="Life Sciences",1,Sheet1!I872="Marketing",2,Sheet1!I872="Medical",3,Sheet1!I872="Technical Degree",4,Sheet1!I872="Other",5)</f>
        <v>1</v>
      </c>
      <c r="I872">
        <v>1</v>
      </c>
      <c r="J872">
        <v>1218</v>
      </c>
      <c r="K872">
        <v>3</v>
      </c>
      <c r="L872">
        <f>IF(Sheet1!M872="Male",0,1)</f>
        <v>0</v>
      </c>
      <c r="M872">
        <v>94</v>
      </c>
      <c r="N872">
        <v>3</v>
      </c>
      <c r="O872">
        <v>2</v>
      </c>
      <c r="P872" cm="1">
        <f t="array" ref="P872">_xlfn.IFS(Sheet1!Q872="Healthcare Representative",0,Sheet1!Q872="Human Resources",1,Sheet1!Q872="Laboratory Technician",2,Sheet1!Q872="Manager",3,Sheet1!Q872="Manufacturing Director",4,Sheet1!Q872="Research Director",5,Sheet1!Q872="Research Scientist",6,Sheet1!Q872="Sales Executive",7,Sheet1!Q872="Sales Representative",8)</f>
        <v>7</v>
      </c>
      <c r="Q872">
        <v>1</v>
      </c>
      <c r="R872">
        <f>IF(Sheet1!S872="Single",0,IF(Sheet1!S872="Married",1,2))</f>
        <v>1</v>
      </c>
      <c r="S872">
        <v>8966</v>
      </c>
      <c r="T872">
        <v>21026</v>
      </c>
      <c r="U872">
        <v>3</v>
      </c>
      <c r="V872">
        <f>IF(Sheet1!X872="No",0,1)</f>
        <v>1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</row>
    <row r="873" spans="1:34" x14ac:dyDescent="0.3">
      <c r="A873">
        <f>IF(Sheet1!C873="No",0,1)</f>
        <v>1</v>
      </c>
      <c r="B873">
        <v>24</v>
      </c>
      <c r="C873">
        <f>IF(Sheet1!D873="Non-Travel",0,IF(Sheet1!D873="Travel_Frequently",1,2))</f>
        <v>2</v>
      </c>
      <c r="D873">
        <v>984</v>
      </c>
      <c r="E873">
        <f>IF(Sheet1!F873="Human Resources",0,IF(Sheet1!F873="Research &amp; Development",1,2))</f>
        <v>1</v>
      </c>
      <c r="F873">
        <v>17</v>
      </c>
      <c r="G873">
        <v>2</v>
      </c>
      <c r="H873" cm="1">
        <f t="array" ref="H873">_xlfn.IFS(Sheet1!I873="Human Resources",0,Sheet1!I873="Life Sciences",1,Sheet1!I873="Marketing",2,Sheet1!I873="Medical",3,Sheet1!I873="Technical Degree",4,Sheet1!I873="Other",5)</f>
        <v>1</v>
      </c>
      <c r="I873">
        <v>1</v>
      </c>
      <c r="J873">
        <v>1219</v>
      </c>
      <c r="K873">
        <v>4</v>
      </c>
      <c r="L873">
        <f>IF(Sheet1!M873="Male",0,1)</f>
        <v>1</v>
      </c>
      <c r="M873">
        <v>97</v>
      </c>
      <c r="N873">
        <v>3</v>
      </c>
      <c r="O873">
        <v>1</v>
      </c>
      <c r="P873" cm="1">
        <f t="array" ref="P873">_xlfn.IFS(Sheet1!Q873="Healthcare Representative",0,Sheet1!Q873="Human Resources",1,Sheet1!Q873="Laboratory Technician",2,Sheet1!Q873="Manager",3,Sheet1!Q873="Manufacturing Director",4,Sheet1!Q873="Research Director",5,Sheet1!Q873="Research Scientist",6,Sheet1!Q873="Sales Executive",7,Sheet1!Q873="Sales Representative",8)</f>
        <v>2</v>
      </c>
      <c r="Q873">
        <v>2</v>
      </c>
      <c r="R873">
        <f>IF(Sheet1!S873="Single",0,IF(Sheet1!S873="Married",1,2))</f>
        <v>1</v>
      </c>
      <c r="S873">
        <v>2210</v>
      </c>
      <c r="T873">
        <v>3372</v>
      </c>
      <c r="U873">
        <v>1</v>
      </c>
      <c r="V873">
        <f>IF(Sheet1!X873="No",0,1)</f>
        <v>0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3">
      <c r="A874">
        <f>IF(Sheet1!C874="No",0,1)</f>
        <v>0</v>
      </c>
      <c r="B874">
        <v>33</v>
      </c>
      <c r="C874">
        <f>IF(Sheet1!D874="Non-Travel",0,IF(Sheet1!D874="Travel_Frequently",1,2))</f>
        <v>1</v>
      </c>
      <c r="D874">
        <v>1146</v>
      </c>
      <c r="E874">
        <f>IF(Sheet1!F874="Human Resources",0,IF(Sheet1!F874="Research &amp; Development",1,2))</f>
        <v>2</v>
      </c>
      <c r="F874">
        <v>25</v>
      </c>
      <c r="G874">
        <v>3</v>
      </c>
      <c r="H874" cm="1">
        <f t="array" ref="H874">_xlfn.IFS(Sheet1!I874="Human Resources",0,Sheet1!I874="Life Sciences",1,Sheet1!I874="Marketing",2,Sheet1!I874="Medical",3,Sheet1!I874="Technical Degree",4,Sheet1!I874="Other",5)</f>
        <v>3</v>
      </c>
      <c r="I874">
        <v>1</v>
      </c>
      <c r="J874">
        <v>1220</v>
      </c>
      <c r="K874">
        <v>2</v>
      </c>
      <c r="L874">
        <f>IF(Sheet1!M874="Male",0,1)</f>
        <v>1</v>
      </c>
      <c r="M874">
        <v>82</v>
      </c>
      <c r="N874">
        <v>3</v>
      </c>
      <c r="O874">
        <v>2</v>
      </c>
      <c r="P874" cm="1">
        <f t="array" ref="P874">_xlfn.IFS(Sheet1!Q874="Healthcare Representative",0,Sheet1!Q874="Human Resources",1,Sheet1!Q874="Laboratory Technician",2,Sheet1!Q874="Manager",3,Sheet1!Q874="Manufacturing Director",4,Sheet1!Q874="Research Director",5,Sheet1!Q874="Research Scientist",6,Sheet1!Q874="Sales Executive",7,Sheet1!Q874="Sales Representative",8)</f>
        <v>7</v>
      </c>
      <c r="Q874">
        <v>3</v>
      </c>
      <c r="R874">
        <f>IF(Sheet1!S874="Single",0,IF(Sheet1!S874="Married",1,2))</f>
        <v>1</v>
      </c>
      <c r="S874">
        <v>4539</v>
      </c>
      <c r="T874">
        <v>4905</v>
      </c>
      <c r="U874">
        <v>1</v>
      </c>
      <c r="V874">
        <f>IF(Sheet1!X874="No",0,1)</f>
        <v>0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</row>
    <row r="875" spans="1:34" x14ac:dyDescent="0.3">
      <c r="A875">
        <f>IF(Sheet1!C875="No",0,1)</f>
        <v>0</v>
      </c>
      <c r="B875">
        <v>36</v>
      </c>
      <c r="C875">
        <f>IF(Sheet1!D875="Non-Travel",0,IF(Sheet1!D875="Travel_Frequently",1,2))</f>
        <v>2</v>
      </c>
      <c r="D875">
        <v>917</v>
      </c>
      <c r="E875">
        <f>IF(Sheet1!F875="Human Resources",0,IF(Sheet1!F875="Research &amp; Development",1,2))</f>
        <v>1</v>
      </c>
      <c r="F875">
        <v>6</v>
      </c>
      <c r="G875">
        <v>4</v>
      </c>
      <c r="H875" cm="1">
        <f t="array" ref="H875">_xlfn.IFS(Sheet1!I875="Human Resources",0,Sheet1!I875="Life Sciences",1,Sheet1!I875="Marketing",2,Sheet1!I875="Medical",3,Sheet1!I875="Technical Degree",4,Sheet1!I875="Other",5)</f>
        <v>1</v>
      </c>
      <c r="I875">
        <v>1</v>
      </c>
      <c r="J875">
        <v>1221</v>
      </c>
      <c r="K875">
        <v>3</v>
      </c>
      <c r="L875">
        <f>IF(Sheet1!M875="Male",0,1)</f>
        <v>0</v>
      </c>
      <c r="M875">
        <v>60</v>
      </c>
      <c r="N875">
        <v>1</v>
      </c>
      <c r="O875">
        <v>1</v>
      </c>
      <c r="P875" cm="1">
        <f t="array" ref="P875">_xlfn.IFS(Sheet1!Q875="Healthcare Representative",0,Sheet1!Q875="Human Resources",1,Sheet1!Q875="Laboratory Technician",2,Sheet1!Q875="Manager",3,Sheet1!Q875="Manufacturing Director",4,Sheet1!Q875="Research Director",5,Sheet1!Q875="Research Scientist",6,Sheet1!Q875="Sales Executive",7,Sheet1!Q875="Sales Representative",8)</f>
        <v>2</v>
      </c>
      <c r="Q875">
        <v>3</v>
      </c>
      <c r="R875">
        <f>IF(Sheet1!S875="Single",0,IF(Sheet1!S875="Married",1,2))</f>
        <v>2</v>
      </c>
      <c r="S875">
        <v>2741</v>
      </c>
      <c r="T875">
        <v>6865</v>
      </c>
      <c r="U875">
        <v>1</v>
      </c>
      <c r="V875">
        <f>IF(Sheet1!X875="No",0,1)</f>
        <v>0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</row>
    <row r="876" spans="1:34" x14ac:dyDescent="0.3">
      <c r="A876">
        <f>IF(Sheet1!C876="No",0,1)</f>
        <v>0</v>
      </c>
      <c r="B876">
        <v>30</v>
      </c>
      <c r="C876">
        <f>IF(Sheet1!D876="Non-Travel",0,IF(Sheet1!D876="Travel_Frequently",1,2))</f>
        <v>2</v>
      </c>
      <c r="D876">
        <v>853</v>
      </c>
      <c r="E876">
        <f>IF(Sheet1!F876="Human Resources",0,IF(Sheet1!F876="Research &amp; Development",1,2))</f>
        <v>1</v>
      </c>
      <c r="F876">
        <v>7</v>
      </c>
      <c r="G876">
        <v>4</v>
      </c>
      <c r="H876" cm="1">
        <f t="array" ref="H876">_xlfn.IFS(Sheet1!I876="Human Resources",0,Sheet1!I876="Life Sciences",1,Sheet1!I876="Marketing",2,Sheet1!I876="Medical",3,Sheet1!I876="Technical Degree",4,Sheet1!I876="Other",5)</f>
        <v>1</v>
      </c>
      <c r="I876">
        <v>1</v>
      </c>
      <c r="J876">
        <v>1224</v>
      </c>
      <c r="K876">
        <v>3</v>
      </c>
      <c r="L876">
        <f>IF(Sheet1!M876="Male",0,1)</f>
        <v>0</v>
      </c>
      <c r="M876">
        <v>49</v>
      </c>
      <c r="N876">
        <v>3</v>
      </c>
      <c r="O876">
        <v>2</v>
      </c>
      <c r="P876" cm="1">
        <f t="array" ref="P876">_xlfn.IFS(Sheet1!Q876="Healthcare Representative",0,Sheet1!Q876="Human Resources",1,Sheet1!Q876="Laboratory Technician",2,Sheet1!Q876="Manager",3,Sheet1!Q876="Manufacturing Director",4,Sheet1!Q876="Research Director",5,Sheet1!Q876="Research Scientist",6,Sheet1!Q876="Sales Executive",7,Sheet1!Q876="Sales Representative",8)</f>
        <v>2</v>
      </c>
      <c r="Q876">
        <v>3</v>
      </c>
      <c r="R876">
        <f>IF(Sheet1!S876="Single",0,IF(Sheet1!S876="Married",1,2))</f>
        <v>2</v>
      </c>
      <c r="S876">
        <v>3491</v>
      </c>
      <c r="T876">
        <v>11309</v>
      </c>
      <c r="U876">
        <v>1</v>
      </c>
      <c r="V876">
        <f>IF(Sheet1!X876="No",0,1)</f>
        <v>0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</row>
    <row r="877" spans="1:34" x14ac:dyDescent="0.3">
      <c r="A877">
        <f>IF(Sheet1!C877="No",0,1)</f>
        <v>0</v>
      </c>
      <c r="B877">
        <v>44</v>
      </c>
      <c r="C877">
        <f>IF(Sheet1!D877="Non-Travel",0,IF(Sheet1!D877="Travel_Frequently",1,2))</f>
        <v>2</v>
      </c>
      <c r="D877">
        <v>200</v>
      </c>
      <c r="E877">
        <f>IF(Sheet1!F877="Human Resources",0,IF(Sheet1!F877="Research &amp; Development",1,2))</f>
        <v>1</v>
      </c>
      <c r="F877">
        <v>29</v>
      </c>
      <c r="G877">
        <v>4</v>
      </c>
      <c r="H877" cm="1">
        <f t="array" ref="H877">_xlfn.IFS(Sheet1!I877="Human Resources",0,Sheet1!I877="Life Sciences",1,Sheet1!I877="Marketing",2,Sheet1!I877="Medical",3,Sheet1!I877="Technical Degree",4,Sheet1!I877="Other",5)</f>
        <v>5</v>
      </c>
      <c r="I877">
        <v>1</v>
      </c>
      <c r="J877">
        <v>1225</v>
      </c>
      <c r="K877">
        <v>4</v>
      </c>
      <c r="L877">
        <f>IF(Sheet1!M877="Male",0,1)</f>
        <v>0</v>
      </c>
      <c r="M877">
        <v>32</v>
      </c>
      <c r="N877">
        <v>3</v>
      </c>
      <c r="O877">
        <v>2</v>
      </c>
      <c r="P877" cm="1">
        <f t="array" ref="P877">_xlfn.IFS(Sheet1!Q877="Healthcare Representative",0,Sheet1!Q877="Human Resources",1,Sheet1!Q877="Laboratory Technician",2,Sheet1!Q877="Manager",3,Sheet1!Q877="Manufacturing Director",4,Sheet1!Q877="Research Director",5,Sheet1!Q877="Research Scientist",6,Sheet1!Q877="Sales Executive",7,Sheet1!Q877="Sales Representative",8)</f>
        <v>6</v>
      </c>
      <c r="Q877">
        <v>4</v>
      </c>
      <c r="R877">
        <f>IF(Sheet1!S877="Single",0,IF(Sheet1!S877="Married",1,2))</f>
        <v>0</v>
      </c>
      <c r="S877">
        <v>4541</v>
      </c>
      <c r="T877">
        <v>7744</v>
      </c>
      <c r="U877">
        <v>1</v>
      </c>
      <c r="V877">
        <f>IF(Sheet1!X877="No",0,1)</f>
        <v>0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</row>
    <row r="878" spans="1:34" x14ac:dyDescent="0.3">
      <c r="A878">
        <f>IF(Sheet1!C878="No",0,1)</f>
        <v>0</v>
      </c>
      <c r="B878">
        <v>20</v>
      </c>
      <c r="C878">
        <f>IF(Sheet1!D878="Non-Travel",0,IF(Sheet1!D878="Travel_Frequently",1,2))</f>
        <v>2</v>
      </c>
      <c r="D878">
        <v>654</v>
      </c>
      <c r="E878">
        <f>IF(Sheet1!F878="Human Resources",0,IF(Sheet1!F878="Research &amp; Development",1,2))</f>
        <v>2</v>
      </c>
      <c r="F878">
        <v>21</v>
      </c>
      <c r="G878">
        <v>3</v>
      </c>
      <c r="H878" cm="1">
        <f t="array" ref="H878">_xlfn.IFS(Sheet1!I878="Human Resources",0,Sheet1!I878="Life Sciences",1,Sheet1!I878="Marketing",2,Sheet1!I878="Medical",3,Sheet1!I878="Technical Degree",4,Sheet1!I878="Other",5)</f>
        <v>2</v>
      </c>
      <c r="I878">
        <v>1</v>
      </c>
      <c r="J878">
        <v>1226</v>
      </c>
      <c r="K878">
        <v>3</v>
      </c>
      <c r="L878">
        <f>IF(Sheet1!M878="Male",0,1)</f>
        <v>0</v>
      </c>
      <c r="M878">
        <v>43</v>
      </c>
      <c r="N878">
        <v>4</v>
      </c>
      <c r="O878">
        <v>1</v>
      </c>
      <c r="P878" cm="1">
        <f t="array" ref="P878">_xlfn.IFS(Sheet1!Q878="Healthcare Representative",0,Sheet1!Q878="Human Resources",1,Sheet1!Q878="Laboratory Technician",2,Sheet1!Q878="Manager",3,Sheet1!Q878="Manufacturing Director",4,Sheet1!Q878="Research Director",5,Sheet1!Q878="Research Scientist",6,Sheet1!Q878="Sales Executive",7,Sheet1!Q878="Sales Representative",8)</f>
        <v>8</v>
      </c>
      <c r="Q878">
        <v>4</v>
      </c>
      <c r="R878">
        <f>IF(Sheet1!S878="Single",0,IF(Sheet1!S878="Married",1,2))</f>
        <v>0</v>
      </c>
      <c r="S878">
        <v>2678</v>
      </c>
      <c r="T878">
        <v>5050</v>
      </c>
      <c r="U878">
        <v>1</v>
      </c>
      <c r="V878">
        <f>IF(Sheet1!X878="No",0,1)</f>
        <v>0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</row>
    <row r="879" spans="1:34" x14ac:dyDescent="0.3">
      <c r="A879">
        <f>IF(Sheet1!C879="No",0,1)</f>
        <v>0</v>
      </c>
      <c r="B879">
        <v>46</v>
      </c>
      <c r="C879">
        <f>IF(Sheet1!D879="Non-Travel",0,IF(Sheet1!D879="Travel_Frequently",1,2))</f>
        <v>2</v>
      </c>
      <c r="D879">
        <v>150</v>
      </c>
      <c r="E879">
        <f>IF(Sheet1!F879="Human Resources",0,IF(Sheet1!F879="Research &amp; Development",1,2))</f>
        <v>1</v>
      </c>
      <c r="F879">
        <v>2</v>
      </c>
      <c r="G879">
        <v>4</v>
      </c>
      <c r="H879" cm="1">
        <f t="array" ref="H879">_xlfn.IFS(Sheet1!I879="Human Resources",0,Sheet1!I879="Life Sciences",1,Sheet1!I879="Marketing",2,Sheet1!I879="Medical",3,Sheet1!I879="Technical Degree",4,Sheet1!I879="Other",5)</f>
        <v>4</v>
      </c>
      <c r="I879">
        <v>1</v>
      </c>
      <c r="J879">
        <v>1228</v>
      </c>
      <c r="K879">
        <v>4</v>
      </c>
      <c r="L879">
        <f>IF(Sheet1!M879="Male",0,1)</f>
        <v>0</v>
      </c>
      <c r="M879">
        <v>60</v>
      </c>
      <c r="N879">
        <v>3</v>
      </c>
      <c r="O879">
        <v>2</v>
      </c>
      <c r="P879" cm="1">
        <f t="array" ref="P879">_xlfn.IFS(Sheet1!Q879="Healthcare Representative",0,Sheet1!Q879="Human Resources",1,Sheet1!Q879="Laboratory Technician",2,Sheet1!Q879="Manager",3,Sheet1!Q879="Manufacturing Director",4,Sheet1!Q879="Research Director",5,Sheet1!Q879="Research Scientist",6,Sheet1!Q879="Sales Executive",7,Sheet1!Q879="Sales Representative",8)</f>
        <v>4</v>
      </c>
      <c r="Q879">
        <v>4</v>
      </c>
      <c r="R879">
        <f>IF(Sheet1!S879="Single",0,IF(Sheet1!S879="Married",1,2))</f>
        <v>2</v>
      </c>
      <c r="S879">
        <v>7379</v>
      </c>
      <c r="T879">
        <v>17433</v>
      </c>
      <c r="U879">
        <v>2</v>
      </c>
      <c r="V879">
        <f>IF(Sheet1!X879="No",0,1)</f>
        <v>0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</row>
    <row r="880" spans="1:34" x14ac:dyDescent="0.3">
      <c r="A880">
        <f>IF(Sheet1!C880="No",0,1)</f>
        <v>0</v>
      </c>
      <c r="B880">
        <v>42</v>
      </c>
      <c r="C880">
        <f>IF(Sheet1!D880="Non-Travel",0,IF(Sheet1!D880="Travel_Frequently",1,2))</f>
        <v>0</v>
      </c>
      <c r="D880">
        <v>179</v>
      </c>
      <c r="E880">
        <f>IF(Sheet1!F880="Human Resources",0,IF(Sheet1!F880="Research &amp; Development",1,2))</f>
        <v>0</v>
      </c>
      <c r="F880">
        <v>2</v>
      </c>
      <c r="G880">
        <v>5</v>
      </c>
      <c r="H880" cm="1">
        <f t="array" ref="H880">_xlfn.IFS(Sheet1!I880="Human Resources",0,Sheet1!I880="Life Sciences",1,Sheet1!I880="Marketing",2,Sheet1!I880="Medical",3,Sheet1!I880="Technical Degree",4,Sheet1!I880="Other",5)</f>
        <v>3</v>
      </c>
      <c r="I880">
        <v>1</v>
      </c>
      <c r="J880">
        <v>1231</v>
      </c>
      <c r="K880">
        <v>4</v>
      </c>
      <c r="L880">
        <f>IF(Sheet1!M880="Male",0,1)</f>
        <v>0</v>
      </c>
      <c r="M880">
        <v>79</v>
      </c>
      <c r="N880">
        <v>4</v>
      </c>
      <c r="O880">
        <v>2</v>
      </c>
      <c r="P880" cm="1">
        <f t="array" ref="P880">_xlfn.IFS(Sheet1!Q880="Healthcare Representative",0,Sheet1!Q880="Human Resources",1,Sheet1!Q880="Laboratory Technician",2,Sheet1!Q880="Manager",3,Sheet1!Q880="Manufacturing Director",4,Sheet1!Q880="Research Director",5,Sheet1!Q880="Research Scientist",6,Sheet1!Q880="Sales Executive",7,Sheet1!Q880="Sales Representative",8)</f>
        <v>1</v>
      </c>
      <c r="Q880">
        <v>1</v>
      </c>
      <c r="R880">
        <f>IF(Sheet1!S880="Single",0,IF(Sheet1!S880="Married",1,2))</f>
        <v>1</v>
      </c>
      <c r="S880">
        <v>6272</v>
      </c>
      <c r="T880">
        <v>12858</v>
      </c>
      <c r="U880">
        <v>7</v>
      </c>
      <c r="V880">
        <f>IF(Sheet1!X880="No",0,1)</f>
        <v>0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</row>
    <row r="881" spans="1:34" x14ac:dyDescent="0.3">
      <c r="A881">
        <f>IF(Sheet1!C881="No",0,1)</f>
        <v>0</v>
      </c>
      <c r="B881">
        <v>60</v>
      </c>
      <c r="C881">
        <f>IF(Sheet1!D881="Non-Travel",0,IF(Sheet1!D881="Travel_Frequently",1,2))</f>
        <v>2</v>
      </c>
      <c r="D881">
        <v>696</v>
      </c>
      <c r="E881">
        <f>IF(Sheet1!F881="Human Resources",0,IF(Sheet1!F881="Research &amp; Development",1,2))</f>
        <v>2</v>
      </c>
      <c r="F881">
        <v>7</v>
      </c>
      <c r="G881">
        <v>4</v>
      </c>
      <c r="H881" cm="1">
        <f t="array" ref="H881">_xlfn.IFS(Sheet1!I881="Human Resources",0,Sheet1!I881="Life Sciences",1,Sheet1!I881="Marketing",2,Sheet1!I881="Medical",3,Sheet1!I881="Technical Degree",4,Sheet1!I881="Other",5)</f>
        <v>2</v>
      </c>
      <c r="I881">
        <v>1</v>
      </c>
      <c r="J881">
        <v>1233</v>
      </c>
      <c r="K881">
        <v>2</v>
      </c>
      <c r="L881">
        <f>IF(Sheet1!M881="Male",0,1)</f>
        <v>0</v>
      </c>
      <c r="M881">
        <v>52</v>
      </c>
      <c r="N881">
        <v>4</v>
      </c>
      <c r="O881">
        <v>2</v>
      </c>
      <c r="P881" cm="1">
        <f t="array" ref="P881">_xlfn.IFS(Sheet1!Q881="Healthcare Representative",0,Sheet1!Q881="Human Resources",1,Sheet1!Q881="Laboratory Technician",2,Sheet1!Q881="Manager",3,Sheet1!Q881="Manufacturing Director",4,Sheet1!Q881="Research Director",5,Sheet1!Q881="Research Scientist",6,Sheet1!Q881="Sales Executive",7,Sheet1!Q881="Sales Representative",8)</f>
        <v>7</v>
      </c>
      <c r="Q881">
        <v>4</v>
      </c>
      <c r="R881">
        <f>IF(Sheet1!S881="Single",0,IF(Sheet1!S881="Married",1,2))</f>
        <v>2</v>
      </c>
      <c r="S881">
        <v>5220</v>
      </c>
      <c r="T881">
        <v>10893</v>
      </c>
      <c r="U881">
        <v>0</v>
      </c>
      <c r="V881">
        <f>IF(Sheet1!X881="No",0,1)</f>
        <v>1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</row>
    <row r="882" spans="1:34" x14ac:dyDescent="0.3">
      <c r="A882">
        <f>IF(Sheet1!C882="No",0,1)</f>
        <v>0</v>
      </c>
      <c r="B882">
        <v>32</v>
      </c>
      <c r="C882">
        <f>IF(Sheet1!D882="Non-Travel",0,IF(Sheet1!D882="Travel_Frequently",1,2))</f>
        <v>1</v>
      </c>
      <c r="D882">
        <v>116</v>
      </c>
      <c r="E882">
        <f>IF(Sheet1!F882="Human Resources",0,IF(Sheet1!F882="Research &amp; Development",1,2))</f>
        <v>1</v>
      </c>
      <c r="F882">
        <v>13</v>
      </c>
      <c r="G882">
        <v>3</v>
      </c>
      <c r="H882" cm="1">
        <f t="array" ref="H882">_xlfn.IFS(Sheet1!I882="Human Resources",0,Sheet1!I882="Life Sciences",1,Sheet1!I882="Marketing",2,Sheet1!I882="Medical",3,Sheet1!I882="Technical Degree",4,Sheet1!I882="Other",5)</f>
        <v>5</v>
      </c>
      <c r="I882">
        <v>1</v>
      </c>
      <c r="J882">
        <v>1234</v>
      </c>
      <c r="K882">
        <v>3</v>
      </c>
      <c r="L882">
        <f>IF(Sheet1!M882="Male",0,1)</f>
        <v>1</v>
      </c>
      <c r="M882">
        <v>77</v>
      </c>
      <c r="N882">
        <v>2</v>
      </c>
      <c r="O882">
        <v>1</v>
      </c>
      <c r="P882" cm="1">
        <f t="array" ref="P882">_xlfn.IFS(Sheet1!Q882="Healthcare Representative",0,Sheet1!Q882="Human Resources",1,Sheet1!Q882="Laboratory Technician",2,Sheet1!Q882="Manager",3,Sheet1!Q882="Manufacturing Director",4,Sheet1!Q882="Research Director",5,Sheet1!Q882="Research Scientist",6,Sheet1!Q882="Sales Executive",7,Sheet1!Q882="Sales Representative",8)</f>
        <v>2</v>
      </c>
      <c r="Q882">
        <v>2</v>
      </c>
      <c r="R882">
        <f>IF(Sheet1!S882="Single",0,IF(Sheet1!S882="Married",1,2))</f>
        <v>1</v>
      </c>
      <c r="S882">
        <v>2743</v>
      </c>
      <c r="T882">
        <v>7331</v>
      </c>
      <c r="U882">
        <v>1</v>
      </c>
      <c r="V882">
        <f>IF(Sheet1!X882="No",0,1)</f>
        <v>0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</row>
    <row r="883" spans="1:34" x14ac:dyDescent="0.3">
      <c r="A883">
        <f>IF(Sheet1!C883="No",0,1)</f>
        <v>0</v>
      </c>
      <c r="B883">
        <v>32</v>
      </c>
      <c r="C883">
        <f>IF(Sheet1!D883="Non-Travel",0,IF(Sheet1!D883="Travel_Frequently",1,2))</f>
        <v>1</v>
      </c>
      <c r="D883">
        <v>1316</v>
      </c>
      <c r="E883">
        <f>IF(Sheet1!F883="Human Resources",0,IF(Sheet1!F883="Research &amp; Development",1,2))</f>
        <v>1</v>
      </c>
      <c r="F883">
        <v>2</v>
      </c>
      <c r="G883">
        <v>2</v>
      </c>
      <c r="H883" cm="1">
        <f t="array" ref="H883">_xlfn.IFS(Sheet1!I883="Human Resources",0,Sheet1!I883="Life Sciences",1,Sheet1!I883="Marketing",2,Sheet1!I883="Medical",3,Sheet1!I883="Technical Degree",4,Sheet1!I883="Other",5)</f>
        <v>1</v>
      </c>
      <c r="I883">
        <v>1</v>
      </c>
      <c r="J883">
        <v>1235</v>
      </c>
      <c r="K883">
        <v>4</v>
      </c>
      <c r="L883">
        <f>IF(Sheet1!M883="Male",0,1)</f>
        <v>1</v>
      </c>
      <c r="M883">
        <v>38</v>
      </c>
      <c r="N883">
        <v>3</v>
      </c>
      <c r="O883">
        <v>2</v>
      </c>
      <c r="P883" cm="1">
        <f t="array" ref="P883">_xlfn.IFS(Sheet1!Q883="Healthcare Representative",0,Sheet1!Q883="Human Resources",1,Sheet1!Q883="Laboratory Technician",2,Sheet1!Q883="Manager",3,Sheet1!Q883="Manufacturing Director",4,Sheet1!Q883="Research Director",5,Sheet1!Q883="Research Scientist",6,Sheet1!Q883="Sales Executive",7,Sheet1!Q883="Sales Representative",8)</f>
        <v>6</v>
      </c>
      <c r="Q883">
        <v>3</v>
      </c>
      <c r="R883">
        <f>IF(Sheet1!S883="Single",0,IF(Sheet1!S883="Married",1,2))</f>
        <v>0</v>
      </c>
      <c r="S883">
        <v>4998</v>
      </c>
      <c r="T883">
        <v>2338</v>
      </c>
      <c r="U883">
        <v>4</v>
      </c>
      <c r="V883">
        <f>IF(Sheet1!X883="No",0,1)</f>
        <v>1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</row>
    <row r="884" spans="1:34" x14ac:dyDescent="0.3">
      <c r="A884">
        <f>IF(Sheet1!C884="No",0,1)</f>
        <v>0</v>
      </c>
      <c r="B884">
        <v>36</v>
      </c>
      <c r="C884">
        <f>IF(Sheet1!D884="Non-Travel",0,IF(Sheet1!D884="Travel_Frequently",1,2))</f>
        <v>2</v>
      </c>
      <c r="D884">
        <v>363</v>
      </c>
      <c r="E884">
        <f>IF(Sheet1!F884="Human Resources",0,IF(Sheet1!F884="Research &amp; Development",1,2))</f>
        <v>1</v>
      </c>
      <c r="F884">
        <v>1</v>
      </c>
      <c r="G884">
        <v>3</v>
      </c>
      <c r="H884" cm="1">
        <f t="array" ref="H884">_xlfn.IFS(Sheet1!I884="Human Resources",0,Sheet1!I884="Life Sciences",1,Sheet1!I884="Marketing",2,Sheet1!I884="Medical",3,Sheet1!I884="Technical Degree",4,Sheet1!I884="Other",5)</f>
        <v>4</v>
      </c>
      <c r="I884">
        <v>1</v>
      </c>
      <c r="J884">
        <v>1237</v>
      </c>
      <c r="K884">
        <v>3</v>
      </c>
      <c r="L884">
        <f>IF(Sheet1!M884="Male",0,1)</f>
        <v>1</v>
      </c>
      <c r="M884">
        <v>77</v>
      </c>
      <c r="N884">
        <v>1</v>
      </c>
      <c r="O884">
        <v>3</v>
      </c>
      <c r="P884" cm="1">
        <f t="array" ref="P884">_xlfn.IFS(Sheet1!Q884="Healthcare Representative",0,Sheet1!Q884="Human Resources",1,Sheet1!Q884="Laboratory Technician",2,Sheet1!Q884="Manager",3,Sheet1!Q884="Manufacturing Director",4,Sheet1!Q884="Research Director",5,Sheet1!Q884="Research Scientist",6,Sheet1!Q884="Sales Executive",7,Sheet1!Q884="Sales Representative",8)</f>
        <v>4</v>
      </c>
      <c r="Q884">
        <v>1</v>
      </c>
      <c r="R884">
        <f>IF(Sheet1!S884="Single",0,IF(Sheet1!S884="Married",1,2))</f>
        <v>2</v>
      </c>
      <c r="S884">
        <v>10252</v>
      </c>
      <c r="T884">
        <v>4235</v>
      </c>
      <c r="U884">
        <v>2</v>
      </c>
      <c r="V884">
        <f>IF(Sheet1!X884="No",0,1)</f>
        <v>1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</row>
    <row r="885" spans="1:34" x14ac:dyDescent="0.3">
      <c r="A885">
        <f>IF(Sheet1!C885="No",0,1)</f>
        <v>0</v>
      </c>
      <c r="B885">
        <v>33</v>
      </c>
      <c r="C885">
        <f>IF(Sheet1!D885="Non-Travel",0,IF(Sheet1!D885="Travel_Frequently",1,2))</f>
        <v>2</v>
      </c>
      <c r="D885">
        <v>117</v>
      </c>
      <c r="E885">
        <f>IF(Sheet1!F885="Human Resources",0,IF(Sheet1!F885="Research &amp; Development",1,2))</f>
        <v>1</v>
      </c>
      <c r="F885">
        <v>9</v>
      </c>
      <c r="G885">
        <v>3</v>
      </c>
      <c r="H885" cm="1">
        <f t="array" ref="H885">_xlfn.IFS(Sheet1!I885="Human Resources",0,Sheet1!I885="Life Sciences",1,Sheet1!I885="Marketing",2,Sheet1!I885="Medical",3,Sheet1!I885="Technical Degree",4,Sheet1!I885="Other",5)</f>
        <v>3</v>
      </c>
      <c r="I885">
        <v>1</v>
      </c>
      <c r="J885">
        <v>1238</v>
      </c>
      <c r="K885">
        <v>1</v>
      </c>
      <c r="L885">
        <f>IF(Sheet1!M885="Male",0,1)</f>
        <v>0</v>
      </c>
      <c r="M885">
        <v>60</v>
      </c>
      <c r="N885">
        <v>3</v>
      </c>
      <c r="O885">
        <v>1</v>
      </c>
      <c r="P885" cm="1">
        <f t="array" ref="P885">_xlfn.IFS(Sheet1!Q885="Healthcare Representative",0,Sheet1!Q885="Human Resources",1,Sheet1!Q885="Laboratory Technician",2,Sheet1!Q885="Manager",3,Sheet1!Q885="Manufacturing Director",4,Sheet1!Q885="Research Director",5,Sheet1!Q885="Research Scientist",6,Sheet1!Q885="Sales Executive",7,Sheet1!Q885="Sales Representative",8)</f>
        <v>6</v>
      </c>
      <c r="Q885">
        <v>4</v>
      </c>
      <c r="R885">
        <f>IF(Sheet1!S885="Single",0,IF(Sheet1!S885="Married",1,2))</f>
        <v>1</v>
      </c>
      <c r="S885">
        <v>2781</v>
      </c>
      <c r="T885">
        <v>6311</v>
      </c>
      <c r="U885">
        <v>0</v>
      </c>
      <c r="V885">
        <f>IF(Sheet1!X885="No",0,1)</f>
        <v>0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</row>
    <row r="886" spans="1:34" x14ac:dyDescent="0.3">
      <c r="A886">
        <f>IF(Sheet1!C886="No",0,1)</f>
        <v>0</v>
      </c>
      <c r="B886">
        <v>40</v>
      </c>
      <c r="C886">
        <f>IF(Sheet1!D886="Non-Travel",0,IF(Sheet1!D886="Travel_Frequently",1,2))</f>
        <v>2</v>
      </c>
      <c r="D886">
        <v>107</v>
      </c>
      <c r="E886">
        <f>IF(Sheet1!F886="Human Resources",0,IF(Sheet1!F886="Research &amp; Development",1,2))</f>
        <v>2</v>
      </c>
      <c r="F886">
        <v>10</v>
      </c>
      <c r="G886">
        <v>3</v>
      </c>
      <c r="H886" cm="1">
        <f t="array" ref="H886">_xlfn.IFS(Sheet1!I886="Human Resources",0,Sheet1!I886="Life Sciences",1,Sheet1!I886="Marketing",2,Sheet1!I886="Medical",3,Sheet1!I886="Technical Degree",4,Sheet1!I886="Other",5)</f>
        <v>4</v>
      </c>
      <c r="I886">
        <v>1</v>
      </c>
      <c r="J886">
        <v>1239</v>
      </c>
      <c r="K886">
        <v>2</v>
      </c>
      <c r="L886">
        <f>IF(Sheet1!M886="Male",0,1)</f>
        <v>1</v>
      </c>
      <c r="M886">
        <v>84</v>
      </c>
      <c r="N886">
        <v>2</v>
      </c>
      <c r="O886">
        <v>2</v>
      </c>
      <c r="P886" cm="1">
        <f t="array" ref="P886">_xlfn.IFS(Sheet1!Q886="Healthcare Representative",0,Sheet1!Q886="Human Resources",1,Sheet1!Q886="Laboratory Technician",2,Sheet1!Q886="Manager",3,Sheet1!Q886="Manufacturing Director",4,Sheet1!Q886="Research Director",5,Sheet1!Q886="Research Scientist",6,Sheet1!Q886="Sales Executive",7,Sheet1!Q886="Sales Representative",8)</f>
        <v>7</v>
      </c>
      <c r="Q886">
        <v>2</v>
      </c>
      <c r="R886">
        <f>IF(Sheet1!S886="Single",0,IF(Sheet1!S886="Married",1,2))</f>
        <v>2</v>
      </c>
      <c r="S886">
        <v>6852</v>
      </c>
      <c r="T886">
        <v>11591</v>
      </c>
      <c r="U886">
        <v>7</v>
      </c>
      <c r="V886">
        <f>IF(Sheet1!X886="No",0,1)</f>
        <v>0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</row>
    <row r="887" spans="1:34" x14ac:dyDescent="0.3">
      <c r="A887">
        <f>IF(Sheet1!C887="No",0,1)</f>
        <v>0</v>
      </c>
      <c r="B887">
        <v>25</v>
      </c>
      <c r="C887">
        <f>IF(Sheet1!D887="Non-Travel",0,IF(Sheet1!D887="Travel_Frequently",1,2))</f>
        <v>2</v>
      </c>
      <c r="D887">
        <v>1356</v>
      </c>
      <c r="E887">
        <f>IF(Sheet1!F887="Human Resources",0,IF(Sheet1!F887="Research &amp; Development",1,2))</f>
        <v>2</v>
      </c>
      <c r="F887">
        <v>10</v>
      </c>
      <c r="G887">
        <v>4</v>
      </c>
      <c r="H887" cm="1">
        <f t="array" ref="H887">_xlfn.IFS(Sheet1!I887="Human Resources",0,Sheet1!I887="Life Sciences",1,Sheet1!I887="Marketing",2,Sheet1!I887="Medical",3,Sheet1!I887="Technical Degree",4,Sheet1!I887="Other",5)</f>
        <v>1</v>
      </c>
      <c r="I887">
        <v>1</v>
      </c>
      <c r="J887">
        <v>1240</v>
      </c>
      <c r="K887">
        <v>3</v>
      </c>
      <c r="L887">
        <f>IF(Sheet1!M887="Male",0,1)</f>
        <v>0</v>
      </c>
      <c r="M887">
        <v>57</v>
      </c>
      <c r="N887">
        <v>3</v>
      </c>
      <c r="O887">
        <v>2</v>
      </c>
      <c r="P887" cm="1">
        <f t="array" ref="P887">_xlfn.IFS(Sheet1!Q887="Healthcare Representative",0,Sheet1!Q887="Human Resources",1,Sheet1!Q887="Laboratory Technician",2,Sheet1!Q887="Manager",3,Sheet1!Q887="Manufacturing Director",4,Sheet1!Q887="Research Director",5,Sheet1!Q887="Research Scientist",6,Sheet1!Q887="Sales Executive",7,Sheet1!Q887="Sales Representative",8)</f>
        <v>7</v>
      </c>
      <c r="Q887">
        <v>4</v>
      </c>
      <c r="R887">
        <f>IF(Sheet1!S887="Single",0,IF(Sheet1!S887="Married",1,2))</f>
        <v>0</v>
      </c>
      <c r="S887">
        <v>4950</v>
      </c>
      <c r="T887">
        <v>20623</v>
      </c>
      <c r="U887">
        <v>0</v>
      </c>
      <c r="V887">
        <f>IF(Sheet1!X887="No",0,1)</f>
        <v>0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</row>
    <row r="888" spans="1:34" x14ac:dyDescent="0.3">
      <c r="A888">
        <f>IF(Sheet1!C888="No",0,1)</f>
        <v>0</v>
      </c>
      <c r="B888">
        <v>30</v>
      </c>
      <c r="C888">
        <f>IF(Sheet1!D888="Non-Travel",0,IF(Sheet1!D888="Travel_Frequently",1,2))</f>
        <v>2</v>
      </c>
      <c r="D888">
        <v>1465</v>
      </c>
      <c r="E888">
        <f>IF(Sheet1!F888="Human Resources",0,IF(Sheet1!F888="Research &amp; Development",1,2))</f>
        <v>1</v>
      </c>
      <c r="F888">
        <v>1</v>
      </c>
      <c r="G888">
        <v>3</v>
      </c>
      <c r="H888" cm="1">
        <f t="array" ref="H888">_xlfn.IFS(Sheet1!I888="Human Resources",0,Sheet1!I888="Life Sciences",1,Sheet1!I888="Marketing",2,Sheet1!I888="Medical",3,Sheet1!I888="Technical Degree",4,Sheet1!I888="Other",5)</f>
        <v>3</v>
      </c>
      <c r="I888">
        <v>1</v>
      </c>
      <c r="J888">
        <v>1241</v>
      </c>
      <c r="K888">
        <v>4</v>
      </c>
      <c r="L888">
        <f>IF(Sheet1!M888="Male",0,1)</f>
        <v>0</v>
      </c>
      <c r="M888">
        <v>63</v>
      </c>
      <c r="N888">
        <v>3</v>
      </c>
      <c r="O888">
        <v>1</v>
      </c>
      <c r="P888" cm="1">
        <f t="array" ref="P888">_xlfn.IFS(Sheet1!Q888="Healthcare Representative",0,Sheet1!Q888="Human Resources",1,Sheet1!Q888="Laboratory Technician",2,Sheet1!Q888="Manager",3,Sheet1!Q888="Manufacturing Director",4,Sheet1!Q888="Research Director",5,Sheet1!Q888="Research Scientist",6,Sheet1!Q888="Sales Executive",7,Sheet1!Q888="Sales Representative",8)</f>
        <v>6</v>
      </c>
      <c r="Q888">
        <v>2</v>
      </c>
      <c r="R888">
        <f>IF(Sheet1!S888="Single",0,IF(Sheet1!S888="Married",1,2))</f>
        <v>1</v>
      </c>
      <c r="S888">
        <v>3579</v>
      </c>
      <c r="T888">
        <v>9369</v>
      </c>
      <c r="U888">
        <v>0</v>
      </c>
      <c r="V888">
        <f>IF(Sheet1!X888="No",0,1)</f>
        <v>1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</row>
    <row r="889" spans="1:34" x14ac:dyDescent="0.3">
      <c r="A889">
        <f>IF(Sheet1!C889="No",0,1)</f>
        <v>0</v>
      </c>
      <c r="B889">
        <v>42</v>
      </c>
      <c r="C889">
        <f>IF(Sheet1!D889="Non-Travel",0,IF(Sheet1!D889="Travel_Frequently",1,2))</f>
        <v>1</v>
      </c>
      <c r="D889">
        <v>458</v>
      </c>
      <c r="E889">
        <f>IF(Sheet1!F889="Human Resources",0,IF(Sheet1!F889="Research &amp; Development",1,2))</f>
        <v>1</v>
      </c>
      <c r="F889">
        <v>26</v>
      </c>
      <c r="G889">
        <v>5</v>
      </c>
      <c r="H889" cm="1">
        <f t="array" ref="H889">_xlfn.IFS(Sheet1!I889="Human Resources",0,Sheet1!I889="Life Sciences",1,Sheet1!I889="Marketing",2,Sheet1!I889="Medical",3,Sheet1!I889="Technical Degree",4,Sheet1!I889="Other",5)</f>
        <v>3</v>
      </c>
      <c r="I889">
        <v>1</v>
      </c>
      <c r="J889">
        <v>1242</v>
      </c>
      <c r="K889">
        <v>1</v>
      </c>
      <c r="L889">
        <f>IF(Sheet1!M889="Male",0,1)</f>
        <v>1</v>
      </c>
      <c r="M889">
        <v>60</v>
      </c>
      <c r="N889">
        <v>3</v>
      </c>
      <c r="O889">
        <v>3</v>
      </c>
      <c r="P889" cm="1">
        <f t="array" ref="P889">_xlfn.IFS(Sheet1!Q889="Healthcare Representative",0,Sheet1!Q889="Human Resources",1,Sheet1!Q889="Laboratory Technician",2,Sheet1!Q889="Manager",3,Sheet1!Q889="Manufacturing Director",4,Sheet1!Q889="Research Director",5,Sheet1!Q889="Research Scientist",6,Sheet1!Q889="Sales Executive",7,Sheet1!Q889="Sales Representative",8)</f>
        <v>5</v>
      </c>
      <c r="Q889">
        <v>1</v>
      </c>
      <c r="R889">
        <f>IF(Sheet1!S889="Single",0,IF(Sheet1!S889="Married",1,2))</f>
        <v>1</v>
      </c>
      <c r="S889">
        <v>13191</v>
      </c>
      <c r="T889">
        <v>23281</v>
      </c>
      <c r="U889">
        <v>3</v>
      </c>
      <c r="V889">
        <f>IF(Sheet1!X889="No",0,1)</f>
        <v>1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3">
      <c r="A890">
        <f>IF(Sheet1!C890="No",0,1)</f>
        <v>0</v>
      </c>
      <c r="B890">
        <v>35</v>
      </c>
      <c r="C890">
        <f>IF(Sheet1!D890="Non-Travel",0,IF(Sheet1!D890="Travel_Frequently",1,2))</f>
        <v>0</v>
      </c>
      <c r="D890">
        <v>1212</v>
      </c>
      <c r="E890">
        <f>IF(Sheet1!F890="Human Resources",0,IF(Sheet1!F890="Research &amp; Development",1,2))</f>
        <v>2</v>
      </c>
      <c r="F890">
        <v>8</v>
      </c>
      <c r="G890">
        <v>2</v>
      </c>
      <c r="H890" cm="1">
        <f t="array" ref="H890">_xlfn.IFS(Sheet1!I890="Human Resources",0,Sheet1!I890="Life Sciences",1,Sheet1!I890="Marketing",2,Sheet1!I890="Medical",3,Sheet1!I890="Technical Degree",4,Sheet1!I890="Other",5)</f>
        <v>2</v>
      </c>
      <c r="I890">
        <v>1</v>
      </c>
      <c r="J890">
        <v>1243</v>
      </c>
      <c r="K890">
        <v>3</v>
      </c>
      <c r="L890">
        <f>IF(Sheet1!M890="Male",0,1)</f>
        <v>1</v>
      </c>
      <c r="M890">
        <v>78</v>
      </c>
      <c r="N890">
        <v>2</v>
      </c>
      <c r="O890">
        <v>3</v>
      </c>
      <c r="P890" cm="1">
        <f t="array" ref="P890">_xlfn.IFS(Sheet1!Q890="Healthcare Representative",0,Sheet1!Q890="Human Resources",1,Sheet1!Q890="Laboratory Technician",2,Sheet1!Q890="Manager",3,Sheet1!Q890="Manufacturing Director",4,Sheet1!Q890="Research Director",5,Sheet1!Q890="Research Scientist",6,Sheet1!Q890="Sales Executive",7,Sheet1!Q890="Sales Representative",8)</f>
        <v>7</v>
      </c>
      <c r="Q890">
        <v>4</v>
      </c>
      <c r="R890">
        <f>IF(Sheet1!S890="Single",0,IF(Sheet1!S890="Married",1,2))</f>
        <v>1</v>
      </c>
      <c r="S890">
        <v>10377</v>
      </c>
      <c r="T890">
        <v>13755</v>
      </c>
      <c r="U890">
        <v>4</v>
      </c>
      <c r="V890">
        <f>IF(Sheet1!X890="No",0,1)</f>
        <v>1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</row>
    <row r="891" spans="1:34" x14ac:dyDescent="0.3">
      <c r="A891">
        <f>IF(Sheet1!C891="No",0,1)</f>
        <v>0</v>
      </c>
      <c r="B891">
        <v>27</v>
      </c>
      <c r="C891">
        <f>IF(Sheet1!D891="Non-Travel",0,IF(Sheet1!D891="Travel_Frequently",1,2))</f>
        <v>2</v>
      </c>
      <c r="D891">
        <v>1103</v>
      </c>
      <c r="E891">
        <f>IF(Sheet1!F891="Human Resources",0,IF(Sheet1!F891="Research &amp; Development",1,2))</f>
        <v>1</v>
      </c>
      <c r="F891">
        <v>14</v>
      </c>
      <c r="G891">
        <v>3</v>
      </c>
      <c r="H891" cm="1">
        <f t="array" ref="H891">_xlfn.IFS(Sheet1!I891="Human Resources",0,Sheet1!I891="Life Sciences",1,Sheet1!I891="Marketing",2,Sheet1!I891="Medical",3,Sheet1!I891="Technical Degree",4,Sheet1!I891="Other",5)</f>
        <v>1</v>
      </c>
      <c r="I891">
        <v>1</v>
      </c>
      <c r="J891">
        <v>1244</v>
      </c>
      <c r="K891">
        <v>1</v>
      </c>
      <c r="L891">
        <f>IF(Sheet1!M891="Male",0,1)</f>
        <v>0</v>
      </c>
      <c r="M891">
        <v>42</v>
      </c>
      <c r="N891">
        <v>3</v>
      </c>
      <c r="O891">
        <v>1</v>
      </c>
      <c r="P891" cm="1">
        <f t="array" ref="P891">_xlfn.IFS(Sheet1!Q891="Healthcare Representative",0,Sheet1!Q891="Human Resources",1,Sheet1!Q891="Laboratory Technician",2,Sheet1!Q891="Manager",3,Sheet1!Q891="Manufacturing Director",4,Sheet1!Q891="Research Director",5,Sheet1!Q891="Research Scientist",6,Sheet1!Q891="Sales Executive",7,Sheet1!Q891="Sales Representative",8)</f>
        <v>6</v>
      </c>
      <c r="Q891">
        <v>1</v>
      </c>
      <c r="R891">
        <f>IF(Sheet1!S891="Single",0,IF(Sheet1!S891="Married",1,2))</f>
        <v>1</v>
      </c>
      <c r="S891">
        <v>2235</v>
      </c>
      <c r="T891">
        <v>14377</v>
      </c>
      <c r="U891">
        <v>1</v>
      </c>
      <c r="V891">
        <f>IF(Sheet1!X891="No",0,1)</f>
        <v>1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</row>
    <row r="892" spans="1:34" x14ac:dyDescent="0.3">
      <c r="A892">
        <f>IF(Sheet1!C892="No",0,1)</f>
        <v>0</v>
      </c>
      <c r="B892">
        <v>54</v>
      </c>
      <c r="C892">
        <f>IF(Sheet1!D892="Non-Travel",0,IF(Sheet1!D892="Travel_Frequently",1,2))</f>
        <v>1</v>
      </c>
      <c r="D892">
        <v>966</v>
      </c>
      <c r="E892">
        <f>IF(Sheet1!F892="Human Resources",0,IF(Sheet1!F892="Research &amp; Development",1,2))</f>
        <v>1</v>
      </c>
      <c r="F892">
        <v>1</v>
      </c>
      <c r="G892">
        <v>4</v>
      </c>
      <c r="H892" cm="1">
        <f t="array" ref="H892">_xlfn.IFS(Sheet1!I892="Human Resources",0,Sheet1!I892="Life Sciences",1,Sheet1!I892="Marketing",2,Sheet1!I892="Medical",3,Sheet1!I892="Technical Degree",4,Sheet1!I892="Other",5)</f>
        <v>1</v>
      </c>
      <c r="I892">
        <v>1</v>
      </c>
      <c r="J892">
        <v>1245</v>
      </c>
      <c r="K892">
        <v>4</v>
      </c>
      <c r="L892">
        <f>IF(Sheet1!M892="Male",0,1)</f>
        <v>1</v>
      </c>
      <c r="M892">
        <v>53</v>
      </c>
      <c r="N892">
        <v>3</v>
      </c>
      <c r="O892">
        <v>3</v>
      </c>
      <c r="P892" cm="1">
        <f t="array" ref="P892">_xlfn.IFS(Sheet1!Q892="Healthcare Representative",0,Sheet1!Q892="Human Resources",1,Sheet1!Q892="Laboratory Technician",2,Sheet1!Q892="Manager",3,Sheet1!Q892="Manufacturing Director",4,Sheet1!Q892="Research Director",5,Sheet1!Q892="Research Scientist",6,Sheet1!Q892="Sales Executive",7,Sheet1!Q892="Sales Representative",8)</f>
        <v>4</v>
      </c>
      <c r="Q892">
        <v>3</v>
      </c>
      <c r="R892">
        <f>IF(Sheet1!S892="Single",0,IF(Sheet1!S892="Married",1,2))</f>
        <v>2</v>
      </c>
      <c r="S892">
        <v>10502</v>
      </c>
      <c r="T892">
        <v>9659</v>
      </c>
      <c r="U892">
        <v>7</v>
      </c>
      <c r="V892">
        <f>IF(Sheet1!X892="No",0,1)</f>
        <v>0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</row>
    <row r="893" spans="1:34" x14ac:dyDescent="0.3">
      <c r="A893">
        <f>IF(Sheet1!C893="No",0,1)</f>
        <v>0</v>
      </c>
      <c r="B893">
        <v>44</v>
      </c>
      <c r="C893">
        <f>IF(Sheet1!D893="Non-Travel",0,IF(Sheet1!D893="Travel_Frequently",1,2))</f>
        <v>2</v>
      </c>
      <c r="D893">
        <v>1117</v>
      </c>
      <c r="E893">
        <f>IF(Sheet1!F893="Human Resources",0,IF(Sheet1!F893="Research &amp; Development",1,2))</f>
        <v>1</v>
      </c>
      <c r="F893">
        <v>2</v>
      </c>
      <c r="G893">
        <v>1</v>
      </c>
      <c r="H893" cm="1">
        <f t="array" ref="H893">_xlfn.IFS(Sheet1!I893="Human Resources",0,Sheet1!I893="Life Sciences",1,Sheet1!I893="Marketing",2,Sheet1!I893="Medical",3,Sheet1!I893="Technical Degree",4,Sheet1!I893="Other",5)</f>
        <v>1</v>
      </c>
      <c r="I893">
        <v>1</v>
      </c>
      <c r="J893">
        <v>1246</v>
      </c>
      <c r="K893">
        <v>1</v>
      </c>
      <c r="L893">
        <f>IF(Sheet1!M893="Male",0,1)</f>
        <v>1</v>
      </c>
      <c r="M893">
        <v>72</v>
      </c>
      <c r="N893">
        <v>4</v>
      </c>
      <c r="O893">
        <v>1</v>
      </c>
      <c r="P893" cm="1">
        <f t="array" ref="P893">_xlfn.IFS(Sheet1!Q893="Healthcare Representative",0,Sheet1!Q893="Human Resources",1,Sheet1!Q893="Laboratory Technician",2,Sheet1!Q893="Manager",3,Sheet1!Q893="Manufacturing Director",4,Sheet1!Q893="Research Director",5,Sheet1!Q893="Research Scientist",6,Sheet1!Q893="Sales Executive",7,Sheet1!Q893="Sales Representative",8)</f>
        <v>6</v>
      </c>
      <c r="Q893">
        <v>4</v>
      </c>
      <c r="R893">
        <f>IF(Sheet1!S893="Single",0,IF(Sheet1!S893="Married",1,2))</f>
        <v>1</v>
      </c>
      <c r="S893">
        <v>2011</v>
      </c>
      <c r="T893">
        <v>19982</v>
      </c>
      <c r="U893">
        <v>1</v>
      </c>
      <c r="V893">
        <f>IF(Sheet1!X893="No",0,1)</f>
        <v>0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</row>
    <row r="894" spans="1:34" x14ac:dyDescent="0.3">
      <c r="A894">
        <f>IF(Sheet1!C894="No",0,1)</f>
        <v>1</v>
      </c>
      <c r="B894">
        <v>19</v>
      </c>
      <c r="C894">
        <f>IF(Sheet1!D894="Non-Travel",0,IF(Sheet1!D894="Travel_Frequently",1,2))</f>
        <v>0</v>
      </c>
      <c r="D894">
        <v>504</v>
      </c>
      <c r="E894">
        <f>IF(Sheet1!F894="Human Resources",0,IF(Sheet1!F894="Research &amp; Development",1,2))</f>
        <v>1</v>
      </c>
      <c r="F894">
        <v>10</v>
      </c>
      <c r="G894">
        <v>3</v>
      </c>
      <c r="H894" cm="1">
        <f t="array" ref="H894">_xlfn.IFS(Sheet1!I894="Human Resources",0,Sheet1!I894="Life Sciences",1,Sheet1!I894="Marketing",2,Sheet1!I894="Medical",3,Sheet1!I894="Technical Degree",4,Sheet1!I894="Other",5)</f>
        <v>3</v>
      </c>
      <c r="I894">
        <v>1</v>
      </c>
      <c r="J894">
        <v>1248</v>
      </c>
      <c r="K894">
        <v>1</v>
      </c>
      <c r="L894">
        <f>IF(Sheet1!M894="Male",0,1)</f>
        <v>1</v>
      </c>
      <c r="M894">
        <v>96</v>
      </c>
      <c r="N894">
        <v>2</v>
      </c>
      <c r="O894">
        <v>1</v>
      </c>
      <c r="P894" cm="1">
        <f t="array" ref="P894">_xlfn.IFS(Sheet1!Q894="Healthcare Representative",0,Sheet1!Q894="Human Resources",1,Sheet1!Q894="Laboratory Technician",2,Sheet1!Q894="Manager",3,Sheet1!Q894="Manufacturing Director",4,Sheet1!Q894="Research Director",5,Sheet1!Q894="Research Scientist",6,Sheet1!Q894="Sales Executive",7,Sheet1!Q894="Sales Representative",8)</f>
        <v>6</v>
      </c>
      <c r="Q894">
        <v>2</v>
      </c>
      <c r="R894">
        <f>IF(Sheet1!S894="Single",0,IF(Sheet1!S894="Married",1,2))</f>
        <v>0</v>
      </c>
      <c r="S894">
        <v>1859</v>
      </c>
      <c r="T894">
        <v>6148</v>
      </c>
      <c r="U894">
        <v>1</v>
      </c>
      <c r="V894">
        <f>IF(Sheet1!X894="No",0,1)</f>
        <v>1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</row>
    <row r="895" spans="1:34" x14ac:dyDescent="0.3">
      <c r="A895">
        <f>IF(Sheet1!C895="No",0,1)</f>
        <v>0</v>
      </c>
      <c r="B895">
        <v>29</v>
      </c>
      <c r="C895">
        <f>IF(Sheet1!D895="Non-Travel",0,IF(Sheet1!D895="Travel_Frequently",1,2))</f>
        <v>2</v>
      </c>
      <c r="D895">
        <v>1010</v>
      </c>
      <c r="E895">
        <f>IF(Sheet1!F895="Human Resources",0,IF(Sheet1!F895="Research &amp; Development",1,2))</f>
        <v>1</v>
      </c>
      <c r="F895">
        <v>1</v>
      </c>
      <c r="G895">
        <v>3</v>
      </c>
      <c r="H895" cm="1">
        <f t="array" ref="H895">_xlfn.IFS(Sheet1!I895="Human Resources",0,Sheet1!I895="Life Sciences",1,Sheet1!I895="Marketing",2,Sheet1!I895="Medical",3,Sheet1!I895="Technical Degree",4,Sheet1!I895="Other",5)</f>
        <v>1</v>
      </c>
      <c r="I895">
        <v>1</v>
      </c>
      <c r="J895">
        <v>1249</v>
      </c>
      <c r="K895">
        <v>1</v>
      </c>
      <c r="L895">
        <f>IF(Sheet1!M895="Male",0,1)</f>
        <v>1</v>
      </c>
      <c r="M895">
        <v>97</v>
      </c>
      <c r="N895">
        <v>3</v>
      </c>
      <c r="O895">
        <v>1</v>
      </c>
      <c r="P895" cm="1">
        <f t="array" ref="P895">_xlfn.IFS(Sheet1!Q895="Healthcare Representative",0,Sheet1!Q895="Human Resources",1,Sheet1!Q895="Laboratory Technician",2,Sheet1!Q895="Manager",3,Sheet1!Q895="Manufacturing Director",4,Sheet1!Q895="Research Director",5,Sheet1!Q895="Research Scientist",6,Sheet1!Q895="Sales Executive",7,Sheet1!Q895="Sales Representative",8)</f>
        <v>6</v>
      </c>
      <c r="Q895">
        <v>4</v>
      </c>
      <c r="R895">
        <f>IF(Sheet1!S895="Single",0,IF(Sheet1!S895="Married",1,2))</f>
        <v>2</v>
      </c>
      <c r="S895">
        <v>3760</v>
      </c>
      <c r="T895">
        <v>5598</v>
      </c>
      <c r="U895">
        <v>1</v>
      </c>
      <c r="V895">
        <f>IF(Sheet1!X895="No",0,1)</f>
        <v>0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</row>
    <row r="896" spans="1:34" x14ac:dyDescent="0.3">
      <c r="A896">
        <f>IF(Sheet1!C896="No",0,1)</f>
        <v>0</v>
      </c>
      <c r="B896">
        <v>54</v>
      </c>
      <c r="C896">
        <f>IF(Sheet1!D896="Non-Travel",0,IF(Sheet1!D896="Travel_Frequently",1,2))</f>
        <v>2</v>
      </c>
      <c r="D896">
        <v>685</v>
      </c>
      <c r="E896">
        <f>IF(Sheet1!F896="Human Resources",0,IF(Sheet1!F896="Research &amp; Development",1,2))</f>
        <v>1</v>
      </c>
      <c r="F896">
        <v>3</v>
      </c>
      <c r="G896">
        <v>3</v>
      </c>
      <c r="H896" cm="1">
        <f t="array" ref="H896">_xlfn.IFS(Sheet1!I896="Human Resources",0,Sheet1!I896="Life Sciences",1,Sheet1!I896="Marketing",2,Sheet1!I896="Medical",3,Sheet1!I896="Technical Degree",4,Sheet1!I896="Other",5)</f>
        <v>1</v>
      </c>
      <c r="I896">
        <v>1</v>
      </c>
      <c r="J896">
        <v>1250</v>
      </c>
      <c r="K896">
        <v>4</v>
      </c>
      <c r="L896">
        <f>IF(Sheet1!M896="Male",0,1)</f>
        <v>0</v>
      </c>
      <c r="M896">
        <v>85</v>
      </c>
      <c r="N896">
        <v>3</v>
      </c>
      <c r="O896">
        <v>4</v>
      </c>
      <c r="P896" cm="1">
        <f t="array" ref="P896">_xlfn.IFS(Sheet1!Q896="Healthcare Representative",0,Sheet1!Q896="Human Resources",1,Sheet1!Q896="Laboratory Technician",2,Sheet1!Q896="Manager",3,Sheet1!Q896="Manufacturing Director",4,Sheet1!Q896="Research Director",5,Sheet1!Q896="Research Scientist",6,Sheet1!Q896="Sales Executive",7,Sheet1!Q896="Sales Representative",8)</f>
        <v>5</v>
      </c>
      <c r="Q896">
        <v>4</v>
      </c>
      <c r="R896">
        <f>IF(Sheet1!S896="Single",0,IF(Sheet1!S896="Married",1,2))</f>
        <v>1</v>
      </c>
      <c r="S896">
        <v>17779</v>
      </c>
      <c r="T896">
        <v>23474</v>
      </c>
      <c r="U896">
        <v>3</v>
      </c>
      <c r="V896">
        <f>IF(Sheet1!X896="No",0,1)</f>
        <v>0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</row>
    <row r="897" spans="1:34" x14ac:dyDescent="0.3">
      <c r="A897">
        <f>IF(Sheet1!C897="No",0,1)</f>
        <v>0</v>
      </c>
      <c r="B897">
        <v>31</v>
      </c>
      <c r="C897">
        <f>IF(Sheet1!D897="Non-Travel",0,IF(Sheet1!D897="Travel_Frequently",1,2))</f>
        <v>2</v>
      </c>
      <c r="D897">
        <v>1332</v>
      </c>
      <c r="E897">
        <f>IF(Sheet1!F897="Human Resources",0,IF(Sheet1!F897="Research &amp; Development",1,2))</f>
        <v>1</v>
      </c>
      <c r="F897">
        <v>11</v>
      </c>
      <c r="G897">
        <v>2</v>
      </c>
      <c r="H897" cm="1">
        <f t="array" ref="H897">_xlfn.IFS(Sheet1!I897="Human Resources",0,Sheet1!I897="Life Sciences",1,Sheet1!I897="Marketing",2,Sheet1!I897="Medical",3,Sheet1!I897="Technical Degree",4,Sheet1!I897="Other",5)</f>
        <v>3</v>
      </c>
      <c r="I897">
        <v>1</v>
      </c>
      <c r="J897">
        <v>1251</v>
      </c>
      <c r="K897">
        <v>3</v>
      </c>
      <c r="L897">
        <f>IF(Sheet1!M897="Male",0,1)</f>
        <v>0</v>
      </c>
      <c r="M897">
        <v>80</v>
      </c>
      <c r="N897">
        <v>3</v>
      </c>
      <c r="O897">
        <v>2</v>
      </c>
      <c r="P897" cm="1">
        <f t="array" ref="P897">_xlfn.IFS(Sheet1!Q897="Healthcare Representative",0,Sheet1!Q897="Human Resources",1,Sheet1!Q897="Laboratory Technician",2,Sheet1!Q897="Manager",3,Sheet1!Q897="Manufacturing Director",4,Sheet1!Q897="Research Director",5,Sheet1!Q897="Research Scientist",6,Sheet1!Q897="Sales Executive",7,Sheet1!Q897="Sales Representative",8)</f>
        <v>0</v>
      </c>
      <c r="Q897">
        <v>1</v>
      </c>
      <c r="R897">
        <f>IF(Sheet1!S897="Single",0,IF(Sheet1!S897="Married",1,2))</f>
        <v>1</v>
      </c>
      <c r="S897">
        <v>6833</v>
      </c>
      <c r="T897">
        <v>17089</v>
      </c>
      <c r="U897">
        <v>1</v>
      </c>
      <c r="V897">
        <f>IF(Sheet1!X897="No",0,1)</f>
        <v>1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</row>
    <row r="898" spans="1:34" x14ac:dyDescent="0.3">
      <c r="A898">
        <f>IF(Sheet1!C898="No",0,1)</f>
        <v>0</v>
      </c>
      <c r="B898">
        <v>31</v>
      </c>
      <c r="C898">
        <f>IF(Sheet1!D898="Non-Travel",0,IF(Sheet1!D898="Travel_Frequently",1,2))</f>
        <v>2</v>
      </c>
      <c r="D898">
        <v>1062</v>
      </c>
      <c r="E898">
        <f>IF(Sheet1!F898="Human Resources",0,IF(Sheet1!F898="Research &amp; Development",1,2))</f>
        <v>1</v>
      </c>
      <c r="F898">
        <v>24</v>
      </c>
      <c r="G898">
        <v>3</v>
      </c>
      <c r="H898" cm="1">
        <f t="array" ref="H898">_xlfn.IFS(Sheet1!I898="Human Resources",0,Sheet1!I898="Life Sciences",1,Sheet1!I898="Marketing",2,Sheet1!I898="Medical",3,Sheet1!I898="Technical Degree",4,Sheet1!I898="Other",5)</f>
        <v>3</v>
      </c>
      <c r="I898">
        <v>1</v>
      </c>
      <c r="J898">
        <v>1252</v>
      </c>
      <c r="K898">
        <v>3</v>
      </c>
      <c r="L898">
        <f>IF(Sheet1!M898="Male",0,1)</f>
        <v>1</v>
      </c>
      <c r="M898">
        <v>96</v>
      </c>
      <c r="N898">
        <v>2</v>
      </c>
      <c r="O898">
        <v>2</v>
      </c>
      <c r="P898" cm="1">
        <f t="array" ref="P898">_xlfn.IFS(Sheet1!Q898="Healthcare Representative",0,Sheet1!Q898="Human Resources",1,Sheet1!Q898="Laboratory Technician",2,Sheet1!Q898="Manager",3,Sheet1!Q898="Manufacturing Director",4,Sheet1!Q898="Research Director",5,Sheet1!Q898="Research Scientist",6,Sheet1!Q898="Sales Executive",7,Sheet1!Q898="Sales Representative",8)</f>
        <v>0</v>
      </c>
      <c r="Q898">
        <v>1</v>
      </c>
      <c r="R898">
        <f>IF(Sheet1!S898="Single",0,IF(Sheet1!S898="Married",1,2))</f>
        <v>0</v>
      </c>
      <c r="S898">
        <v>6812</v>
      </c>
      <c r="T898">
        <v>17198</v>
      </c>
      <c r="U898">
        <v>1</v>
      </c>
      <c r="V898">
        <f>IF(Sheet1!X898="No",0,1)</f>
        <v>0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</row>
    <row r="899" spans="1:34" x14ac:dyDescent="0.3">
      <c r="A899">
        <f>IF(Sheet1!C899="No",0,1)</f>
        <v>0</v>
      </c>
      <c r="B899">
        <v>59</v>
      </c>
      <c r="C899">
        <f>IF(Sheet1!D899="Non-Travel",0,IF(Sheet1!D899="Travel_Frequently",1,2))</f>
        <v>2</v>
      </c>
      <c r="D899">
        <v>326</v>
      </c>
      <c r="E899">
        <f>IF(Sheet1!F899="Human Resources",0,IF(Sheet1!F899="Research &amp; Development",1,2))</f>
        <v>2</v>
      </c>
      <c r="F899">
        <v>3</v>
      </c>
      <c r="G899">
        <v>3</v>
      </c>
      <c r="H899" cm="1">
        <f t="array" ref="H899">_xlfn.IFS(Sheet1!I899="Human Resources",0,Sheet1!I899="Life Sciences",1,Sheet1!I899="Marketing",2,Sheet1!I899="Medical",3,Sheet1!I899="Technical Degree",4,Sheet1!I899="Other",5)</f>
        <v>1</v>
      </c>
      <c r="I899">
        <v>1</v>
      </c>
      <c r="J899">
        <v>1254</v>
      </c>
      <c r="K899">
        <v>3</v>
      </c>
      <c r="L899">
        <f>IF(Sheet1!M899="Male",0,1)</f>
        <v>1</v>
      </c>
      <c r="M899">
        <v>48</v>
      </c>
      <c r="N899">
        <v>2</v>
      </c>
      <c r="O899">
        <v>2</v>
      </c>
      <c r="P899" cm="1">
        <f t="array" ref="P899">_xlfn.IFS(Sheet1!Q899="Healthcare Representative",0,Sheet1!Q899="Human Resources",1,Sheet1!Q899="Laboratory Technician",2,Sheet1!Q899="Manager",3,Sheet1!Q899="Manufacturing Director",4,Sheet1!Q899="Research Director",5,Sheet1!Q899="Research Scientist",6,Sheet1!Q899="Sales Executive",7,Sheet1!Q899="Sales Representative",8)</f>
        <v>7</v>
      </c>
      <c r="Q899">
        <v>4</v>
      </c>
      <c r="R899">
        <f>IF(Sheet1!S899="Single",0,IF(Sheet1!S899="Married",1,2))</f>
        <v>0</v>
      </c>
      <c r="S899">
        <v>5171</v>
      </c>
      <c r="T899">
        <v>16490</v>
      </c>
      <c r="U899">
        <v>5</v>
      </c>
      <c r="V899">
        <f>IF(Sheet1!X899="No",0,1)</f>
        <v>0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</row>
    <row r="900" spans="1:34" x14ac:dyDescent="0.3">
      <c r="A900">
        <f>IF(Sheet1!C900="No",0,1)</f>
        <v>0</v>
      </c>
      <c r="B900">
        <v>43</v>
      </c>
      <c r="C900">
        <f>IF(Sheet1!D900="Non-Travel",0,IF(Sheet1!D900="Travel_Frequently",1,2))</f>
        <v>2</v>
      </c>
      <c r="D900">
        <v>920</v>
      </c>
      <c r="E900">
        <f>IF(Sheet1!F900="Human Resources",0,IF(Sheet1!F900="Research &amp; Development",1,2))</f>
        <v>1</v>
      </c>
      <c r="F900">
        <v>3</v>
      </c>
      <c r="G900">
        <v>3</v>
      </c>
      <c r="H900" cm="1">
        <f t="array" ref="H900">_xlfn.IFS(Sheet1!I900="Human Resources",0,Sheet1!I900="Life Sciences",1,Sheet1!I900="Marketing",2,Sheet1!I900="Medical",3,Sheet1!I900="Technical Degree",4,Sheet1!I900="Other",5)</f>
        <v>1</v>
      </c>
      <c r="I900">
        <v>1</v>
      </c>
      <c r="J900">
        <v>1255</v>
      </c>
      <c r="K900">
        <v>3</v>
      </c>
      <c r="L900">
        <f>IF(Sheet1!M900="Male",0,1)</f>
        <v>0</v>
      </c>
      <c r="M900">
        <v>96</v>
      </c>
      <c r="N900">
        <v>1</v>
      </c>
      <c r="O900">
        <v>5</v>
      </c>
      <c r="P900" cm="1">
        <f t="array" ref="P900">_xlfn.IFS(Sheet1!Q900="Healthcare Representative",0,Sheet1!Q900="Human Resources",1,Sheet1!Q900="Laboratory Technician",2,Sheet1!Q900="Manager",3,Sheet1!Q900="Manufacturing Director",4,Sheet1!Q900="Research Director",5,Sheet1!Q900="Research Scientist",6,Sheet1!Q900="Sales Executive",7,Sheet1!Q900="Sales Representative",8)</f>
        <v>5</v>
      </c>
      <c r="Q900">
        <v>4</v>
      </c>
      <c r="R900">
        <f>IF(Sheet1!S900="Single",0,IF(Sheet1!S900="Married",1,2))</f>
        <v>1</v>
      </c>
      <c r="S900">
        <v>19740</v>
      </c>
      <c r="T900">
        <v>18625</v>
      </c>
      <c r="U900">
        <v>3</v>
      </c>
      <c r="V900">
        <f>IF(Sheet1!X900="No",0,1)</f>
        <v>0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</row>
    <row r="901" spans="1:34" x14ac:dyDescent="0.3">
      <c r="A901">
        <f>IF(Sheet1!C901="No",0,1)</f>
        <v>0</v>
      </c>
      <c r="B901">
        <v>49</v>
      </c>
      <c r="C901">
        <f>IF(Sheet1!D901="Non-Travel",0,IF(Sheet1!D901="Travel_Frequently",1,2))</f>
        <v>2</v>
      </c>
      <c r="D901">
        <v>1098</v>
      </c>
      <c r="E901">
        <f>IF(Sheet1!F901="Human Resources",0,IF(Sheet1!F901="Research &amp; Development",1,2))</f>
        <v>1</v>
      </c>
      <c r="F901">
        <v>4</v>
      </c>
      <c r="G901">
        <v>2</v>
      </c>
      <c r="H901" cm="1">
        <f t="array" ref="H901">_xlfn.IFS(Sheet1!I901="Human Resources",0,Sheet1!I901="Life Sciences",1,Sheet1!I901="Marketing",2,Sheet1!I901="Medical",3,Sheet1!I901="Technical Degree",4,Sheet1!I901="Other",5)</f>
        <v>3</v>
      </c>
      <c r="I901">
        <v>1</v>
      </c>
      <c r="J901">
        <v>1256</v>
      </c>
      <c r="K901">
        <v>1</v>
      </c>
      <c r="L901">
        <f>IF(Sheet1!M901="Male",0,1)</f>
        <v>0</v>
      </c>
      <c r="M901">
        <v>85</v>
      </c>
      <c r="N901">
        <v>2</v>
      </c>
      <c r="O901">
        <v>5</v>
      </c>
      <c r="P901" cm="1">
        <f t="array" ref="P901">_xlfn.IFS(Sheet1!Q901="Healthcare Representative",0,Sheet1!Q901="Human Resources",1,Sheet1!Q901="Laboratory Technician",2,Sheet1!Q901="Manager",3,Sheet1!Q901="Manufacturing Director",4,Sheet1!Q901="Research Director",5,Sheet1!Q901="Research Scientist",6,Sheet1!Q901="Sales Executive",7,Sheet1!Q901="Sales Representative",8)</f>
        <v>3</v>
      </c>
      <c r="Q901">
        <v>3</v>
      </c>
      <c r="R901">
        <f>IF(Sheet1!S901="Single",0,IF(Sheet1!S901="Married",1,2))</f>
        <v>1</v>
      </c>
      <c r="S901">
        <v>18711</v>
      </c>
      <c r="T901">
        <v>12124</v>
      </c>
      <c r="U901">
        <v>2</v>
      </c>
      <c r="V901">
        <f>IF(Sheet1!X901="No",0,1)</f>
        <v>0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</row>
    <row r="902" spans="1:34" x14ac:dyDescent="0.3">
      <c r="A902">
        <f>IF(Sheet1!C902="No",0,1)</f>
        <v>0</v>
      </c>
      <c r="B902">
        <v>36</v>
      </c>
      <c r="C902">
        <f>IF(Sheet1!D902="Non-Travel",0,IF(Sheet1!D902="Travel_Frequently",1,2))</f>
        <v>1</v>
      </c>
      <c r="D902">
        <v>469</v>
      </c>
      <c r="E902">
        <f>IF(Sheet1!F902="Human Resources",0,IF(Sheet1!F902="Research &amp; Development",1,2))</f>
        <v>1</v>
      </c>
      <c r="F902">
        <v>3</v>
      </c>
      <c r="G902">
        <v>3</v>
      </c>
      <c r="H902" cm="1">
        <f t="array" ref="H902">_xlfn.IFS(Sheet1!I902="Human Resources",0,Sheet1!I902="Life Sciences",1,Sheet1!I902="Marketing",2,Sheet1!I902="Medical",3,Sheet1!I902="Technical Degree",4,Sheet1!I902="Other",5)</f>
        <v>4</v>
      </c>
      <c r="I902">
        <v>1</v>
      </c>
      <c r="J902">
        <v>1257</v>
      </c>
      <c r="K902">
        <v>3</v>
      </c>
      <c r="L902">
        <f>IF(Sheet1!M902="Male",0,1)</f>
        <v>0</v>
      </c>
      <c r="M902">
        <v>46</v>
      </c>
      <c r="N902">
        <v>3</v>
      </c>
      <c r="O902">
        <v>1</v>
      </c>
      <c r="P902" cm="1">
        <f t="array" ref="P902">_xlfn.IFS(Sheet1!Q902="Healthcare Representative",0,Sheet1!Q902="Human Resources",1,Sheet1!Q902="Laboratory Technician",2,Sheet1!Q902="Manager",3,Sheet1!Q902="Manufacturing Director",4,Sheet1!Q902="Research Director",5,Sheet1!Q902="Research Scientist",6,Sheet1!Q902="Sales Executive",7,Sheet1!Q902="Sales Representative",8)</f>
        <v>6</v>
      </c>
      <c r="Q902">
        <v>2</v>
      </c>
      <c r="R902">
        <f>IF(Sheet1!S902="Single",0,IF(Sheet1!S902="Married",1,2))</f>
        <v>1</v>
      </c>
      <c r="S902">
        <v>3692</v>
      </c>
      <c r="T902">
        <v>9256</v>
      </c>
      <c r="U902">
        <v>1</v>
      </c>
      <c r="V902">
        <f>IF(Sheet1!X902="No",0,1)</f>
        <v>0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</row>
    <row r="903" spans="1:34" x14ac:dyDescent="0.3">
      <c r="A903">
        <f>IF(Sheet1!C903="No",0,1)</f>
        <v>0</v>
      </c>
      <c r="B903">
        <v>48</v>
      </c>
      <c r="C903">
        <f>IF(Sheet1!D903="Non-Travel",0,IF(Sheet1!D903="Travel_Frequently",1,2))</f>
        <v>2</v>
      </c>
      <c r="D903">
        <v>969</v>
      </c>
      <c r="E903">
        <f>IF(Sheet1!F903="Human Resources",0,IF(Sheet1!F903="Research &amp; Development",1,2))</f>
        <v>1</v>
      </c>
      <c r="F903">
        <v>2</v>
      </c>
      <c r="G903">
        <v>2</v>
      </c>
      <c r="H903" cm="1">
        <f t="array" ref="H903">_xlfn.IFS(Sheet1!I903="Human Resources",0,Sheet1!I903="Life Sciences",1,Sheet1!I903="Marketing",2,Sheet1!I903="Medical",3,Sheet1!I903="Technical Degree",4,Sheet1!I903="Other",5)</f>
        <v>4</v>
      </c>
      <c r="I903">
        <v>1</v>
      </c>
      <c r="J903">
        <v>1258</v>
      </c>
      <c r="K903">
        <v>4</v>
      </c>
      <c r="L903">
        <f>IF(Sheet1!M903="Male",0,1)</f>
        <v>0</v>
      </c>
      <c r="M903">
        <v>76</v>
      </c>
      <c r="N903">
        <v>4</v>
      </c>
      <c r="O903">
        <v>1</v>
      </c>
      <c r="P903" cm="1">
        <f t="array" ref="P903">_xlfn.IFS(Sheet1!Q903="Healthcare Representative",0,Sheet1!Q903="Human Resources",1,Sheet1!Q903="Laboratory Technician",2,Sheet1!Q903="Manager",3,Sheet1!Q903="Manufacturing Director",4,Sheet1!Q903="Research Director",5,Sheet1!Q903="Research Scientist",6,Sheet1!Q903="Sales Executive",7,Sheet1!Q903="Sales Representative",8)</f>
        <v>2</v>
      </c>
      <c r="Q903">
        <v>2</v>
      </c>
      <c r="R903">
        <f>IF(Sheet1!S903="Single",0,IF(Sheet1!S903="Married",1,2))</f>
        <v>0</v>
      </c>
      <c r="S903">
        <v>2559</v>
      </c>
      <c r="T903">
        <v>16620</v>
      </c>
      <c r="U903">
        <v>5</v>
      </c>
      <c r="V903">
        <f>IF(Sheet1!X903="No",0,1)</f>
        <v>0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</row>
    <row r="904" spans="1:34" x14ac:dyDescent="0.3">
      <c r="A904">
        <f>IF(Sheet1!C904="No",0,1)</f>
        <v>0</v>
      </c>
      <c r="B904">
        <v>27</v>
      </c>
      <c r="C904">
        <f>IF(Sheet1!D904="Non-Travel",0,IF(Sheet1!D904="Travel_Frequently",1,2))</f>
        <v>2</v>
      </c>
      <c r="D904">
        <v>1167</v>
      </c>
      <c r="E904">
        <f>IF(Sheet1!F904="Human Resources",0,IF(Sheet1!F904="Research &amp; Development",1,2))</f>
        <v>1</v>
      </c>
      <c r="F904">
        <v>4</v>
      </c>
      <c r="G904">
        <v>2</v>
      </c>
      <c r="H904" cm="1">
        <f t="array" ref="H904">_xlfn.IFS(Sheet1!I904="Human Resources",0,Sheet1!I904="Life Sciences",1,Sheet1!I904="Marketing",2,Sheet1!I904="Medical",3,Sheet1!I904="Technical Degree",4,Sheet1!I904="Other",5)</f>
        <v>1</v>
      </c>
      <c r="I904">
        <v>1</v>
      </c>
      <c r="J904">
        <v>1259</v>
      </c>
      <c r="K904">
        <v>1</v>
      </c>
      <c r="L904">
        <f>IF(Sheet1!M904="Male",0,1)</f>
        <v>0</v>
      </c>
      <c r="M904">
        <v>76</v>
      </c>
      <c r="N904">
        <v>3</v>
      </c>
      <c r="O904">
        <v>1</v>
      </c>
      <c r="P904" cm="1">
        <f t="array" ref="P904">_xlfn.IFS(Sheet1!Q904="Healthcare Representative",0,Sheet1!Q904="Human Resources",1,Sheet1!Q904="Laboratory Technician",2,Sheet1!Q904="Manager",3,Sheet1!Q904="Manufacturing Director",4,Sheet1!Q904="Research Director",5,Sheet1!Q904="Research Scientist",6,Sheet1!Q904="Sales Executive",7,Sheet1!Q904="Sales Representative",8)</f>
        <v>6</v>
      </c>
      <c r="Q904">
        <v>3</v>
      </c>
      <c r="R904">
        <f>IF(Sheet1!S904="Single",0,IF(Sheet1!S904="Married",1,2))</f>
        <v>2</v>
      </c>
      <c r="S904">
        <v>2517</v>
      </c>
      <c r="T904">
        <v>3208</v>
      </c>
      <c r="U904">
        <v>1</v>
      </c>
      <c r="V904">
        <f>IF(Sheet1!X904="No",0,1)</f>
        <v>0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</row>
    <row r="905" spans="1:34" x14ac:dyDescent="0.3">
      <c r="A905">
        <f>IF(Sheet1!C905="No",0,1)</f>
        <v>0</v>
      </c>
      <c r="B905">
        <v>29</v>
      </c>
      <c r="C905">
        <f>IF(Sheet1!D905="Non-Travel",0,IF(Sheet1!D905="Travel_Frequently",1,2))</f>
        <v>2</v>
      </c>
      <c r="D905">
        <v>1329</v>
      </c>
      <c r="E905">
        <f>IF(Sheet1!F905="Human Resources",0,IF(Sheet1!F905="Research &amp; Development",1,2))</f>
        <v>1</v>
      </c>
      <c r="F905">
        <v>7</v>
      </c>
      <c r="G905">
        <v>3</v>
      </c>
      <c r="H905" cm="1">
        <f t="array" ref="H905">_xlfn.IFS(Sheet1!I905="Human Resources",0,Sheet1!I905="Life Sciences",1,Sheet1!I905="Marketing",2,Sheet1!I905="Medical",3,Sheet1!I905="Technical Degree",4,Sheet1!I905="Other",5)</f>
        <v>1</v>
      </c>
      <c r="I905">
        <v>1</v>
      </c>
      <c r="J905">
        <v>1260</v>
      </c>
      <c r="K905">
        <v>3</v>
      </c>
      <c r="L905">
        <f>IF(Sheet1!M905="Male",0,1)</f>
        <v>0</v>
      </c>
      <c r="M905">
        <v>82</v>
      </c>
      <c r="N905">
        <v>3</v>
      </c>
      <c r="O905">
        <v>2</v>
      </c>
      <c r="P905" cm="1">
        <f t="array" ref="P905">_xlfn.IFS(Sheet1!Q905="Healthcare Representative",0,Sheet1!Q905="Human Resources",1,Sheet1!Q905="Laboratory Technician",2,Sheet1!Q905="Manager",3,Sheet1!Q905="Manufacturing Director",4,Sheet1!Q905="Research Director",5,Sheet1!Q905="Research Scientist",6,Sheet1!Q905="Sales Executive",7,Sheet1!Q905="Sales Representative",8)</f>
        <v>0</v>
      </c>
      <c r="Q905">
        <v>4</v>
      </c>
      <c r="R905">
        <f>IF(Sheet1!S905="Single",0,IF(Sheet1!S905="Married",1,2))</f>
        <v>2</v>
      </c>
      <c r="S905">
        <v>6623</v>
      </c>
      <c r="T905">
        <v>4204</v>
      </c>
      <c r="U905">
        <v>1</v>
      </c>
      <c r="V905">
        <f>IF(Sheet1!X905="No",0,1)</f>
        <v>1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</row>
    <row r="906" spans="1:34" x14ac:dyDescent="0.3">
      <c r="A906">
        <f>IF(Sheet1!C906="No",0,1)</f>
        <v>0</v>
      </c>
      <c r="B906">
        <v>48</v>
      </c>
      <c r="C906">
        <f>IF(Sheet1!D906="Non-Travel",0,IF(Sheet1!D906="Travel_Frequently",1,2))</f>
        <v>2</v>
      </c>
      <c r="D906">
        <v>715</v>
      </c>
      <c r="E906">
        <f>IF(Sheet1!F906="Human Resources",0,IF(Sheet1!F906="Research &amp; Development",1,2))</f>
        <v>1</v>
      </c>
      <c r="F906">
        <v>1</v>
      </c>
      <c r="G906">
        <v>3</v>
      </c>
      <c r="H906" cm="1">
        <f t="array" ref="H906">_xlfn.IFS(Sheet1!I906="Human Resources",0,Sheet1!I906="Life Sciences",1,Sheet1!I906="Marketing",2,Sheet1!I906="Medical",3,Sheet1!I906="Technical Degree",4,Sheet1!I906="Other",5)</f>
        <v>1</v>
      </c>
      <c r="I906">
        <v>1</v>
      </c>
      <c r="J906">
        <v>1263</v>
      </c>
      <c r="K906">
        <v>4</v>
      </c>
      <c r="L906">
        <f>IF(Sheet1!M906="Male",0,1)</f>
        <v>0</v>
      </c>
      <c r="M906">
        <v>76</v>
      </c>
      <c r="N906">
        <v>2</v>
      </c>
      <c r="O906">
        <v>5</v>
      </c>
      <c r="P906" cm="1">
        <f t="array" ref="P906">_xlfn.IFS(Sheet1!Q906="Healthcare Representative",0,Sheet1!Q906="Human Resources",1,Sheet1!Q906="Laboratory Technician",2,Sheet1!Q906="Manager",3,Sheet1!Q906="Manufacturing Director",4,Sheet1!Q906="Research Director",5,Sheet1!Q906="Research Scientist",6,Sheet1!Q906="Sales Executive",7,Sheet1!Q906="Sales Representative",8)</f>
        <v>5</v>
      </c>
      <c r="Q906">
        <v>4</v>
      </c>
      <c r="R906">
        <f>IF(Sheet1!S906="Single",0,IF(Sheet1!S906="Married",1,2))</f>
        <v>0</v>
      </c>
      <c r="S906">
        <v>18265</v>
      </c>
      <c r="T906">
        <v>8733</v>
      </c>
      <c r="U906">
        <v>6</v>
      </c>
      <c r="V906">
        <f>IF(Sheet1!X906="No",0,1)</f>
        <v>0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</row>
    <row r="907" spans="1:34" x14ac:dyDescent="0.3">
      <c r="A907">
        <f>IF(Sheet1!C907="No",0,1)</f>
        <v>0</v>
      </c>
      <c r="B907">
        <v>29</v>
      </c>
      <c r="C907">
        <f>IF(Sheet1!D907="Non-Travel",0,IF(Sheet1!D907="Travel_Frequently",1,2))</f>
        <v>2</v>
      </c>
      <c r="D907">
        <v>694</v>
      </c>
      <c r="E907">
        <f>IF(Sheet1!F907="Human Resources",0,IF(Sheet1!F907="Research &amp; Development",1,2))</f>
        <v>1</v>
      </c>
      <c r="F907">
        <v>1</v>
      </c>
      <c r="G907">
        <v>3</v>
      </c>
      <c r="H907" cm="1">
        <f t="array" ref="H907">_xlfn.IFS(Sheet1!I907="Human Resources",0,Sheet1!I907="Life Sciences",1,Sheet1!I907="Marketing",2,Sheet1!I907="Medical",3,Sheet1!I907="Technical Degree",4,Sheet1!I907="Other",5)</f>
        <v>1</v>
      </c>
      <c r="I907">
        <v>1</v>
      </c>
      <c r="J907">
        <v>1264</v>
      </c>
      <c r="K907">
        <v>4</v>
      </c>
      <c r="L907">
        <f>IF(Sheet1!M907="Male",0,1)</f>
        <v>1</v>
      </c>
      <c r="M907">
        <v>87</v>
      </c>
      <c r="N907">
        <v>2</v>
      </c>
      <c r="O907">
        <v>4</v>
      </c>
      <c r="P907" cm="1">
        <f t="array" ref="P907">_xlfn.IFS(Sheet1!Q907="Healthcare Representative",0,Sheet1!Q907="Human Resources",1,Sheet1!Q907="Laboratory Technician",2,Sheet1!Q907="Manager",3,Sheet1!Q907="Manufacturing Director",4,Sheet1!Q907="Research Director",5,Sheet1!Q907="Research Scientist",6,Sheet1!Q907="Sales Executive",7,Sheet1!Q907="Sales Representative",8)</f>
        <v>5</v>
      </c>
      <c r="Q907">
        <v>4</v>
      </c>
      <c r="R907">
        <f>IF(Sheet1!S907="Single",0,IF(Sheet1!S907="Married",1,2))</f>
        <v>2</v>
      </c>
      <c r="S907">
        <v>16124</v>
      </c>
      <c r="T907">
        <v>3423</v>
      </c>
      <c r="U907">
        <v>3</v>
      </c>
      <c r="V907">
        <f>IF(Sheet1!X907="No",0,1)</f>
        <v>0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</row>
    <row r="908" spans="1:34" x14ac:dyDescent="0.3">
      <c r="A908">
        <f>IF(Sheet1!C908="No",0,1)</f>
        <v>0</v>
      </c>
      <c r="B908">
        <v>34</v>
      </c>
      <c r="C908">
        <f>IF(Sheet1!D908="Non-Travel",0,IF(Sheet1!D908="Travel_Frequently",1,2))</f>
        <v>2</v>
      </c>
      <c r="D908">
        <v>1320</v>
      </c>
      <c r="E908">
        <f>IF(Sheet1!F908="Human Resources",0,IF(Sheet1!F908="Research &amp; Development",1,2))</f>
        <v>1</v>
      </c>
      <c r="F908">
        <v>20</v>
      </c>
      <c r="G908">
        <v>3</v>
      </c>
      <c r="H908" cm="1">
        <f t="array" ref="H908">_xlfn.IFS(Sheet1!I908="Human Resources",0,Sheet1!I908="Life Sciences",1,Sheet1!I908="Marketing",2,Sheet1!I908="Medical",3,Sheet1!I908="Technical Degree",4,Sheet1!I908="Other",5)</f>
        <v>4</v>
      </c>
      <c r="I908">
        <v>1</v>
      </c>
      <c r="J908">
        <v>1265</v>
      </c>
      <c r="K908">
        <v>3</v>
      </c>
      <c r="L908">
        <f>IF(Sheet1!M908="Male",0,1)</f>
        <v>1</v>
      </c>
      <c r="M908">
        <v>89</v>
      </c>
      <c r="N908">
        <v>4</v>
      </c>
      <c r="O908">
        <v>1</v>
      </c>
      <c r="P908" cm="1">
        <f t="array" ref="P908">_xlfn.IFS(Sheet1!Q908="Healthcare Representative",0,Sheet1!Q908="Human Resources",1,Sheet1!Q908="Laboratory Technician",2,Sheet1!Q908="Manager",3,Sheet1!Q908="Manufacturing Director",4,Sheet1!Q908="Research Director",5,Sheet1!Q908="Research Scientist",6,Sheet1!Q908="Sales Executive",7,Sheet1!Q908="Sales Representative",8)</f>
        <v>6</v>
      </c>
      <c r="Q908">
        <v>3</v>
      </c>
      <c r="R908">
        <f>IF(Sheet1!S908="Single",0,IF(Sheet1!S908="Married",1,2))</f>
        <v>1</v>
      </c>
      <c r="S908">
        <v>2585</v>
      </c>
      <c r="T908">
        <v>21643</v>
      </c>
      <c r="U908">
        <v>0</v>
      </c>
      <c r="V908">
        <f>IF(Sheet1!X908="No",0,1)</f>
        <v>0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3">
      <c r="A909">
        <f>IF(Sheet1!C909="No",0,1)</f>
        <v>0</v>
      </c>
      <c r="B909">
        <v>44</v>
      </c>
      <c r="C909">
        <f>IF(Sheet1!D909="Non-Travel",0,IF(Sheet1!D909="Travel_Frequently",1,2))</f>
        <v>2</v>
      </c>
      <c r="D909">
        <v>1099</v>
      </c>
      <c r="E909">
        <f>IF(Sheet1!F909="Human Resources",0,IF(Sheet1!F909="Research &amp; Development",1,2))</f>
        <v>2</v>
      </c>
      <c r="F909">
        <v>5</v>
      </c>
      <c r="G909">
        <v>3</v>
      </c>
      <c r="H909" cm="1">
        <f t="array" ref="H909">_xlfn.IFS(Sheet1!I909="Human Resources",0,Sheet1!I909="Life Sciences",1,Sheet1!I909="Marketing",2,Sheet1!I909="Medical",3,Sheet1!I909="Technical Degree",4,Sheet1!I909="Other",5)</f>
        <v>2</v>
      </c>
      <c r="I909">
        <v>1</v>
      </c>
      <c r="J909">
        <v>1267</v>
      </c>
      <c r="K909">
        <v>2</v>
      </c>
      <c r="L909">
        <f>IF(Sheet1!M909="Male",0,1)</f>
        <v>0</v>
      </c>
      <c r="M909">
        <v>88</v>
      </c>
      <c r="N909">
        <v>3</v>
      </c>
      <c r="O909">
        <v>5</v>
      </c>
      <c r="P909" cm="1">
        <f t="array" ref="P909">_xlfn.IFS(Sheet1!Q909="Healthcare Representative",0,Sheet1!Q909="Human Resources",1,Sheet1!Q909="Laboratory Technician",2,Sheet1!Q909="Manager",3,Sheet1!Q909="Manufacturing Director",4,Sheet1!Q909="Research Director",5,Sheet1!Q909="Research Scientist",6,Sheet1!Q909="Sales Executive",7,Sheet1!Q909="Sales Representative",8)</f>
        <v>3</v>
      </c>
      <c r="Q909">
        <v>2</v>
      </c>
      <c r="R909">
        <f>IF(Sheet1!S909="Single",0,IF(Sheet1!S909="Married",1,2))</f>
        <v>1</v>
      </c>
      <c r="S909">
        <v>18213</v>
      </c>
      <c r="T909">
        <v>8751</v>
      </c>
      <c r="U909">
        <v>7</v>
      </c>
      <c r="V909">
        <f>IF(Sheet1!X909="No",0,1)</f>
        <v>0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</row>
    <row r="910" spans="1:34" x14ac:dyDescent="0.3">
      <c r="A910">
        <f>IF(Sheet1!C910="No",0,1)</f>
        <v>0</v>
      </c>
      <c r="B910">
        <v>33</v>
      </c>
      <c r="C910">
        <f>IF(Sheet1!D910="Non-Travel",0,IF(Sheet1!D910="Travel_Frequently",1,2))</f>
        <v>2</v>
      </c>
      <c r="D910">
        <v>536</v>
      </c>
      <c r="E910">
        <f>IF(Sheet1!F910="Human Resources",0,IF(Sheet1!F910="Research &amp; Development",1,2))</f>
        <v>2</v>
      </c>
      <c r="F910">
        <v>10</v>
      </c>
      <c r="G910">
        <v>5</v>
      </c>
      <c r="H910" cm="1">
        <f t="array" ref="H910">_xlfn.IFS(Sheet1!I910="Human Resources",0,Sheet1!I910="Life Sciences",1,Sheet1!I910="Marketing",2,Sheet1!I910="Medical",3,Sheet1!I910="Technical Degree",4,Sheet1!I910="Other",5)</f>
        <v>2</v>
      </c>
      <c r="I910">
        <v>1</v>
      </c>
      <c r="J910">
        <v>1268</v>
      </c>
      <c r="K910">
        <v>4</v>
      </c>
      <c r="L910">
        <f>IF(Sheet1!M910="Male",0,1)</f>
        <v>0</v>
      </c>
      <c r="M910">
        <v>82</v>
      </c>
      <c r="N910">
        <v>4</v>
      </c>
      <c r="O910">
        <v>3</v>
      </c>
      <c r="P910" cm="1">
        <f t="array" ref="P910">_xlfn.IFS(Sheet1!Q910="Healthcare Representative",0,Sheet1!Q910="Human Resources",1,Sheet1!Q910="Laboratory Technician",2,Sheet1!Q910="Manager",3,Sheet1!Q910="Manufacturing Director",4,Sheet1!Q910="Research Director",5,Sheet1!Q910="Research Scientist",6,Sheet1!Q910="Sales Executive",7,Sheet1!Q910="Sales Representative",8)</f>
        <v>7</v>
      </c>
      <c r="Q910">
        <v>3</v>
      </c>
      <c r="R910">
        <f>IF(Sheet1!S910="Single",0,IF(Sheet1!S910="Married",1,2))</f>
        <v>2</v>
      </c>
      <c r="S910">
        <v>8380</v>
      </c>
      <c r="T910">
        <v>21708</v>
      </c>
      <c r="U910">
        <v>0</v>
      </c>
      <c r="V910">
        <f>IF(Sheet1!X910="No",0,1)</f>
        <v>1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</row>
    <row r="911" spans="1:34" x14ac:dyDescent="0.3">
      <c r="A911">
        <f>IF(Sheet1!C911="No",0,1)</f>
        <v>0</v>
      </c>
      <c r="B911">
        <v>19</v>
      </c>
      <c r="C911">
        <f>IF(Sheet1!D911="Non-Travel",0,IF(Sheet1!D911="Travel_Frequently",1,2))</f>
        <v>2</v>
      </c>
      <c r="D911">
        <v>265</v>
      </c>
      <c r="E911">
        <f>IF(Sheet1!F911="Human Resources",0,IF(Sheet1!F911="Research &amp; Development",1,2))</f>
        <v>1</v>
      </c>
      <c r="F911">
        <v>25</v>
      </c>
      <c r="G911">
        <v>3</v>
      </c>
      <c r="H911" cm="1">
        <f t="array" ref="H911">_xlfn.IFS(Sheet1!I911="Human Resources",0,Sheet1!I911="Life Sciences",1,Sheet1!I911="Marketing",2,Sheet1!I911="Medical",3,Sheet1!I911="Technical Degree",4,Sheet1!I911="Other",5)</f>
        <v>1</v>
      </c>
      <c r="I911">
        <v>1</v>
      </c>
      <c r="J911">
        <v>1269</v>
      </c>
      <c r="K911">
        <v>2</v>
      </c>
      <c r="L911">
        <f>IF(Sheet1!M911="Male",0,1)</f>
        <v>1</v>
      </c>
      <c r="M911">
        <v>57</v>
      </c>
      <c r="N911">
        <v>4</v>
      </c>
      <c r="O911">
        <v>1</v>
      </c>
      <c r="P911" cm="1">
        <f t="array" ref="P911">_xlfn.IFS(Sheet1!Q911="Healthcare Representative",0,Sheet1!Q911="Human Resources",1,Sheet1!Q911="Laboratory Technician",2,Sheet1!Q911="Manager",3,Sheet1!Q911="Manufacturing Director",4,Sheet1!Q911="Research Director",5,Sheet1!Q911="Research Scientist",6,Sheet1!Q911="Sales Executive",7,Sheet1!Q911="Sales Representative",8)</f>
        <v>6</v>
      </c>
      <c r="Q911">
        <v>4</v>
      </c>
      <c r="R911">
        <f>IF(Sheet1!S911="Single",0,IF(Sheet1!S911="Married",1,2))</f>
        <v>0</v>
      </c>
      <c r="S911">
        <v>2994</v>
      </c>
      <c r="T911">
        <v>21221</v>
      </c>
      <c r="U911">
        <v>1</v>
      </c>
      <c r="V911">
        <f>IF(Sheet1!X911="No",0,1)</f>
        <v>1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</row>
    <row r="912" spans="1:34" x14ac:dyDescent="0.3">
      <c r="A912">
        <f>IF(Sheet1!C912="No",0,1)</f>
        <v>0</v>
      </c>
      <c r="B912">
        <v>23</v>
      </c>
      <c r="C912">
        <f>IF(Sheet1!D912="Non-Travel",0,IF(Sheet1!D912="Travel_Frequently",1,2))</f>
        <v>2</v>
      </c>
      <c r="D912">
        <v>373</v>
      </c>
      <c r="E912">
        <f>IF(Sheet1!F912="Human Resources",0,IF(Sheet1!F912="Research &amp; Development",1,2))</f>
        <v>1</v>
      </c>
      <c r="F912">
        <v>1</v>
      </c>
      <c r="G912">
        <v>2</v>
      </c>
      <c r="H912" cm="1">
        <f t="array" ref="H912">_xlfn.IFS(Sheet1!I912="Human Resources",0,Sheet1!I912="Life Sciences",1,Sheet1!I912="Marketing",2,Sheet1!I912="Medical",3,Sheet1!I912="Technical Degree",4,Sheet1!I912="Other",5)</f>
        <v>1</v>
      </c>
      <c r="I912">
        <v>1</v>
      </c>
      <c r="J912">
        <v>1270</v>
      </c>
      <c r="K912">
        <v>4</v>
      </c>
      <c r="L912">
        <f>IF(Sheet1!M912="Male",0,1)</f>
        <v>0</v>
      </c>
      <c r="M912">
        <v>47</v>
      </c>
      <c r="N912">
        <v>3</v>
      </c>
      <c r="O912">
        <v>1</v>
      </c>
      <c r="P912" cm="1">
        <f t="array" ref="P912">_xlfn.IFS(Sheet1!Q912="Healthcare Representative",0,Sheet1!Q912="Human Resources",1,Sheet1!Q912="Laboratory Technician",2,Sheet1!Q912="Manager",3,Sheet1!Q912="Manufacturing Director",4,Sheet1!Q912="Research Director",5,Sheet1!Q912="Research Scientist",6,Sheet1!Q912="Sales Executive",7,Sheet1!Q912="Sales Representative",8)</f>
        <v>6</v>
      </c>
      <c r="Q912">
        <v>3</v>
      </c>
      <c r="R912">
        <f>IF(Sheet1!S912="Single",0,IF(Sheet1!S912="Married",1,2))</f>
        <v>1</v>
      </c>
      <c r="S912">
        <v>1223</v>
      </c>
      <c r="T912">
        <v>16901</v>
      </c>
      <c r="U912">
        <v>1</v>
      </c>
      <c r="V912">
        <f>IF(Sheet1!X912="No",0,1)</f>
        <v>0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</row>
    <row r="913" spans="1:34" x14ac:dyDescent="0.3">
      <c r="A913">
        <f>IF(Sheet1!C913="No",0,1)</f>
        <v>1</v>
      </c>
      <c r="B913">
        <v>25</v>
      </c>
      <c r="C913">
        <f>IF(Sheet1!D913="Non-Travel",0,IF(Sheet1!D913="Travel_Frequently",1,2))</f>
        <v>1</v>
      </c>
      <c r="D913">
        <v>599</v>
      </c>
      <c r="E913">
        <f>IF(Sheet1!F913="Human Resources",0,IF(Sheet1!F913="Research &amp; Development",1,2))</f>
        <v>2</v>
      </c>
      <c r="F913">
        <v>24</v>
      </c>
      <c r="G913">
        <v>1</v>
      </c>
      <c r="H913" cm="1">
        <f t="array" ref="H913">_xlfn.IFS(Sheet1!I913="Human Resources",0,Sheet1!I913="Life Sciences",1,Sheet1!I913="Marketing",2,Sheet1!I913="Medical",3,Sheet1!I913="Technical Degree",4,Sheet1!I913="Other",5)</f>
        <v>1</v>
      </c>
      <c r="I913">
        <v>1</v>
      </c>
      <c r="J913">
        <v>1273</v>
      </c>
      <c r="K913">
        <v>3</v>
      </c>
      <c r="L913">
        <f>IF(Sheet1!M913="Male",0,1)</f>
        <v>0</v>
      </c>
      <c r="M913">
        <v>73</v>
      </c>
      <c r="N913">
        <v>1</v>
      </c>
      <c r="O913">
        <v>1</v>
      </c>
      <c r="P913" cm="1">
        <f t="array" ref="P913">_xlfn.IFS(Sheet1!Q913="Healthcare Representative",0,Sheet1!Q913="Human Resources",1,Sheet1!Q913="Laboratory Technician",2,Sheet1!Q913="Manager",3,Sheet1!Q913="Manufacturing Director",4,Sheet1!Q913="Research Director",5,Sheet1!Q913="Research Scientist",6,Sheet1!Q913="Sales Executive",7,Sheet1!Q913="Sales Representative",8)</f>
        <v>8</v>
      </c>
      <c r="Q913">
        <v>4</v>
      </c>
      <c r="R913">
        <f>IF(Sheet1!S913="Single",0,IF(Sheet1!S913="Married",1,2))</f>
        <v>0</v>
      </c>
      <c r="S913">
        <v>1118</v>
      </c>
      <c r="T913">
        <v>8040</v>
      </c>
      <c r="U913">
        <v>1</v>
      </c>
      <c r="V913">
        <f>IF(Sheet1!X913="No",0,1)</f>
        <v>1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</row>
    <row r="914" spans="1:34" x14ac:dyDescent="0.3">
      <c r="A914">
        <f>IF(Sheet1!C914="No",0,1)</f>
        <v>0</v>
      </c>
      <c r="B914">
        <v>26</v>
      </c>
      <c r="C914">
        <f>IF(Sheet1!D914="Non-Travel",0,IF(Sheet1!D914="Travel_Frequently",1,2))</f>
        <v>2</v>
      </c>
      <c r="D914">
        <v>583</v>
      </c>
      <c r="E914">
        <f>IF(Sheet1!F914="Human Resources",0,IF(Sheet1!F914="Research &amp; Development",1,2))</f>
        <v>1</v>
      </c>
      <c r="F914">
        <v>4</v>
      </c>
      <c r="G914">
        <v>2</v>
      </c>
      <c r="H914" cm="1">
        <f t="array" ref="H914">_xlfn.IFS(Sheet1!I914="Human Resources",0,Sheet1!I914="Life Sciences",1,Sheet1!I914="Marketing",2,Sheet1!I914="Medical",3,Sheet1!I914="Technical Degree",4,Sheet1!I914="Other",5)</f>
        <v>1</v>
      </c>
      <c r="I914">
        <v>1</v>
      </c>
      <c r="J914">
        <v>1275</v>
      </c>
      <c r="K914">
        <v>3</v>
      </c>
      <c r="L914">
        <f>IF(Sheet1!M914="Male",0,1)</f>
        <v>0</v>
      </c>
      <c r="M914">
        <v>53</v>
      </c>
      <c r="N914">
        <v>3</v>
      </c>
      <c r="O914">
        <v>1</v>
      </c>
      <c r="P914" cm="1">
        <f t="array" ref="P914">_xlfn.IFS(Sheet1!Q914="Healthcare Representative",0,Sheet1!Q914="Human Resources",1,Sheet1!Q914="Laboratory Technician",2,Sheet1!Q914="Manager",3,Sheet1!Q914="Manufacturing Director",4,Sheet1!Q914="Research Director",5,Sheet1!Q914="Research Scientist",6,Sheet1!Q914="Sales Executive",7,Sheet1!Q914="Sales Representative",8)</f>
        <v>6</v>
      </c>
      <c r="Q914">
        <v>4</v>
      </c>
      <c r="R914">
        <f>IF(Sheet1!S914="Single",0,IF(Sheet1!S914="Married",1,2))</f>
        <v>0</v>
      </c>
      <c r="S914">
        <v>2875</v>
      </c>
      <c r="T914">
        <v>9973</v>
      </c>
      <c r="U914">
        <v>1</v>
      </c>
      <c r="V914">
        <f>IF(Sheet1!X914="No",0,1)</f>
        <v>1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</row>
    <row r="915" spans="1:34" x14ac:dyDescent="0.3">
      <c r="A915">
        <f>IF(Sheet1!C915="No",0,1)</f>
        <v>1</v>
      </c>
      <c r="B915">
        <v>45</v>
      </c>
      <c r="C915">
        <f>IF(Sheet1!D915="Non-Travel",0,IF(Sheet1!D915="Travel_Frequently",1,2))</f>
        <v>2</v>
      </c>
      <c r="D915">
        <v>1449</v>
      </c>
      <c r="E915">
        <f>IF(Sheet1!F915="Human Resources",0,IF(Sheet1!F915="Research &amp; Development",1,2))</f>
        <v>2</v>
      </c>
      <c r="F915">
        <v>2</v>
      </c>
      <c r="G915">
        <v>3</v>
      </c>
      <c r="H915" cm="1">
        <f t="array" ref="H915">_xlfn.IFS(Sheet1!I915="Human Resources",0,Sheet1!I915="Life Sciences",1,Sheet1!I915="Marketing",2,Sheet1!I915="Medical",3,Sheet1!I915="Technical Degree",4,Sheet1!I915="Other",5)</f>
        <v>2</v>
      </c>
      <c r="I915">
        <v>1</v>
      </c>
      <c r="J915">
        <v>1277</v>
      </c>
      <c r="K915">
        <v>1</v>
      </c>
      <c r="L915">
        <f>IF(Sheet1!M915="Male",0,1)</f>
        <v>1</v>
      </c>
      <c r="M915">
        <v>94</v>
      </c>
      <c r="N915">
        <v>1</v>
      </c>
      <c r="O915">
        <v>5</v>
      </c>
      <c r="P915" cm="1">
        <f t="array" ref="P915">_xlfn.IFS(Sheet1!Q915="Healthcare Representative",0,Sheet1!Q915="Human Resources",1,Sheet1!Q915="Laboratory Technician",2,Sheet1!Q915="Manager",3,Sheet1!Q915="Manufacturing Director",4,Sheet1!Q915="Research Director",5,Sheet1!Q915="Research Scientist",6,Sheet1!Q915="Sales Executive",7,Sheet1!Q915="Sales Representative",8)</f>
        <v>3</v>
      </c>
      <c r="Q915">
        <v>2</v>
      </c>
      <c r="R915">
        <f>IF(Sheet1!S915="Single",0,IF(Sheet1!S915="Married",1,2))</f>
        <v>0</v>
      </c>
      <c r="S915">
        <v>18824</v>
      </c>
      <c r="T915">
        <v>2493</v>
      </c>
      <c r="U915">
        <v>2</v>
      </c>
      <c r="V915">
        <f>IF(Sheet1!X915="No",0,1)</f>
        <v>1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</row>
    <row r="916" spans="1:34" x14ac:dyDescent="0.3">
      <c r="A916">
        <f>IF(Sheet1!C916="No",0,1)</f>
        <v>0</v>
      </c>
      <c r="B916">
        <v>55</v>
      </c>
      <c r="C916">
        <f>IF(Sheet1!D916="Non-Travel",0,IF(Sheet1!D916="Travel_Frequently",1,2))</f>
        <v>0</v>
      </c>
      <c r="D916">
        <v>177</v>
      </c>
      <c r="E916">
        <f>IF(Sheet1!F916="Human Resources",0,IF(Sheet1!F916="Research &amp; Development",1,2))</f>
        <v>1</v>
      </c>
      <c r="F916">
        <v>8</v>
      </c>
      <c r="G916">
        <v>1</v>
      </c>
      <c r="H916" cm="1">
        <f t="array" ref="H916">_xlfn.IFS(Sheet1!I916="Human Resources",0,Sheet1!I916="Life Sciences",1,Sheet1!I916="Marketing",2,Sheet1!I916="Medical",3,Sheet1!I916="Technical Degree",4,Sheet1!I916="Other",5)</f>
        <v>3</v>
      </c>
      <c r="I916">
        <v>1</v>
      </c>
      <c r="J916">
        <v>1278</v>
      </c>
      <c r="K916">
        <v>4</v>
      </c>
      <c r="L916">
        <f>IF(Sheet1!M916="Male",0,1)</f>
        <v>0</v>
      </c>
      <c r="M916">
        <v>37</v>
      </c>
      <c r="N916">
        <v>2</v>
      </c>
      <c r="O916">
        <v>4</v>
      </c>
      <c r="P916" cm="1">
        <f t="array" ref="P916">_xlfn.IFS(Sheet1!Q916="Healthcare Representative",0,Sheet1!Q916="Human Resources",1,Sheet1!Q916="Laboratory Technician",2,Sheet1!Q916="Manager",3,Sheet1!Q916="Manufacturing Director",4,Sheet1!Q916="Research Director",5,Sheet1!Q916="Research Scientist",6,Sheet1!Q916="Sales Executive",7,Sheet1!Q916="Sales Representative",8)</f>
        <v>0</v>
      </c>
      <c r="Q916">
        <v>2</v>
      </c>
      <c r="R916">
        <f>IF(Sheet1!S916="Single",0,IF(Sheet1!S916="Married",1,2))</f>
        <v>2</v>
      </c>
      <c r="S916">
        <v>13577</v>
      </c>
      <c r="T916">
        <v>25592</v>
      </c>
      <c r="U916">
        <v>1</v>
      </c>
      <c r="V916">
        <f>IF(Sheet1!X916="No",0,1)</f>
        <v>1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</row>
    <row r="917" spans="1:34" x14ac:dyDescent="0.3">
      <c r="A917">
        <f>IF(Sheet1!C917="No",0,1)</f>
        <v>1</v>
      </c>
      <c r="B917">
        <v>21</v>
      </c>
      <c r="C917">
        <f>IF(Sheet1!D917="Non-Travel",0,IF(Sheet1!D917="Travel_Frequently",1,2))</f>
        <v>1</v>
      </c>
      <c r="D917">
        <v>251</v>
      </c>
      <c r="E917">
        <f>IF(Sheet1!F917="Human Resources",0,IF(Sheet1!F917="Research &amp; Development",1,2))</f>
        <v>1</v>
      </c>
      <c r="F917">
        <v>10</v>
      </c>
      <c r="G917">
        <v>2</v>
      </c>
      <c r="H917" cm="1">
        <f t="array" ref="H917">_xlfn.IFS(Sheet1!I917="Human Resources",0,Sheet1!I917="Life Sciences",1,Sheet1!I917="Marketing",2,Sheet1!I917="Medical",3,Sheet1!I917="Technical Degree",4,Sheet1!I917="Other",5)</f>
        <v>1</v>
      </c>
      <c r="I917">
        <v>1</v>
      </c>
      <c r="J917">
        <v>1279</v>
      </c>
      <c r="K917">
        <v>1</v>
      </c>
      <c r="L917">
        <f>IF(Sheet1!M917="Male",0,1)</f>
        <v>1</v>
      </c>
      <c r="M917">
        <v>45</v>
      </c>
      <c r="N917">
        <v>2</v>
      </c>
      <c r="O917">
        <v>1</v>
      </c>
      <c r="P917" cm="1">
        <f t="array" ref="P917">_xlfn.IFS(Sheet1!Q917="Healthcare Representative",0,Sheet1!Q917="Human Resources",1,Sheet1!Q917="Laboratory Technician",2,Sheet1!Q917="Manager",3,Sheet1!Q917="Manufacturing Director",4,Sheet1!Q917="Research Director",5,Sheet1!Q917="Research Scientist",6,Sheet1!Q917="Sales Executive",7,Sheet1!Q917="Sales Representative",8)</f>
        <v>2</v>
      </c>
      <c r="Q917">
        <v>3</v>
      </c>
      <c r="R917">
        <f>IF(Sheet1!S917="Single",0,IF(Sheet1!S917="Married",1,2))</f>
        <v>0</v>
      </c>
      <c r="S917">
        <v>2625</v>
      </c>
      <c r="T917">
        <v>25308</v>
      </c>
      <c r="U917">
        <v>1</v>
      </c>
      <c r="V917">
        <f>IF(Sheet1!X917="No",0,1)</f>
        <v>0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</row>
    <row r="918" spans="1:34" x14ac:dyDescent="0.3">
      <c r="A918">
        <f>IF(Sheet1!C918="No",0,1)</f>
        <v>0</v>
      </c>
      <c r="B918">
        <v>46</v>
      </c>
      <c r="C918">
        <f>IF(Sheet1!D918="Non-Travel",0,IF(Sheet1!D918="Travel_Frequently",1,2))</f>
        <v>2</v>
      </c>
      <c r="D918">
        <v>168</v>
      </c>
      <c r="E918">
        <f>IF(Sheet1!F918="Human Resources",0,IF(Sheet1!F918="Research &amp; Development",1,2))</f>
        <v>2</v>
      </c>
      <c r="F918">
        <v>4</v>
      </c>
      <c r="G918">
        <v>2</v>
      </c>
      <c r="H918" cm="1">
        <f t="array" ref="H918">_xlfn.IFS(Sheet1!I918="Human Resources",0,Sheet1!I918="Life Sciences",1,Sheet1!I918="Marketing",2,Sheet1!I918="Medical",3,Sheet1!I918="Technical Degree",4,Sheet1!I918="Other",5)</f>
        <v>2</v>
      </c>
      <c r="I918">
        <v>1</v>
      </c>
      <c r="J918">
        <v>1280</v>
      </c>
      <c r="K918">
        <v>4</v>
      </c>
      <c r="L918">
        <f>IF(Sheet1!M918="Male",0,1)</f>
        <v>1</v>
      </c>
      <c r="M918">
        <v>33</v>
      </c>
      <c r="N918">
        <v>2</v>
      </c>
      <c r="O918">
        <v>5</v>
      </c>
      <c r="P918" cm="1">
        <f t="array" ref="P918">_xlfn.IFS(Sheet1!Q918="Healthcare Representative",0,Sheet1!Q918="Human Resources",1,Sheet1!Q918="Laboratory Technician",2,Sheet1!Q918="Manager",3,Sheet1!Q918="Manufacturing Director",4,Sheet1!Q918="Research Director",5,Sheet1!Q918="Research Scientist",6,Sheet1!Q918="Sales Executive",7,Sheet1!Q918="Sales Representative",8)</f>
        <v>3</v>
      </c>
      <c r="Q918">
        <v>2</v>
      </c>
      <c r="R918">
        <f>IF(Sheet1!S918="Single",0,IF(Sheet1!S918="Married",1,2))</f>
        <v>1</v>
      </c>
      <c r="S918">
        <v>18789</v>
      </c>
      <c r="T918">
        <v>9946</v>
      </c>
      <c r="U918">
        <v>2</v>
      </c>
      <c r="V918">
        <f>IF(Sheet1!X918="No",0,1)</f>
        <v>0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</row>
    <row r="919" spans="1:34" x14ac:dyDescent="0.3">
      <c r="A919">
        <f>IF(Sheet1!C919="No",0,1)</f>
        <v>0</v>
      </c>
      <c r="B919">
        <v>34</v>
      </c>
      <c r="C919">
        <f>IF(Sheet1!D919="Non-Travel",0,IF(Sheet1!D919="Travel_Frequently",1,2))</f>
        <v>2</v>
      </c>
      <c r="D919">
        <v>131</v>
      </c>
      <c r="E919">
        <f>IF(Sheet1!F919="Human Resources",0,IF(Sheet1!F919="Research &amp; Development",1,2))</f>
        <v>2</v>
      </c>
      <c r="F919">
        <v>2</v>
      </c>
      <c r="G919">
        <v>3</v>
      </c>
      <c r="H919" cm="1">
        <f t="array" ref="H919">_xlfn.IFS(Sheet1!I919="Human Resources",0,Sheet1!I919="Life Sciences",1,Sheet1!I919="Marketing",2,Sheet1!I919="Medical",3,Sheet1!I919="Technical Degree",4,Sheet1!I919="Other",5)</f>
        <v>2</v>
      </c>
      <c r="I919">
        <v>1</v>
      </c>
      <c r="J919">
        <v>1281</v>
      </c>
      <c r="K919">
        <v>3</v>
      </c>
      <c r="L919">
        <f>IF(Sheet1!M919="Male",0,1)</f>
        <v>1</v>
      </c>
      <c r="M919">
        <v>86</v>
      </c>
      <c r="N919">
        <v>3</v>
      </c>
      <c r="O919">
        <v>2</v>
      </c>
      <c r="P919" cm="1">
        <f t="array" ref="P919">_xlfn.IFS(Sheet1!Q919="Healthcare Representative",0,Sheet1!Q919="Human Resources",1,Sheet1!Q919="Laboratory Technician",2,Sheet1!Q919="Manager",3,Sheet1!Q919="Manufacturing Director",4,Sheet1!Q919="Research Director",5,Sheet1!Q919="Research Scientist",6,Sheet1!Q919="Sales Executive",7,Sheet1!Q919="Sales Representative",8)</f>
        <v>7</v>
      </c>
      <c r="Q919">
        <v>1</v>
      </c>
      <c r="R919">
        <f>IF(Sheet1!S919="Single",0,IF(Sheet1!S919="Married",1,2))</f>
        <v>0</v>
      </c>
      <c r="S919">
        <v>4538</v>
      </c>
      <c r="T919">
        <v>6039</v>
      </c>
      <c r="U919">
        <v>0</v>
      </c>
      <c r="V919">
        <f>IF(Sheet1!X919="No",0,1)</f>
        <v>1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</row>
    <row r="920" spans="1:34" x14ac:dyDescent="0.3">
      <c r="A920">
        <f>IF(Sheet1!C920="No",0,1)</f>
        <v>0</v>
      </c>
      <c r="B920">
        <v>51</v>
      </c>
      <c r="C920">
        <f>IF(Sheet1!D920="Non-Travel",0,IF(Sheet1!D920="Travel_Frequently",1,2))</f>
        <v>1</v>
      </c>
      <c r="D920">
        <v>237</v>
      </c>
      <c r="E920">
        <f>IF(Sheet1!F920="Human Resources",0,IF(Sheet1!F920="Research &amp; Development",1,2))</f>
        <v>2</v>
      </c>
      <c r="F920">
        <v>9</v>
      </c>
      <c r="G920">
        <v>3</v>
      </c>
      <c r="H920" cm="1">
        <f t="array" ref="H920">_xlfn.IFS(Sheet1!I920="Human Resources",0,Sheet1!I920="Life Sciences",1,Sheet1!I920="Marketing",2,Sheet1!I920="Medical",3,Sheet1!I920="Technical Degree",4,Sheet1!I920="Other",5)</f>
        <v>1</v>
      </c>
      <c r="I920">
        <v>1</v>
      </c>
      <c r="J920">
        <v>1282</v>
      </c>
      <c r="K920">
        <v>4</v>
      </c>
      <c r="L920">
        <f>IF(Sheet1!M920="Male",0,1)</f>
        <v>0</v>
      </c>
      <c r="M920">
        <v>83</v>
      </c>
      <c r="N920">
        <v>3</v>
      </c>
      <c r="O920">
        <v>5</v>
      </c>
      <c r="P920" cm="1">
        <f t="array" ref="P920">_xlfn.IFS(Sheet1!Q920="Healthcare Representative",0,Sheet1!Q920="Human Resources",1,Sheet1!Q920="Laboratory Technician",2,Sheet1!Q920="Manager",3,Sheet1!Q920="Manufacturing Director",4,Sheet1!Q920="Research Director",5,Sheet1!Q920="Research Scientist",6,Sheet1!Q920="Sales Executive",7,Sheet1!Q920="Sales Representative",8)</f>
        <v>3</v>
      </c>
      <c r="Q920">
        <v>2</v>
      </c>
      <c r="R920">
        <f>IF(Sheet1!S920="Single",0,IF(Sheet1!S920="Married",1,2))</f>
        <v>2</v>
      </c>
      <c r="S920">
        <v>19847</v>
      </c>
      <c r="T920">
        <v>19196</v>
      </c>
      <c r="U920">
        <v>4</v>
      </c>
      <c r="V920">
        <f>IF(Sheet1!X920="No",0,1)</f>
        <v>1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</row>
    <row r="921" spans="1:34" x14ac:dyDescent="0.3">
      <c r="A921">
        <f>IF(Sheet1!C921="No",0,1)</f>
        <v>0</v>
      </c>
      <c r="B921">
        <v>59</v>
      </c>
      <c r="C921">
        <f>IF(Sheet1!D921="Non-Travel",0,IF(Sheet1!D921="Travel_Frequently",1,2))</f>
        <v>2</v>
      </c>
      <c r="D921">
        <v>1429</v>
      </c>
      <c r="E921">
        <f>IF(Sheet1!F921="Human Resources",0,IF(Sheet1!F921="Research &amp; Development",1,2))</f>
        <v>1</v>
      </c>
      <c r="F921">
        <v>18</v>
      </c>
      <c r="G921">
        <v>4</v>
      </c>
      <c r="H921" cm="1">
        <f t="array" ref="H921">_xlfn.IFS(Sheet1!I921="Human Resources",0,Sheet1!I921="Life Sciences",1,Sheet1!I921="Marketing",2,Sheet1!I921="Medical",3,Sheet1!I921="Technical Degree",4,Sheet1!I921="Other",5)</f>
        <v>3</v>
      </c>
      <c r="I921">
        <v>1</v>
      </c>
      <c r="J921">
        <v>1283</v>
      </c>
      <c r="K921">
        <v>4</v>
      </c>
      <c r="L921">
        <f>IF(Sheet1!M921="Male",0,1)</f>
        <v>0</v>
      </c>
      <c r="M921">
        <v>67</v>
      </c>
      <c r="N921">
        <v>3</v>
      </c>
      <c r="O921">
        <v>3</v>
      </c>
      <c r="P921" cm="1">
        <f t="array" ref="P921">_xlfn.IFS(Sheet1!Q921="Healthcare Representative",0,Sheet1!Q921="Human Resources",1,Sheet1!Q921="Laboratory Technician",2,Sheet1!Q921="Manager",3,Sheet1!Q921="Manufacturing Director",4,Sheet1!Q921="Research Director",5,Sheet1!Q921="Research Scientist",6,Sheet1!Q921="Sales Executive",7,Sheet1!Q921="Sales Representative",8)</f>
        <v>4</v>
      </c>
      <c r="Q921">
        <v>4</v>
      </c>
      <c r="R921">
        <f>IF(Sheet1!S921="Single",0,IF(Sheet1!S921="Married",1,2))</f>
        <v>0</v>
      </c>
      <c r="S921">
        <v>10512</v>
      </c>
      <c r="T921">
        <v>20002</v>
      </c>
      <c r="U921">
        <v>6</v>
      </c>
      <c r="V921">
        <f>IF(Sheet1!X921="No",0,1)</f>
        <v>0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</row>
    <row r="922" spans="1:34" x14ac:dyDescent="0.3">
      <c r="A922">
        <f>IF(Sheet1!C922="No",0,1)</f>
        <v>0</v>
      </c>
      <c r="B922">
        <v>34</v>
      </c>
      <c r="C922">
        <f>IF(Sheet1!D922="Non-Travel",0,IF(Sheet1!D922="Travel_Frequently",1,2))</f>
        <v>1</v>
      </c>
      <c r="D922">
        <v>135</v>
      </c>
      <c r="E922">
        <f>IF(Sheet1!F922="Human Resources",0,IF(Sheet1!F922="Research &amp; Development",1,2))</f>
        <v>1</v>
      </c>
      <c r="F922">
        <v>19</v>
      </c>
      <c r="G922">
        <v>3</v>
      </c>
      <c r="H922" cm="1">
        <f t="array" ref="H922">_xlfn.IFS(Sheet1!I922="Human Resources",0,Sheet1!I922="Life Sciences",1,Sheet1!I922="Marketing",2,Sheet1!I922="Medical",3,Sheet1!I922="Technical Degree",4,Sheet1!I922="Other",5)</f>
        <v>3</v>
      </c>
      <c r="I922">
        <v>1</v>
      </c>
      <c r="J922">
        <v>1285</v>
      </c>
      <c r="K922">
        <v>3</v>
      </c>
      <c r="L922">
        <f>IF(Sheet1!M922="Male",0,1)</f>
        <v>1</v>
      </c>
      <c r="M922">
        <v>46</v>
      </c>
      <c r="N922">
        <v>3</v>
      </c>
      <c r="O922">
        <v>2</v>
      </c>
      <c r="P922" cm="1">
        <f t="array" ref="P922">_xlfn.IFS(Sheet1!Q922="Healthcare Representative",0,Sheet1!Q922="Human Resources",1,Sheet1!Q922="Laboratory Technician",2,Sheet1!Q922="Manager",3,Sheet1!Q922="Manufacturing Director",4,Sheet1!Q922="Research Director",5,Sheet1!Q922="Research Scientist",6,Sheet1!Q922="Sales Executive",7,Sheet1!Q922="Sales Representative",8)</f>
        <v>2</v>
      </c>
      <c r="Q922">
        <v>2</v>
      </c>
      <c r="R922">
        <f>IF(Sheet1!S922="Single",0,IF(Sheet1!S922="Married",1,2))</f>
        <v>2</v>
      </c>
      <c r="S922">
        <v>4444</v>
      </c>
      <c r="T922">
        <v>22534</v>
      </c>
      <c r="U922">
        <v>4</v>
      </c>
      <c r="V922">
        <f>IF(Sheet1!X922="No",0,1)</f>
        <v>0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</row>
    <row r="923" spans="1:34" x14ac:dyDescent="0.3">
      <c r="A923">
        <f>IF(Sheet1!C923="No",0,1)</f>
        <v>0</v>
      </c>
      <c r="B923">
        <v>28</v>
      </c>
      <c r="C923">
        <f>IF(Sheet1!D923="Non-Travel",0,IF(Sheet1!D923="Travel_Frequently",1,2))</f>
        <v>1</v>
      </c>
      <c r="D923">
        <v>791</v>
      </c>
      <c r="E923">
        <f>IF(Sheet1!F923="Human Resources",0,IF(Sheet1!F923="Research &amp; Development",1,2))</f>
        <v>1</v>
      </c>
      <c r="F923">
        <v>1</v>
      </c>
      <c r="G923">
        <v>4</v>
      </c>
      <c r="H923" cm="1">
        <f t="array" ref="H923">_xlfn.IFS(Sheet1!I923="Human Resources",0,Sheet1!I923="Life Sciences",1,Sheet1!I923="Marketing",2,Sheet1!I923="Medical",3,Sheet1!I923="Technical Degree",4,Sheet1!I923="Other",5)</f>
        <v>3</v>
      </c>
      <c r="I923">
        <v>1</v>
      </c>
      <c r="J923">
        <v>1286</v>
      </c>
      <c r="K923">
        <v>4</v>
      </c>
      <c r="L923">
        <f>IF(Sheet1!M923="Male",0,1)</f>
        <v>0</v>
      </c>
      <c r="M923">
        <v>44</v>
      </c>
      <c r="N923">
        <v>3</v>
      </c>
      <c r="O923">
        <v>1</v>
      </c>
      <c r="P923" cm="1">
        <f t="array" ref="P923">_xlfn.IFS(Sheet1!Q923="Healthcare Representative",0,Sheet1!Q923="Human Resources",1,Sheet1!Q923="Laboratory Technician",2,Sheet1!Q923="Manager",3,Sheet1!Q923="Manufacturing Director",4,Sheet1!Q923="Research Director",5,Sheet1!Q923="Research Scientist",6,Sheet1!Q923="Sales Executive",7,Sheet1!Q923="Sales Representative",8)</f>
        <v>2</v>
      </c>
      <c r="Q923">
        <v>3</v>
      </c>
      <c r="R923">
        <f>IF(Sheet1!S923="Single",0,IF(Sheet1!S923="Married",1,2))</f>
        <v>0</v>
      </c>
      <c r="S923">
        <v>2154</v>
      </c>
      <c r="T923">
        <v>6842</v>
      </c>
      <c r="U923">
        <v>0</v>
      </c>
      <c r="V923">
        <f>IF(Sheet1!X923="No",0,1)</f>
        <v>1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</row>
    <row r="924" spans="1:34" x14ac:dyDescent="0.3">
      <c r="A924">
        <f>IF(Sheet1!C924="No",0,1)</f>
        <v>0</v>
      </c>
      <c r="B924">
        <v>44</v>
      </c>
      <c r="C924">
        <f>IF(Sheet1!D924="Non-Travel",0,IF(Sheet1!D924="Travel_Frequently",1,2))</f>
        <v>2</v>
      </c>
      <c r="D924">
        <v>1199</v>
      </c>
      <c r="E924">
        <f>IF(Sheet1!F924="Human Resources",0,IF(Sheet1!F924="Research &amp; Development",1,2))</f>
        <v>1</v>
      </c>
      <c r="F924">
        <v>4</v>
      </c>
      <c r="G924">
        <v>2</v>
      </c>
      <c r="H924" cm="1">
        <f t="array" ref="H924">_xlfn.IFS(Sheet1!I924="Human Resources",0,Sheet1!I924="Life Sciences",1,Sheet1!I924="Marketing",2,Sheet1!I924="Medical",3,Sheet1!I924="Technical Degree",4,Sheet1!I924="Other",5)</f>
        <v>1</v>
      </c>
      <c r="I924">
        <v>1</v>
      </c>
      <c r="J924">
        <v>1288</v>
      </c>
      <c r="K924">
        <v>3</v>
      </c>
      <c r="L924">
        <f>IF(Sheet1!M924="Male",0,1)</f>
        <v>0</v>
      </c>
      <c r="M924">
        <v>92</v>
      </c>
      <c r="N924">
        <v>4</v>
      </c>
      <c r="O924">
        <v>5</v>
      </c>
      <c r="P924" cm="1">
        <f t="array" ref="P924">_xlfn.IFS(Sheet1!Q924="Healthcare Representative",0,Sheet1!Q924="Human Resources",1,Sheet1!Q924="Laboratory Technician",2,Sheet1!Q924="Manager",3,Sheet1!Q924="Manufacturing Director",4,Sheet1!Q924="Research Director",5,Sheet1!Q924="Research Scientist",6,Sheet1!Q924="Sales Executive",7,Sheet1!Q924="Sales Representative",8)</f>
        <v>3</v>
      </c>
      <c r="Q924">
        <v>1</v>
      </c>
      <c r="R924">
        <f>IF(Sheet1!S924="Single",0,IF(Sheet1!S924="Married",1,2))</f>
        <v>2</v>
      </c>
      <c r="S924">
        <v>19190</v>
      </c>
      <c r="T924">
        <v>17477</v>
      </c>
      <c r="U924">
        <v>1</v>
      </c>
      <c r="V924">
        <f>IF(Sheet1!X924="No",0,1)</f>
        <v>0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</row>
    <row r="925" spans="1:34" x14ac:dyDescent="0.3">
      <c r="A925">
        <f>IF(Sheet1!C925="No",0,1)</f>
        <v>0</v>
      </c>
      <c r="B925">
        <v>34</v>
      </c>
      <c r="C925">
        <f>IF(Sheet1!D925="Non-Travel",0,IF(Sheet1!D925="Travel_Frequently",1,2))</f>
        <v>1</v>
      </c>
      <c r="D925">
        <v>648</v>
      </c>
      <c r="E925">
        <f>IF(Sheet1!F925="Human Resources",0,IF(Sheet1!F925="Research &amp; Development",1,2))</f>
        <v>0</v>
      </c>
      <c r="F925">
        <v>11</v>
      </c>
      <c r="G925">
        <v>3</v>
      </c>
      <c r="H925" cm="1">
        <f t="array" ref="H925">_xlfn.IFS(Sheet1!I925="Human Resources",0,Sheet1!I925="Life Sciences",1,Sheet1!I925="Marketing",2,Sheet1!I925="Medical",3,Sheet1!I925="Technical Degree",4,Sheet1!I925="Other",5)</f>
        <v>1</v>
      </c>
      <c r="I925">
        <v>1</v>
      </c>
      <c r="J925">
        <v>1289</v>
      </c>
      <c r="K925">
        <v>3</v>
      </c>
      <c r="L925">
        <f>IF(Sheet1!M925="Male",0,1)</f>
        <v>0</v>
      </c>
      <c r="M925">
        <v>56</v>
      </c>
      <c r="N925">
        <v>2</v>
      </c>
      <c r="O925">
        <v>2</v>
      </c>
      <c r="P925" cm="1">
        <f t="array" ref="P925">_xlfn.IFS(Sheet1!Q925="Healthcare Representative",0,Sheet1!Q925="Human Resources",1,Sheet1!Q925="Laboratory Technician",2,Sheet1!Q925="Manager",3,Sheet1!Q925="Manufacturing Director",4,Sheet1!Q925="Research Director",5,Sheet1!Q925="Research Scientist",6,Sheet1!Q925="Sales Executive",7,Sheet1!Q925="Sales Representative",8)</f>
        <v>1</v>
      </c>
      <c r="Q925">
        <v>2</v>
      </c>
      <c r="R925">
        <f>IF(Sheet1!S925="Single",0,IF(Sheet1!S925="Married",1,2))</f>
        <v>1</v>
      </c>
      <c r="S925">
        <v>4490</v>
      </c>
      <c r="T925">
        <v>21833</v>
      </c>
      <c r="U925">
        <v>4</v>
      </c>
      <c r="V925">
        <f>IF(Sheet1!X925="No",0,1)</f>
        <v>0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</row>
    <row r="926" spans="1:34" x14ac:dyDescent="0.3">
      <c r="A926">
        <f>IF(Sheet1!C926="No",0,1)</f>
        <v>0</v>
      </c>
      <c r="B926">
        <v>35</v>
      </c>
      <c r="C926">
        <f>IF(Sheet1!D926="Non-Travel",0,IF(Sheet1!D926="Travel_Frequently",1,2))</f>
        <v>2</v>
      </c>
      <c r="D926">
        <v>735</v>
      </c>
      <c r="E926">
        <f>IF(Sheet1!F926="Human Resources",0,IF(Sheet1!F926="Research &amp; Development",1,2))</f>
        <v>1</v>
      </c>
      <c r="F926">
        <v>6</v>
      </c>
      <c r="G926">
        <v>1</v>
      </c>
      <c r="H926" cm="1">
        <f t="array" ref="H926">_xlfn.IFS(Sheet1!I926="Human Resources",0,Sheet1!I926="Life Sciences",1,Sheet1!I926="Marketing",2,Sheet1!I926="Medical",3,Sheet1!I926="Technical Degree",4,Sheet1!I926="Other",5)</f>
        <v>1</v>
      </c>
      <c r="I926">
        <v>1</v>
      </c>
      <c r="J926">
        <v>1291</v>
      </c>
      <c r="K926">
        <v>3</v>
      </c>
      <c r="L926">
        <f>IF(Sheet1!M926="Male",0,1)</f>
        <v>0</v>
      </c>
      <c r="M926">
        <v>66</v>
      </c>
      <c r="N926">
        <v>3</v>
      </c>
      <c r="O926">
        <v>1</v>
      </c>
      <c r="P926" cm="1">
        <f t="array" ref="P926">_xlfn.IFS(Sheet1!Q926="Healthcare Representative",0,Sheet1!Q926="Human Resources",1,Sheet1!Q926="Laboratory Technician",2,Sheet1!Q926="Manager",3,Sheet1!Q926="Manufacturing Director",4,Sheet1!Q926="Research Director",5,Sheet1!Q926="Research Scientist",6,Sheet1!Q926="Sales Executive",7,Sheet1!Q926="Sales Representative",8)</f>
        <v>6</v>
      </c>
      <c r="Q926">
        <v>3</v>
      </c>
      <c r="R926">
        <f>IF(Sheet1!S926="Single",0,IF(Sheet1!S926="Married",1,2))</f>
        <v>1</v>
      </c>
      <c r="S926">
        <v>3506</v>
      </c>
      <c r="T926">
        <v>6020</v>
      </c>
      <c r="U926">
        <v>0</v>
      </c>
      <c r="V926">
        <f>IF(Sheet1!X926="No",0,1)</f>
        <v>1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</row>
    <row r="927" spans="1:34" x14ac:dyDescent="0.3">
      <c r="A927">
        <f>IF(Sheet1!C927="No",0,1)</f>
        <v>0</v>
      </c>
      <c r="B927">
        <v>42</v>
      </c>
      <c r="C927">
        <f>IF(Sheet1!D927="Non-Travel",0,IF(Sheet1!D927="Travel_Frequently",1,2))</f>
        <v>2</v>
      </c>
      <c r="D927">
        <v>603</v>
      </c>
      <c r="E927">
        <f>IF(Sheet1!F927="Human Resources",0,IF(Sheet1!F927="Research &amp; Development",1,2))</f>
        <v>1</v>
      </c>
      <c r="F927">
        <v>7</v>
      </c>
      <c r="G927">
        <v>4</v>
      </c>
      <c r="H927" cm="1">
        <f t="array" ref="H927">_xlfn.IFS(Sheet1!I927="Human Resources",0,Sheet1!I927="Life Sciences",1,Sheet1!I927="Marketing",2,Sheet1!I927="Medical",3,Sheet1!I927="Technical Degree",4,Sheet1!I927="Other",5)</f>
        <v>3</v>
      </c>
      <c r="I927">
        <v>1</v>
      </c>
      <c r="J927">
        <v>1292</v>
      </c>
      <c r="K927">
        <v>2</v>
      </c>
      <c r="L927">
        <f>IF(Sheet1!M927="Male",0,1)</f>
        <v>1</v>
      </c>
      <c r="M927">
        <v>78</v>
      </c>
      <c r="N927">
        <v>4</v>
      </c>
      <c r="O927">
        <v>2</v>
      </c>
      <c r="P927" cm="1">
        <f t="array" ref="P927">_xlfn.IFS(Sheet1!Q927="Healthcare Representative",0,Sheet1!Q927="Human Resources",1,Sheet1!Q927="Laboratory Technician",2,Sheet1!Q927="Manager",3,Sheet1!Q927="Manufacturing Director",4,Sheet1!Q927="Research Director",5,Sheet1!Q927="Research Scientist",6,Sheet1!Q927="Sales Executive",7,Sheet1!Q927="Sales Representative",8)</f>
        <v>6</v>
      </c>
      <c r="Q927">
        <v>2</v>
      </c>
      <c r="R927">
        <f>IF(Sheet1!S927="Single",0,IF(Sheet1!S927="Married",1,2))</f>
        <v>1</v>
      </c>
      <c r="S927">
        <v>2372</v>
      </c>
      <c r="T927">
        <v>5628</v>
      </c>
      <c r="U927">
        <v>6</v>
      </c>
      <c r="V927">
        <f>IF(Sheet1!X927="No",0,1)</f>
        <v>1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</row>
    <row r="928" spans="1:34" x14ac:dyDescent="0.3">
      <c r="A928">
        <f>IF(Sheet1!C928="No",0,1)</f>
        <v>0</v>
      </c>
      <c r="B928">
        <v>43</v>
      </c>
      <c r="C928">
        <f>IF(Sheet1!D928="Non-Travel",0,IF(Sheet1!D928="Travel_Frequently",1,2))</f>
        <v>2</v>
      </c>
      <c r="D928">
        <v>531</v>
      </c>
      <c r="E928">
        <f>IF(Sheet1!F928="Human Resources",0,IF(Sheet1!F928="Research &amp; Development",1,2))</f>
        <v>2</v>
      </c>
      <c r="F928">
        <v>4</v>
      </c>
      <c r="G928">
        <v>4</v>
      </c>
      <c r="H928" cm="1">
        <f t="array" ref="H928">_xlfn.IFS(Sheet1!I928="Human Resources",0,Sheet1!I928="Life Sciences",1,Sheet1!I928="Marketing",2,Sheet1!I928="Medical",3,Sheet1!I928="Technical Degree",4,Sheet1!I928="Other",5)</f>
        <v>2</v>
      </c>
      <c r="I928">
        <v>1</v>
      </c>
      <c r="J928">
        <v>1293</v>
      </c>
      <c r="K928">
        <v>4</v>
      </c>
      <c r="L928">
        <f>IF(Sheet1!M928="Male",0,1)</f>
        <v>1</v>
      </c>
      <c r="M928">
        <v>56</v>
      </c>
      <c r="N928">
        <v>2</v>
      </c>
      <c r="O928">
        <v>3</v>
      </c>
      <c r="P928" cm="1">
        <f t="array" ref="P928">_xlfn.IFS(Sheet1!Q928="Healthcare Representative",0,Sheet1!Q928="Human Resources",1,Sheet1!Q928="Laboratory Technician",2,Sheet1!Q928="Manager",3,Sheet1!Q928="Manufacturing Director",4,Sheet1!Q928="Research Director",5,Sheet1!Q928="Research Scientist",6,Sheet1!Q928="Sales Executive",7,Sheet1!Q928="Sales Representative",8)</f>
        <v>7</v>
      </c>
      <c r="Q928">
        <v>4</v>
      </c>
      <c r="R928">
        <f>IF(Sheet1!S928="Single",0,IF(Sheet1!S928="Married",1,2))</f>
        <v>0</v>
      </c>
      <c r="S928">
        <v>10231</v>
      </c>
      <c r="T928">
        <v>20364</v>
      </c>
      <c r="U928">
        <v>3</v>
      </c>
      <c r="V928">
        <f>IF(Sheet1!X928="No",0,1)</f>
        <v>0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</row>
    <row r="929" spans="1:34" x14ac:dyDescent="0.3">
      <c r="A929">
        <f>IF(Sheet1!C929="No",0,1)</f>
        <v>0</v>
      </c>
      <c r="B929">
        <v>36</v>
      </c>
      <c r="C929">
        <f>IF(Sheet1!D929="Non-Travel",0,IF(Sheet1!D929="Travel_Frequently",1,2))</f>
        <v>2</v>
      </c>
      <c r="D929">
        <v>429</v>
      </c>
      <c r="E929">
        <f>IF(Sheet1!F929="Human Resources",0,IF(Sheet1!F929="Research &amp; Development",1,2))</f>
        <v>1</v>
      </c>
      <c r="F929">
        <v>2</v>
      </c>
      <c r="G929">
        <v>4</v>
      </c>
      <c r="H929" cm="1">
        <f t="array" ref="H929">_xlfn.IFS(Sheet1!I929="Human Resources",0,Sheet1!I929="Life Sciences",1,Sheet1!I929="Marketing",2,Sheet1!I929="Medical",3,Sheet1!I929="Technical Degree",4,Sheet1!I929="Other",5)</f>
        <v>1</v>
      </c>
      <c r="I929">
        <v>1</v>
      </c>
      <c r="J929">
        <v>1294</v>
      </c>
      <c r="K929">
        <v>3</v>
      </c>
      <c r="L929">
        <f>IF(Sheet1!M929="Male",0,1)</f>
        <v>1</v>
      </c>
      <c r="M929">
        <v>53</v>
      </c>
      <c r="N929">
        <v>3</v>
      </c>
      <c r="O929">
        <v>2</v>
      </c>
      <c r="P929" cm="1">
        <f t="array" ref="P929">_xlfn.IFS(Sheet1!Q929="Healthcare Representative",0,Sheet1!Q929="Human Resources",1,Sheet1!Q929="Laboratory Technician",2,Sheet1!Q929="Manager",3,Sheet1!Q929="Manufacturing Director",4,Sheet1!Q929="Research Director",5,Sheet1!Q929="Research Scientist",6,Sheet1!Q929="Sales Executive",7,Sheet1!Q929="Sales Representative",8)</f>
        <v>4</v>
      </c>
      <c r="Q929">
        <v>2</v>
      </c>
      <c r="R929">
        <f>IF(Sheet1!S929="Single",0,IF(Sheet1!S929="Married",1,2))</f>
        <v>0</v>
      </c>
      <c r="S929">
        <v>5410</v>
      </c>
      <c r="T929">
        <v>2323</v>
      </c>
      <c r="U929">
        <v>9</v>
      </c>
      <c r="V929">
        <f>IF(Sheet1!X929="No",0,1)</f>
        <v>1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</row>
    <row r="930" spans="1:34" x14ac:dyDescent="0.3">
      <c r="A930">
        <f>IF(Sheet1!C930="No",0,1)</f>
        <v>1</v>
      </c>
      <c r="B930">
        <v>44</v>
      </c>
      <c r="C930">
        <f>IF(Sheet1!D930="Non-Travel",0,IF(Sheet1!D930="Travel_Frequently",1,2))</f>
        <v>2</v>
      </c>
      <c r="D930">
        <v>621</v>
      </c>
      <c r="E930">
        <f>IF(Sheet1!F930="Human Resources",0,IF(Sheet1!F930="Research &amp; Development",1,2))</f>
        <v>1</v>
      </c>
      <c r="F930">
        <v>15</v>
      </c>
      <c r="G930">
        <v>3</v>
      </c>
      <c r="H930" cm="1">
        <f t="array" ref="H930">_xlfn.IFS(Sheet1!I930="Human Resources",0,Sheet1!I930="Life Sciences",1,Sheet1!I930="Marketing",2,Sheet1!I930="Medical",3,Sheet1!I930="Technical Degree",4,Sheet1!I930="Other",5)</f>
        <v>3</v>
      </c>
      <c r="I930">
        <v>1</v>
      </c>
      <c r="J930">
        <v>1295</v>
      </c>
      <c r="K930">
        <v>1</v>
      </c>
      <c r="L930">
        <f>IF(Sheet1!M930="Male",0,1)</f>
        <v>1</v>
      </c>
      <c r="M930">
        <v>73</v>
      </c>
      <c r="N930">
        <v>3</v>
      </c>
      <c r="O930">
        <v>3</v>
      </c>
      <c r="P930" cm="1">
        <f t="array" ref="P930">_xlfn.IFS(Sheet1!Q930="Healthcare Representative",0,Sheet1!Q930="Human Resources",1,Sheet1!Q930="Laboratory Technician",2,Sheet1!Q930="Manager",3,Sheet1!Q930="Manufacturing Director",4,Sheet1!Q930="Research Director",5,Sheet1!Q930="Research Scientist",6,Sheet1!Q930="Sales Executive",7,Sheet1!Q930="Sales Representative",8)</f>
        <v>0</v>
      </c>
      <c r="Q930">
        <v>4</v>
      </c>
      <c r="R930">
        <f>IF(Sheet1!S930="Single",0,IF(Sheet1!S930="Married",1,2))</f>
        <v>1</v>
      </c>
      <c r="S930">
        <v>7978</v>
      </c>
      <c r="T930">
        <v>14075</v>
      </c>
      <c r="U930">
        <v>1</v>
      </c>
      <c r="V930">
        <f>IF(Sheet1!X930="No",0,1)</f>
        <v>0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</row>
    <row r="931" spans="1:34" x14ac:dyDescent="0.3">
      <c r="A931">
        <f>IF(Sheet1!C931="No",0,1)</f>
        <v>0</v>
      </c>
      <c r="B931">
        <v>28</v>
      </c>
      <c r="C931">
        <f>IF(Sheet1!D931="Non-Travel",0,IF(Sheet1!D931="Travel_Frequently",1,2))</f>
        <v>1</v>
      </c>
      <c r="D931">
        <v>193</v>
      </c>
      <c r="E931">
        <f>IF(Sheet1!F931="Human Resources",0,IF(Sheet1!F931="Research &amp; Development",1,2))</f>
        <v>1</v>
      </c>
      <c r="F931">
        <v>2</v>
      </c>
      <c r="G931">
        <v>3</v>
      </c>
      <c r="H931" cm="1">
        <f t="array" ref="H931">_xlfn.IFS(Sheet1!I931="Human Resources",0,Sheet1!I931="Life Sciences",1,Sheet1!I931="Marketing",2,Sheet1!I931="Medical",3,Sheet1!I931="Technical Degree",4,Sheet1!I931="Other",5)</f>
        <v>1</v>
      </c>
      <c r="I931">
        <v>1</v>
      </c>
      <c r="J931">
        <v>1296</v>
      </c>
      <c r="K931">
        <v>4</v>
      </c>
      <c r="L931">
        <f>IF(Sheet1!M931="Male",0,1)</f>
        <v>0</v>
      </c>
      <c r="M931">
        <v>52</v>
      </c>
      <c r="N931">
        <v>2</v>
      </c>
      <c r="O931">
        <v>1</v>
      </c>
      <c r="P931" cm="1">
        <f t="array" ref="P931">_xlfn.IFS(Sheet1!Q931="Healthcare Representative",0,Sheet1!Q931="Human Resources",1,Sheet1!Q931="Laboratory Technician",2,Sheet1!Q931="Manager",3,Sheet1!Q931="Manufacturing Director",4,Sheet1!Q931="Research Director",5,Sheet1!Q931="Research Scientist",6,Sheet1!Q931="Sales Executive",7,Sheet1!Q931="Sales Representative",8)</f>
        <v>2</v>
      </c>
      <c r="Q931">
        <v>4</v>
      </c>
      <c r="R931">
        <f>IF(Sheet1!S931="Single",0,IF(Sheet1!S931="Married",1,2))</f>
        <v>1</v>
      </c>
      <c r="S931">
        <v>3867</v>
      </c>
      <c r="T931">
        <v>14222</v>
      </c>
      <c r="U931">
        <v>1</v>
      </c>
      <c r="V931">
        <f>IF(Sheet1!X931="No",0,1)</f>
        <v>1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</row>
    <row r="932" spans="1:34" x14ac:dyDescent="0.3">
      <c r="A932">
        <f>IF(Sheet1!C932="No",0,1)</f>
        <v>0</v>
      </c>
      <c r="B932">
        <v>51</v>
      </c>
      <c r="C932">
        <f>IF(Sheet1!D932="Non-Travel",0,IF(Sheet1!D932="Travel_Frequently",1,2))</f>
        <v>1</v>
      </c>
      <c r="D932">
        <v>968</v>
      </c>
      <c r="E932">
        <f>IF(Sheet1!F932="Human Resources",0,IF(Sheet1!F932="Research &amp; Development",1,2))</f>
        <v>1</v>
      </c>
      <c r="F932">
        <v>6</v>
      </c>
      <c r="G932">
        <v>2</v>
      </c>
      <c r="H932" cm="1">
        <f t="array" ref="H932">_xlfn.IFS(Sheet1!I932="Human Resources",0,Sheet1!I932="Life Sciences",1,Sheet1!I932="Marketing",2,Sheet1!I932="Medical",3,Sheet1!I932="Technical Degree",4,Sheet1!I932="Other",5)</f>
        <v>3</v>
      </c>
      <c r="I932">
        <v>1</v>
      </c>
      <c r="J932">
        <v>1297</v>
      </c>
      <c r="K932">
        <v>2</v>
      </c>
      <c r="L932">
        <f>IF(Sheet1!M932="Male",0,1)</f>
        <v>1</v>
      </c>
      <c r="M932">
        <v>40</v>
      </c>
      <c r="N932">
        <v>2</v>
      </c>
      <c r="O932">
        <v>1</v>
      </c>
      <c r="P932" cm="1">
        <f t="array" ref="P932">_xlfn.IFS(Sheet1!Q932="Healthcare Representative",0,Sheet1!Q932="Human Resources",1,Sheet1!Q932="Laboratory Technician",2,Sheet1!Q932="Manager",3,Sheet1!Q932="Manufacturing Director",4,Sheet1!Q932="Research Director",5,Sheet1!Q932="Research Scientist",6,Sheet1!Q932="Sales Executive",7,Sheet1!Q932="Sales Representative",8)</f>
        <v>2</v>
      </c>
      <c r="Q932">
        <v>3</v>
      </c>
      <c r="R932">
        <f>IF(Sheet1!S932="Single",0,IF(Sheet1!S932="Married",1,2))</f>
        <v>0</v>
      </c>
      <c r="S932">
        <v>2838</v>
      </c>
      <c r="T932">
        <v>4257</v>
      </c>
      <c r="U932">
        <v>0</v>
      </c>
      <c r="V932">
        <f>IF(Sheet1!X932="No",0,1)</f>
        <v>0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</row>
    <row r="933" spans="1:34" x14ac:dyDescent="0.3">
      <c r="A933">
        <f>IF(Sheet1!C933="No",0,1)</f>
        <v>0</v>
      </c>
      <c r="B933">
        <v>30</v>
      </c>
      <c r="C933">
        <f>IF(Sheet1!D933="Non-Travel",0,IF(Sheet1!D933="Travel_Frequently",1,2))</f>
        <v>0</v>
      </c>
      <c r="D933">
        <v>879</v>
      </c>
      <c r="E933">
        <f>IF(Sheet1!F933="Human Resources",0,IF(Sheet1!F933="Research &amp; Development",1,2))</f>
        <v>1</v>
      </c>
      <c r="F933">
        <v>9</v>
      </c>
      <c r="G933">
        <v>2</v>
      </c>
      <c r="H933" cm="1">
        <f t="array" ref="H933">_xlfn.IFS(Sheet1!I933="Human Resources",0,Sheet1!I933="Life Sciences",1,Sheet1!I933="Marketing",2,Sheet1!I933="Medical",3,Sheet1!I933="Technical Degree",4,Sheet1!I933="Other",5)</f>
        <v>3</v>
      </c>
      <c r="I933">
        <v>1</v>
      </c>
      <c r="J933">
        <v>1298</v>
      </c>
      <c r="K933">
        <v>3</v>
      </c>
      <c r="L933">
        <f>IF(Sheet1!M933="Male",0,1)</f>
        <v>1</v>
      </c>
      <c r="M933">
        <v>72</v>
      </c>
      <c r="N933">
        <v>3</v>
      </c>
      <c r="O933">
        <v>2</v>
      </c>
      <c r="P933" cm="1">
        <f t="array" ref="P933">_xlfn.IFS(Sheet1!Q933="Healthcare Representative",0,Sheet1!Q933="Human Resources",1,Sheet1!Q933="Laboratory Technician",2,Sheet1!Q933="Manager",3,Sheet1!Q933="Manufacturing Director",4,Sheet1!Q933="Research Director",5,Sheet1!Q933="Research Scientist",6,Sheet1!Q933="Sales Executive",7,Sheet1!Q933="Sales Representative",8)</f>
        <v>4</v>
      </c>
      <c r="Q933">
        <v>3</v>
      </c>
      <c r="R933">
        <f>IF(Sheet1!S933="Single",0,IF(Sheet1!S933="Married",1,2))</f>
        <v>0</v>
      </c>
      <c r="S933">
        <v>4695</v>
      </c>
      <c r="T933">
        <v>12858</v>
      </c>
      <c r="U933">
        <v>7</v>
      </c>
      <c r="V933">
        <f>IF(Sheet1!X933="No",0,1)</f>
        <v>1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</row>
    <row r="934" spans="1:34" x14ac:dyDescent="0.3">
      <c r="A934">
        <f>IF(Sheet1!C934="No",0,1)</f>
        <v>1</v>
      </c>
      <c r="B934">
        <v>29</v>
      </c>
      <c r="C934">
        <f>IF(Sheet1!D934="Non-Travel",0,IF(Sheet1!D934="Travel_Frequently",1,2))</f>
        <v>2</v>
      </c>
      <c r="D934">
        <v>806</v>
      </c>
      <c r="E934">
        <f>IF(Sheet1!F934="Human Resources",0,IF(Sheet1!F934="Research &amp; Development",1,2))</f>
        <v>1</v>
      </c>
      <c r="F934">
        <v>7</v>
      </c>
      <c r="G934">
        <v>3</v>
      </c>
      <c r="H934" cm="1">
        <f t="array" ref="H934">_xlfn.IFS(Sheet1!I934="Human Resources",0,Sheet1!I934="Life Sciences",1,Sheet1!I934="Marketing",2,Sheet1!I934="Medical",3,Sheet1!I934="Technical Degree",4,Sheet1!I934="Other",5)</f>
        <v>4</v>
      </c>
      <c r="I934">
        <v>1</v>
      </c>
      <c r="J934">
        <v>1299</v>
      </c>
      <c r="K934">
        <v>2</v>
      </c>
      <c r="L934">
        <f>IF(Sheet1!M934="Male",0,1)</f>
        <v>1</v>
      </c>
      <c r="M934">
        <v>39</v>
      </c>
      <c r="N934">
        <v>3</v>
      </c>
      <c r="O934">
        <v>1</v>
      </c>
      <c r="P934" cm="1">
        <f t="array" ref="P934">_xlfn.IFS(Sheet1!Q934="Healthcare Representative",0,Sheet1!Q934="Human Resources",1,Sheet1!Q934="Laboratory Technician",2,Sheet1!Q934="Manager",3,Sheet1!Q934="Manufacturing Director",4,Sheet1!Q934="Research Director",5,Sheet1!Q934="Research Scientist",6,Sheet1!Q934="Sales Executive",7,Sheet1!Q934="Sales Representative",8)</f>
        <v>2</v>
      </c>
      <c r="Q934">
        <v>3</v>
      </c>
      <c r="R934">
        <f>IF(Sheet1!S934="Single",0,IF(Sheet1!S934="Married",1,2))</f>
        <v>2</v>
      </c>
      <c r="S934">
        <v>3339</v>
      </c>
      <c r="T934">
        <v>17285</v>
      </c>
      <c r="U934">
        <v>3</v>
      </c>
      <c r="V934">
        <f>IF(Sheet1!X934="No",0,1)</f>
        <v>1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</row>
    <row r="935" spans="1:34" x14ac:dyDescent="0.3">
      <c r="A935">
        <f>IF(Sheet1!C935="No",0,1)</f>
        <v>0</v>
      </c>
      <c r="B935">
        <v>28</v>
      </c>
      <c r="C935">
        <f>IF(Sheet1!D935="Non-Travel",0,IF(Sheet1!D935="Travel_Frequently",1,2))</f>
        <v>2</v>
      </c>
      <c r="D935">
        <v>640</v>
      </c>
      <c r="E935">
        <f>IF(Sheet1!F935="Human Resources",0,IF(Sheet1!F935="Research &amp; Development",1,2))</f>
        <v>1</v>
      </c>
      <c r="F935">
        <v>1</v>
      </c>
      <c r="G935">
        <v>3</v>
      </c>
      <c r="H935" cm="1">
        <f t="array" ref="H935">_xlfn.IFS(Sheet1!I935="Human Resources",0,Sheet1!I935="Life Sciences",1,Sheet1!I935="Marketing",2,Sheet1!I935="Medical",3,Sheet1!I935="Technical Degree",4,Sheet1!I935="Other",5)</f>
        <v>4</v>
      </c>
      <c r="I935">
        <v>1</v>
      </c>
      <c r="J935">
        <v>1301</v>
      </c>
      <c r="K935">
        <v>4</v>
      </c>
      <c r="L935">
        <f>IF(Sheet1!M935="Male",0,1)</f>
        <v>0</v>
      </c>
      <c r="M935">
        <v>84</v>
      </c>
      <c r="N935">
        <v>3</v>
      </c>
      <c r="O935">
        <v>1</v>
      </c>
      <c r="P935" cm="1">
        <f t="array" ref="P935">_xlfn.IFS(Sheet1!Q935="Healthcare Representative",0,Sheet1!Q935="Human Resources",1,Sheet1!Q935="Laboratory Technician",2,Sheet1!Q935="Manager",3,Sheet1!Q935="Manufacturing Director",4,Sheet1!Q935="Research Director",5,Sheet1!Q935="Research Scientist",6,Sheet1!Q935="Sales Executive",7,Sheet1!Q935="Sales Representative",8)</f>
        <v>6</v>
      </c>
      <c r="Q935">
        <v>1</v>
      </c>
      <c r="R935">
        <f>IF(Sheet1!S935="Single",0,IF(Sheet1!S935="Married",1,2))</f>
        <v>0</v>
      </c>
      <c r="S935">
        <v>2080</v>
      </c>
      <c r="T935">
        <v>4732</v>
      </c>
      <c r="U935">
        <v>2</v>
      </c>
      <c r="V935">
        <f>IF(Sheet1!X935="No",0,1)</f>
        <v>0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</row>
    <row r="936" spans="1:34" x14ac:dyDescent="0.3">
      <c r="A936">
        <f>IF(Sheet1!C936="No",0,1)</f>
        <v>0</v>
      </c>
      <c r="B936">
        <v>25</v>
      </c>
      <c r="C936">
        <f>IF(Sheet1!D936="Non-Travel",0,IF(Sheet1!D936="Travel_Frequently",1,2))</f>
        <v>2</v>
      </c>
      <c r="D936">
        <v>266</v>
      </c>
      <c r="E936">
        <f>IF(Sheet1!F936="Human Resources",0,IF(Sheet1!F936="Research &amp; Development",1,2))</f>
        <v>1</v>
      </c>
      <c r="F936">
        <v>1</v>
      </c>
      <c r="G936">
        <v>3</v>
      </c>
      <c r="H936" cm="1">
        <f t="array" ref="H936">_xlfn.IFS(Sheet1!I936="Human Resources",0,Sheet1!I936="Life Sciences",1,Sheet1!I936="Marketing",2,Sheet1!I936="Medical",3,Sheet1!I936="Technical Degree",4,Sheet1!I936="Other",5)</f>
        <v>3</v>
      </c>
      <c r="I936">
        <v>1</v>
      </c>
      <c r="J936">
        <v>1303</v>
      </c>
      <c r="K936">
        <v>4</v>
      </c>
      <c r="L936">
        <f>IF(Sheet1!M936="Male",0,1)</f>
        <v>1</v>
      </c>
      <c r="M936">
        <v>40</v>
      </c>
      <c r="N936">
        <v>3</v>
      </c>
      <c r="O936">
        <v>1</v>
      </c>
      <c r="P936" cm="1">
        <f t="array" ref="P936">_xlfn.IFS(Sheet1!Q936="Healthcare Representative",0,Sheet1!Q936="Human Resources",1,Sheet1!Q936="Laboratory Technician",2,Sheet1!Q936="Manager",3,Sheet1!Q936="Manufacturing Director",4,Sheet1!Q936="Research Director",5,Sheet1!Q936="Research Scientist",6,Sheet1!Q936="Sales Executive",7,Sheet1!Q936="Sales Representative",8)</f>
        <v>6</v>
      </c>
      <c r="Q936">
        <v>2</v>
      </c>
      <c r="R936">
        <f>IF(Sheet1!S936="Single",0,IF(Sheet1!S936="Married",1,2))</f>
        <v>0</v>
      </c>
      <c r="S936">
        <v>2096</v>
      </c>
      <c r="T936">
        <v>18830</v>
      </c>
      <c r="U936">
        <v>1</v>
      </c>
      <c r="V936">
        <f>IF(Sheet1!X936="No",0,1)</f>
        <v>0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</row>
    <row r="937" spans="1:34" x14ac:dyDescent="0.3">
      <c r="A937">
        <f>IF(Sheet1!C937="No",0,1)</f>
        <v>0</v>
      </c>
      <c r="B937">
        <v>32</v>
      </c>
      <c r="C937">
        <f>IF(Sheet1!D937="Non-Travel",0,IF(Sheet1!D937="Travel_Frequently",1,2))</f>
        <v>2</v>
      </c>
      <c r="D937">
        <v>604</v>
      </c>
      <c r="E937">
        <f>IF(Sheet1!F937="Human Resources",0,IF(Sheet1!F937="Research &amp; Development",1,2))</f>
        <v>2</v>
      </c>
      <c r="F937">
        <v>8</v>
      </c>
      <c r="G937">
        <v>3</v>
      </c>
      <c r="H937" cm="1">
        <f t="array" ref="H937">_xlfn.IFS(Sheet1!I937="Human Resources",0,Sheet1!I937="Life Sciences",1,Sheet1!I937="Marketing",2,Sheet1!I937="Medical",3,Sheet1!I937="Technical Degree",4,Sheet1!I937="Other",5)</f>
        <v>3</v>
      </c>
      <c r="I937">
        <v>1</v>
      </c>
      <c r="J937">
        <v>1304</v>
      </c>
      <c r="K937">
        <v>3</v>
      </c>
      <c r="L937">
        <f>IF(Sheet1!M937="Male",0,1)</f>
        <v>0</v>
      </c>
      <c r="M937">
        <v>56</v>
      </c>
      <c r="N937">
        <v>4</v>
      </c>
      <c r="O937">
        <v>2</v>
      </c>
      <c r="P937" cm="1">
        <f t="array" ref="P937">_xlfn.IFS(Sheet1!Q937="Healthcare Representative",0,Sheet1!Q937="Human Resources",1,Sheet1!Q937="Laboratory Technician",2,Sheet1!Q937="Manager",3,Sheet1!Q937="Manufacturing Director",4,Sheet1!Q937="Research Director",5,Sheet1!Q937="Research Scientist",6,Sheet1!Q937="Sales Executive",7,Sheet1!Q937="Sales Representative",8)</f>
        <v>7</v>
      </c>
      <c r="Q937">
        <v>4</v>
      </c>
      <c r="R937">
        <f>IF(Sheet1!S937="Single",0,IF(Sheet1!S937="Married",1,2))</f>
        <v>1</v>
      </c>
      <c r="S937">
        <v>6209</v>
      </c>
      <c r="T937">
        <v>11693</v>
      </c>
      <c r="U937">
        <v>1</v>
      </c>
      <c r="V937">
        <f>IF(Sheet1!X937="No",0,1)</f>
        <v>0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</row>
    <row r="938" spans="1:34" x14ac:dyDescent="0.3">
      <c r="A938">
        <f>IF(Sheet1!C938="No",0,1)</f>
        <v>0</v>
      </c>
      <c r="B938">
        <v>45</v>
      </c>
      <c r="C938">
        <f>IF(Sheet1!D938="Non-Travel",0,IF(Sheet1!D938="Travel_Frequently",1,2))</f>
        <v>1</v>
      </c>
      <c r="D938">
        <v>364</v>
      </c>
      <c r="E938">
        <f>IF(Sheet1!F938="Human Resources",0,IF(Sheet1!F938="Research &amp; Development",1,2))</f>
        <v>1</v>
      </c>
      <c r="F938">
        <v>25</v>
      </c>
      <c r="G938">
        <v>3</v>
      </c>
      <c r="H938" cm="1">
        <f t="array" ref="H938">_xlfn.IFS(Sheet1!I938="Human Resources",0,Sheet1!I938="Life Sciences",1,Sheet1!I938="Marketing",2,Sheet1!I938="Medical",3,Sheet1!I938="Technical Degree",4,Sheet1!I938="Other",5)</f>
        <v>3</v>
      </c>
      <c r="I938">
        <v>1</v>
      </c>
      <c r="J938">
        <v>1306</v>
      </c>
      <c r="K938">
        <v>2</v>
      </c>
      <c r="L938">
        <f>IF(Sheet1!M938="Male",0,1)</f>
        <v>1</v>
      </c>
      <c r="M938">
        <v>83</v>
      </c>
      <c r="N938">
        <v>3</v>
      </c>
      <c r="O938">
        <v>5</v>
      </c>
      <c r="P938" cm="1">
        <f t="array" ref="P938">_xlfn.IFS(Sheet1!Q938="Healthcare Representative",0,Sheet1!Q938="Human Resources",1,Sheet1!Q938="Laboratory Technician",2,Sheet1!Q938="Manager",3,Sheet1!Q938="Manufacturing Director",4,Sheet1!Q938="Research Director",5,Sheet1!Q938="Research Scientist",6,Sheet1!Q938="Sales Executive",7,Sheet1!Q938="Sales Representative",8)</f>
        <v>3</v>
      </c>
      <c r="Q938">
        <v>2</v>
      </c>
      <c r="R938">
        <f>IF(Sheet1!S938="Single",0,IF(Sheet1!S938="Married",1,2))</f>
        <v>0</v>
      </c>
      <c r="S938">
        <v>18061</v>
      </c>
      <c r="T938">
        <v>13035</v>
      </c>
      <c r="U938">
        <v>3</v>
      </c>
      <c r="V938">
        <f>IF(Sheet1!X938="No",0,1)</f>
        <v>0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</row>
    <row r="939" spans="1:34" x14ac:dyDescent="0.3">
      <c r="A939">
        <f>IF(Sheet1!C939="No",0,1)</f>
        <v>0</v>
      </c>
      <c r="B939">
        <v>39</v>
      </c>
      <c r="C939">
        <f>IF(Sheet1!D939="Non-Travel",0,IF(Sheet1!D939="Travel_Frequently",1,2))</f>
        <v>2</v>
      </c>
      <c r="D939">
        <v>412</v>
      </c>
      <c r="E939">
        <f>IF(Sheet1!F939="Human Resources",0,IF(Sheet1!F939="Research &amp; Development",1,2))</f>
        <v>1</v>
      </c>
      <c r="F939">
        <v>13</v>
      </c>
      <c r="G939">
        <v>4</v>
      </c>
      <c r="H939" cm="1">
        <f t="array" ref="H939">_xlfn.IFS(Sheet1!I939="Human Resources",0,Sheet1!I939="Life Sciences",1,Sheet1!I939="Marketing",2,Sheet1!I939="Medical",3,Sheet1!I939="Technical Degree",4,Sheet1!I939="Other",5)</f>
        <v>3</v>
      </c>
      <c r="I939">
        <v>1</v>
      </c>
      <c r="J939">
        <v>1307</v>
      </c>
      <c r="K939">
        <v>3</v>
      </c>
      <c r="L939">
        <f>IF(Sheet1!M939="Male",0,1)</f>
        <v>1</v>
      </c>
      <c r="M939">
        <v>94</v>
      </c>
      <c r="N939">
        <v>2</v>
      </c>
      <c r="O939">
        <v>4</v>
      </c>
      <c r="P939" cm="1">
        <f t="array" ref="P939">_xlfn.IFS(Sheet1!Q939="Healthcare Representative",0,Sheet1!Q939="Human Resources",1,Sheet1!Q939="Laboratory Technician",2,Sheet1!Q939="Manager",3,Sheet1!Q939="Manufacturing Director",4,Sheet1!Q939="Research Director",5,Sheet1!Q939="Research Scientist",6,Sheet1!Q939="Sales Executive",7,Sheet1!Q939="Sales Representative",8)</f>
        <v>3</v>
      </c>
      <c r="Q939">
        <v>2</v>
      </c>
      <c r="R939">
        <f>IF(Sheet1!S939="Single",0,IF(Sheet1!S939="Married",1,2))</f>
        <v>2</v>
      </c>
      <c r="S939">
        <v>17123</v>
      </c>
      <c r="T939">
        <v>17334</v>
      </c>
      <c r="U939">
        <v>6</v>
      </c>
      <c r="V939">
        <f>IF(Sheet1!X939="No",0,1)</f>
        <v>1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</row>
    <row r="940" spans="1:34" x14ac:dyDescent="0.3">
      <c r="A940">
        <f>IF(Sheet1!C940="No",0,1)</f>
        <v>0</v>
      </c>
      <c r="B940">
        <v>58</v>
      </c>
      <c r="C940">
        <f>IF(Sheet1!D940="Non-Travel",0,IF(Sheet1!D940="Travel_Frequently",1,2))</f>
        <v>2</v>
      </c>
      <c r="D940">
        <v>848</v>
      </c>
      <c r="E940">
        <f>IF(Sheet1!F940="Human Resources",0,IF(Sheet1!F940="Research &amp; Development",1,2))</f>
        <v>1</v>
      </c>
      <c r="F940">
        <v>23</v>
      </c>
      <c r="G940">
        <v>4</v>
      </c>
      <c r="H940" cm="1">
        <f t="array" ref="H940">_xlfn.IFS(Sheet1!I940="Human Resources",0,Sheet1!I940="Life Sciences",1,Sheet1!I940="Marketing",2,Sheet1!I940="Medical",3,Sheet1!I940="Technical Degree",4,Sheet1!I940="Other",5)</f>
        <v>1</v>
      </c>
      <c r="I940">
        <v>1</v>
      </c>
      <c r="J940">
        <v>1308</v>
      </c>
      <c r="K940">
        <v>1</v>
      </c>
      <c r="L940">
        <f>IF(Sheet1!M940="Male",0,1)</f>
        <v>0</v>
      </c>
      <c r="M940">
        <v>88</v>
      </c>
      <c r="N940">
        <v>3</v>
      </c>
      <c r="O940">
        <v>1</v>
      </c>
      <c r="P940" cm="1">
        <f t="array" ref="P940">_xlfn.IFS(Sheet1!Q940="Healthcare Representative",0,Sheet1!Q940="Human Resources",1,Sheet1!Q940="Laboratory Technician",2,Sheet1!Q940="Manager",3,Sheet1!Q940="Manufacturing Director",4,Sheet1!Q940="Research Director",5,Sheet1!Q940="Research Scientist",6,Sheet1!Q940="Sales Executive",7,Sheet1!Q940="Sales Representative",8)</f>
        <v>6</v>
      </c>
      <c r="Q940">
        <v>3</v>
      </c>
      <c r="R940">
        <f>IF(Sheet1!S940="Single",0,IF(Sheet1!S940="Married",1,2))</f>
        <v>2</v>
      </c>
      <c r="S940">
        <v>2372</v>
      </c>
      <c r="T940">
        <v>26076</v>
      </c>
      <c r="U940">
        <v>1</v>
      </c>
      <c r="V940">
        <f>IF(Sheet1!X940="No",0,1)</f>
        <v>0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</row>
    <row r="941" spans="1:34" x14ac:dyDescent="0.3">
      <c r="A941">
        <f>IF(Sheet1!C941="No",0,1)</f>
        <v>1</v>
      </c>
      <c r="B941">
        <v>32</v>
      </c>
      <c r="C941">
        <f>IF(Sheet1!D941="Non-Travel",0,IF(Sheet1!D941="Travel_Frequently",1,2))</f>
        <v>2</v>
      </c>
      <c r="D941">
        <v>1089</v>
      </c>
      <c r="E941">
        <f>IF(Sheet1!F941="Human Resources",0,IF(Sheet1!F941="Research &amp; Development",1,2))</f>
        <v>1</v>
      </c>
      <c r="F941">
        <v>7</v>
      </c>
      <c r="G941">
        <v>2</v>
      </c>
      <c r="H941" cm="1">
        <f t="array" ref="H941">_xlfn.IFS(Sheet1!I941="Human Resources",0,Sheet1!I941="Life Sciences",1,Sheet1!I941="Marketing",2,Sheet1!I941="Medical",3,Sheet1!I941="Technical Degree",4,Sheet1!I941="Other",5)</f>
        <v>1</v>
      </c>
      <c r="I941">
        <v>1</v>
      </c>
      <c r="J941">
        <v>1309</v>
      </c>
      <c r="K941">
        <v>4</v>
      </c>
      <c r="L941">
        <f>IF(Sheet1!M941="Male",0,1)</f>
        <v>0</v>
      </c>
      <c r="M941">
        <v>79</v>
      </c>
      <c r="N941">
        <v>3</v>
      </c>
      <c r="O941">
        <v>2</v>
      </c>
      <c r="P941" cm="1">
        <f t="array" ref="P941">_xlfn.IFS(Sheet1!Q941="Healthcare Representative",0,Sheet1!Q941="Human Resources",1,Sheet1!Q941="Laboratory Technician",2,Sheet1!Q941="Manager",3,Sheet1!Q941="Manufacturing Director",4,Sheet1!Q941="Research Director",5,Sheet1!Q941="Research Scientist",6,Sheet1!Q941="Sales Executive",7,Sheet1!Q941="Sales Representative",8)</f>
        <v>2</v>
      </c>
      <c r="Q941">
        <v>3</v>
      </c>
      <c r="R941">
        <f>IF(Sheet1!S941="Single",0,IF(Sheet1!S941="Married",1,2))</f>
        <v>1</v>
      </c>
      <c r="S941">
        <v>4883</v>
      </c>
      <c r="T941">
        <v>22845</v>
      </c>
      <c r="U941">
        <v>1</v>
      </c>
      <c r="V941">
        <f>IF(Sheet1!X941="No",0,1)</f>
        <v>0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</row>
    <row r="942" spans="1:34" x14ac:dyDescent="0.3">
      <c r="A942">
        <f>IF(Sheet1!C942="No",0,1)</f>
        <v>1</v>
      </c>
      <c r="B942">
        <v>39</v>
      </c>
      <c r="C942">
        <f>IF(Sheet1!D942="Non-Travel",0,IF(Sheet1!D942="Travel_Frequently",1,2))</f>
        <v>2</v>
      </c>
      <c r="D942">
        <v>360</v>
      </c>
      <c r="E942">
        <f>IF(Sheet1!F942="Human Resources",0,IF(Sheet1!F942="Research &amp; Development",1,2))</f>
        <v>1</v>
      </c>
      <c r="F942">
        <v>23</v>
      </c>
      <c r="G942">
        <v>3</v>
      </c>
      <c r="H942" cm="1">
        <f t="array" ref="H942">_xlfn.IFS(Sheet1!I942="Human Resources",0,Sheet1!I942="Life Sciences",1,Sheet1!I942="Marketing",2,Sheet1!I942="Medical",3,Sheet1!I942="Technical Degree",4,Sheet1!I942="Other",5)</f>
        <v>3</v>
      </c>
      <c r="I942">
        <v>1</v>
      </c>
      <c r="J942">
        <v>1310</v>
      </c>
      <c r="K942">
        <v>3</v>
      </c>
      <c r="L942">
        <f>IF(Sheet1!M942="Male",0,1)</f>
        <v>0</v>
      </c>
      <c r="M942">
        <v>93</v>
      </c>
      <c r="N942">
        <v>3</v>
      </c>
      <c r="O942">
        <v>1</v>
      </c>
      <c r="P942" cm="1">
        <f t="array" ref="P942">_xlfn.IFS(Sheet1!Q942="Healthcare Representative",0,Sheet1!Q942="Human Resources",1,Sheet1!Q942="Laboratory Technician",2,Sheet1!Q942="Manager",3,Sheet1!Q942="Manufacturing Director",4,Sheet1!Q942="Research Director",5,Sheet1!Q942="Research Scientist",6,Sheet1!Q942="Sales Executive",7,Sheet1!Q942="Sales Representative",8)</f>
        <v>6</v>
      </c>
      <c r="Q942">
        <v>1</v>
      </c>
      <c r="R942">
        <f>IF(Sheet1!S942="Single",0,IF(Sheet1!S942="Married",1,2))</f>
        <v>0</v>
      </c>
      <c r="S942">
        <v>3904</v>
      </c>
      <c r="T942">
        <v>22154</v>
      </c>
      <c r="U942">
        <v>0</v>
      </c>
      <c r="V942">
        <f>IF(Sheet1!X942="No",0,1)</f>
        <v>0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</row>
    <row r="943" spans="1:34" x14ac:dyDescent="0.3">
      <c r="A943">
        <f>IF(Sheet1!C943="No",0,1)</f>
        <v>0</v>
      </c>
      <c r="B943">
        <v>30</v>
      </c>
      <c r="C943">
        <f>IF(Sheet1!D943="Non-Travel",0,IF(Sheet1!D943="Travel_Frequently",1,2))</f>
        <v>2</v>
      </c>
      <c r="D943">
        <v>1138</v>
      </c>
      <c r="E943">
        <f>IF(Sheet1!F943="Human Resources",0,IF(Sheet1!F943="Research &amp; Development",1,2))</f>
        <v>1</v>
      </c>
      <c r="F943">
        <v>6</v>
      </c>
      <c r="G943">
        <v>3</v>
      </c>
      <c r="H943" cm="1">
        <f t="array" ref="H943">_xlfn.IFS(Sheet1!I943="Human Resources",0,Sheet1!I943="Life Sciences",1,Sheet1!I943="Marketing",2,Sheet1!I943="Medical",3,Sheet1!I943="Technical Degree",4,Sheet1!I943="Other",5)</f>
        <v>4</v>
      </c>
      <c r="I943">
        <v>1</v>
      </c>
      <c r="J943">
        <v>1311</v>
      </c>
      <c r="K943">
        <v>1</v>
      </c>
      <c r="L943">
        <f>IF(Sheet1!M943="Male",0,1)</f>
        <v>1</v>
      </c>
      <c r="M943">
        <v>48</v>
      </c>
      <c r="N943">
        <v>2</v>
      </c>
      <c r="O943">
        <v>2</v>
      </c>
      <c r="P943" cm="1">
        <f t="array" ref="P943">_xlfn.IFS(Sheet1!Q943="Healthcare Representative",0,Sheet1!Q943="Human Resources",1,Sheet1!Q943="Laboratory Technician",2,Sheet1!Q943="Manager",3,Sheet1!Q943="Manufacturing Director",4,Sheet1!Q943="Research Director",5,Sheet1!Q943="Research Scientist",6,Sheet1!Q943="Sales Executive",7,Sheet1!Q943="Sales Representative",8)</f>
        <v>2</v>
      </c>
      <c r="Q943">
        <v>4</v>
      </c>
      <c r="R943">
        <f>IF(Sheet1!S943="Single",0,IF(Sheet1!S943="Married",1,2))</f>
        <v>1</v>
      </c>
      <c r="S943">
        <v>4627</v>
      </c>
      <c r="T943">
        <v>23631</v>
      </c>
      <c r="U943">
        <v>0</v>
      </c>
      <c r="V943">
        <f>IF(Sheet1!X943="No",0,1)</f>
        <v>0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</row>
    <row r="944" spans="1:34" x14ac:dyDescent="0.3">
      <c r="A944">
        <f>IF(Sheet1!C944="No",0,1)</f>
        <v>0</v>
      </c>
      <c r="B944">
        <v>36</v>
      </c>
      <c r="C944">
        <f>IF(Sheet1!D944="Non-Travel",0,IF(Sheet1!D944="Travel_Frequently",1,2))</f>
        <v>2</v>
      </c>
      <c r="D944">
        <v>325</v>
      </c>
      <c r="E944">
        <f>IF(Sheet1!F944="Human Resources",0,IF(Sheet1!F944="Research &amp; Development",1,2))</f>
        <v>1</v>
      </c>
      <c r="F944">
        <v>10</v>
      </c>
      <c r="G944">
        <v>4</v>
      </c>
      <c r="H944" cm="1">
        <f t="array" ref="H944">_xlfn.IFS(Sheet1!I944="Human Resources",0,Sheet1!I944="Life Sciences",1,Sheet1!I944="Marketing",2,Sheet1!I944="Medical",3,Sheet1!I944="Technical Degree",4,Sheet1!I944="Other",5)</f>
        <v>4</v>
      </c>
      <c r="I944">
        <v>1</v>
      </c>
      <c r="J944">
        <v>1312</v>
      </c>
      <c r="K944">
        <v>4</v>
      </c>
      <c r="L944">
        <f>IF(Sheet1!M944="Male",0,1)</f>
        <v>1</v>
      </c>
      <c r="M944">
        <v>63</v>
      </c>
      <c r="N944">
        <v>3</v>
      </c>
      <c r="O944">
        <v>3</v>
      </c>
      <c r="P944" cm="1">
        <f t="array" ref="P944">_xlfn.IFS(Sheet1!Q944="Healthcare Representative",0,Sheet1!Q944="Human Resources",1,Sheet1!Q944="Laboratory Technician",2,Sheet1!Q944="Manager",3,Sheet1!Q944="Manufacturing Director",4,Sheet1!Q944="Research Director",5,Sheet1!Q944="Research Scientist",6,Sheet1!Q944="Sales Executive",7,Sheet1!Q944="Sales Representative",8)</f>
        <v>0</v>
      </c>
      <c r="Q944">
        <v>3</v>
      </c>
      <c r="R944">
        <f>IF(Sheet1!S944="Single",0,IF(Sheet1!S944="Married",1,2))</f>
        <v>1</v>
      </c>
      <c r="S944">
        <v>7094</v>
      </c>
      <c r="T944">
        <v>5747</v>
      </c>
      <c r="U944">
        <v>3</v>
      </c>
      <c r="V944">
        <f>IF(Sheet1!X944="No",0,1)</f>
        <v>0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</row>
    <row r="945" spans="1:34" x14ac:dyDescent="0.3">
      <c r="A945">
        <f>IF(Sheet1!C945="No",0,1)</f>
        <v>0</v>
      </c>
      <c r="B945">
        <v>46</v>
      </c>
      <c r="C945">
        <f>IF(Sheet1!D945="Non-Travel",0,IF(Sheet1!D945="Travel_Frequently",1,2))</f>
        <v>2</v>
      </c>
      <c r="D945">
        <v>991</v>
      </c>
      <c r="E945">
        <f>IF(Sheet1!F945="Human Resources",0,IF(Sheet1!F945="Research &amp; Development",1,2))</f>
        <v>0</v>
      </c>
      <c r="F945">
        <v>1</v>
      </c>
      <c r="G945">
        <v>2</v>
      </c>
      <c r="H945" cm="1">
        <f t="array" ref="H945">_xlfn.IFS(Sheet1!I945="Human Resources",0,Sheet1!I945="Life Sciences",1,Sheet1!I945="Marketing",2,Sheet1!I945="Medical",3,Sheet1!I945="Technical Degree",4,Sheet1!I945="Other",5)</f>
        <v>1</v>
      </c>
      <c r="I945">
        <v>1</v>
      </c>
      <c r="J945">
        <v>1314</v>
      </c>
      <c r="K945">
        <v>4</v>
      </c>
      <c r="L945">
        <f>IF(Sheet1!M945="Male",0,1)</f>
        <v>1</v>
      </c>
      <c r="M945">
        <v>44</v>
      </c>
      <c r="N945">
        <v>3</v>
      </c>
      <c r="O945">
        <v>1</v>
      </c>
      <c r="P945" cm="1">
        <f t="array" ref="P945">_xlfn.IFS(Sheet1!Q945="Healthcare Representative",0,Sheet1!Q945="Human Resources",1,Sheet1!Q945="Laboratory Technician",2,Sheet1!Q945="Manager",3,Sheet1!Q945="Manufacturing Director",4,Sheet1!Q945="Research Director",5,Sheet1!Q945="Research Scientist",6,Sheet1!Q945="Sales Executive",7,Sheet1!Q945="Sales Representative",8)</f>
        <v>1</v>
      </c>
      <c r="Q945">
        <v>1</v>
      </c>
      <c r="R945">
        <f>IF(Sheet1!S945="Single",0,IF(Sheet1!S945="Married",1,2))</f>
        <v>0</v>
      </c>
      <c r="S945">
        <v>3423</v>
      </c>
      <c r="T945">
        <v>22957</v>
      </c>
      <c r="U945">
        <v>6</v>
      </c>
      <c r="V945">
        <f>IF(Sheet1!X945="No",0,1)</f>
        <v>0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</row>
    <row r="946" spans="1:34" x14ac:dyDescent="0.3">
      <c r="A946">
        <f>IF(Sheet1!C946="No",0,1)</f>
        <v>0</v>
      </c>
      <c r="B946">
        <v>28</v>
      </c>
      <c r="C946">
        <f>IF(Sheet1!D946="Non-Travel",0,IF(Sheet1!D946="Travel_Frequently",1,2))</f>
        <v>0</v>
      </c>
      <c r="D946">
        <v>1476</v>
      </c>
      <c r="E946">
        <f>IF(Sheet1!F946="Human Resources",0,IF(Sheet1!F946="Research &amp; Development",1,2))</f>
        <v>1</v>
      </c>
      <c r="F946">
        <v>1</v>
      </c>
      <c r="G946">
        <v>3</v>
      </c>
      <c r="H946" cm="1">
        <f t="array" ref="H946">_xlfn.IFS(Sheet1!I946="Human Resources",0,Sheet1!I946="Life Sciences",1,Sheet1!I946="Marketing",2,Sheet1!I946="Medical",3,Sheet1!I946="Technical Degree",4,Sheet1!I946="Other",5)</f>
        <v>1</v>
      </c>
      <c r="I946">
        <v>1</v>
      </c>
      <c r="J946">
        <v>1315</v>
      </c>
      <c r="K946">
        <v>3</v>
      </c>
      <c r="L946">
        <f>IF(Sheet1!M946="Male",0,1)</f>
        <v>1</v>
      </c>
      <c r="M946">
        <v>55</v>
      </c>
      <c r="N946">
        <v>1</v>
      </c>
      <c r="O946">
        <v>2</v>
      </c>
      <c r="P946" cm="1">
        <f t="array" ref="P946">_xlfn.IFS(Sheet1!Q946="Healthcare Representative",0,Sheet1!Q946="Human Resources",1,Sheet1!Q946="Laboratory Technician",2,Sheet1!Q946="Manager",3,Sheet1!Q946="Manufacturing Director",4,Sheet1!Q946="Research Director",5,Sheet1!Q946="Research Scientist",6,Sheet1!Q946="Sales Executive",7,Sheet1!Q946="Sales Representative",8)</f>
        <v>2</v>
      </c>
      <c r="Q946">
        <v>4</v>
      </c>
      <c r="R946">
        <f>IF(Sheet1!S946="Single",0,IF(Sheet1!S946="Married",1,2))</f>
        <v>1</v>
      </c>
      <c r="S946">
        <v>6674</v>
      </c>
      <c r="T946">
        <v>16392</v>
      </c>
      <c r="U946">
        <v>0</v>
      </c>
      <c r="V946">
        <f>IF(Sheet1!X946="No",0,1)</f>
        <v>0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</row>
    <row r="947" spans="1:34" x14ac:dyDescent="0.3">
      <c r="A947">
        <f>IF(Sheet1!C947="No",0,1)</f>
        <v>0</v>
      </c>
      <c r="B947">
        <v>50</v>
      </c>
      <c r="C947">
        <f>IF(Sheet1!D947="Non-Travel",0,IF(Sheet1!D947="Travel_Frequently",1,2))</f>
        <v>2</v>
      </c>
      <c r="D947">
        <v>1322</v>
      </c>
      <c r="E947">
        <f>IF(Sheet1!F947="Human Resources",0,IF(Sheet1!F947="Research &amp; Development",1,2))</f>
        <v>1</v>
      </c>
      <c r="F947">
        <v>28</v>
      </c>
      <c r="G947">
        <v>3</v>
      </c>
      <c r="H947" cm="1">
        <f t="array" ref="H947">_xlfn.IFS(Sheet1!I947="Human Resources",0,Sheet1!I947="Life Sciences",1,Sheet1!I947="Marketing",2,Sheet1!I947="Medical",3,Sheet1!I947="Technical Degree",4,Sheet1!I947="Other",5)</f>
        <v>1</v>
      </c>
      <c r="I947">
        <v>1</v>
      </c>
      <c r="J947">
        <v>1317</v>
      </c>
      <c r="K947">
        <v>4</v>
      </c>
      <c r="L947">
        <f>IF(Sheet1!M947="Male",0,1)</f>
        <v>1</v>
      </c>
      <c r="M947">
        <v>43</v>
      </c>
      <c r="N947">
        <v>3</v>
      </c>
      <c r="O947">
        <v>4</v>
      </c>
      <c r="P947" cm="1">
        <f t="array" ref="P947">_xlfn.IFS(Sheet1!Q947="Healthcare Representative",0,Sheet1!Q947="Human Resources",1,Sheet1!Q947="Laboratory Technician",2,Sheet1!Q947="Manager",3,Sheet1!Q947="Manufacturing Director",4,Sheet1!Q947="Research Director",5,Sheet1!Q947="Research Scientist",6,Sheet1!Q947="Sales Executive",7,Sheet1!Q947="Sales Representative",8)</f>
        <v>5</v>
      </c>
      <c r="Q947">
        <v>1</v>
      </c>
      <c r="R947">
        <f>IF(Sheet1!S947="Single",0,IF(Sheet1!S947="Married",1,2))</f>
        <v>1</v>
      </c>
      <c r="S947">
        <v>16880</v>
      </c>
      <c r="T947">
        <v>22422</v>
      </c>
      <c r="U947">
        <v>4</v>
      </c>
      <c r="V947">
        <f>IF(Sheet1!X947="No",0,1)</f>
        <v>1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</row>
    <row r="948" spans="1:34" x14ac:dyDescent="0.3">
      <c r="A948">
        <f>IF(Sheet1!C948="No",0,1)</f>
        <v>1</v>
      </c>
      <c r="B948">
        <v>40</v>
      </c>
      <c r="C948">
        <f>IF(Sheet1!D948="Non-Travel",0,IF(Sheet1!D948="Travel_Frequently",1,2))</f>
        <v>2</v>
      </c>
      <c r="D948">
        <v>299</v>
      </c>
      <c r="E948">
        <f>IF(Sheet1!F948="Human Resources",0,IF(Sheet1!F948="Research &amp; Development",1,2))</f>
        <v>2</v>
      </c>
      <c r="F948">
        <v>25</v>
      </c>
      <c r="G948">
        <v>4</v>
      </c>
      <c r="H948" cm="1">
        <f t="array" ref="H948">_xlfn.IFS(Sheet1!I948="Human Resources",0,Sheet1!I948="Life Sciences",1,Sheet1!I948="Marketing",2,Sheet1!I948="Medical",3,Sheet1!I948="Technical Degree",4,Sheet1!I948="Other",5)</f>
        <v>2</v>
      </c>
      <c r="I948">
        <v>1</v>
      </c>
      <c r="J948">
        <v>1318</v>
      </c>
      <c r="K948">
        <v>4</v>
      </c>
      <c r="L948">
        <f>IF(Sheet1!M948="Male",0,1)</f>
        <v>0</v>
      </c>
      <c r="M948">
        <v>57</v>
      </c>
      <c r="N948">
        <v>2</v>
      </c>
      <c r="O948">
        <v>3</v>
      </c>
      <c r="P948" cm="1">
        <f t="array" ref="P948">_xlfn.IFS(Sheet1!Q948="Healthcare Representative",0,Sheet1!Q948="Human Resources",1,Sheet1!Q948="Laboratory Technician",2,Sheet1!Q948="Manager",3,Sheet1!Q948="Manufacturing Director",4,Sheet1!Q948="Research Director",5,Sheet1!Q948="Research Scientist",6,Sheet1!Q948="Sales Executive",7,Sheet1!Q948="Sales Representative",8)</f>
        <v>7</v>
      </c>
      <c r="Q948">
        <v>2</v>
      </c>
      <c r="R948">
        <f>IF(Sheet1!S948="Single",0,IF(Sheet1!S948="Married",1,2))</f>
        <v>0</v>
      </c>
      <c r="S948">
        <v>9094</v>
      </c>
      <c r="T948">
        <v>17235</v>
      </c>
      <c r="U948">
        <v>2</v>
      </c>
      <c r="V948">
        <f>IF(Sheet1!X948="No",0,1)</f>
        <v>1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</row>
    <row r="949" spans="1:34" x14ac:dyDescent="0.3">
      <c r="A949">
        <f>IF(Sheet1!C949="No",0,1)</f>
        <v>1</v>
      </c>
      <c r="B949">
        <v>52</v>
      </c>
      <c r="C949">
        <f>IF(Sheet1!D949="Non-Travel",0,IF(Sheet1!D949="Travel_Frequently",1,2))</f>
        <v>2</v>
      </c>
      <c r="D949">
        <v>1030</v>
      </c>
      <c r="E949">
        <f>IF(Sheet1!F949="Human Resources",0,IF(Sheet1!F949="Research &amp; Development",1,2))</f>
        <v>2</v>
      </c>
      <c r="F949">
        <v>5</v>
      </c>
      <c r="G949">
        <v>3</v>
      </c>
      <c r="H949" cm="1">
        <f t="array" ref="H949">_xlfn.IFS(Sheet1!I949="Human Resources",0,Sheet1!I949="Life Sciences",1,Sheet1!I949="Marketing",2,Sheet1!I949="Medical",3,Sheet1!I949="Technical Degree",4,Sheet1!I949="Other",5)</f>
        <v>1</v>
      </c>
      <c r="I949">
        <v>1</v>
      </c>
      <c r="J949">
        <v>1319</v>
      </c>
      <c r="K949">
        <v>2</v>
      </c>
      <c r="L949">
        <f>IF(Sheet1!M949="Male",0,1)</f>
        <v>0</v>
      </c>
      <c r="M949">
        <v>64</v>
      </c>
      <c r="N949">
        <v>3</v>
      </c>
      <c r="O949">
        <v>3</v>
      </c>
      <c r="P949" cm="1">
        <f t="array" ref="P949">_xlfn.IFS(Sheet1!Q949="Healthcare Representative",0,Sheet1!Q949="Human Resources",1,Sheet1!Q949="Laboratory Technician",2,Sheet1!Q949="Manager",3,Sheet1!Q949="Manufacturing Director",4,Sheet1!Q949="Research Director",5,Sheet1!Q949="Research Scientist",6,Sheet1!Q949="Sales Executive",7,Sheet1!Q949="Sales Representative",8)</f>
        <v>7</v>
      </c>
      <c r="Q949">
        <v>2</v>
      </c>
      <c r="R949">
        <f>IF(Sheet1!S949="Single",0,IF(Sheet1!S949="Married",1,2))</f>
        <v>0</v>
      </c>
      <c r="S949">
        <v>8446</v>
      </c>
      <c r="T949">
        <v>21534</v>
      </c>
      <c r="U949">
        <v>9</v>
      </c>
      <c r="V949">
        <f>IF(Sheet1!X949="No",0,1)</f>
        <v>1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</row>
    <row r="950" spans="1:34" x14ac:dyDescent="0.3">
      <c r="A950">
        <f>IF(Sheet1!C950="No",0,1)</f>
        <v>0</v>
      </c>
      <c r="B950">
        <v>30</v>
      </c>
      <c r="C950">
        <f>IF(Sheet1!D950="Non-Travel",0,IF(Sheet1!D950="Travel_Frequently",1,2))</f>
        <v>2</v>
      </c>
      <c r="D950">
        <v>634</v>
      </c>
      <c r="E950">
        <f>IF(Sheet1!F950="Human Resources",0,IF(Sheet1!F950="Research &amp; Development",1,2))</f>
        <v>1</v>
      </c>
      <c r="F950">
        <v>17</v>
      </c>
      <c r="G950">
        <v>4</v>
      </c>
      <c r="H950" cm="1">
        <f t="array" ref="H950">_xlfn.IFS(Sheet1!I950="Human Resources",0,Sheet1!I950="Life Sciences",1,Sheet1!I950="Marketing",2,Sheet1!I950="Medical",3,Sheet1!I950="Technical Degree",4,Sheet1!I950="Other",5)</f>
        <v>3</v>
      </c>
      <c r="I950">
        <v>1</v>
      </c>
      <c r="J950">
        <v>1321</v>
      </c>
      <c r="K950">
        <v>2</v>
      </c>
      <c r="L950">
        <f>IF(Sheet1!M950="Male",0,1)</f>
        <v>1</v>
      </c>
      <c r="M950">
        <v>95</v>
      </c>
      <c r="N950">
        <v>3</v>
      </c>
      <c r="O950">
        <v>3</v>
      </c>
      <c r="P950" cm="1">
        <f t="array" ref="P950">_xlfn.IFS(Sheet1!Q950="Healthcare Representative",0,Sheet1!Q950="Human Resources",1,Sheet1!Q950="Laboratory Technician",2,Sheet1!Q950="Manager",3,Sheet1!Q950="Manufacturing Director",4,Sheet1!Q950="Research Director",5,Sheet1!Q950="Research Scientist",6,Sheet1!Q950="Sales Executive",7,Sheet1!Q950="Sales Representative",8)</f>
        <v>3</v>
      </c>
      <c r="Q950">
        <v>1</v>
      </c>
      <c r="R950">
        <f>IF(Sheet1!S950="Single",0,IF(Sheet1!S950="Married",1,2))</f>
        <v>1</v>
      </c>
      <c r="S950">
        <v>11916</v>
      </c>
      <c r="T950">
        <v>25927</v>
      </c>
      <c r="U950">
        <v>1</v>
      </c>
      <c r="V950">
        <f>IF(Sheet1!X950="No",0,1)</f>
        <v>1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</row>
    <row r="951" spans="1:34" x14ac:dyDescent="0.3">
      <c r="A951">
        <f>IF(Sheet1!C951="No",0,1)</f>
        <v>0</v>
      </c>
      <c r="B951">
        <v>39</v>
      </c>
      <c r="C951">
        <f>IF(Sheet1!D951="Non-Travel",0,IF(Sheet1!D951="Travel_Frequently",1,2))</f>
        <v>2</v>
      </c>
      <c r="D951">
        <v>524</v>
      </c>
      <c r="E951">
        <f>IF(Sheet1!F951="Human Resources",0,IF(Sheet1!F951="Research &amp; Development",1,2))</f>
        <v>1</v>
      </c>
      <c r="F951">
        <v>18</v>
      </c>
      <c r="G951">
        <v>2</v>
      </c>
      <c r="H951" cm="1">
        <f t="array" ref="H951">_xlfn.IFS(Sheet1!I951="Human Resources",0,Sheet1!I951="Life Sciences",1,Sheet1!I951="Marketing",2,Sheet1!I951="Medical",3,Sheet1!I951="Technical Degree",4,Sheet1!I951="Other",5)</f>
        <v>1</v>
      </c>
      <c r="I951">
        <v>1</v>
      </c>
      <c r="J951">
        <v>1322</v>
      </c>
      <c r="K951">
        <v>1</v>
      </c>
      <c r="L951">
        <f>IF(Sheet1!M951="Male",0,1)</f>
        <v>0</v>
      </c>
      <c r="M951">
        <v>32</v>
      </c>
      <c r="N951">
        <v>3</v>
      </c>
      <c r="O951">
        <v>2</v>
      </c>
      <c r="P951" cm="1">
        <f t="array" ref="P951">_xlfn.IFS(Sheet1!Q951="Healthcare Representative",0,Sheet1!Q951="Human Resources",1,Sheet1!Q951="Laboratory Technician",2,Sheet1!Q951="Manager",3,Sheet1!Q951="Manufacturing Director",4,Sheet1!Q951="Research Director",5,Sheet1!Q951="Research Scientist",6,Sheet1!Q951="Sales Executive",7,Sheet1!Q951="Sales Representative",8)</f>
        <v>4</v>
      </c>
      <c r="Q951">
        <v>3</v>
      </c>
      <c r="R951">
        <f>IF(Sheet1!S951="Single",0,IF(Sheet1!S951="Married",1,2))</f>
        <v>0</v>
      </c>
      <c r="S951">
        <v>4534</v>
      </c>
      <c r="T951">
        <v>13352</v>
      </c>
      <c r="U951">
        <v>0</v>
      </c>
      <c r="V951">
        <f>IF(Sheet1!X951="No",0,1)</f>
        <v>0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</row>
    <row r="952" spans="1:34" x14ac:dyDescent="0.3">
      <c r="A952">
        <f>IF(Sheet1!C952="No",0,1)</f>
        <v>0</v>
      </c>
      <c r="B952">
        <v>31</v>
      </c>
      <c r="C952">
        <f>IF(Sheet1!D952="Non-Travel",0,IF(Sheet1!D952="Travel_Frequently",1,2))</f>
        <v>0</v>
      </c>
      <c r="D952">
        <v>587</v>
      </c>
      <c r="E952">
        <f>IF(Sheet1!F952="Human Resources",0,IF(Sheet1!F952="Research &amp; Development",1,2))</f>
        <v>2</v>
      </c>
      <c r="F952">
        <v>2</v>
      </c>
      <c r="G952">
        <v>4</v>
      </c>
      <c r="H952" cm="1">
        <f t="array" ref="H952">_xlfn.IFS(Sheet1!I952="Human Resources",0,Sheet1!I952="Life Sciences",1,Sheet1!I952="Marketing",2,Sheet1!I952="Medical",3,Sheet1!I952="Technical Degree",4,Sheet1!I952="Other",5)</f>
        <v>1</v>
      </c>
      <c r="I952">
        <v>1</v>
      </c>
      <c r="J952">
        <v>1324</v>
      </c>
      <c r="K952">
        <v>4</v>
      </c>
      <c r="L952">
        <f>IF(Sheet1!M952="Male",0,1)</f>
        <v>1</v>
      </c>
      <c r="M952">
        <v>57</v>
      </c>
      <c r="N952">
        <v>3</v>
      </c>
      <c r="O952">
        <v>3</v>
      </c>
      <c r="P952" cm="1">
        <f t="array" ref="P952">_xlfn.IFS(Sheet1!Q952="Healthcare Representative",0,Sheet1!Q952="Human Resources",1,Sheet1!Q952="Laboratory Technician",2,Sheet1!Q952="Manager",3,Sheet1!Q952="Manufacturing Director",4,Sheet1!Q952="Research Director",5,Sheet1!Q952="Research Scientist",6,Sheet1!Q952="Sales Executive",7,Sheet1!Q952="Sales Representative",8)</f>
        <v>7</v>
      </c>
      <c r="Q952">
        <v>3</v>
      </c>
      <c r="R952">
        <f>IF(Sheet1!S952="Single",0,IF(Sheet1!S952="Married",1,2))</f>
        <v>2</v>
      </c>
      <c r="S952">
        <v>9852</v>
      </c>
      <c r="T952">
        <v>8935</v>
      </c>
      <c r="U952">
        <v>1</v>
      </c>
      <c r="V952">
        <f>IF(Sheet1!X952="No",0,1)</f>
        <v>1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</row>
    <row r="953" spans="1:34" x14ac:dyDescent="0.3">
      <c r="A953">
        <f>IF(Sheet1!C953="No",0,1)</f>
        <v>0</v>
      </c>
      <c r="B953">
        <v>41</v>
      </c>
      <c r="C953">
        <f>IF(Sheet1!D953="Non-Travel",0,IF(Sheet1!D953="Travel_Frequently",1,2))</f>
        <v>0</v>
      </c>
      <c r="D953">
        <v>256</v>
      </c>
      <c r="E953">
        <f>IF(Sheet1!F953="Human Resources",0,IF(Sheet1!F953="Research &amp; Development",1,2))</f>
        <v>2</v>
      </c>
      <c r="F953">
        <v>10</v>
      </c>
      <c r="G953">
        <v>2</v>
      </c>
      <c r="H953" cm="1">
        <f t="array" ref="H953">_xlfn.IFS(Sheet1!I953="Human Resources",0,Sheet1!I953="Life Sciences",1,Sheet1!I953="Marketing",2,Sheet1!I953="Medical",3,Sheet1!I953="Technical Degree",4,Sheet1!I953="Other",5)</f>
        <v>3</v>
      </c>
      <c r="I953">
        <v>1</v>
      </c>
      <c r="J953">
        <v>1329</v>
      </c>
      <c r="K953">
        <v>3</v>
      </c>
      <c r="L953">
        <f>IF(Sheet1!M953="Male",0,1)</f>
        <v>0</v>
      </c>
      <c r="M953">
        <v>40</v>
      </c>
      <c r="N953">
        <v>1</v>
      </c>
      <c r="O953">
        <v>2</v>
      </c>
      <c r="P953" cm="1">
        <f t="array" ref="P953">_xlfn.IFS(Sheet1!Q953="Healthcare Representative",0,Sheet1!Q953="Human Resources",1,Sheet1!Q953="Laboratory Technician",2,Sheet1!Q953="Manager",3,Sheet1!Q953="Manufacturing Director",4,Sheet1!Q953="Research Director",5,Sheet1!Q953="Research Scientist",6,Sheet1!Q953="Sales Executive",7,Sheet1!Q953="Sales Representative",8)</f>
        <v>7</v>
      </c>
      <c r="Q953">
        <v>2</v>
      </c>
      <c r="R953">
        <f>IF(Sheet1!S953="Single",0,IF(Sheet1!S953="Married",1,2))</f>
        <v>0</v>
      </c>
      <c r="S953">
        <v>6151</v>
      </c>
      <c r="T953">
        <v>22074</v>
      </c>
      <c r="U953">
        <v>1</v>
      </c>
      <c r="V953">
        <f>IF(Sheet1!X953="No",0,1)</f>
        <v>0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</row>
    <row r="954" spans="1:34" x14ac:dyDescent="0.3">
      <c r="A954">
        <f>IF(Sheet1!C954="No",0,1)</f>
        <v>1</v>
      </c>
      <c r="B954">
        <v>31</v>
      </c>
      <c r="C954">
        <f>IF(Sheet1!D954="Non-Travel",0,IF(Sheet1!D954="Travel_Frequently",1,2))</f>
        <v>1</v>
      </c>
      <c r="D954">
        <v>1060</v>
      </c>
      <c r="E954">
        <f>IF(Sheet1!F954="Human Resources",0,IF(Sheet1!F954="Research &amp; Development",1,2))</f>
        <v>2</v>
      </c>
      <c r="F954">
        <v>1</v>
      </c>
      <c r="G954">
        <v>3</v>
      </c>
      <c r="H954" cm="1">
        <f t="array" ref="H954">_xlfn.IFS(Sheet1!I954="Human Resources",0,Sheet1!I954="Life Sciences",1,Sheet1!I954="Marketing",2,Sheet1!I954="Medical",3,Sheet1!I954="Technical Degree",4,Sheet1!I954="Other",5)</f>
        <v>1</v>
      </c>
      <c r="I954">
        <v>1</v>
      </c>
      <c r="J954">
        <v>1331</v>
      </c>
      <c r="K954">
        <v>4</v>
      </c>
      <c r="L954">
        <f>IF(Sheet1!M954="Male",0,1)</f>
        <v>1</v>
      </c>
      <c r="M954">
        <v>54</v>
      </c>
      <c r="N954">
        <v>3</v>
      </c>
      <c r="O954">
        <v>1</v>
      </c>
      <c r="P954" cm="1">
        <f t="array" ref="P954">_xlfn.IFS(Sheet1!Q954="Healthcare Representative",0,Sheet1!Q954="Human Resources",1,Sheet1!Q954="Laboratory Technician",2,Sheet1!Q954="Manager",3,Sheet1!Q954="Manufacturing Director",4,Sheet1!Q954="Research Director",5,Sheet1!Q954="Research Scientist",6,Sheet1!Q954="Sales Executive",7,Sheet1!Q954="Sales Representative",8)</f>
        <v>8</v>
      </c>
      <c r="Q954">
        <v>2</v>
      </c>
      <c r="R954">
        <f>IF(Sheet1!S954="Single",0,IF(Sheet1!S954="Married",1,2))</f>
        <v>0</v>
      </c>
      <c r="S954">
        <v>2302</v>
      </c>
      <c r="T954">
        <v>8319</v>
      </c>
      <c r="U954">
        <v>1</v>
      </c>
      <c r="V954">
        <f>IF(Sheet1!X954="No",0,1)</f>
        <v>1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</row>
    <row r="955" spans="1:34" x14ac:dyDescent="0.3">
      <c r="A955">
        <f>IF(Sheet1!C955="No",0,1)</f>
        <v>1</v>
      </c>
      <c r="B955">
        <v>44</v>
      </c>
      <c r="C955">
        <f>IF(Sheet1!D955="Non-Travel",0,IF(Sheet1!D955="Travel_Frequently",1,2))</f>
        <v>2</v>
      </c>
      <c r="D955">
        <v>935</v>
      </c>
      <c r="E955">
        <f>IF(Sheet1!F955="Human Resources",0,IF(Sheet1!F955="Research &amp; Development",1,2))</f>
        <v>1</v>
      </c>
      <c r="F955">
        <v>3</v>
      </c>
      <c r="G955">
        <v>3</v>
      </c>
      <c r="H955" cm="1">
        <f t="array" ref="H955">_xlfn.IFS(Sheet1!I955="Human Resources",0,Sheet1!I955="Life Sciences",1,Sheet1!I955="Marketing",2,Sheet1!I955="Medical",3,Sheet1!I955="Technical Degree",4,Sheet1!I955="Other",5)</f>
        <v>1</v>
      </c>
      <c r="I955">
        <v>1</v>
      </c>
      <c r="J955">
        <v>1333</v>
      </c>
      <c r="K955">
        <v>1</v>
      </c>
      <c r="L955">
        <f>IF(Sheet1!M955="Male",0,1)</f>
        <v>0</v>
      </c>
      <c r="M955">
        <v>89</v>
      </c>
      <c r="N955">
        <v>3</v>
      </c>
      <c r="O955">
        <v>1</v>
      </c>
      <c r="P955" cm="1">
        <f t="array" ref="P955">_xlfn.IFS(Sheet1!Q955="Healthcare Representative",0,Sheet1!Q955="Human Resources",1,Sheet1!Q955="Laboratory Technician",2,Sheet1!Q955="Manager",3,Sheet1!Q955="Manufacturing Director",4,Sheet1!Q955="Research Director",5,Sheet1!Q955="Research Scientist",6,Sheet1!Q955="Sales Executive",7,Sheet1!Q955="Sales Representative",8)</f>
        <v>2</v>
      </c>
      <c r="Q955">
        <v>1</v>
      </c>
      <c r="R955">
        <f>IF(Sheet1!S955="Single",0,IF(Sheet1!S955="Married",1,2))</f>
        <v>1</v>
      </c>
      <c r="S955">
        <v>2362</v>
      </c>
      <c r="T955">
        <v>14669</v>
      </c>
      <c r="U955">
        <v>4</v>
      </c>
      <c r="V955">
        <f>IF(Sheet1!X955="No",0,1)</f>
        <v>0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</row>
    <row r="956" spans="1:34" x14ac:dyDescent="0.3">
      <c r="A956">
        <f>IF(Sheet1!C956="No",0,1)</f>
        <v>0</v>
      </c>
      <c r="B956">
        <v>42</v>
      </c>
      <c r="C956">
        <f>IF(Sheet1!D956="Non-Travel",0,IF(Sheet1!D956="Travel_Frequently",1,2))</f>
        <v>0</v>
      </c>
      <c r="D956">
        <v>495</v>
      </c>
      <c r="E956">
        <f>IF(Sheet1!F956="Human Resources",0,IF(Sheet1!F956="Research &amp; Development",1,2))</f>
        <v>1</v>
      </c>
      <c r="F956">
        <v>2</v>
      </c>
      <c r="G956">
        <v>1</v>
      </c>
      <c r="H956" cm="1">
        <f t="array" ref="H956">_xlfn.IFS(Sheet1!I956="Human Resources",0,Sheet1!I956="Life Sciences",1,Sheet1!I956="Marketing",2,Sheet1!I956="Medical",3,Sheet1!I956="Technical Degree",4,Sheet1!I956="Other",5)</f>
        <v>1</v>
      </c>
      <c r="I956">
        <v>1</v>
      </c>
      <c r="J956">
        <v>1334</v>
      </c>
      <c r="K956">
        <v>3</v>
      </c>
      <c r="L956">
        <f>IF(Sheet1!M956="Male",0,1)</f>
        <v>0</v>
      </c>
      <c r="M956">
        <v>37</v>
      </c>
      <c r="N956">
        <v>3</v>
      </c>
      <c r="O956">
        <v>4</v>
      </c>
      <c r="P956" cm="1">
        <f t="array" ref="P956">_xlfn.IFS(Sheet1!Q956="Healthcare Representative",0,Sheet1!Q956="Human Resources",1,Sheet1!Q956="Laboratory Technician",2,Sheet1!Q956="Manager",3,Sheet1!Q956="Manufacturing Director",4,Sheet1!Q956="Research Director",5,Sheet1!Q956="Research Scientist",6,Sheet1!Q956="Sales Executive",7,Sheet1!Q956="Sales Representative",8)</f>
        <v>3</v>
      </c>
      <c r="Q956">
        <v>3</v>
      </c>
      <c r="R956">
        <f>IF(Sheet1!S956="Single",0,IF(Sheet1!S956="Married",1,2))</f>
        <v>1</v>
      </c>
      <c r="S956">
        <v>17861</v>
      </c>
      <c r="T956">
        <v>26582</v>
      </c>
      <c r="U956">
        <v>0</v>
      </c>
      <c r="V956">
        <f>IF(Sheet1!X956="No",0,1)</f>
        <v>1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</row>
    <row r="957" spans="1:34" x14ac:dyDescent="0.3">
      <c r="A957">
        <f>IF(Sheet1!C957="No",0,1)</f>
        <v>0</v>
      </c>
      <c r="B957">
        <v>55</v>
      </c>
      <c r="C957">
        <f>IF(Sheet1!D957="Non-Travel",0,IF(Sheet1!D957="Travel_Frequently",1,2))</f>
        <v>2</v>
      </c>
      <c r="D957">
        <v>282</v>
      </c>
      <c r="E957">
        <f>IF(Sheet1!F957="Human Resources",0,IF(Sheet1!F957="Research &amp; Development",1,2))</f>
        <v>1</v>
      </c>
      <c r="F957">
        <v>2</v>
      </c>
      <c r="G957">
        <v>2</v>
      </c>
      <c r="H957" cm="1">
        <f t="array" ref="H957">_xlfn.IFS(Sheet1!I957="Human Resources",0,Sheet1!I957="Life Sciences",1,Sheet1!I957="Marketing",2,Sheet1!I957="Medical",3,Sheet1!I957="Technical Degree",4,Sheet1!I957="Other",5)</f>
        <v>3</v>
      </c>
      <c r="I957">
        <v>1</v>
      </c>
      <c r="J957">
        <v>1336</v>
      </c>
      <c r="K957">
        <v>4</v>
      </c>
      <c r="L957">
        <f>IF(Sheet1!M957="Male",0,1)</f>
        <v>1</v>
      </c>
      <c r="M957">
        <v>58</v>
      </c>
      <c r="N957">
        <v>1</v>
      </c>
      <c r="O957">
        <v>5</v>
      </c>
      <c r="P957" cm="1">
        <f t="array" ref="P957">_xlfn.IFS(Sheet1!Q957="Healthcare Representative",0,Sheet1!Q957="Human Resources",1,Sheet1!Q957="Laboratory Technician",2,Sheet1!Q957="Manager",3,Sheet1!Q957="Manufacturing Director",4,Sheet1!Q957="Research Director",5,Sheet1!Q957="Research Scientist",6,Sheet1!Q957="Sales Executive",7,Sheet1!Q957="Sales Representative",8)</f>
        <v>3</v>
      </c>
      <c r="Q957">
        <v>3</v>
      </c>
      <c r="R957">
        <f>IF(Sheet1!S957="Single",0,IF(Sheet1!S957="Married",1,2))</f>
        <v>1</v>
      </c>
      <c r="S957">
        <v>19187</v>
      </c>
      <c r="T957">
        <v>6992</v>
      </c>
      <c r="U957">
        <v>4</v>
      </c>
      <c r="V957">
        <f>IF(Sheet1!X957="No",0,1)</f>
        <v>0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</row>
    <row r="958" spans="1:34" x14ac:dyDescent="0.3">
      <c r="A958">
        <f>IF(Sheet1!C958="No",0,1)</f>
        <v>0</v>
      </c>
      <c r="B958">
        <v>56</v>
      </c>
      <c r="C958">
        <f>IF(Sheet1!D958="Non-Travel",0,IF(Sheet1!D958="Travel_Frequently",1,2))</f>
        <v>2</v>
      </c>
      <c r="D958">
        <v>206</v>
      </c>
      <c r="E958">
        <f>IF(Sheet1!F958="Human Resources",0,IF(Sheet1!F958="Research &amp; Development",1,2))</f>
        <v>0</v>
      </c>
      <c r="F958">
        <v>8</v>
      </c>
      <c r="G958">
        <v>4</v>
      </c>
      <c r="H958" cm="1">
        <f t="array" ref="H958">_xlfn.IFS(Sheet1!I958="Human Resources",0,Sheet1!I958="Life Sciences",1,Sheet1!I958="Marketing",2,Sheet1!I958="Medical",3,Sheet1!I958="Technical Degree",4,Sheet1!I958="Other",5)</f>
        <v>1</v>
      </c>
      <c r="I958">
        <v>1</v>
      </c>
      <c r="J958">
        <v>1338</v>
      </c>
      <c r="K958">
        <v>4</v>
      </c>
      <c r="L958">
        <f>IF(Sheet1!M958="Male",0,1)</f>
        <v>0</v>
      </c>
      <c r="M958">
        <v>99</v>
      </c>
      <c r="N958">
        <v>3</v>
      </c>
      <c r="O958">
        <v>5</v>
      </c>
      <c r="P958" cm="1">
        <f t="array" ref="P958">_xlfn.IFS(Sheet1!Q958="Healthcare Representative",0,Sheet1!Q958="Human Resources",1,Sheet1!Q958="Laboratory Technician",2,Sheet1!Q958="Manager",3,Sheet1!Q958="Manufacturing Director",4,Sheet1!Q958="Research Director",5,Sheet1!Q958="Research Scientist",6,Sheet1!Q958="Sales Executive",7,Sheet1!Q958="Sales Representative",8)</f>
        <v>3</v>
      </c>
      <c r="Q958">
        <v>2</v>
      </c>
      <c r="R958">
        <f>IF(Sheet1!S958="Single",0,IF(Sheet1!S958="Married",1,2))</f>
        <v>0</v>
      </c>
      <c r="S958">
        <v>19717</v>
      </c>
      <c r="T958">
        <v>4022</v>
      </c>
      <c r="U958">
        <v>6</v>
      </c>
      <c r="V958">
        <f>IF(Sheet1!X958="No",0,1)</f>
        <v>0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</row>
    <row r="959" spans="1:34" x14ac:dyDescent="0.3">
      <c r="A959">
        <f>IF(Sheet1!C959="No",0,1)</f>
        <v>0</v>
      </c>
      <c r="B959">
        <v>40</v>
      </c>
      <c r="C959">
        <f>IF(Sheet1!D959="Non-Travel",0,IF(Sheet1!D959="Travel_Frequently",1,2))</f>
        <v>0</v>
      </c>
      <c r="D959">
        <v>458</v>
      </c>
      <c r="E959">
        <f>IF(Sheet1!F959="Human Resources",0,IF(Sheet1!F959="Research &amp; Development",1,2))</f>
        <v>1</v>
      </c>
      <c r="F959">
        <v>16</v>
      </c>
      <c r="G959">
        <v>2</v>
      </c>
      <c r="H959" cm="1">
        <f t="array" ref="H959">_xlfn.IFS(Sheet1!I959="Human Resources",0,Sheet1!I959="Life Sciences",1,Sheet1!I959="Marketing",2,Sheet1!I959="Medical",3,Sheet1!I959="Technical Degree",4,Sheet1!I959="Other",5)</f>
        <v>1</v>
      </c>
      <c r="I959">
        <v>1</v>
      </c>
      <c r="J959">
        <v>1340</v>
      </c>
      <c r="K959">
        <v>3</v>
      </c>
      <c r="L959">
        <f>IF(Sheet1!M959="Male",0,1)</f>
        <v>0</v>
      </c>
      <c r="M959">
        <v>74</v>
      </c>
      <c r="N959">
        <v>3</v>
      </c>
      <c r="O959">
        <v>1</v>
      </c>
      <c r="P959" cm="1">
        <f t="array" ref="P959">_xlfn.IFS(Sheet1!Q959="Healthcare Representative",0,Sheet1!Q959="Human Resources",1,Sheet1!Q959="Laboratory Technician",2,Sheet1!Q959="Manager",3,Sheet1!Q959="Manufacturing Director",4,Sheet1!Q959="Research Director",5,Sheet1!Q959="Research Scientist",6,Sheet1!Q959="Sales Executive",7,Sheet1!Q959="Sales Representative",8)</f>
        <v>6</v>
      </c>
      <c r="Q959">
        <v>3</v>
      </c>
      <c r="R959">
        <f>IF(Sheet1!S959="Single",0,IF(Sheet1!S959="Married",1,2))</f>
        <v>2</v>
      </c>
      <c r="S959">
        <v>3544</v>
      </c>
      <c r="T959">
        <v>8532</v>
      </c>
      <c r="U959">
        <v>9</v>
      </c>
      <c r="V959">
        <f>IF(Sheet1!X959="No",0,1)</f>
        <v>0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</row>
    <row r="960" spans="1:34" x14ac:dyDescent="0.3">
      <c r="A960">
        <f>IF(Sheet1!C960="No",0,1)</f>
        <v>0</v>
      </c>
      <c r="B960">
        <v>34</v>
      </c>
      <c r="C960">
        <f>IF(Sheet1!D960="Non-Travel",0,IF(Sheet1!D960="Travel_Frequently",1,2))</f>
        <v>2</v>
      </c>
      <c r="D960">
        <v>943</v>
      </c>
      <c r="E960">
        <f>IF(Sheet1!F960="Human Resources",0,IF(Sheet1!F960="Research &amp; Development",1,2))</f>
        <v>1</v>
      </c>
      <c r="F960">
        <v>9</v>
      </c>
      <c r="G960">
        <v>3</v>
      </c>
      <c r="H960" cm="1">
        <f t="array" ref="H960">_xlfn.IFS(Sheet1!I960="Human Resources",0,Sheet1!I960="Life Sciences",1,Sheet1!I960="Marketing",2,Sheet1!I960="Medical",3,Sheet1!I960="Technical Degree",4,Sheet1!I960="Other",5)</f>
        <v>1</v>
      </c>
      <c r="I960">
        <v>1</v>
      </c>
      <c r="J960">
        <v>1344</v>
      </c>
      <c r="K960">
        <v>4</v>
      </c>
      <c r="L960">
        <f>IF(Sheet1!M960="Male",0,1)</f>
        <v>0</v>
      </c>
      <c r="M960">
        <v>86</v>
      </c>
      <c r="N960">
        <v>3</v>
      </c>
      <c r="O960">
        <v>3</v>
      </c>
      <c r="P960" cm="1">
        <f t="array" ref="P960">_xlfn.IFS(Sheet1!Q960="Healthcare Representative",0,Sheet1!Q960="Human Resources",1,Sheet1!Q960="Laboratory Technician",2,Sheet1!Q960="Manager",3,Sheet1!Q960="Manufacturing Director",4,Sheet1!Q960="Research Director",5,Sheet1!Q960="Research Scientist",6,Sheet1!Q960="Sales Executive",7,Sheet1!Q960="Sales Representative",8)</f>
        <v>0</v>
      </c>
      <c r="Q960">
        <v>4</v>
      </c>
      <c r="R960">
        <f>IF(Sheet1!S960="Single",0,IF(Sheet1!S960="Married",1,2))</f>
        <v>2</v>
      </c>
      <c r="S960">
        <v>8500</v>
      </c>
      <c r="T960">
        <v>5494</v>
      </c>
      <c r="U960">
        <v>0</v>
      </c>
      <c r="V960">
        <f>IF(Sheet1!X960="No",0,1)</f>
        <v>0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</row>
    <row r="961" spans="1:34" x14ac:dyDescent="0.3">
      <c r="A961">
        <f>IF(Sheet1!C961="No",0,1)</f>
        <v>0</v>
      </c>
      <c r="B961">
        <v>40</v>
      </c>
      <c r="C961">
        <f>IF(Sheet1!D961="Non-Travel",0,IF(Sheet1!D961="Travel_Frequently",1,2))</f>
        <v>2</v>
      </c>
      <c r="D961">
        <v>523</v>
      </c>
      <c r="E961">
        <f>IF(Sheet1!F961="Human Resources",0,IF(Sheet1!F961="Research &amp; Development",1,2))</f>
        <v>1</v>
      </c>
      <c r="F961">
        <v>2</v>
      </c>
      <c r="G961">
        <v>3</v>
      </c>
      <c r="H961" cm="1">
        <f t="array" ref="H961">_xlfn.IFS(Sheet1!I961="Human Resources",0,Sheet1!I961="Life Sciences",1,Sheet1!I961="Marketing",2,Sheet1!I961="Medical",3,Sheet1!I961="Technical Degree",4,Sheet1!I961="Other",5)</f>
        <v>1</v>
      </c>
      <c r="I961">
        <v>1</v>
      </c>
      <c r="J961">
        <v>1346</v>
      </c>
      <c r="K961">
        <v>3</v>
      </c>
      <c r="L961">
        <f>IF(Sheet1!M961="Male",0,1)</f>
        <v>0</v>
      </c>
      <c r="M961">
        <v>98</v>
      </c>
      <c r="N961">
        <v>3</v>
      </c>
      <c r="O961">
        <v>2</v>
      </c>
      <c r="P961" cm="1">
        <f t="array" ref="P961">_xlfn.IFS(Sheet1!Q961="Healthcare Representative",0,Sheet1!Q961="Human Resources",1,Sheet1!Q961="Laboratory Technician",2,Sheet1!Q961="Manager",3,Sheet1!Q961="Manufacturing Director",4,Sheet1!Q961="Research Director",5,Sheet1!Q961="Research Scientist",6,Sheet1!Q961="Sales Executive",7,Sheet1!Q961="Sales Representative",8)</f>
        <v>6</v>
      </c>
      <c r="Q961">
        <v>4</v>
      </c>
      <c r="R961">
        <f>IF(Sheet1!S961="Single",0,IF(Sheet1!S961="Married",1,2))</f>
        <v>0</v>
      </c>
      <c r="S961">
        <v>4661</v>
      </c>
      <c r="T961">
        <v>22455</v>
      </c>
      <c r="U961">
        <v>1</v>
      </c>
      <c r="V961">
        <f>IF(Sheet1!X961="No",0,1)</f>
        <v>0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</row>
    <row r="962" spans="1:34" x14ac:dyDescent="0.3">
      <c r="A962">
        <f>IF(Sheet1!C962="No",0,1)</f>
        <v>0</v>
      </c>
      <c r="B962">
        <v>41</v>
      </c>
      <c r="C962">
        <f>IF(Sheet1!D962="Non-Travel",0,IF(Sheet1!D962="Travel_Frequently",1,2))</f>
        <v>1</v>
      </c>
      <c r="D962">
        <v>1018</v>
      </c>
      <c r="E962">
        <f>IF(Sheet1!F962="Human Resources",0,IF(Sheet1!F962="Research &amp; Development",1,2))</f>
        <v>2</v>
      </c>
      <c r="F962">
        <v>1</v>
      </c>
      <c r="G962">
        <v>3</v>
      </c>
      <c r="H962" cm="1">
        <f t="array" ref="H962">_xlfn.IFS(Sheet1!I962="Human Resources",0,Sheet1!I962="Life Sciences",1,Sheet1!I962="Marketing",2,Sheet1!I962="Medical",3,Sheet1!I962="Technical Degree",4,Sheet1!I962="Other",5)</f>
        <v>2</v>
      </c>
      <c r="I962">
        <v>1</v>
      </c>
      <c r="J962">
        <v>1349</v>
      </c>
      <c r="K962">
        <v>3</v>
      </c>
      <c r="L962">
        <f>IF(Sheet1!M962="Male",0,1)</f>
        <v>1</v>
      </c>
      <c r="M962">
        <v>66</v>
      </c>
      <c r="N962">
        <v>3</v>
      </c>
      <c r="O962">
        <v>2</v>
      </c>
      <c r="P962" cm="1">
        <f t="array" ref="P962">_xlfn.IFS(Sheet1!Q962="Healthcare Representative",0,Sheet1!Q962="Human Resources",1,Sheet1!Q962="Laboratory Technician",2,Sheet1!Q962="Manager",3,Sheet1!Q962="Manufacturing Director",4,Sheet1!Q962="Research Director",5,Sheet1!Q962="Research Scientist",6,Sheet1!Q962="Sales Executive",7,Sheet1!Q962="Sales Representative",8)</f>
        <v>7</v>
      </c>
      <c r="Q962">
        <v>1</v>
      </c>
      <c r="R962">
        <f>IF(Sheet1!S962="Single",0,IF(Sheet1!S962="Married",1,2))</f>
        <v>2</v>
      </c>
      <c r="S962">
        <v>4103</v>
      </c>
      <c r="T962">
        <v>4297</v>
      </c>
      <c r="U962">
        <v>0</v>
      </c>
      <c r="V962">
        <f>IF(Sheet1!X962="No",0,1)</f>
        <v>0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</row>
    <row r="963" spans="1:34" x14ac:dyDescent="0.3">
      <c r="A963">
        <f>IF(Sheet1!C963="No",0,1)</f>
        <v>0</v>
      </c>
      <c r="B963">
        <v>35</v>
      </c>
      <c r="C963">
        <f>IF(Sheet1!D963="Non-Travel",0,IF(Sheet1!D963="Travel_Frequently",1,2))</f>
        <v>1</v>
      </c>
      <c r="D963">
        <v>482</v>
      </c>
      <c r="E963">
        <f>IF(Sheet1!F963="Human Resources",0,IF(Sheet1!F963="Research &amp; Development",1,2))</f>
        <v>1</v>
      </c>
      <c r="F963">
        <v>4</v>
      </c>
      <c r="G963">
        <v>4</v>
      </c>
      <c r="H963" cm="1">
        <f t="array" ref="H963">_xlfn.IFS(Sheet1!I963="Human Resources",0,Sheet1!I963="Life Sciences",1,Sheet1!I963="Marketing",2,Sheet1!I963="Medical",3,Sheet1!I963="Technical Degree",4,Sheet1!I963="Other",5)</f>
        <v>1</v>
      </c>
      <c r="I963">
        <v>1</v>
      </c>
      <c r="J963">
        <v>1350</v>
      </c>
      <c r="K963">
        <v>3</v>
      </c>
      <c r="L963">
        <f>IF(Sheet1!M963="Male",0,1)</f>
        <v>0</v>
      </c>
      <c r="M963">
        <v>87</v>
      </c>
      <c r="N963">
        <v>3</v>
      </c>
      <c r="O963">
        <v>2</v>
      </c>
      <c r="P963" cm="1">
        <f t="array" ref="P963">_xlfn.IFS(Sheet1!Q963="Healthcare Representative",0,Sheet1!Q963="Human Resources",1,Sheet1!Q963="Laboratory Technician",2,Sheet1!Q963="Manager",3,Sheet1!Q963="Manufacturing Director",4,Sheet1!Q963="Research Director",5,Sheet1!Q963="Research Scientist",6,Sheet1!Q963="Sales Executive",7,Sheet1!Q963="Sales Representative",8)</f>
        <v>6</v>
      </c>
      <c r="Q963">
        <v>3</v>
      </c>
      <c r="R963">
        <f>IF(Sheet1!S963="Single",0,IF(Sheet1!S963="Married",1,2))</f>
        <v>0</v>
      </c>
      <c r="S963">
        <v>4249</v>
      </c>
      <c r="T963">
        <v>2690</v>
      </c>
      <c r="U963">
        <v>1</v>
      </c>
      <c r="V963">
        <f>IF(Sheet1!X963="No",0,1)</f>
        <v>1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</row>
    <row r="964" spans="1:34" x14ac:dyDescent="0.3">
      <c r="A964">
        <f>IF(Sheet1!C964="No",0,1)</f>
        <v>0</v>
      </c>
      <c r="B964">
        <v>51</v>
      </c>
      <c r="C964">
        <f>IF(Sheet1!D964="Non-Travel",0,IF(Sheet1!D964="Travel_Frequently",1,2))</f>
        <v>2</v>
      </c>
      <c r="D964">
        <v>770</v>
      </c>
      <c r="E964">
        <f>IF(Sheet1!F964="Human Resources",0,IF(Sheet1!F964="Research &amp; Development",1,2))</f>
        <v>0</v>
      </c>
      <c r="F964">
        <v>5</v>
      </c>
      <c r="G964">
        <v>3</v>
      </c>
      <c r="H964" cm="1">
        <f t="array" ref="H964">_xlfn.IFS(Sheet1!I964="Human Resources",0,Sheet1!I964="Life Sciences",1,Sheet1!I964="Marketing",2,Sheet1!I964="Medical",3,Sheet1!I964="Technical Degree",4,Sheet1!I964="Other",5)</f>
        <v>1</v>
      </c>
      <c r="I964">
        <v>1</v>
      </c>
      <c r="J964">
        <v>1352</v>
      </c>
      <c r="K964">
        <v>3</v>
      </c>
      <c r="L964">
        <f>IF(Sheet1!M964="Male",0,1)</f>
        <v>0</v>
      </c>
      <c r="M964">
        <v>84</v>
      </c>
      <c r="N964">
        <v>3</v>
      </c>
      <c r="O964">
        <v>4</v>
      </c>
      <c r="P964" cm="1">
        <f t="array" ref="P964">_xlfn.IFS(Sheet1!Q964="Healthcare Representative",0,Sheet1!Q964="Human Resources",1,Sheet1!Q964="Laboratory Technician",2,Sheet1!Q964="Manager",3,Sheet1!Q964="Manufacturing Director",4,Sheet1!Q964="Research Director",5,Sheet1!Q964="Research Scientist",6,Sheet1!Q964="Sales Executive",7,Sheet1!Q964="Sales Representative",8)</f>
        <v>3</v>
      </c>
      <c r="Q964">
        <v>2</v>
      </c>
      <c r="R964">
        <f>IF(Sheet1!S964="Single",0,IF(Sheet1!S964="Married",1,2))</f>
        <v>2</v>
      </c>
      <c r="S964">
        <v>14026</v>
      </c>
      <c r="T964">
        <v>17588</v>
      </c>
      <c r="U964">
        <v>1</v>
      </c>
      <c r="V964">
        <f>IF(Sheet1!X964="No",0,1)</f>
        <v>1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</row>
    <row r="965" spans="1:34" x14ac:dyDescent="0.3">
      <c r="A965">
        <f>IF(Sheet1!C965="No",0,1)</f>
        <v>0</v>
      </c>
      <c r="B965">
        <v>38</v>
      </c>
      <c r="C965">
        <f>IF(Sheet1!D965="Non-Travel",0,IF(Sheet1!D965="Travel_Frequently",1,2))</f>
        <v>2</v>
      </c>
      <c r="D965">
        <v>1009</v>
      </c>
      <c r="E965">
        <f>IF(Sheet1!F965="Human Resources",0,IF(Sheet1!F965="Research &amp; Development",1,2))</f>
        <v>2</v>
      </c>
      <c r="F965">
        <v>2</v>
      </c>
      <c r="G965">
        <v>2</v>
      </c>
      <c r="H965" cm="1">
        <f t="array" ref="H965">_xlfn.IFS(Sheet1!I965="Human Resources",0,Sheet1!I965="Life Sciences",1,Sheet1!I965="Marketing",2,Sheet1!I965="Medical",3,Sheet1!I965="Technical Degree",4,Sheet1!I965="Other",5)</f>
        <v>1</v>
      </c>
      <c r="I965">
        <v>1</v>
      </c>
      <c r="J965">
        <v>1355</v>
      </c>
      <c r="K965">
        <v>2</v>
      </c>
      <c r="L965">
        <f>IF(Sheet1!M965="Male",0,1)</f>
        <v>1</v>
      </c>
      <c r="M965">
        <v>31</v>
      </c>
      <c r="N965">
        <v>3</v>
      </c>
      <c r="O965">
        <v>2</v>
      </c>
      <c r="P965" cm="1">
        <f t="array" ref="P965">_xlfn.IFS(Sheet1!Q965="Healthcare Representative",0,Sheet1!Q965="Human Resources",1,Sheet1!Q965="Laboratory Technician",2,Sheet1!Q965="Manager",3,Sheet1!Q965="Manufacturing Director",4,Sheet1!Q965="Research Director",5,Sheet1!Q965="Research Scientist",6,Sheet1!Q965="Sales Executive",7,Sheet1!Q965="Sales Representative",8)</f>
        <v>7</v>
      </c>
      <c r="Q965">
        <v>1</v>
      </c>
      <c r="R965">
        <f>IF(Sheet1!S965="Single",0,IF(Sheet1!S965="Married",1,2))</f>
        <v>2</v>
      </c>
      <c r="S965">
        <v>6893</v>
      </c>
      <c r="T965">
        <v>19461</v>
      </c>
      <c r="U965">
        <v>3</v>
      </c>
      <c r="V965">
        <f>IF(Sheet1!X965="No",0,1)</f>
        <v>0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</row>
    <row r="966" spans="1:34" x14ac:dyDescent="0.3">
      <c r="A966">
        <f>IF(Sheet1!C966="No",0,1)</f>
        <v>0</v>
      </c>
      <c r="B966">
        <v>34</v>
      </c>
      <c r="C966">
        <f>IF(Sheet1!D966="Non-Travel",0,IF(Sheet1!D966="Travel_Frequently",1,2))</f>
        <v>2</v>
      </c>
      <c r="D966">
        <v>507</v>
      </c>
      <c r="E966">
        <f>IF(Sheet1!F966="Human Resources",0,IF(Sheet1!F966="Research &amp; Development",1,2))</f>
        <v>2</v>
      </c>
      <c r="F966">
        <v>15</v>
      </c>
      <c r="G966">
        <v>2</v>
      </c>
      <c r="H966" cm="1">
        <f t="array" ref="H966">_xlfn.IFS(Sheet1!I966="Human Resources",0,Sheet1!I966="Life Sciences",1,Sheet1!I966="Marketing",2,Sheet1!I966="Medical",3,Sheet1!I966="Technical Degree",4,Sheet1!I966="Other",5)</f>
        <v>3</v>
      </c>
      <c r="I966">
        <v>1</v>
      </c>
      <c r="J966">
        <v>1356</v>
      </c>
      <c r="K966">
        <v>3</v>
      </c>
      <c r="L966">
        <f>IF(Sheet1!M966="Male",0,1)</f>
        <v>1</v>
      </c>
      <c r="M966">
        <v>66</v>
      </c>
      <c r="N966">
        <v>3</v>
      </c>
      <c r="O966">
        <v>2</v>
      </c>
      <c r="P966" cm="1">
        <f t="array" ref="P966">_xlfn.IFS(Sheet1!Q966="Healthcare Representative",0,Sheet1!Q966="Human Resources",1,Sheet1!Q966="Laboratory Technician",2,Sheet1!Q966="Manager",3,Sheet1!Q966="Manufacturing Director",4,Sheet1!Q966="Research Director",5,Sheet1!Q966="Research Scientist",6,Sheet1!Q966="Sales Executive",7,Sheet1!Q966="Sales Representative",8)</f>
        <v>7</v>
      </c>
      <c r="Q966">
        <v>1</v>
      </c>
      <c r="R966">
        <f>IF(Sheet1!S966="Single",0,IF(Sheet1!S966="Married",1,2))</f>
        <v>0</v>
      </c>
      <c r="S966">
        <v>6125</v>
      </c>
      <c r="T966">
        <v>23553</v>
      </c>
      <c r="U966">
        <v>1</v>
      </c>
      <c r="V966">
        <f>IF(Sheet1!X966="No",0,1)</f>
        <v>0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</row>
    <row r="967" spans="1:34" x14ac:dyDescent="0.3">
      <c r="A967">
        <f>IF(Sheet1!C967="No",0,1)</f>
        <v>0</v>
      </c>
      <c r="B967">
        <v>25</v>
      </c>
      <c r="C967">
        <f>IF(Sheet1!D967="Non-Travel",0,IF(Sheet1!D967="Travel_Frequently",1,2))</f>
        <v>2</v>
      </c>
      <c r="D967">
        <v>882</v>
      </c>
      <c r="E967">
        <f>IF(Sheet1!F967="Human Resources",0,IF(Sheet1!F967="Research &amp; Development",1,2))</f>
        <v>1</v>
      </c>
      <c r="F967">
        <v>19</v>
      </c>
      <c r="G967">
        <v>1</v>
      </c>
      <c r="H967" cm="1">
        <f t="array" ref="H967">_xlfn.IFS(Sheet1!I967="Human Resources",0,Sheet1!I967="Life Sciences",1,Sheet1!I967="Marketing",2,Sheet1!I967="Medical",3,Sheet1!I967="Technical Degree",4,Sheet1!I967="Other",5)</f>
        <v>3</v>
      </c>
      <c r="I967">
        <v>1</v>
      </c>
      <c r="J967">
        <v>1358</v>
      </c>
      <c r="K967">
        <v>4</v>
      </c>
      <c r="L967">
        <f>IF(Sheet1!M967="Male",0,1)</f>
        <v>0</v>
      </c>
      <c r="M967">
        <v>67</v>
      </c>
      <c r="N967">
        <v>3</v>
      </c>
      <c r="O967">
        <v>1</v>
      </c>
      <c r="P967" cm="1">
        <f t="array" ref="P967">_xlfn.IFS(Sheet1!Q967="Healthcare Representative",0,Sheet1!Q967="Human Resources",1,Sheet1!Q967="Laboratory Technician",2,Sheet1!Q967="Manager",3,Sheet1!Q967="Manufacturing Director",4,Sheet1!Q967="Research Director",5,Sheet1!Q967="Research Scientist",6,Sheet1!Q967="Sales Executive",7,Sheet1!Q967="Sales Representative",8)</f>
        <v>2</v>
      </c>
      <c r="Q967">
        <v>4</v>
      </c>
      <c r="R967">
        <f>IF(Sheet1!S967="Single",0,IF(Sheet1!S967="Married",1,2))</f>
        <v>1</v>
      </c>
      <c r="S967">
        <v>3669</v>
      </c>
      <c r="T967">
        <v>9075</v>
      </c>
      <c r="U967">
        <v>3</v>
      </c>
      <c r="V967">
        <f>IF(Sheet1!X967="No",0,1)</f>
        <v>0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</row>
    <row r="968" spans="1:34" x14ac:dyDescent="0.3">
      <c r="A968">
        <f>IF(Sheet1!C968="No",0,1)</f>
        <v>1</v>
      </c>
      <c r="B968">
        <v>58</v>
      </c>
      <c r="C968">
        <f>IF(Sheet1!D968="Non-Travel",0,IF(Sheet1!D968="Travel_Frequently",1,2))</f>
        <v>2</v>
      </c>
      <c r="D968">
        <v>601</v>
      </c>
      <c r="E968">
        <f>IF(Sheet1!F968="Human Resources",0,IF(Sheet1!F968="Research &amp; Development",1,2))</f>
        <v>1</v>
      </c>
      <c r="F968">
        <v>7</v>
      </c>
      <c r="G968">
        <v>4</v>
      </c>
      <c r="H968" cm="1">
        <f t="array" ref="H968">_xlfn.IFS(Sheet1!I968="Human Resources",0,Sheet1!I968="Life Sciences",1,Sheet1!I968="Marketing",2,Sheet1!I968="Medical",3,Sheet1!I968="Technical Degree",4,Sheet1!I968="Other",5)</f>
        <v>3</v>
      </c>
      <c r="I968">
        <v>1</v>
      </c>
      <c r="J968">
        <v>1360</v>
      </c>
      <c r="K968">
        <v>3</v>
      </c>
      <c r="L968">
        <f>IF(Sheet1!M968="Male",0,1)</f>
        <v>1</v>
      </c>
      <c r="M968">
        <v>53</v>
      </c>
      <c r="N968">
        <v>2</v>
      </c>
      <c r="O968">
        <v>3</v>
      </c>
      <c r="P968" cm="1">
        <f t="array" ref="P968">_xlfn.IFS(Sheet1!Q968="Healthcare Representative",0,Sheet1!Q968="Human Resources",1,Sheet1!Q968="Laboratory Technician",2,Sheet1!Q968="Manager",3,Sheet1!Q968="Manufacturing Director",4,Sheet1!Q968="Research Director",5,Sheet1!Q968="Research Scientist",6,Sheet1!Q968="Sales Executive",7,Sheet1!Q968="Sales Representative",8)</f>
        <v>4</v>
      </c>
      <c r="Q968">
        <v>1</v>
      </c>
      <c r="R968">
        <f>IF(Sheet1!S968="Single",0,IF(Sheet1!S968="Married",1,2))</f>
        <v>1</v>
      </c>
      <c r="S968">
        <v>10008</v>
      </c>
      <c r="T968">
        <v>12023</v>
      </c>
      <c r="U968">
        <v>7</v>
      </c>
      <c r="V968">
        <f>IF(Sheet1!X968="No",0,1)</f>
        <v>1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</row>
    <row r="969" spans="1:34" x14ac:dyDescent="0.3">
      <c r="A969">
        <f>IF(Sheet1!C969="No",0,1)</f>
        <v>0</v>
      </c>
      <c r="B969">
        <v>40</v>
      </c>
      <c r="C969">
        <f>IF(Sheet1!D969="Non-Travel",0,IF(Sheet1!D969="Travel_Frequently",1,2))</f>
        <v>2</v>
      </c>
      <c r="D969">
        <v>329</v>
      </c>
      <c r="E969">
        <f>IF(Sheet1!F969="Human Resources",0,IF(Sheet1!F969="Research &amp; Development",1,2))</f>
        <v>1</v>
      </c>
      <c r="F969">
        <v>1</v>
      </c>
      <c r="G969">
        <v>4</v>
      </c>
      <c r="H969" cm="1">
        <f t="array" ref="H969">_xlfn.IFS(Sheet1!I969="Human Resources",0,Sheet1!I969="Life Sciences",1,Sheet1!I969="Marketing",2,Sheet1!I969="Medical",3,Sheet1!I969="Technical Degree",4,Sheet1!I969="Other",5)</f>
        <v>1</v>
      </c>
      <c r="I969">
        <v>1</v>
      </c>
      <c r="J969">
        <v>1361</v>
      </c>
      <c r="K969">
        <v>2</v>
      </c>
      <c r="L969">
        <f>IF(Sheet1!M969="Male",0,1)</f>
        <v>0</v>
      </c>
      <c r="M969">
        <v>88</v>
      </c>
      <c r="N969">
        <v>3</v>
      </c>
      <c r="O969">
        <v>1</v>
      </c>
      <c r="P969" cm="1">
        <f t="array" ref="P969">_xlfn.IFS(Sheet1!Q969="Healthcare Representative",0,Sheet1!Q969="Human Resources",1,Sheet1!Q969="Laboratory Technician",2,Sheet1!Q969="Manager",3,Sheet1!Q969="Manufacturing Director",4,Sheet1!Q969="Research Director",5,Sheet1!Q969="Research Scientist",6,Sheet1!Q969="Sales Executive",7,Sheet1!Q969="Sales Representative",8)</f>
        <v>2</v>
      </c>
      <c r="Q969">
        <v>2</v>
      </c>
      <c r="R969">
        <f>IF(Sheet1!S969="Single",0,IF(Sheet1!S969="Married",1,2))</f>
        <v>1</v>
      </c>
      <c r="S969">
        <v>2387</v>
      </c>
      <c r="T969">
        <v>6762</v>
      </c>
      <c r="U969">
        <v>3</v>
      </c>
      <c r="V969">
        <f>IF(Sheet1!X969="No",0,1)</f>
        <v>0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</row>
    <row r="970" spans="1:34" x14ac:dyDescent="0.3">
      <c r="A970">
        <f>IF(Sheet1!C970="No",0,1)</f>
        <v>0</v>
      </c>
      <c r="B970">
        <v>36</v>
      </c>
      <c r="C970">
        <f>IF(Sheet1!D970="Non-Travel",0,IF(Sheet1!D970="Travel_Frequently",1,2))</f>
        <v>1</v>
      </c>
      <c r="D970">
        <v>607</v>
      </c>
      <c r="E970">
        <f>IF(Sheet1!F970="Human Resources",0,IF(Sheet1!F970="Research &amp; Development",1,2))</f>
        <v>2</v>
      </c>
      <c r="F970">
        <v>7</v>
      </c>
      <c r="G970">
        <v>3</v>
      </c>
      <c r="H970" cm="1">
        <f t="array" ref="H970">_xlfn.IFS(Sheet1!I970="Human Resources",0,Sheet1!I970="Life Sciences",1,Sheet1!I970="Marketing",2,Sheet1!I970="Medical",3,Sheet1!I970="Technical Degree",4,Sheet1!I970="Other",5)</f>
        <v>2</v>
      </c>
      <c r="I970">
        <v>1</v>
      </c>
      <c r="J970">
        <v>1362</v>
      </c>
      <c r="K970">
        <v>1</v>
      </c>
      <c r="L970">
        <f>IF(Sheet1!M970="Male",0,1)</f>
        <v>1</v>
      </c>
      <c r="M970">
        <v>83</v>
      </c>
      <c r="N970">
        <v>4</v>
      </c>
      <c r="O970">
        <v>2</v>
      </c>
      <c r="P970" cm="1">
        <f t="array" ref="P970">_xlfn.IFS(Sheet1!Q970="Healthcare Representative",0,Sheet1!Q970="Human Resources",1,Sheet1!Q970="Laboratory Technician",2,Sheet1!Q970="Manager",3,Sheet1!Q970="Manufacturing Director",4,Sheet1!Q970="Research Director",5,Sheet1!Q970="Research Scientist",6,Sheet1!Q970="Sales Executive",7,Sheet1!Q970="Sales Representative",8)</f>
        <v>7</v>
      </c>
      <c r="Q970">
        <v>1</v>
      </c>
      <c r="R970">
        <f>IF(Sheet1!S970="Single",0,IF(Sheet1!S970="Married",1,2))</f>
        <v>1</v>
      </c>
      <c r="S970">
        <v>4639</v>
      </c>
      <c r="T970">
        <v>2261</v>
      </c>
      <c r="U970">
        <v>2</v>
      </c>
      <c r="V970">
        <f>IF(Sheet1!X970="No",0,1)</f>
        <v>0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</row>
    <row r="971" spans="1:34" x14ac:dyDescent="0.3">
      <c r="A971">
        <f>IF(Sheet1!C971="No",0,1)</f>
        <v>0</v>
      </c>
      <c r="B971">
        <v>48</v>
      </c>
      <c r="C971">
        <f>IF(Sheet1!D971="Non-Travel",0,IF(Sheet1!D971="Travel_Frequently",1,2))</f>
        <v>2</v>
      </c>
      <c r="D971">
        <v>855</v>
      </c>
      <c r="E971">
        <f>IF(Sheet1!F971="Human Resources",0,IF(Sheet1!F971="Research &amp; Development",1,2))</f>
        <v>1</v>
      </c>
      <c r="F971">
        <v>4</v>
      </c>
      <c r="G971">
        <v>3</v>
      </c>
      <c r="H971" cm="1">
        <f t="array" ref="H971">_xlfn.IFS(Sheet1!I971="Human Resources",0,Sheet1!I971="Life Sciences",1,Sheet1!I971="Marketing",2,Sheet1!I971="Medical",3,Sheet1!I971="Technical Degree",4,Sheet1!I971="Other",5)</f>
        <v>1</v>
      </c>
      <c r="I971">
        <v>1</v>
      </c>
      <c r="J971">
        <v>1363</v>
      </c>
      <c r="K971">
        <v>4</v>
      </c>
      <c r="L971">
        <f>IF(Sheet1!M971="Male",0,1)</f>
        <v>0</v>
      </c>
      <c r="M971">
        <v>54</v>
      </c>
      <c r="N971">
        <v>3</v>
      </c>
      <c r="O971">
        <v>3</v>
      </c>
      <c r="P971" cm="1">
        <f t="array" ref="P971">_xlfn.IFS(Sheet1!Q971="Healthcare Representative",0,Sheet1!Q971="Human Resources",1,Sheet1!Q971="Laboratory Technician",2,Sheet1!Q971="Manager",3,Sheet1!Q971="Manufacturing Director",4,Sheet1!Q971="Research Director",5,Sheet1!Q971="Research Scientist",6,Sheet1!Q971="Sales Executive",7,Sheet1!Q971="Sales Representative",8)</f>
        <v>4</v>
      </c>
      <c r="Q971">
        <v>4</v>
      </c>
      <c r="R971">
        <f>IF(Sheet1!S971="Single",0,IF(Sheet1!S971="Married",1,2))</f>
        <v>0</v>
      </c>
      <c r="S971">
        <v>7898</v>
      </c>
      <c r="T971">
        <v>18706</v>
      </c>
      <c r="U971">
        <v>1</v>
      </c>
      <c r="V971">
        <f>IF(Sheet1!X971="No",0,1)</f>
        <v>0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</row>
    <row r="972" spans="1:34" x14ac:dyDescent="0.3">
      <c r="A972">
        <f>IF(Sheet1!C972="No",0,1)</f>
        <v>0</v>
      </c>
      <c r="B972">
        <v>27</v>
      </c>
      <c r="C972">
        <f>IF(Sheet1!D972="Non-Travel",0,IF(Sheet1!D972="Travel_Frequently",1,2))</f>
        <v>2</v>
      </c>
      <c r="D972">
        <v>1291</v>
      </c>
      <c r="E972">
        <f>IF(Sheet1!F972="Human Resources",0,IF(Sheet1!F972="Research &amp; Development",1,2))</f>
        <v>2</v>
      </c>
      <c r="F972">
        <v>11</v>
      </c>
      <c r="G972">
        <v>3</v>
      </c>
      <c r="H972" cm="1">
        <f t="array" ref="H972">_xlfn.IFS(Sheet1!I972="Human Resources",0,Sheet1!I972="Life Sciences",1,Sheet1!I972="Marketing",2,Sheet1!I972="Medical",3,Sheet1!I972="Technical Degree",4,Sheet1!I972="Other",5)</f>
        <v>3</v>
      </c>
      <c r="I972">
        <v>1</v>
      </c>
      <c r="J972">
        <v>1364</v>
      </c>
      <c r="K972">
        <v>3</v>
      </c>
      <c r="L972">
        <f>IF(Sheet1!M972="Male",0,1)</f>
        <v>1</v>
      </c>
      <c r="M972">
        <v>98</v>
      </c>
      <c r="N972">
        <v>4</v>
      </c>
      <c r="O972">
        <v>1</v>
      </c>
      <c r="P972" cm="1">
        <f t="array" ref="P972">_xlfn.IFS(Sheet1!Q972="Healthcare Representative",0,Sheet1!Q972="Human Resources",1,Sheet1!Q972="Laboratory Technician",2,Sheet1!Q972="Manager",3,Sheet1!Q972="Manufacturing Director",4,Sheet1!Q972="Research Director",5,Sheet1!Q972="Research Scientist",6,Sheet1!Q972="Sales Executive",7,Sheet1!Q972="Sales Representative",8)</f>
        <v>8</v>
      </c>
      <c r="Q972">
        <v>4</v>
      </c>
      <c r="R972">
        <f>IF(Sheet1!S972="Single",0,IF(Sheet1!S972="Married",1,2))</f>
        <v>1</v>
      </c>
      <c r="S972">
        <v>2534</v>
      </c>
      <c r="T972">
        <v>6527</v>
      </c>
      <c r="U972">
        <v>8</v>
      </c>
      <c r="V972">
        <f>IF(Sheet1!X972="No",0,1)</f>
        <v>0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</row>
    <row r="973" spans="1:34" x14ac:dyDescent="0.3">
      <c r="A973">
        <f>IF(Sheet1!C973="No",0,1)</f>
        <v>0</v>
      </c>
      <c r="B973">
        <v>51</v>
      </c>
      <c r="C973">
        <f>IF(Sheet1!D973="Non-Travel",0,IF(Sheet1!D973="Travel_Frequently",1,2))</f>
        <v>2</v>
      </c>
      <c r="D973">
        <v>1405</v>
      </c>
      <c r="E973">
        <f>IF(Sheet1!F973="Human Resources",0,IF(Sheet1!F973="Research &amp; Development",1,2))</f>
        <v>1</v>
      </c>
      <c r="F973">
        <v>11</v>
      </c>
      <c r="G973">
        <v>2</v>
      </c>
      <c r="H973" cm="1">
        <f t="array" ref="H973">_xlfn.IFS(Sheet1!I973="Human Resources",0,Sheet1!I973="Life Sciences",1,Sheet1!I973="Marketing",2,Sheet1!I973="Medical",3,Sheet1!I973="Technical Degree",4,Sheet1!I973="Other",5)</f>
        <v>4</v>
      </c>
      <c r="I973">
        <v>1</v>
      </c>
      <c r="J973">
        <v>1367</v>
      </c>
      <c r="K973">
        <v>4</v>
      </c>
      <c r="L973">
        <f>IF(Sheet1!M973="Male",0,1)</f>
        <v>1</v>
      </c>
      <c r="M973">
        <v>82</v>
      </c>
      <c r="N973">
        <v>2</v>
      </c>
      <c r="O973">
        <v>4</v>
      </c>
      <c r="P973" cm="1">
        <f t="array" ref="P973">_xlfn.IFS(Sheet1!Q973="Healthcare Representative",0,Sheet1!Q973="Human Resources",1,Sheet1!Q973="Laboratory Technician",2,Sheet1!Q973="Manager",3,Sheet1!Q973="Manufacturing Director",4,Sheet1!Q973="Research Director",5,Sheet1!Q973="Research Scientist",6,Sheet1!Q973="Sales Executive",7,Sheet1!Q973="Sales Representative",8)</f>
        <v>4</v>
      </c>
      <c r="Q973">
        <v>2</v>
      </c>
      <c r="R973">
        <f>IF(Sheet1!S973="Single",0,IF(Sheet1!S973="Married",1,2))</f>
        <v>0</v>
      </c>
      <c r="S973">
        <v>13142</v>
      </c>
      <c r="T973">
        <v>24439</v>
      </c>
      <c r="U973">
        <v>3</v>
      </c>
      <c r="V973">
        <f>IF(Sheet1!X973="No",0,1)</f>
        <v>0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</row>
    <row r="974" spans="1:34" x14ac:dyDescent="0.3">
      <c r="A974">
        <f>IF(Sheet1!C974="No",0,1)</f>
        <v>0</v>
      </c>
      <c r="B974">
        <v>18</v>
      </c>
      <c r="C974">
        <f>IF(Sheet1!D974="Non-Travel",0,IF(Sheet1!D974="Travel_Frequently",1,2))</f>
        <v>0</v>
      </c>
      <c r="D974">
        <v>1124</v>
      </c>
      <c r="E974">
        <f>IF(Sheet1!F974="Human Resources",0,IF(Sheet1!F974="Research &amp; Development",1,2))</f>
        <v>1</v>
      </c>
      <c r="F974">
        <v>1</v>
      </c>
      <c r="G974">
        <v>3</v>
      </c>
      <c r="H974" cm="1">
        <f t="array" ref="H974">_xlfn.IFS(Sheet1!I974="Human Resources",0,Sheet1!I974="Life Sciences",1,Sheet1!I974="Marketing",2,Sheet1!I974="Medical",3,Sheet1!I974="Technical Degree",4,Sheet1!I974="Other",5)</f>
        <v>1</v>
      </c>
      <c r="I974">
        <v>1</v>
      </c>
      <c r="J974">
        <v>1368</v>
      </c>
      <c r="K974">
        <v>4</v>
      </c>
      <c r="L974">
        <f>IF(Sheet1!M974="Male",0,1)</f>
        <v>1</v>
      </c>
      <c r="M974">
        <v>97</v>
      </c>
      <c r="N974">
        <v>3</v>
      </c>
      <c r="O974">
        <v>1</v>
      </c>
      <c r="P974" cm="1">
        <f t="array" ref="P974">_xlfn.IFS(Sheet1!Q974="Healthcare Representative",0,Sheet1!Q974="Human Resources",1,Sheet1!Q974="Laboratory Technician",2,Sheet1!Q974="Manager",3,Sheet1!Q974="Manufacturing Director",4,Sheet1!Q974="Research Director",5,Sheet1!Q974="Research Scientist",6,Sheet1!Q974="Sales Executive",7,Sheet1!Q974="Sales Representative",8)</f>
        <v>2</v>
      </c>
      <c r="Q974">
        <v>4</v>
      </c>
      <c r="R974">
        <f>IF(Sheet1!S974="Single",0,IF(Sheet1!S974="Married",1,2))</f>
        <v>0</v>
      </c>
      <c r="S974">
        <v>1611</v>
      </c>
      <c r="T974">
        <v>19305</v>
      </c>
      <c r="U974">
        <v>1</v>
      </c>
      <c r="V974">
        <f>IF(Sheet1!X974="No",0,1)</f>
        <v>0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</row>
    <row r="975" spans="1:34" x14ac:dyDescent="0.3">
      <c r="A975">
        <f>IF(Sheet1!C975="No",0,1)</f>
        <v>0</v>
      </c>
      <c r="B975">
        <v>35</v>
      </c>
      <c r="C975">
        <f>IF(Sheet1!D975="Non-Travel",0,IF(Sheet1!D975="Travel_Frequently",1,2))</f>
        <v>2</v>
      </c>
      <c r="D975">
        <v>817</v>
      </c>
      <c r="E975">
        <f>IF(Sheet1!F975="Human Resources",0,IF(Sheet1!F975="Research &amp; Development",1,2))</f>
        <v>1</v>
      </c>
      <c r="F975">
        <v>1</v>
      </c>
      <c r="G975">
        <v>3</v>
      </c>
      <c r="H975" cm="1">
        <f t="array" ref="H975">_xlfn.IFS(Sheet1!I975="Human Resources",0,Sheet1!I975="Life Sciences",1,Sheet1!I975="Marketing",2,Sheet1!I975="Medical",3,Sheet1!I975="Technical Degree",4,Sheet1!I975="Other",5)</f>
        <v>3</v>
      </c>
      <c r="I975">
        <v>1</v>
      </c>
      <c r="J975">
        <v>1369</v>
      </c>
      <c r="K975">
        <v>4</v>
      </c>
      <c r="L975">
        <f>IF(Sheet1!M975="Male",0,1)</f>
        <v>1</v>
      </c>
      <c r="M975">
        <v>60</v>
      </c>
      <c r="N975">
        <v>2</v>
      </c>
      <c r="O975">
        <v>2</v>
      </c>
      <c r="P975" cm="1">
        <f t="array" ref="P975">_xlfn.IFS(Sheet1!Q975="Healthcare Representative",0,Sheet1!Q975="Human Resources",1,Sheet1!Q975="Laboratory Technician",2,Sheet1!Q975="Manager",3,Sheet1!Q975="Manufacturing Director",4,Sheet1!Q975="Research Director",5,Sheet1!Q975="Research Scientist",6,Sheet1!Q975="Sales Executive",7,Sheet1!Q975="Sales Representative",8)</f>
        <v>2</v>
      </c>
      <c r="Q975">
        <v>4</v>
      </c>
      <c r="R975">
        <f>IF(Sheet1!S975="Single",0,IF(Sheet1!S975="Married",1,2))</f>
        <v>1</v>
      </c>
      <c r="S975">
        <v>5363</v>
      </c>
      <c r="T975">
        <v>10846</v>
      </c>
      <c r="U975">
        <v>0</v>
      </c>
      <c r="V975">
        <f>IF(Sheet1!X975="No",0,1)</f>
        <v>0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</row>
    <row r="976" spans="1:34" x14ac:dyDescent="0.3">
      <c r="A976">
        <f>IF(Sheet1!C976="No",0,1)</f>
        <v>0</v>
      </c>
      <c r="B976">
        <v>27</v>
      </c>
      <c r="C976">
        <f>IF(Sheet1!D976="Non-Travel",0,IF(Sheet1!D976="Travel_Frequently",1,2))</f>
        <v>1</v>
      </c>
      <c r="D976">
        <v>793</v>
      </c>
      <c r="E976">
        <f>IF(Sheet1!F976="Human Resources",0,IF(Sheet1!F976="Research &amp; Development",1,2))</f>
        <v>2</v>
      </c>
      <c r="F976">
        <v>2</v>
      </c>
      <c r="G976">
        <v>1</v>
      </c>
      <c r="H976" cm="1">
        <f t="array" ref="H976">_xlfn.IFS(Sheet1!I976="Human Resources",0,Sheet1!I976="Life Sciences",1,Sheet1!I976="Marketing",2,Sheet1!I976="Medical",3,Sheet1!I976="Technical Degree",4,Sheet1!I976="Other",5)</f>
        <v>1</v>
      </c>
      <c r="I976">
        <v>1</v>
      </c>
      <c r="J976">
        <v>1371</v>
      </c>
      <c r="K976">
        <v>4</v>
      </c>
      <c r="L976">
        <f>IF(Sheet1!M976="Male",0,1)</f>
        <v>0</v>
      </c>
      <c r="M976">
        <v>43</v>
      </c>
      <c r="N976">
        <v>1</v>
      </c>
      <c r="O976">
        <v>2</v>
      </c>
      <c r="P976" cm="1">
        <f t="array" ref="P976">_xlfn.IFS(Sheet1!Q976="Healthcare Representative",0,Sheet1!Q976="Human Resources",1,Sheet1!Q976="Laboratory Technician",2,Sheet1!Q976="Manager",3,Sheet1!Q976="Manufacturing Director",4,Sheet1!Q976="Research Director",5,Sheet1!Q976="Research Scientist",6,Sheet1!Q976="Sales Executive",7,Sheet1!Q976="Sales Representative",8)</f>
        <v>7</v>
      </c>
      <c r="Q976">
        <v>4</v>
      </c>
      <c r="R976">
        <f>IF(Sheet1!S976="Single",0,IF(Sheet1!S976="Married",1,2))</f>
        <v>0</v>
      </c>
      <c r="S976">
        <v>5071</v>
      </c>
      <c r="T976">
        <v>20392</v>
      </c>
      <c r="U976">
        <v>3</v>
      </c>
      <c r="V976">
        <f>IF(Sheet1!X976="No",0,1)</f>
        <v>0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</row>
    <row r="977" spans="1:34" x14ac:dyDescent="0.3">
      <c r="A977">
        <f>IF(Sheet1!C977="No",0,1)</f>
        <v>1</v>
      </c>
      <c r="B977">
        <v>55</v>
      </c>
      <c r="C977">
        <f>IF(Sheet1!D977="Non-Travel",0,IF(Sheet1!D977="Travel_Frequently",1,2))</f>
        <v>2</v>
      </c>
      <c r="D977">
        <v>267</v>
      </c>
      <c r="E977">
        <f>IF(Sheet1!F977="Human Resources",0,IF(Sheet1!F977="Research &amp; Development",1,2))</f>
        <v>2</v>
      </c>
      <c r="F977">
        <v>13</v>
      </c>
      <c r="G977">
        <v>4</v>
      </c>
      <c r="H977" cm="1">
        <f t="array" ref="H977">_xlfn.IFS(Sheet1!I977="Human Resources",0,Sheet1!I977="Life Sciences",1,Sheet1!I977="Marketing",2,Sheet1!I977="Medical",3,Sheet1!I977="Technical Degree",4,Sheet1!I977="Other",5)</f>
        <v>2</v>
      </c>
      <c r="I977">
        <v>1</v>
      </c>
      <c r="J977">
        <v>1372</v>
      </c>
      <c r="K977">
        <v>1</v>
      </c>
      <c r="L977">
        <f>IF(Sheet1!M977="Male",0,1)</f>
        <v>0</v>
      </c>
      <c r="M977">
        <v>85</v>
      </c>
      <c r="N977">
        <v>4</v>
      </c>
      <c r="O977">
        <v>4</v>
      </c>
      <c r="P977" cm="1">
        <f t="array" ref="P977">_xlfn.IFS(Sheet1!Q977="Healthcare Representative",0,Sheet1!Q977="Human Resources",1,Sheet1!Q977="Laboratory Technician",2,Sheet1!Q977="Manager",3,Sheet1!Q977="Manufacturing Director",4,Sheet1!Q977="Research Director",5,Sheet1!Q977="Research Scientist",6,Sheet1!Q977="Sales Executive",7,Sheet1!Q977="Sales Representative",8)</f>
        <v>7</v>
      </c>
      <c r="Q977">
        <v>3</v>
      </c>
      <c r="R977">
        <f>IF(Sheet1!S977="Single",0,IF(Sheet1!S977="Married",1,2))</f>
        <v>0</v>
      </c>
      <c r="S977">
        <v>13695</v>
      </c>
      <c r="T977">
        <v>9277</v>
      </c>
      <c r="U977">
        <v>6</v>
      </c>
      <c r="V977">
        <f>IF(Sheet1!X977="No",0,1)</f>
        <v>1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</row>
    <row r="978" spans="1:34" x14ac:dyDescent="0.3">
      <c r="A978">
        <f>IF(Sheet1!C978="No",0,1)</f>
        <v>0</v>
      </c>
      <c r="B978">
        <v>56</v>
      </c>
      <c r="C978">
        <f>IF(Sheet1!D978="Non-Travel",0,IF(Sheet1!D978="Travel_Frequently",1,2))</f>
        <v>2</v>
      </c>
      <c r="D978">
        <v>1369</v>
      </c>
      <c r="E978">
        <f>IF(Sheet1!F978="Human Resources",0,IF(Sheet1!F978="Research &amp; Development",1,2))</f>
        <v>1</v>
      </c>
      <c r="F978">
        <v>23</v>
      </c>
      <c r="G978">
        <v>3</v>
      </c>
      <c r="H978" cm="1">
        <f t="array" ref="H978">_xlfn.IFS(Sheet1!I978="Human Resources",0,Sheet1!I978="Life Sciences",1,Sheet1!I978="Marketing",2,Sheet1!I978="Medical",3,Sheet1!I978="Technical Degree",4,Sheet1!I978="Other",5)</f>
        <v>1</v>
      </c>
      <c r="I978">
        <v>1</v>
      </c>
      <c r="J978">
        <v>1373</v>
      </c>
      <c r="K978">
        <v>4</v>
      </c>
      <c r="L978">
        <f>IF(Sheet1!M978="Male",0,1)</f>
        <v>0</v>
      </c>
      <c r="M978">
        <v>68</v>
      </c>
      <c r="N978">
        <v>3</v>
      </c>
      <c r="O978">
        <v>4</v>
      </c>
      <c r="P978" cm="1">
        <f t="array" ref="P978">_xlfn.IFS(Sheet1!Q978="Healthcare Representative",0,Sheet1!Q978="Human Resources",1,Sheet1!Q978="Laboratory Technician",2,Sheet1!Q978="Manager",3,Sheet1!Q978="Manufacturing Director",4,Sheet1!Q978="Research Director",5,Sheet1!Q978="Research Scientist",6,Sheet1!Q978="Sales Executive",7,Sheet1!Q978="Sales Representative",8)</f>
        <v>4</v>
      </c>
      <c r="Q978">
        <v>2</v>
      </c>
      <c r="R978">
        <f>IF(Sheet1!S978="Single",0,IF(Sheet1!S978="Married",1,2))</f>
        <v>1</v>
      </c>
      <c r="S978">
        <v>13402</v>
      </c>
      <c r="T978">
        <v>18235</v>
      </c>
      <c r="U978">
        <v>4</v>
      </c>
      <c r="V978">
        <f>IF(Sheet1!X978="No",0,1)</f>
        <v>1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</row>
    <row r="979" spans="1:34" x14ac:dyDescent="0.3">
      <c r="A979">
        <f>IF(Sheet1!C979="No",0,1)</f>
        <v>0</v>
      </c>
      <c r="B979">
        <v>34</v>
      </c>
      <c r="C979">
        <f>IF(Sheet1!D979="Non-Travel",0,IF(Sheet1!D979="Travel_Frequently",1,2))</f>
        <v>0</v>
      </c>
      <c r="D979">
        <v>999</v>
      </c>
      <c r="E979">
        <f>IF(Sheet1!F979="Human Resources",0,IF(Sheet1!F979="Research &amp; Development",1,2))</f>
        <v>1</v>
      </c>
      <c r="F979">
        <v>26</v>
      </c>
      <c r="G979">
        <v>1</v>
      </c>
      <c r="H979" cm="1">
        <f t="array" ref="H979">_xlfn.IFS(Sheet1!I979="Human Resources",0,Sheet1!I979="Life Sciences",1,Sheet1!I979="Marketing",2,Sheet1!I979="Medical",3,Sheet1!I979="Technical Degree",4,Sheet1!I979="Other",5)</f>
        <v>4</v>
      </c>
      <c r="I979">
        <v>1</v>
      </c>
      <c r="J979">
        <v>1374</v>
      </c>
      <c r="K979">
        <v>1</v>
      </c>
      <c r="L979">
        <f>IF(Sheet1!M979="Male",0,1)</f>
        <v>1</v>
      </c>
      <c r="M979">
        <v>92</v>
      </c>
      <c r="N979">
        <v>2</v>
      </c>
      <c r="O979">
        <v>1</v>
      </c>
      <c r="P979" cm="1">
        <f t="array" ref="P979">_xlfn.IFS(Sheet1!Q979="Healthcare Representative",0,Sheet1!Q979="Human Resources",1,Sheet1!Q979="Laboratory Technician",2,Sheet1!Q979="Manager",3,Sheet1!Q979="Manufacturing Director",4,Sheet1!Q979="Research Director",5,Sheet1!Q979="Research Scientist",6,Sheet1!Q979="Sales Executive",7,Sheet1!Q979="Sales Representative",8)</f>
        <v>6</v>
      </c>
      <c r="Q979">
        <v>3</v>
      </c>
      <c r="R979">
        <f>IF(Sheet1!S979="Single",0,IF(Sheet1!S979="Married",1,2))</f>
        <v>2</v>
      </c>
      <c r="S979">
        <v>2029</v>
      </c>
      <c r="T979">
        <v>15891</v>
      </c>
      <c r="U979">
        <v>1</v>
      </c>
      <c r="V979">
        <f>IF(Sheet1!X979="No",0,1)</f>
        <v>0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</row>
    <row r="980" spans="1:34" x14ac:dyDescent="0.3">
      <c r="A980">
        <f>IF(Sheet1!C980="No",0,1)</f>
        <v>0</v>
      </c>
      <c r="B980">
        <v>40</v>
      </c>
      <c r="C980">
        <f>IF(Sheet1!D980="Non-Travel",0,IF(Sheet1!D980="Travel_Frequently",1,2))</f>
        <v>2</v>
      </c>
      <c r="D980">
        <v>1202</v>
      </c>
      <c r="E980">
        <f>IF(Sheet1!F980="Human Resources",0,IF(Sheet1!F980="Research &amp; Development",1,2))</f>
        <v>1</v>
      </c>
      <c r="F980">
        <v>2</v>
      </c>
      <c r="G980">
        <v>1</v>
      </c>
      <c r="H980" cm="1">
        <f t="array" ref="H980">_xlfn.IFS(Sheet1!I980="Human Resources",0,Sheet1!I980="Life Sciences",1,Sheet1!I980="Marketing",2,Sheet1!I980="Medical",3,Sheet1!I980="Technical Degree",4,Sheet1!I980="Other",5)</f>
        <v>3</v>
      </c>
      <c r="I980">
        <v>1</v>
      </c>
      <c r="J980">
        <v>1375</v>
      </c>
      <c r="K980">
        <v>2</v>
      </c>
      <c r="L980">
        <f>IF(Sheet1!M980="Male",0,1)</f>
        <v>1</v>
      </c>
      <c r="M980">
        <v>89</v>
      </c>
      <c r="N980">
        <v>4</v>
      </c>
      <c r="O980">
        <v>2</v>
      </c>
      <c r="P980" cm="1">
        <f t="array" ref="P980">_xlfn.IFS(Sheet1!Q980="Healthcare Representative",0,Sheet1!Q980="Human Resources",1,Sheet1!Q980="Laboratory Technician",2,Sheet1!Q980="Manager",3,Sheet1!Q980="Manufacturing Director",4,Sheet1!Q980="Research Director",5,Sheet1!Q980="Research Scientist",6,Sheet1!Q980="Sales Executive",7,Sheet1!Q980="Sales Representative",8)</f>
        <v>0</v>
      </c>
      <c r="Q980">
        <v>3</v>
      </c>
      <c r="R980">
        <f>IF(Sheet1!S980="Single",0,IF(Sheet1!S980="Married",1,2))</f>
        <v>2</v>
      </c>
      <c r="S980">
        <v>6377</v>
      </c>
      <c r="T980">
        <v>13888</v>
      </c>
      <c r="U980">
        <v>5</v>
      </c>
      <c r="V980">
        <f>IF(Sheet1!X980="No",0,1)</f>
        <v>0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</row>
    <row r="981" spans="1:34" x14ac:dyDescent="0.3">
      <c r="A981">
        <f>IF(Sheet1!C981="No",0,1)</f>
        <v>0</v>
      </c>
      <c r="B981">
        <v>34</v>
      </c>
      <c r="C981">
        <f>IF(Sheet1!D981="Non-Travel",0,IF(Sheet1!D981="Travel_Frequently",1,2))</f>
        <v>2</v>
      </c>
      <c r="D981">
        <v>285</v>
      </c>
      <c r="E981">
        <f>IF(Sheet1!F981="Human Resources",0,IF(Sheet1!F981="Research &amp; Development",1,2))</f>
        <v>1</v>
      </c>
      <c r="F981">
        <v>29</v>
      </c>
      <c r="G981">
        <v>3</v>
      </c>
      <c r="H981" cm="1">
        <f t="array" ref="H981">_xlfn.IFS(Sheet1!I981="Human Resources",0,Sheet1!I981="Life Sciences",1,Sheet1!I981="Marketing",2,Sheet1!I981="Medical",3,Sheet1!I981="Technical Degree",4,Sheet1!I981="Other",5)</f>
        <v>3</v>
      </c>
      <c r="I981">
        <v>1</v>
      </c>
      <c r="J981">
        <v>1377</v>
      </c>
      <c r="K981">
        <v>2</v>
      </c>
      <c r="L981">
        <f>IF(Sheet1!M981="Male",0,1)</f>
        <v>0</v>
      </c>
      <c r="M981">
        <v>86</v>
      </c>
      <c r="N981">
        <v>3</v>
      </c>
      <c r="O981">
        <v>2</v>
      </c>
      <c r="P981" cm="1">
        <f t="array" ref="P981">_xlfn.IFS(Sheet1!Q981="Healthcare Representative",0,Sheet1!Q981="Human Resources",1,Sheet1!Q981="Laboratory Technician",2,Sheet1!Q981="Manager",3,Sheet1!Q981="Manufacturing Director",4,Sheet1!Q981="Research Director",5,Sheet1!Q981="Research Scientist",6,Sheet1!Q981="Sales Executive",7,Sheet1!Q981="Sales Representative",8)</f>
        <v>2</v>
      </c>
      <c r="Q981">
        <v>3</v>
      </c>
      <c r="R981">
        <f>IF(Sheet1!S981="Single",0,IF(Sheet1!S981="Married",1,2))</f>
        <v>1</v>
      </c>
      <c r="S981">
        <v>5429</v>
      </c>
      <c r="T981">
        <v>17491</v>
      </c>
      <c r="U981">
        <v>4</v>
      </c>
      <c r="V981">
        <f>IF(Sheet1!X981="No",0,1)</f>
        <v>0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</row>
    <row r="982" spans="1:34" x14ac:dyDescent="0.3">
      <c r="A982">
        <f>IF(Sheet1!C982="No",0,1)</f>
        <v>1</v>
      </c>
      <c r="B982">
        <v>31</v>
      </c>
      <c r="C982">
        <f>IF(Sheet1!D982="Non-Travel",0,IF(Sheet1!D982="Travel_Frequently",1,2))</f>
        <v>1</v>
      </c>
      <c r="D982">
        <v>703</v>
      </c>
      <c r="E982">
        <f>IF(Sheet1!F982="Human Resources",0,IF(Sheet1!F982="Research &amp; Development",1,2))</f>
        <v>2</v>
      </c>
      <c r="F982">
        <v>2</v>
      </c>
      <c r="G982">
        <v>3</v>
      </c>
      <c r="H982" cm="1">
        <f t="array" ref="H982">_xlfn.IFS(Sheet1!I982="Human Resources",0,Sheet1!I982="Life Sciences",1,Sheet1!I982="Marketing",2,Sheet1!I982="Medical",3,Sheet1!I982="Technical Degree",4,Sheet1!I982="Other",5)</f>
        <v>1</v>
      </c>
      <c r="I982">
        <v>1</v>
      </c>
      <c r="J982">
        <v>1379</v>
      </c>
      <c r="K982">
        <v>3</v>
      </c>
      <c r="L982">
        <f>IF(Sheet1!M982="Male",0,1)</f>
        <v>1</v>
      </c>
      <c r="M982">
        <v>90</v>
      </c>
      <c r="N982">
        <v>2</v>
      </c>
      <c r="O982">
        <v>1</v>
      </c>
      <c r="P982" cm="1">
        <f t="array" ref="P982">_xlfn.IFS(Sheet1!Q982="Healthcare Representative",0,Sheet1!Q982="Human Resources",1,Sheet1!Q982="Laboratory Technician",2,Sheet1!Q982="Manager",3,Sheet1!Q982="Manufacturing Director",4,Sheet1!Q982="Research Director",5,Sheet1!Q982="Research Scientist",6,Sheet1!Q982="Sales Executive",7,Sheet1!Q982="Sales Representative",8)</f>
        <v>8</v>
      </c>
      <c r="Q982">
        <v>4</v>
      </c>
      <c r="R982">
        <f>IF(Sheet1!S982="Single",0,IF(Sheet1!S982="Married",1,2))</f>
        <v>0</v>
      </c>
      <c r="S982">
        <v>2785</v>
      </c>
      <c r="T982">
        <v>11882</v>
      </c>
      <c r="U982">
        <v>7</v>
      </c>
      <c r="V982">
        <f>IF(Sheet1!X982="No",0,1)</f>
        <v>0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</row>
    <row r="983" spans="1:34" x14ac:dyDescent="0.3">
      <c r="A983">
        <f>IF(Sheet1!C983="No",0,1)</f>
        <v>1</v>
      </c>
      <c r="B983">
        <v>35</v>
      </c>
      <c r="C983">
        <f>IF(Sheet1!D983="Non-Travel",0,IF(Sheet1!D983="Travel_Frequently",1,2))</f>
        <v>1</v>
      </c>
      <c r="D983">
        <v>662</v>
      </c>
      <c r="E983">
        <f>IF(Sheet1!F983="Human Resources",0,IF(Sheet1!F983="Research &amp; Development",1,2))</f>
        <v>2</v>
      </c>
      <c r="F983">
        <v>18</v>
      </c>
      <c r="G983">
        <v>4</v>
      </c>
      <c r="H983" cm="1">
        <f t="array" ref="H983">_xlfn.IFS(Sheet1!I983="Human Resources",0,Sheet1!I983="Life Sciences",1,Sheet1!I983="Marketing",2,Sheet1!I983="Medical",3,Sheet1!I983="Technical Degree",4,Sheet1!I983="Other",5)</f>
        <v>2</v>
      </c>
      <c r="I983">
        <v>1</v>
      </c>
      <c r="J983">
        <v>1380</v>
      </c>
      <c r="K983">
        <v>4</v>
      </c>
      <c r="L983">
        <f>IF(Sheet1!M983="Male",0,1)</f>
        <v>1</v>
      </c>
      <c r="M983">
        <v>67</v>
      </c>
      <c r="N983">
        <v>3</v>
      </c>
      <c r="O983">
        <v>2</v>
      </c>
      <c r="P983" cm="1">
        <f t="array" ref="P983">_xlfn.IFS(Sheet1!Q983="Healthcare Representative",0,Sheet1!Q983="Human Resources",1,Sheet1!Q983="Laboratory Technician",2,Sheet1!Q983="Manager",3,Sheet1!Q983="Manufacturing Director",4,Sheet1!Q983="Research Director",5,Sheet1!Q983="Research Scientist",6,Sheet1!Q983="Sales Executive",7,Sheet1!Q983="Sales Representative",8)</f>
        <v>7</v>
      </c>
      <c r="Q983">
        <v>3</v>
      </c>
      <c r="R983">
        <f>IF(Sheet1!S983="Single",0,IF(Sheet1!S983="Married",1,2))</f>
        <v>1</v>
      </c>
      <c r="S983">
        <v>4614</v>
      </c>
      <c r="T983">
        <v>23288</v>
      </c>
      <c r="U983">
        <v>0</v>
      </c>
      <c r="V983">
        <f>IF(Sheet1!X983="No",0,1)</f>
        <v>1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</row>
    <row r="984" spans="1:34" x14ac:dyDescent="0.3">
      <c r="A984">
        <f>IF(Sheet1!C984="No",0,1)</f>
        <v>0</v>
      </c>
      <c r="B984">
        <v>38</v>
      </c>
      <c r="C984">
        <f>IF(Sheet1!D984="Non-Travel",0,IF(Sheet1!D984="Travel_Frequently",1,2))</f>
        <v>1</v>
      </c>
      <c r="D984">
        <v>693</v>
      </c>
      <c r="E984">
        <f>IF(Sheet1!F984="Human Resources",0,IF(Sheet1!F984="Research &amp; Development",1,2))</f>
        <v>1</v>
      </c>
      <c r="F984">
        <v>7</v>
      </c>
      <c r="G984">
        <v>3</v>
      </c>
      <c r="H984" cm="1">
        <f t="array" ref="H984">_xlfn.IFS(Sheet1!I984="Human Resources",0,Sheet1!I984="Life Sciences",1,Sheet1!I984="Marketing",2,Sheet1!I984="Medical",3,Sheet1!I984="Technical Degree",4,Sheet1!I984="Other",5)</f>
        <v>1</v>
      </c>
      <c r="I984">
        <v>1</v>
      </c>
      <c r="J984">
        <v>1382</v>
      </c>
      <c r="K984">
        <v>4</v>
      </c>
      <c r="L984">
        <f>IF(Sheet1!M984="Male",0,1)</f>
        <v>0</v>
      </c>
      <c r="M984">
        <v>57</v>
      </c>
      <c r="N984">
        <v>4</v>
      </c>
      <c r="O984">
        <v>1</v>
      </c>
      <c r="P984" cm="1">
        <f t="array" ref="P984">_xlfn.IFS(Sheet1!Q984="Healthcare Representative",0,Sheet1!Q984="Human Resources",1,Sheet1!Q984="Laboratory Technician",2,Sheet1!Q984="Manager",3,Sheet1!Q984="Manufacturing Director",4,Sheet1!Q984="Research Director",5,Sheet1!Q984="Research Scientist",6,Sheet1!Q984="Sales Executive",7,Sheet1!Q984="Sales Representative",8)</f>
        <v>6</v>
      </c>
      <c r="Q984">
        <v>3</v>
      </c>
      <c r="R984">
        <f>IF(Sheet1!S984="Single",0,IF(Sheet1!S984="Married",1,2))</f>
        <v>2</v>
      </c>
      <c r="S984">
        <v>2610</v>
      </c>
      <c r="T984">
        <v>15748</v>
      </c>
      <c r="U984">
        <v>1</v>
      </c>
      <c r="V984">
        <f>IF(Sheet1!X984="No",0,1)</f>
        <v>0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</row>
    <row r="985" spans="1:34" x14ac:dyDescent="0.3">
      <c r="A985">
        <f>IF(Sheet1!C985="No",0,1)</f>
        <v>0</v>
      </c>
      <c r="B985">
        <v>34</v>
      </c>
      <c r="C985">
        <f>IF(Sheet1!D985="Non-Travel",0,IF(Sheet1!D985="Travel_Frequently",1,2))</f>
        <v>2</v>
      </c>
      <c r="D985">
        <v>404</v>
      </c>
      <c r="E985">
        <f>IF(Sheet1!F985="Human Resources",0,IF(Sheet1!F985="Research &amp; Development",1,2))</f>
        <v>1</v>
      </c>
      <c r="F985">
        <v>2</v>
      </c>
      <c r="G985">
        <v>4</v>
      </c>
      <c r="H985" cm="1">
        <f t="array" ref="H985">_xlfn.IFS(Sheet1!I985="Human Resources",0,Sheet1!I985="Life Sciences",1,Sheet1!I985="Marketing",2,Sheet1!I985="Medical",3,Sheet1!I985="Technical Degree",4,Sheet1!I985="Other",5)</f>
        <v>4</v>
      </c>
      <c r="I985">
        <v>1</v>
      </c>
      <c r="J985">
        <v>1383</v>
      </c>
      <c r="K985">
        <v>3</v>
      </c>
      <c r="L985">
        <f>IF(Sheet1!M985="Male",0,1)</f>
        <v>1</v>
      </c>
      <c r="M985">
        <v>98</v>
      </c>
      <c r="N985">
        <v>3</v>
      </c>
      <c r="O985">
        <v>2</v>
      </c>
      <c r="P985" cm="1">
        <f t="array" ref="P985">_xlfn.IFS(Sheet1!Q985="Healthcare Representative",0,Sheet1!Q985="Human Resources",1,Sheet1!Q985="Laboratory Technician",2,Sheet1!Q985="Manager",3,Sheet1!Q985="Manufacturing Director",4,Sheet1!Q985="Research Director",5,Sheet1!Q985="Research Scientist",6,Sheet1!Q985="Sales Executive",7,Sheet1!Q985="Sales Representative",8)</f>
        <v>0</v>
      </c>
      <c r="Q985">
        <v>4</v>
      </c>
      <c r="R985">
        <f>IF(Sheet1!S985="Single",0,IF(Sheet1!S985="Married",1,2))</f>
        <v>0</v>
      </c>
      <c r="S985">
        <v>6687</v>
      </c>
      <c r="T985">
        <v>6163</v>
      </c>
      <c r="U985">
        <v>1</v>
      </c>
      <c r="V985">
        <f>IF(Sheet1!X985="No",0,1)</f>
        <v>0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</row>
    <row r="986" spans="1:34" x14ac:dyDescent="0.3">
      <c r="A986">
        <f>IF(Sheet1!C986="No",0,1)</f>
        <v>0</v>
      </c>
      <c r="B986">
        <v>28</v>
      </c>
      <c r="C986">
        <f>IF(Sheet1!D986="Non-Travel",0,IF(Sheet1!D986="Travel_Frequently",1,2))</f>
        <v>2</v>
      </c>
      <c r="D986">
        <v>736</v>
      </c>
      <c r="E986">
        <f>IF(Sheet1!F986="Human Resources",0,IF(Sheet1!F986="Research &amp; Development",1,2))</f>
        <v>2</v>
      </c>
      <c r="F986">
        <v>26</v>
      </c>
      <c r="G986">
        <v>3</v>
      </c>
      <c r="H986" cm="1">
        <f t="array" ref="H986">_xlfn.IFS(Sheet1!I986="Human Resources",0,Sheet1!I986="Life Sciences",1,Sheet1!I986="Marketing",2,Sheet1!I986="Medical",3,Sheet1!I986="Technical Degree",4,Sheet1!I986="Other",5)</f>
        <v>1</v>
      </c>
      <c r="I986">
        <v>1</v>
      </c>
      <c r="J986">
        <v>1387</v>
      </c>
      <c r="K986">
        <v>3</v>
      </c>
      <c r="L986">
        <f>IF(Sheet1!M986="Male",0,1)</f>
        <v>0</v>
      </c>
      <c r="M986">
        <v>48</v>
      </c>
      <c r="N986">
        <v>2</v>
      </c>
      <c r="O986">
        <v>2</v>
      </c>
      <c r="P986" cm="1">
        <f t="array" ref="P986">_xlfn.IFS(Sheet1!Q986="Healthcare Representative",0,Sheet1!Q986="Human Resources",1,Sheet1!Q986="Laboratory Technician",2,Sheet1!Q986="Manager",3,Sheet1!Q986="Manufacturing Director",4,Sheet1!Q986="Research Director",5,Sheet1!Q986="Research Scientist",6,Sheet1!Q986="Sales Executive",7,Sheet1!Q986="Sales Representative",8)</f>
        <v>7</v>
      </c>
      <c r="Q986">
        <v>1</v>
      </c>
      <c r="R986">
        <f>IF(Sheet1!S986="Single",0,IF(Sheet1!S986="Married",1,2))</f>
        <v>1</v>
      </c>
      <c r="S986">
        <v>4724</v>
      </c>
      <c r="T986">
        <v>24232</v>
      </c>
      <c r="U986">
        <v>1</v>
      </c>
      <c r="V986">
        <f>IF(Sheet1!X986="No",0,1)</f>
        <v>0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</row>
    <row r="987" spans="1:34" x14ac:dyDescent="0.3">
      <c r="A987">
        <f>IF(Sheet1!C987="No",0,1)</f>
        <v>1</v>
      </c>
      <c r="B987">
        <v>31</v>
      </c>
      <c r="C987">
        <f>IF(Sheet1!D987="Non-Travel",0,IF(Sheet1!D987="Travel_Frequently",1,2))</f>
        <v>2</v>
      </c>
      <c r="D987">
        <v>330</v>
      </c>
      <c r="E987">
        <f>IF(Sheet1!F987="Human Resources",0,IF(Sheet1!F987="Research &amp; Development",1,2))</f>
        <v>1</v>
      </c>
      <c r="F987">
        <v>22</v>
      </c>
      <c r="G987">
        <v>4</v>
      </c>
      <c r="H987" cm="1">
        <f t="array" ref="H987">_xlfn.IFS(Sheet1!I987="Human Resources",0,Sheet1!I987="Life Sciences",1,Sheet1!I987="Marketing",2,Sheet1!I987="Medical",3,Sheet1!I987="Technical Degree",4,Sheet1!I987="Other",5)</f>
        <v>3</v>
      </c>
      <c r="I987">
        <v>1</v>
      </c>
      <c r="J987">
        <v>1389</v>
      </c>
      <c r="K987">
        <v>4</v>
      </c>
      <c r="L987">
        <f>IF(Sheet1!M987="Male",0,1)</f>
        <v>0</v>
      </c>
      <c r="M987">
        <v>98</v>
      </c>
      <c r="N987">
        <v>3</v>
      </c>
      <c r="O987">
        <v>2</v>
      </c>
      <c r="P987" cm="1">
        <f t="array" ref="P987">_xlfn.IFS(Sheet1!Q987="Healthcare Representative",0,Sheet1!Q987="Human Resources",1,Sheet1!Q987="Laboratory Technician",2,Sheet1!Q987="Manager",3,Sheet1!Q987="Manufacturing Director",4,Sheet1!Q987="Research Director",5,Sheet1!Q987="Research Scientist",6,Sheet1!Q987="Sales Executive",7,Sheet1!Q987="Sales Representative",8)</f>
        <v>4</v>
      </c>
      <c r="Q987">
        <v>3</v>
      </c>
      <c r="R987">
        <f>IF(Sheet1!S987="Single",0,IF(Sheet1!S987="Married",1,2))</f>
        <v>1</v>
      </c>
      <c r="S987">
        <v>6179</v>
      </c>
      <c r="T987">
        <v>21057</v>
      </c>
      <c r="U987">
        <v>1</v>
      </c>
      <c r="V987">
        <f>IF(Sheet1!X987="No",0,1)</f>
        <v>1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</row>
    <row r="988" spans="1:34" x14ac:dyDescent="0.3">
      <c r="A988">
        <f>IF(Sheet1!C988="No",0,1)</f>
        <v>0</v>
      </c>
      <c r="B988">
        <v>39</v>
      </c>
      <c r="C988">
        <f>IF(Sheet1!D988="Non-Travel",0,IF(Sheet1!D988="Travel_Frequently",1,2))</f>
        <v>2</v>
      </c>
      <c r="D988">
        <v>1498</v>
      </c>
      <c r="E988">
        <f>IF(Sheet1!F988="Human Resources",0,IF(Sheet1!F988="Research &amp; Development",1,2))</f>
        <v>2</v>
      </c>
      <c r="F988">
        <v>21</v>
      </c>
      <c r="G988">
        <v>4</v>
      </c>
      <c r="H988" cm="1">
        <f t="array" ref="H988">_xlfn.IFS(Sheet1!I988="Human Resources",0,Sheet1!I988="Life Sciences",1,Sheet1!I988="Marketing",2,Sheet1!I988="Medical",3,Sheet1!I988="Technical Degree",4,Sheet1!I988="Other",5)</f>
        <v>1</v>
      </c>
      <c r="I988">
        <v>1</v>
      </c>
      <c r="J988">
        <v>1390</v>
      </c>
      <c r="K988">
        <v>1</v>
      </c>
      <c r="L988">
        <f>IF(Sheet1!M988="Male",0,1)</f>
        <v>0</v>
      </c>
      <c r="M988">
        <v>44</v>
      </c>
      <c r="N988">
        <v>2</v>
      </c>
      <c r="O988">
        <v>2</v>
      </c>
      <c r="P988" cm="1">
        <f t="array" ref="P988">_xlfn.IFS(Sheet1!Q988="Healthcare Representative",0,Sheet1!Q988="Human Resources",1,Sheet1!Q988="Laboratory Technician",2,Sheet1!Q988="Manager",3,Sheet1!Q988="Manufacturing Director",4,Sheet1!Q988="Research Director",5,Sheet1!Q988="Research Scientist",6,Sheet1!Q988="Sales Executive",7,Sheet1!Q988="Sales Representative",8)</f>
        <v>7</v>
      </c>
      <c r="Q988">
        <v>4</v>
      </c>
      <c r="R988">
        <f>IF(Sheet1!S988="Single",0,IF(Sheet1!S988="Married",1,2))</f>
        <v>1</v>
      </c>
      <c r="S988">
        <v>6120</v>
      </c>
      <c r="T988">
        <v>3567</v>
      </c>
      <c r="U988">
        <v>3</v>
      </c>
      <c r="V988">
        <f>IF(Sheet1!X988="No",0,1)</f>
        <v>1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</row>
    <row r="989" spans="1:34" x14ac:dyDescent="0.3">
      <c r="A989">
        <f>IF(Sheet1!C989="No",0,1)</f>
        <v>0</v>
      </c>
      <c r="B989">
        <v>51</v>
      </c>
      <c r="C989">
        <f>IF(Sheet1!D989="Non-Travel",0,IF(Sheet1!D989="Travel_Frequently",1,2))</f>
        <v>1</v>
      </c>
      <c r="D989">
        <v>541</v>
      </c>
      <c r="E989">
        <f>IF(Sheet1!F989="Human Resources",0,IF(Sheet1!F989="Research &amp; Development",1,2))</f>
        <v>2</v>
      </c>
      <c r="F989">
        <v>2</v>
      </c>
      <c r="G989">
        <v>3</v>
      </c>
      <c r="H989" cm="1">
        <f t="array" ref="H989">_xlfn.IFS(Sheet1!I989="Human Resources",0,Sheet1!I989="Life Sciences",1,Sheet1!I989="Marketing",2,Sheet1!I989="Medical",3,Sheet1!I989="Technical Degree",4,Sheet1!I989="Other",5)</f>
        <v>2</v>
      </c>
      <c r="I989">
        <v>1</v>
      </c>
      <c r="J989">
        <v>1391</v>
      </c>
      <c r="K989">
        <v>2</v>
      </c>
      <c r="L989">
        <f>IF(Sheet1!M989="Male",0,1)</f>
        <v>0</v>
      </c>
      <c r="M989">
        <v>52</v>
      </c>
      <c r="N989">
        <v>3</v>
      </c>
      <c r="O989">
        <v>3</v>
      </c>
      <c r="P989" cm="1">
        <f t="array" ref="P989">_xlfn.IFS(Sheet1!Q989="Healthcare Representative",0,Sheet1!Q989="Human Resources",1,Sheet1!Q989="Laboratory Technician",2,Sheet1!Q989="Manager",3,Sheet1!Q989="Manufacturing Director",4,Sheet1!Q989="Research Director",5,Sheet1!Q989="Research Scientist",6,Sheet1!Q989="Sales Executive",7,Sheet1!Q989="Sales Representative",8)</f>
        <v>7</v>
      </c>
      <c r="Q989">
        <v>2</v>
      </c>
      <c r="R989">
        <f>IF(Sheet1!S989="Single",0,IF(Sheet1!S989="Married",1,2))</f>
        <v>1</v>
      </c>
      <c r="S989">
        <v>10596</v>
      </c>
      <c r="T989">
        <v>15395</v>
      </c>
      <c r="U989">
        <v>2</v>
      </c>
      <c r="V989">
        <f>IF(Sheet1!X989="No",0,1)</f>
        <v>0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</row>
    <row r="990" spans="1:34" x14ac:dyDescent="0.3">
      <c r="A990">
        <f>IF(Sheet1!C990="No",0,1)</f>
        <v>0</v>
      </c>
      <c r="B990">
        <v>41</v>
      </c>
      <c r="C990">
        <f>IF(Sheet1!D990="Non-Travel",0,IF(Sheet1!D990="Travel_Frequently",1,2))</f>
        <v>1</v>
      </c>
      <c r="D990">
        <v>1200</v>
      </c>
      <c r="E990">
        <f>IF(Sheet1!F990="Human Resources",0,IF(Sheet1!F990="Research &amp; Development",1,2))</f>
        <v>1</v>
      </c>
      <c r="F990">
        <v>22</v>
      </c>
      <c r="G990">
        <v>3</v>
      </c>
      <c r="H990" cm="1">
        <f t="array" ref="H990">_xlfn.IFS(Sheet1!I990="Human Resources",0,Sheet1!I990="Life Sciences",1,Sheet1!I990="Marketing",2,Sheet1!I990="Medical",3,Sheet1!I990="Technical Degree",4,Sheet1!I990="Other",5)</f>
        <v>1</v>
      </c>
      <c r="I990">
        <v>1</v>
      </c>
      <c r="J990">
        <v>1392</v>
      </c>
      <c r="K990">
        <v>4</v>
      </c>
      <c r="L990">
        <f>IF(Sheet1!M990="Male",0,1)</f>
        <v>1</v>
      </c>
      <c r="M990">
        <v>75</v>
      </c>
      <c r="N990">
        <v>3</v>
      </c>
      <c r="O990">
        <v>2</v>
      </c>
      <c r="P990" cm="1">
        <f t="array" ref="P990">_xlfn.IFS(Sheet1!Q990="Healthcare Representative",0,Sheet1!Q990="Human Resources",1,Sheet1!Q990="Laboratory Technician",2,Sheet1!Q990="Manager",3,Sheet1!Q990="Manufacturing Director",4,Sheet1!Q990="Research Director",5,Sheet1!Q990="Research Scientist",6,Sheet1!Q990="Sales Executive",7,Sheet1!Q990="Sales Representative",8)</f>
        <v>6</v>
      </c>
      <c r="Q990">
        <v>4</v>
      </c>
      <c r="R990">
        <f>IF(Sheet1!S990="Single",0,IF(Sheet1!S990="Married",1,2))</f>
        <v>2</v>
      </c>
      <c r="S990">
        <v>5467</v>
      </c>
      <c r="T990">
        <v>13953</v>
      </c>
      <c r="U990">
        <v>3</v>
      </c>
      <c r="V990">
        <f>IF(Sheet1!X990="No",0,1)</f>
        <v>1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</row>
    <row r="991" spans="1:34" x14ac:dyDescent="0.3">
      <c r="A991">
        <f>IF(Sheet1!C991="No",0,1)</f>
        <v>0</v>
      </c>
      <c r="B991">
        <v>37</v>
      </c>
      <c r="C991">
        <f>IF(Sheet1!D991="Non-Travel",0,IF(Sheet1!D991="Travel_Frequently",1,2))</f>
        <v>2</v>
      </c>
      <c r="D991">
        <v>1439</v>
      </c>
      <c r="E991">
        <f>IF(Sheet1!F991="Human Resources",0,IF(Sheet1!F991="Research &amp; Development",1,2))</f>
        <v>1</v>
      </c>
      <c r="F991">
        <v>4</v>
      </c>
      <c r="G991">
        <v>1</v>
      </c>
      <c r="H991" cm="1">
        <f t="array" ref="H991">_xlfn.IFS(Sheet1!I991="Human Resources",0,Sheet1!I991="Life Sciences",1,Sheet1!I991="Marketing",2,Sheet1!I991="Medical",3,Sheet1!I991="Technical Degree",4,Sheet1!I991="Other",5)</f>
        <v>1</v>
      </c>
      <c r="I991">
        <v>1</v>
      </c>
      <c r="J991">
        <v>1394</v>
      </c>
      <c r="K991">
        <v>3</v>
      </c>
      <c r="L991">
        <f>IF(Sheet1!M991="Male",0,1)</f>
        <v>0</v>
      </c>
      <c r="M991">
        <v>54</v>
      </c>
      <c r="N991">
        <v>3</v>
      </c>
      <c r="O991">
        <v>1</v>
      </c>
      <c r="P991" cm="1">
        <f t="array" ref="P991">_xlfn.IFS(Sheet1!Q991="Healthcare Representative",0,Sheet1!Q991="Human Resources",1,Sheet1!Q991="Laboratory Technician",2,Sheet1!Q991="Manager",3,Sheet1!Q991="Manufacturing Director",4,Sheet1!Q991="Research Director",5,Sheet1!Q991="Research Scientist",6,Sheet1!Q991="Sales Executive",7,Sheet1!Q991="Sales Representative",8)</f>
        <v>6</v>
      </c>
      <c r="Q991">
        <v>3</v>
      </c>
      <c r="R991">
        <f>IF(Sheet1!S991="Single",0,IF(Sheet1!S991="Married",1,2))</f>
        <v>1</v>
      </c>
      <c r="S991">
        <v>2996</v>
      </c>
      <c r="T991">
        <v>5182</v>
      </c>
      <c r="U991">
        <v>7</v>
      </c>
      <c r="V991">
        <f>IF(Sheet1!X991="No",0,1)</f>
        <v>1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</row>
    <row r="992" spans="1:34" x14ac:dyDescent="0.3">
      <c r="A992">
        <f>IF(Sheet1!C992="No",0,1)</f>
        <v>0</v>
      </c>
      <c r="B992">
        <v>33</v>
      </c>
      <c r="C992">
        <f>IF(Sheet1!D992="Non-Travel",0,IF(Sheet1!D992="Travel_Frequently",1,2))</f>
        <v>1</v>
      </c>
      <c r="D992">
        <v>1111</v>
      </c>
      <c r="E992">
        <f>IF(Sheet1!F992="Human Resources",0,IF(Sheet1!F992="Research &amp; Development",1,2))</f>
        <v>2</v>
      </c>
      <c r="F992">
        <v>5</v>
      </c>
      <c r="G992">
        <v>1</v>
      </c>
      <c r="H992" cm="1">
        <f t="array" ref="H992">_xlfn.IFS(Sheet1!I992="Human Resources",0,Sheet1!I992="Life Sciences",1,Sheet1!I992="Marketing",2,Sheet1!I992="Medical",3,Sheet1!I992="Technical Degree",4,Sheet1!I992="Other",5)</f>
        <v>1</v>
      </c>
      <c r="I992">
        <v>1</v>
      </c>
      <c r="J992">
        <v>1395</v>
      </c>
      <c r="K992">
        <v>2</v>
      </c>
      <c r="L992">
        <f>IF(Sheet1!M992="Male",0,1)</f>
        <v>0</v>
      </c>
      <c r="M992">
        <v>61</v>
      </c>
      <c r="N992">
        <v>3</v>
      </c>
      <c r="O992">
        <v>2</v>
      </c>
      <c r="P992" cm="1">
        <f t="array" ref="P992">_xlfn.IFS(Sheet1!Q992="Healthcare Representative",0,Sheet1!Q992="Human Resources",1,Sheet1!Q992="Laboratory Technician",2,Sheet1!Q992="Manager",3,Sheet1!Q992="Manufacturing Director",4,Sheet1!Q992="Research Director",5,Sheet1!Q992="Research Scientist",6,Sheet1!Q992="Sales Executive",7,Sheet1!Q992="Sales Representative",8)</f>
        <v>7</v>
      </c>
      <c r="Q992">
        <v>4</v>
      </c>
      <c r="R992">
        <f>IF(Sheet1!S992="Single",0,IF(Sheet1!S992="Married",1,2))</f>
        <v>1</v>
      </c>
      <c r="S992">
        <v>9998</v>
      </c>
      <c r="T992">
        <v>19293</v>
      </c>
      <c r="U992">
        <v>6</v>
      </c>
      <c r="V992">
        <f>IF(Sheet1!X992="No",0,1)</f>
        <v>0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</row>
    <row r="993" spans="1:34" x14ac:dyDescent="0.3">
      <c r="A993">
        <f>IF(Sheet1!C993="No",0,1)</f>
        <v>0</v>
      </c>
      <c r="B993">
        <v>32</v>
      </c>
      <c r="C993">
        <f>IF(Sheet1!D993="Non-Travel",0,IF(Sheet1!D993="Travel_Frequently",1,2))</f>
        <v>2</v>
      </c>
      <c r="D993">
        <v>499</v>
      </c>
      <c r="E993">
        <f>IF(Sheet1!F993="Human Resources",0,IF(Sheet1!F993="Research &amp; Development",1,2))</f>
        <v>2</v>
      </c>
      <c r="F993">
        <v>2</v>
      </c>
      <c r="G993">
        <v>1</v>
      </c>
      <c r="H993" cm="1">
        <f t="array" ref="H993">_xlfn.IFS(Sheet1!I993="Human Resources",0,Sheet1!I993="Life Sciences",1,Sheet1!I993="Marketing",2,Sheet1!I993="Medical",3,Sheet1!I993="Technical Degree",4,Sheet1!I993="Other",5)</f>
        <v>2</v>
      </c>
      <c r="I993">
        <v>1</v>
      </c>
      <c r="J993">
        <v>1396</v>
      </c>
      <c r="K993">
        <v>3</v>
      </c>
      <c r="L993">
        <f>IF(Sheet1!M993="Male",0,1)</f>
        <v>0</v>
      </c>
      <c r="M993">
        <v>36</v>
      </c>
      <c r="N993">
        <v>3</v>
      </c>
      <c r="O993">
        <v>2</v>
      </c>
      <c r="P993" cm="1">
        <f t="array" ref="P993">_xlfn.IFS(Sheet1!Q993="Healthcare Representative",0,Sheet1!Q993="Human Resources",1,Sheet1!Q993="Laboratory Technician",2,Sheet1!Q993="Manager",3,Sheet1!Q993="Manufacturing Director",4,Sheet1!Q993="Research Director",5,Sheet1!Q993="Research Scientist",6,Sheet1!Q993="Sales Executive",7,Sheet1!Q993="Sales Representative",8)</f>
        <v>7</v>
      </c>
      <c r="Q993">
        <v>2</v>
      </c>
      <c r="R993">
        <f>IF(Sheet1!S993="Single",0,IF(Sheet1!S993="Married",1,2))</f>
        <v>1</v>
      </c>
      <c r="S993">
        <v>4078</v>
      </c>
      <c r="T993">
        <v>20497</v>
      </c>
      <c r="U993">
        <v>0</v>
      </c>
      <c r="V993">
        <f>IF(Sheet1!X993="No",0,1)</f>
        <v>1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</row>
    <row r="994" spans="1:34" x14ac:dyDescent="0.3">
      <c r="A994">
        <f>IF(Sheet1!C994="No",0,1)</f>
        <v>0</v>
      </c>
      <c r="B994">
        <v>39</v>
      </c>
      <c r="C994">
        <f>IF(Sheet1!D994="Non-Travel",0,IF(Sheet1!D994="Travel_Frequently",1,2))</f>
        <v>0</v>
      </c>
      <c r="D994">
        <v>1485</v>
      </c>
      <c r="E994">
        <f>IF(Sheet1!F994="Human Resources",0,IF(Sheet1!F994="Research &amp; Development",1,2))</f>
        <v>1</v>
      </c>
      <c r="F994">
        <v>25</v>
      </c>
      <c r="G994">
        <v>2</v>
      </c>
      <c r="H994" cm="1">
        <f t="array" ref="H994">_xlfn.IFS(Sheet1!I994="Human Resources",0,Sheet1!I994="Life Sciences",1,Sheet1!I994="Marketing",2,Sheet1!I994="Medical",3,Sheet1!I994="Technical Degree",4,Sheet1!I994="Other",5)</f>
        <v>1</v>
      </c>
      <c r="I994">
        <v>1</v>
      </c>
      <c r="J994">
        <v>1397</v>
      </c>
      <c r="K994">
        <v>3</v>
      </c>
      <c r="L994">
        <f>IF(Sheet1!M994="Male",0,1)</f>
        <v>0</v>
      </c>
      <c r="M994">
        <v>71</v>
      </c>
      <c r="N994">
        <v>3</v>
      </c>
      <c r="O994">
        <v>3</v>
      </c>
      <c r="P994" cm="1">
        <f t="array" ref="P994">_xlfn.IFS(Sheet1!Q994="Healthcare Representative",0,Sheet1!Q994="Human Resources",1,Sheet1!Q994="Laboratory Technician",2,Sheet1!Q994="Manager",3,Sheet1!Q994="Manufacturing Director",4,Sheet1!Q994="Research Director",5,Sheet1!Q994="Research Scientist",6,Sheet1!Q994="Sales Executive",7,Sheet1!Q994="Sales Representative",8)</f>
        <v>0</v>
      </c>
      <c r="Q994">
        <v>3</v>
      </c>
      <c r="R994">
        <f>IF(Sheet1!S994="Single",0,IF(Sheet1!S994="Married",1,2))</f>
        <v>1</v>
      </c>
      <c r="S994">
        <v>10920</v>
      </c>
      <c r="T994">
        <v>3449</v>
      </c>
      <c r="U994">
        <v>3</v>
      </c>
      <c r="V994">
        <f>IF(Sheet1!X994="No",0,1)</f>
        <v>0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</row>
    <row r="995" spans="1:34" x14ac:dyDescent="0.3">
      <c r="A995">
        <f>IF(Sheet1!C995="No",0,1)</f>
        <v>0</v>
      </c>
      <c r="B995">
        <v>25</v>
      </c>
      <c r="C995">
        <f>IF(Sheet1!D995="Non-Travel",0,IF(Sheet1!D995="Travel_Frequently",1,2))</f>
        <v>2</v>
      </c>
      <c r="D995">
        <v>1372</v>
      </c>
      <c r="E995">
        <f>IF(Sheet1!F995="Human Resources",0,IF(Sheet1!F995="Research &amp; Development",1,2))</f>
        <v>2</v>
      </c>
      <c r="F995">
        <v>18</v>
      </c>
      <c r="G995">
        <v>1</v>
      </c>
      <c r="H995" cm="1">
        <f t="array" ref="H995">_xlfn.IFS(Sheet1!I995="Human Resources",0,Sheet1!I995="Life Sciences",1,Sheet1!I995="Marketing",2,Sheet1!I995="Medical",3,Sheet1!I995="Technical Degree",4,Sheet1!I995="Other",5)</f>
        <v>1</v>
      </c>
      <c r="I995">
        <v>1</v>
      </c>
      <c r="J995">
        <v>1399</v>
      </c>
      <c r="K995">
        <v>1</v>
      </c>
      <c r="L995">
        <f>IF(Sheet1!M995="Male",0,1)</f>
        <v>0</v>
      </c>
      <c r="M995">
        <v>93</v>
      </c>
      <c r="N995">
        <v>4</v>
      </c>
      <c r="O995">
        <v>2</v>
      </c>
      <c r="P995" cm="1">
        <f t="array" ref="P995">_xlfn.IFS(Sheet1!Q995="Healthcare Representative",0,Sheet1!Q995="Human Resources",1,Sheet1!Q995="Laboratory Technician",2,Sheet1!Q995="Manager",3,Sheet1!Q995="Manufacturing Director",4,Sheet1!Q995="Research Director",5,Sheet1!Q995="Research Scientist",6,Sheet1!Q995="Sales Executive",7,Sheet1!Q995="Sales Representative",8)</f>
        <v>7</v>
      </c>
      <c r="Q995">
        <v>3</v>
      </c>
      <c r="R995">
        <f>IF(Sheet1!S995="Single",0,IF(Sheet1!S995="Married",1,2))</f>
        <v>1</v>
      </c>
      <c r="S995">
        <v>6232</v>
      </c>
      <c r="T995">
        <v>12477</v>
      </c>
      <c r="U995">
        <v>2</v>
      </c>
      <c r="V995">
        <f>IF(Sheet1!X995="No",0,1)</f>
        <v>0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</row>
    <row r="996" spans="1:34" x14ac:dyDescent="0.3">
      <c r="A996">
        <f>IF(Sheet1!C996="No",0,1)</f>
        <v>0</v>
      </c>
      <c r="B996">
        <v>52</v>
      </c>
      <c r="C996">
        <f>IF(Sheet1!D996="Non-Travel",0,IF(Sheet1!D996="Travel_Frequently",1,2))</f>
        <v>1</v>
      </c>
      <c r="D996">
        <v>322</v>
      </c>
      <c r="E996">
        <f>IF(Sheet1!F996="Human Resources",0,IF(Sheet1!F996="Research &amp; Development",1,2))</f>
        <v>1</v>
      </c>
      <c r="F996">
        <v>28</v>
      </c>
      <c r="G996">
        <v>2</v>
      </c>
      <c r="H996" cm="1">
        <f t="array" ref="H996">_xlfn.IFS(Sheet1!I996="Human Resources",0,Sheet1!I996="Life Sciences",1,Sheet1!I996="Marketing",2,Sheet1!I996="Medical",3,Sheet1!I996="Technical Degree",4,Sheet1!I996="Other",5)</f>
        <v>3</v>
      </c>
      <c r="I996">
        <v>1</v>
      </c>
      <c r="J996">
        <v>1401</v>
      </c>
      <c r="K996">
        <v>4</v>
      </c>
      <c r="L996">
        <f>IF(Sheet1!M996="Male",0,1)</f>
        <v>1</v>
      </c>
      <c r="M996">
        <v>59</v>
      </c>
      <c r="N996">
        <v>4</v>
      </c>
      <c r="O996">
        <v>4</v>
      </c>
      <c r="P996" cm="1">
        <f t="array" ref="P996">_xlfn.IFS(Sheet1!Q996="Healthcare Representative",0,Sheet1!Q996="Human Resources",1,Sheet1!Q996="Laboratory Technician",2,Sheet1!Q996="Manager",3,Sheet1!Q996="Manufacturing Director",4,Sheet1!Q996="Research Director",5,Sheet1!Q996="Research Scientist",6,Sheet1!Q996="Sales Executive",7,Sheet1!Q996="Sales Representative",8)</f>
        <v>4</v>
      </c>
      <c r="Q996">
        <v>3</v>
      </c>
      <c r="R996">
        <f>IF(Sheet1!S996="Single",0,IF(Sheet1!S996="Married",1,2))</f>
        <v>1</v>
      </c>
      <c r="S996">
        <v>13247</v>
      </c>
      <c r="T996">
        <v>9731</v>
      </c>
      <c r="U996">
        <v>2</v>
      </c>
      <c r="V996">
        <f>IF(Sheet1!X996="No",0,1)</f>
        <v>1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</row>
    <row r="997" spans="1:34" x14ac:dyDescent="0.3">
      <c r="A997">
        <f>IF(Sheet1!C997="No",0,1)</f>
        <v>0</v>
      </c>
      <c r="B997">
        <v>43</v>
      </c>
      <c r="C997">
        <f>IF(Sheet1!D997="Non-Travel",0,IF(Sheet1!D997="Travel_Frequently",1,2))</f>
        <v>2</v>
      </c>
      <c r="D997">
        <v>930</v>
      </c>
      <c r="E997">
        <f>IF(Sheet1!F997="Human Resources",0,IF(Sheet1!F997="Research &amp; Development",1,2))</f>
        <v>1</v>
      </c>
      <c r="F997">
        <v>6</v>
      </c>
      <c r="G997">
        <v>3</v>
      </c>
      <c r="H997" cm="1">
        <f t="array" ref="H997">_xlfn.IFS(Sheet1!I997="Human Resources",0,Sheet1!I997="Life Sciences",1,Sheet1!I997="Marketing",2,Sheet1!I997="Medical",3,Sheet1!I997="Technical Degree",4,Sheet1!I997="Other",5)</f>
        <v>3</v>
      </c>
      <c r="I997">
        <v>1</v>
      </c>
      <c r="J997">
        <v>1402</v>
      </c>
      <c r="K997">
        <v>1</v>
      </c>
      <c r="L997">
        <f>IF(Sheet1!M997="Male",0,1)</f>
        <v>1</v>
      </c>
      <c r="M997">
        <v>73</v>
      </c>
      <c r="N997">
        <v>2</v>
      </c>
      <c r="O997">
        <v>2</v>
      </c>
      <c r="P997" cm="1">
        <f t="array" ref="P997">_xlfn.IFS(Sheet1!Q997="Healthcare Representative",0,Sheet1!Q997="Human Resources",1,Sheet1!Q997="Laboratory Technician",2,Sheet1!Q997="Manager",3,Sheet1!Q997="Manufacturing Director",4,Sheet1!Q997="Research Director",5,Sheet1!Q997="Research Scientist",6,Sheet1!Q997="Sales Executive",7,Sheet1!Q997="Sales Representative",8)</f>
        <v>6</v>
      </c>
      <c r="Q997">
        <v>3</v>
      </c>
      <c r="R997">
        <f>IF(Sheet1!S997="Single",0,IF(Sheet1!S997="Married",1,2))</f>
        <v>0</v>
      </c>
      <c r="S997">
        <v>4081</v>
      </c>
      <c r="T997">
        <v>20003</v>
      </c>
      <c r="U997">
        <v>1</v>
      </c>
      <c r="V997">
        <f>IF(Sheet1!X997="No",0,1)</f>
        <v>1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</row>
    <row r="998" spans="1:34" x14ac:dyDescent="0.3">
      <c r="A998">
        <f>IF(Sheet1!C998="No",0,1)</f>
        <v>0</v>
      </c>
      <c r="B998">
        <v>27</v>
      </c>
      <c r="C998">
        <f>IF(Sheet1!D998="Non-Travel",0,IF(Sheet1!D998="Travel_Frequently",1,2))</f>
        <v>2</v>
      </c>
      <c r="D998">
        <v>205</v>
      </c>
      <c r="E998">
        <f>IF(Sheet1!F998="Human Resources",0,IF(Sheet1!F998="Research &amp; Development",1,2))</f>
        <v>2</v>
      </c>
      <c r="F998">
        <v>10</v>
      </c>
      <c r="G998">
        <v>3</v>
      </c>
      <c r="H998" cm="1">
        <f t="array" ref="H998">_xlfn.IFS(Sheet1!I998="Human Resources",0,Sheet1!I998="Life Sciences",1,Sheet1!I998="Marketing",2,Sheet1!I998="Medical",3,Sheet1!I998="Technical Degree",4,Sheet1!I998="Other",5)</f>
        <v>2</v>
      </c>
      <c r="I998">
        <v>1</v>
      </c>
      <c r="J998">
        <v>1403</v>
      </c>
      <c r="K998">
        <v>4</v>
      </c>
      <c r="L998">
        <f>IF(Sheet1!M998="Male",0,1)</f>
        <v>1</v>
      </c>
      <c r="M998">
        <v>98</v>
      </c>
      <c r="N998">
        <v>2</v>
      </c>
      <c r="O998">
        <v>2</v>
      </c>
      <c r="P998" cm="1">
        <f t="array" ref="P998">_xlfn.IFS(Sheet1!Q998="Healthcare Representative",0,Sheet1!Q998="Human Resources",1,Sheet1!Q998="Laboratory Technician",2,Sheet1!Q998="Manager",3,Sheet1!Q998="Manufacturing Director",4,Sheet1!Q998="Research Director",5,Sheet1!Q998="Research Scientist",6,Sheet1!Q998="Sales Executive",7,Sheet1!Q998="Sales Representative",8)</f>
        <v>7</v>
      </c>
      <c r="Q998">
        <v>4</v>
      </c>
      <c r="R998">
        <f>IF(Sheet1!S998="Single",0,IF(Sheet1!S998="Married",1,2))</f>
        <v>1</v>
      </c>
      <c r="S998">
        <v>5769</v>
      </c>
      <c r="T998">
        <v>7100</v>
      </c>
      <c r="U998">
        <v>1</v>
      </c>
      <c r="V998">
        <f>IF(Sheet1!X998="No",0,1)</f>
        <v>1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</row>
    <row r="999" spans="1:34" x14ac:dyDescent="0.3">
      <c r="A999">
        <f>IF(Sheet1!C999="No",0,1)</f>
        <v>1</v>
      </c>
      <c r="B999">
        <v>27</v>
      </c>
      <c r="C999">
        <f>IF(Sheet1!D999="Non-Travel",0,IF(Sheet1!D999="Travel_Frequently",1,2))</f>
        <v>2</v>
      </c>
      <c r="D999">
        <v>135</v>
      </c>
      <c r="E999">
        <f>IF(Sheet1!F999="Human Resources",0,IF(Sheet1!F999="Research &amp; Development",1,2))</f>
        <v>1</v>
      </c>
      <c r="F999">
        <v>17</v>
      </c>
      <c r="G999">
        <v>4</v>
      </c>
      <c r="H999" cm="1">
        <f t="array" ref="H999">_xlfn.IFS(Sheet1!I999="Human Resources",0,Sheet1!I999="Life Sciences",1,Sheet1!I999="Marketing",2,Sheet1!I999="Medical",3,Sheet1!I999="Technical Degree",4,Sheet1!I999="Other",5)</f>
        <v>1</v>
      </c>
      <c r="I999">
        <v>1</v>
      </c>
      <c r="J999">
        <v>1405</v>
      </c>
      <c r="K999">
        <v>4</v>
      </c>
      <c r="L999">
        <f>IF(Sheet1!M999="Male",0,1)</f>
        <v>1</v>
      </c>
      <c r="M999">
        <v>51</v>
      </c>
      <c r="N999">
        <v>3</v>
      </c>
      <c r="O999">
        <v>1</v>
      </c>
      <c r="P999" cm="1">
        <f t="array" ref="P999">_xlfn.IFS(Sheet1!Q999="Healthcare Representative",0,Sheet1!Q999="Human Resources",1,Sheet1!Q999="Laboratory Technician",2,Sheet1!Q999="Manager",3,Sheet1!Q999="Manufacturing Director",4,Sheet1!Q999="Research Director",5,Sheet1!Q999="Research Scientist",6,Sheet1!Q999="Sales Executive",7,Sheet1!Q999="Sales Representative",8)</f>
        <v>6</v>
      </c>
      <c r="Q999">
        <v>3</v>
      </c>
      <c r="R999">
        <f>IF(Sheet1!S999="Single",0,IF(Sheet1!S999="Married",1,2))</f>
        <v>0</v>
      </c>
      <c r="S999">
        <v>2394</v>
      </c>
      <c r="T999">
        <v>25681</v>
      </c>
      <c r="U999">
        <v>1</v>
      </c>
      <c r="V999">
        <f>IF(Sheet1!X999="No",0,1)</f>
        <v>1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</row>
    <row r="1000" spans="1:34" x14ac:dyDescent="0.3">
      <c r="A1000">
        <f>IF(Sheet1!C1000="No",0,1)</f>
        <v>0</v>
      </c>
      <c r="B1000">
        <v>26</v>
      </c>
      <c r="C1000">
        <f>IF(Sheet1!D1000="Non-Travel",0,IF(Sheet1!D1000="Travel_Frequently",1,2))</f>
        <v>2</v>
      </c>
      <c r="D1000">
        <v>683</v>
      </c>
      <c r="E1000">
        <f>IF(Sheet1!F1000="Human Resources",0,IF(Sheet1!F1000="Research &amp; Development",1,2))</f>
        <v>1</v>
      </c>
      <c r="F1000">
        <v>2</v>
      </c>
      <c r="G1000">
        <v>1</v>
      </c>
      <c r="H1000" cm="1">
        <f t="array" ref="H1000">_xlfn.IFS(Sheet1!I1000="Human Resources",0,Sheet1!I1000="Life Sciences",1,Sheet1!I1000="Marketing",2,Sheet1!I1000="Medical",3,Sheet1!I1000="Technical Degree",4,Sheet1!I1000="Other",5)</f>
        <v>3</v>
      </c>
      <c r="I1000">
        <v>1</v>
      </c>
      <c r="J1000">
        <v>1407</v>
      </c>
      <c r="K1000">
        <v>1</v>
      </c>
      <c r="L1000">
        <f>IF(Sheet1!M1000="Male",0,1)</f>
        <v>0</v>
      </c>
      <c r="M1000">
        <v>36</v>
      </c>
      <c r="N1000">
        <v>2</v>
      </c>
      <c r="O1000">
        <v>1</v>
      </c>
      <c r="P1000" cm="1">
        <f t="array" ref="P1000">_xlfn.IFS(Sheet1!Q1000="Healthcare Representative",0,Sheet1!Q1000="Human Resources",1,Sheet1!Q1000="Laboratory Technician",2,Sheet1!Q1000="Manager",3,Sheet1!Q1000="Manufacturing Director",4,Sheet1!Q1000="Research Director",5,Sheet1!Q1000="Research Scientist",6,Sheet1!Q1000="Sales Executive",7,Sheet1!Q1000="Sales Representative",8)</f>
        <v>6</v>
      </c>
      <c r="Q1000">
        <v>4</v>
      </c>
      <c r="R1000">
        <f>IF(Sheet1!S1000="Single",0,IF(Sheet1!S1000="Married",1,2))</f>
        <v>0</v>
      </c>
      <c r="S1000">
        <v>3904</v>
      </c>
      <c r="T1000">
        <v>4050</v>
      </c>
      <c r="U1000">
        <v>0</v>
      </c>
      <c r="V1000">
        <f>IF(Sheet1!X1000="No",0,1)</f>
        <v>0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</row>
    <row r="1001" spans="1:34" x14ac:dyDescent="0.3">
      <c r="A1001">
        <f>IF(Sheet1!C1001="No",0,1)</f>
        <v>0</v>
      </c>
      <c r="B1001">
        <v>42</v>
      </c>
      <c r="C1001">
        <f>IF(Sheet1!D1001="Non-Travel",0,IF(Sheet1!D1001="Travel_Frequently",1,2))</f>
        <v>2</v>
      </c>
      <c r="D1001">
        <v>1147</v>
      </c>
      <c r="E1001">
        <f>IF(Sheet1!F1001="Human Resources",0,IF(Sheet1!F1001="Research &amp; Development",1,2))</f>
        <v>0</v>
      </c>
      <c r="F1001">
        <v>10</v>
      </c>
      <c r="G1001">
        <v>3</v>
      </c>
      <c r="H1001" cm="1">
        <f t="array" ref="H1001">_xlfn.IFS(Sheet1!I1001="Human Resources",0,Sheet1!I1001="Life Sciences",1,Sheet1!I1001="Marketing",2,Sheet1!I1001="Medical",3,Sheet1!I1001="Technical Degree",4,Sheet1!I1001="Other",5)</f>
        <v>0</v>
      </c>
      <c r="I1001">
        <v>1</v>
      </c>
      <c r="J1001">
        <v>1408</v>
      </c>
      <c r="K1001">
        <v>3</v>
      </c>
      <c r="L1001">
        <f>IF(Sheet1!M1001="Male",0,1)</f>
        <v>1</v>
      </c>
      <c r="M1001">
        <v>31</v>
      </c>
      <c r="N1001">
        <v>3</v>
      </c>
      <c r="O1001">
        <v>4</v>
      </c>
      <c r="P1001" cm="1">
        <f t="array" ref="P1001">_xlfn.IFS(Sheet1!Q1001="Healthcare Representative",0,Sheet1!Q1001="Human Resources",1,Sheet1!Q1001="Laboratory Technician",2,Sheet1!Q1001="Manager",3,Sheet1!Q1001="Manufacturing Director",4,Sheet1!Q1001="Research Director",5,Sheet1!Q1001="Research Scientist",6,Sheet1!Q1001="Sales Executive",7,Sheet1!Q1001="Sales Representative",8)</f>
        <v>3</v>
      </c>
      <c r="Q1001">
        <v>1</v>
      </c>
      <c r="R1001">
        <f>IF(Sheet1!S1001="Single",0,IF(Sheet1!S1001="Married",1,2))</f>
        <v>1</v>
      </c>
      <c r="S1001">
        <v>16799</v>
      </c>
      <c r="T1001">
        <v>16616</v>
      </c>
      <c r="U1001">
        <v>0</v>
      </c>
      <c r="V1001">
        <f>IF(Sheet1!X1001="No",0,1)</f>
        <v>0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</row>
    <row r="1002" spans="1:34" x14ac:dyDescent="0.3">
      <c r="A1002">
        <f>IF(Sheet1!C1002="No",0,1)</f>
        <v>0</v>
      </c>
      <c r="B1002">
        <v>52</v>
      </c>
      <c r="C1002">
        <f>IF(Sheet1!D1002="Non-Travel",0,IF(Sheet1!D1002="Travel_Frequently",1,2))</f>
        <v>2</v>
      </c>
      <c r="D1002">
        <v>258</v>
      </c>
      <c r="E1002">
        <f>IF(Sheet1!F1002="Human Resources",0,IF(Sheet1!F1002="Research &amp; Development",1,2))</f>
        <v>1</v>
      </c>
      <c r="F1002">
        <v>8</v>
      </c>
      <c r="G1002">
        <v>4</v>
      </c>
      <c r="H1002" cm="1">
        <f t="array" ref="H1002">_xlfn.IFS(Sheet1!I1002="Human Resources",0,Sheet1!I1002="Life Sciences",1,Sheet1!I1002="Marketing",2,Sheet1!I1002="Medical",3,Sheet1!I1002="Technical Degree",4,Sheet1!I1002="Other",5)</f>
        <v>5</v>
      </c>
      <c r="I1002">
        <v>1</v>
      </c>
      <c r="J1002">
        <v>1409</v>
      </c>
      <c r="K1002">
        <v>3</v>
      </c>
      <c r="L1002">
        <f>IF(Sheet1!M1002="Male",0,1)</f>
        <v>1</v>
      </c>
      <c r="M1002">
        <v>54</v>
      </c>
      <c r="N1002">
        <v>3</v>
      </c>
      <c r="O1002">
        <v>1</v>
      </c>
      <c r="P1002" cm="1">
        <f t="array" ref="P1002">_xlfn.IFS(Sheet1!Q1002="Healthcare Representative",0,Sheet1!Q1002="Human Resources",1,Sheet1!Q1002="Laboratory Technician",2,Sheet1!Q1002="Manager",3,Sheet1!Q1002="Manufacturing Director",4,Sheet1!Q1002="Research Director",5,Sheet1!Q1002="Research Scientist",6,Sheet1!Q1002="Sales Executive",7,Sheet1!Q1002="Sales Representative",8)</f>
        <v>2</v>
      </c>
      <c r="Q1002">
        <v>1</v>
      </c>
      <c r="R1002">
        <f>IF(Sheet1!S1002="Single",0,IF(Sheet1!S1002="Married",1,2))</f>
        <v>1</v>
      </c>
      <c r="S1002">
        <v>2950</v>
      </c>
      <c r="T1002">
        <v>17363</v>
      </c>
      <c r="U1002">
        <v>9</v>
      </c>
      <c r="V1002">
        <f>IF(Sheet1!X1002="No",0,1)</f>
        <v>0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</row>
    <row r="1003" spans="1:34" x14ac:dyDescent="0.3">
      <c r="A1003">
        <f>IF(Sheet1!C1003="No",0,1)</f>
        <v>0</v>
      </c>
      <c r="B1003">
        <v>37</v>
      </c>
      <c r="C1003">
        <f>IF(Sheet1!D1003="Non-Travel",0,IF(Sheet1!D1003="Travel_Frequently",1,2))</f>
        <v>2</v>
      </c>
      <c r="D1003">
        <v>1462</v>
      </c>
      <c r="E1003">
        <f>IF(Sheet1!F1003="Human Resources",0,IF(Sheet1!F1003="Research &amp; Development",1,2))</f>
        <v>1</v>
      </c>
      <c r="F1003">
        <v>11</v>
      </c>
      <c r="G1003">
        <v>3</v>
      </c>
      <c r="H1003" cm="1">
        <f t="array" ref="H1003">_xlfn.IFS(Sheet1!I1003="Human Resources",0,Sheet1!I1003="Life Sciences",1,Sheet1!I1003="Marketing",2,Sheet1!I1003="Medical",3,Sheet1!I1003="Technical Degree",4,Sheet1!I1003="Other",5)</f>
        <v>3</v>
      </c>
      <c r="I1003">
        <v>1</v>
      </c>
      <c r="J1003">
        <v>1411</v>
      </c>
      <c r="K1003">
        <v>1</v>
      </c>
      <c r="L1003">
        <f>IF(Sheet1!M1003="Male",0,1)</f>
        <v>1</v>
      </c>
      <c r="M1003">
        <v>94</v>
      </c>
      <c r="N1003">
        <v>3</v>
      </c>
      <c r="O1003">
        <v>1</v>
      </c>
      <c r="P1003" cm="1">
        <f t="array" ref="P1003">_xlfn.IFS(Sheet1!Q1003="Healthcare Representative",0,Sheet1!Q1003="Human Resources",1,Sheet1!Q1003="Laboratory Technician",2,Sheet1!Q1003="Manager",3,Sheet1!Q1003="Manufacturing Director",4,Sheet1!Q1003="Research Director",5,Sheet1!Q1003="Research Scientist",6,Sheet1!Q1003="Sales Executive",7,Sheet1!Q1003="Sales Representative",8)</f>
        <v>2</v>
      </c>
      <c r="Q1003">
        <v>3</v>
      </c>
      <c r="R1003">
        <f>IF(Sheet1!S1003="Single",0,IF(Sheet1!S1003="Married",1,2))</f>
        <v>0</v>
      </c>
      <c r="S1003">
        <v>3629</v>
      </c>
      <c r="T1003">
        <v>19106</v>
      </c>
      <c r="U1003">
        <v>4</v>
      </c>
      <c r="V1003">
        <f>IF(Sheet1!X1003="No",0,1)</f>
        <v>0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</row>
    <row r="1004" spans="1:34" x14ac:dyDescent="0.3">
      <c r="A1004">
        <f>IF(Sheet1!C1004="No",0,1)</f>
        <v>0</v>
      </c>
      <c r="B1004">
        <v>35</v>
      </c>
      <c r="C1004">
        <f>IF(Sheet1!D1004="Non-Travel",0,IF(Sheet1!D1004="Travel_Frequently",1,2))</f>
        <v>1</v>
      </c>
      <c r="D1004">
        <v>200</v>
      </c>
      <c r="E1004">
        <f>IF(Sheet1!F1004="Human Resources",0,IF(Sheet1!F1004="Research &amp; Development",1,2))</f>
        <v>1</v>
      </c>
      <c r="F1004">
        <v>18</v>
      </c>
      <c r="G1004">
        <v>2</v>
      </c>
      <c r="H1004" cm="1">
        <f t="array" ref="H1004">_xlfn.IFS(Sheet1!I1004="Human Resources",0,Sheet1!I1004="Life Sciences",1,Sheet1!I1004="Marketing",2,Sheet1!I1004="Medical",3,Sheet1!I1004="Technical Degree",4,Sheet1!I1004="Other",5)</f>
        <v>1</v>
      </c>
      <c r="I1004">
        <v>1</v>
      </c>
      <c r="J1004">
        <v>1412</v>
      </c>
      <c r="K1004">
        <v>3</v>
      </c>
      <c r="L1004">
        <f>IF(Sheet1!M1004="Male",0,1)</f>
        <v>0</v>
      </c>
      <c r="M1004">
        <v>60</v>
      </c>
      <c r="N1004">
        <v>3</v>
      </c>
      <c r="O1004">
        <v>3</v>
      </c>
      <c r="P1004" cm="1">
        <f t="array" ref="P1004">_xlfn.IFS(Sheet1!Q1004="Healthcare Representative",0,Sheet1!Q1004="Human Resources",1,Sheet1!Q1004="Laboratory Technician",2,Sheet1!Q1004="Manager",3,Sheet1!Q1004="Manufacturing Director",4,Sheet1!Q1004="Research Director",5,Sheet1!Q1004="Research Scientist",6,Sheet1!Q1004="Sales Executive",7,Sheet1!Q1004="Sales Representative",8)</f>
        <v>4</v>
      </c>
      <c r="Q1004">
        <v>4</v>
      </c>
      <c r="R1004">
        <f>IF(Sheet1!S1004="Single",0,IF(Sheet1!S1004="Married",1,2))</f>
        <v>0</v>
      </c>
      <c r="S1004">
        <v>9362</v>
      </c>
      <c r="T1004">
        <v>19944</v>
      </c>
      <c r="U1004">
        <v>2</v>
      </c>
      <c r="V1004">
        <f>IF(Sheet1!X1004="No",0,1)</f>
        <v>0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</row>
    <row r="1005" spans="1:34" x14ac:dyDescent="0.3">
      <c r="A1005">
        <f>IF(Sheet1!C1005="No",0,1)</f>
        <v>0</v>
      </c>
      <c r="B1005">
        <v>25</v>
      </c>
      <c r="C1005">
        <f>IF(Sheet1!D1005="Non-Travel",0,IF(Sheet1!D1005="Travel_Frequently",1,2))</f>
        <v>2</v>
      </c>
      <c r="D1005">
        <v>949</v>
      </c>
      <c r="E1005">
        <f>IF(Sheet1!F1005="Human Resources",0,IF(Sheet1!F1005="Research &amp; Development",1,2))</f>
        <v>1</v>
      </c>
      <c r="F1005">
        <v>1</v>
      </c>
      <c r="G1005">
        <v>3</v>
      </c>
      <c r="H1005" cm="1">
        <f t="array" ref="H1005">_xlfn.IFS(Sheet1!I1005="Human Resources",0,Sheet1!I1005="Life Sciences",1,Sheet1!I1005="Marketing",2,Sheet1!I1005="Medical",3,Sheet1!I1005="Technical Degree",4,Sheet1!I1005="Other",5)</f>
        <v>4</v>
      </c>
      <c r="I1005">
        <v>1</v>
      </c>
      <c r="J1005">
        <v>1415</v>
      </c>
      <c r="K1005">
        <v>1</v>
      </c>
      <c r="L1005">
        <f>IF(Sheet1!M1005="Male",0,1)</f>
        <v>0</v>
      </c>
      <c r="M1005">
        <v>81</v>
      </c>
      <c r="N1005">
        <v>3</v>
      </c>
      <c r="O1005">
        <v>1</v>
      </c>
      <c r="P1005" cm="1">
        <f t="array" ref="P1005">_xlfn.IFS(Sheet1!Q1005="Healthcare Representative",0,Sheet1!Q1005="Human Resources",1,Sheet1!Q1005="Laboratory Technician",2,Sheet1!Q1005="Manager",3,Sheet1!Q1005="Manufacturing Director",4,Sheet1!Q1005="Research Director",5,Sheet1!Q1005="Research Scientist",6,Sheet1!Q1005="Sales Executive",7,Sheet1!Q1005="Sales Representative",8)</f>
        <v>2</v>
      </c>
      <c r="Q1005">
        <v>4</v>
      </c>
      <c r="R1005">
        <f>IF(Sheet1!S1005="Single",0,IF(Sheet1!S1005="Married",1,2))</f>
        <v>1</v>
      </c>
      <c r="S1005">
        <v>3229</v>
      </c>
      <c r="T1005">
        <v>4910</v>
      </c>
      <c r="U1005">
        <v>4</v>
      </c>
      <c r="V1005">
        <f>IF(Sheet1!X1005="No",0,1)</f>
        <v>0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</row>
    <row r="1006" spans="1:34" x14ac:dyDescent="0.3">
      <c r="A1006">
        <f>IF(Sheet1!C1006="No",0,1)</f>
        <v>0</v>
      </c>
      <c r="B1006">
        <v>26</v>
      </c>
      <c r="C1006">
        <f>IF(Sheet1!D1006="Non-Travel",0,IF(Sheet1!D1006="Travel_Frequently",1,2))</f>
        <v>2</v>
      </c>
      <c r="D1006">
        <v>652</v>
      </c>
      <c r="E1006">
        <f>IF(Sheet1!F1006="Human Resources",0,IF(Sheet1!F1006="Research &amp; Development",1,2))</f>
        <v>1</v>
      </c>
      <c r="F1006">
        <v>7</v>
      </c>
      <c r="G1006">
        <v>3</v>
      </c>
      <c r="H1006" cm="1">
        <f t="array" ref="H1006">_xlfn.IFS(Sheet1!I1006="Human Resources",0,Sheet1!I1006="Life Sciences",1,Sheet1!I1006="Marketing",2,Sheet1!I1006="Medical",3,Sheet1!I1006="Technical Degree",4,Sheet1!I1006="Other",5)</f>
        <v>5</v>
      </c>
      <c r="I1006">
        <v>1</v>
      </c>
      <c r="J1006">
        <v>1417</v>
      </c>
      <c r="K1006">
        <v>3</v>
      </c>
      <c r="L1006">
        <f>IF(Sheet1!M1006="Male",0,1)</f>
        <v>0</v>
      </c>
      <c r="M1006">
        <v>100</v>
      </c>
      <c r="N1006">
        <v>4</v>
      </c>
      <c r="O1006">
        <v>1</v>
      </c>
      <c r="P1006" cm="1">
        <f t="array" ref="P1006">_xlfn.IFS(Sheet1!Q1006="Healthcare Representative",0,Sheet1!Q1006="Human Resources",1,Sheet1!Q1006="Laboratory Technician",2,Sheet1!Q1006="Manager",3,Sheet1!Q1006="Manufacturing Director",4,Sheet1!Q1006="Research Director",5,Sheet1!Q1006="Research Scientist",6,Sheet1!Q1006="Sales Executive",7,Sheet1!Q1006="Sales Representative",8)</f>
        <v>2</v>
      </c>
      <c r="Q1006">
        <v>1</v>
      </c>
      <c r="R1006">
        <f>IF(Sheet1!S1006="Single",0,IF(Sheet1!S1006="Married",1,2))</f>
        <v>0</v>
      </c>
      <c r="S1006">
        <v>3578</v>
      </c>
      <c r="T1006">
        <v>23577</v>
      </c>
      <c r="U1006">
        <v>0</v>
      </c>
      <c r="V1006">
        <f>IF(Sheet1!X1006="No",0,1)</f>
        <v>0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</row>
    <row r="1007" spans="1:34" x14ac:dyDescent="0.3">
      <c r="A1007">
        <f>IF(Sheet1!C1007="No",0,1)</f>
        <v>0</v>
      </c>
      <c r="B1007">
        <v>29</v>
      </c>
      <c r="C1007">
        <f>IF(Sheet1!D1007="Non-Travel",0,IF(Sheet1!D1007="Travel_Frequently",1,2))</f>
        <v>2</v>
      </c>
      <c r="D1007">
        <v>332</v>
      </c>
      <c r="E1007">
        <f>IF(Sheet1!F1007="Human Resources",0,IF(Sheet1!F1007="Research &amp; Development",1,2))</f>
        <v>0</v>
      </c>
      <c r="F1007">
        <v>17</v>
      </c>
      <c r="G1007">
        <v>3</v>
      </c>
      <c r="H1007" cm="1">
        <f t="array" ref="H1007">_xlfn.IFS(Sheet1!I1007="Human Resources",0,Sheet1!I1007="Life Sciences",1,Sheet1!I1007="Marketing",2,Sheet1!I1007="Medical",3,Sheet1!I1007="Technical Degree",4,Sheet1!I1007="Other",5)</f>
        <v>5</v>
      </c>
      <c r="I1007">
        <v>1</v>
      </c>
      <c r="J1007">
        <v>1419</v>
      </c>
      <c r="K1007">
        <v>2</v>
      </c>
      <c r="L1007">
        <f>IF(Sheet1!M1007="Male",0,1)</f>
        <v>0</v>
      </c>
      <c r="M1007">
        <v>51</v>
      </c>
      <c r="N1007">
        <v>2</v>
      </c>
      <c r="O1007">
        <v>3</v>
      </c>
      <c r="P1007" cm="1">
        <f t="array" ref="P1007">_xlfn.IFS(Sheet1!Q1007="Healthcare Representative",0,Sheet1!Q1007="Human Resources",1,Sheet1!Q1007="Laboratory Technician",2,Sheet1!Q1007="Manager",3,Sheet1!Q1007="Manufacturing Director",4,Sheet1!Q1007="Research Director",5,Sheet1!Q1007="Research Scientist",6,Sheet1!Q1007="Sales Executive",7,Sheet1!Q1007="Sales Representative",8)</f>
        <v>1</v>
      </c>
      <c r="Q1007">
        <v>1</v>
      </c>
      <c r="R1007">
        <f>IF(Sheet1!S1007="Single",0,IF(Sheet1!S1007="Married",1,2))</f>
        <v>0</v>
      </c>
      <c r="S1007">
        <v>7988</v>
      </c>
      <c r="T1007">
        <v>9769</v>
      </c>
      <c r="U1007">
        <v>1</v>
      </c>
      <c r="V1007">
        <f>IF(Sheet1!X1007="No",0,1)</f>
        <v>0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</row>
    <row r="1008" spans="1:34" x14ac:dyDescent="0.3">
      <c r="A1008">
        <f>IF(Sheet1!C1008="No",0,1)</f>
        <v>1</v>
      </c>
      <c r="B1008">
        <v>49</v>
      </c>
      <c r="C1008">
        <f>IF(Sheet1!D1008="Non-Travel",0,IF(Sheet1!D1008="Travel_Frequently",1,2))</f>
        <v>1</v>
      </c>
      <c r="D1008">
        <v>1475</v>
      </c>
      <c r="E1008">
        <f>IF(Sheet1!F1008="Human Resources",0,IF(Sheet1!F1008="Research &amp; Development",1,2))</f>
        <v>1</v>
      </c>
      <c r="F1008">
        <v>28</v>
      </c>
      <c r="G1008">
        <v>2</v>
      </c>
      <c r="H1008" cm="1">
        <f t="array" ref="H1008">_xlfn.IFS(Sheet1!I1008="Human Resources",0,Sheet1!I1008="Life Sciences",1,Sheet1!I1008="Marketing",2,Sheet1!I1008="Medical",3,Sheet1!I1008="Technical Degree",4,Sheet1!I1008="Other",5)</f>
        <v>1</v>
      </c>
      <c r="I1008">
        <v>1</v>
      </c>
      <c r="J1008">
        <v>1420</v>
      </c>
      <c r="K1008">
        <v>1</v>
      </c>
      <c r="L1008">
        <f>IF(Sheet1!M1008="Male",0,1)</f>
        <v>0</v>
      </c>
      <c r="M1008">
        <v>97</v>
      </c>
      <c r="N1008">
        <v>2</v>
      </c>
      <c r="O1008">
        <v>2</v>
      </c>
      <c r="P1008" cm="1">
        <f t="array" ref="P1008">_xlfn.IFS(Sheet1!Q1008="Healthcare Representative",0,Sheet1!Q1008="Human Resources",1,Sheet1!Q1008="Laboratory Technician",2,Sheet1!Q1008="Manager",3,Sheet1!Q1008="Manufacturing Director",4,Sheet1!Q1008="Research Director",5,Sheet1!Q1008="Research Scientist",6,Sheet1!Q1008="Sales Executive",7,Sheet1!Q1008="Sales Representative",8)</f>
        <v>2</v>
      </c>
      <c r="Q1008">
        <v>1</v>
      </c>
      <c r="R1008">
        <f>IF(Sheet1!S1008="Single",0,IF(Sheet1!S1008="Married",1,2))</f>
        <v>0</v>
      </c>
      <c r="S1008">
        <v>4284</v>
      </c>
      <c r="T1008">
        <v>22710</v>
      </c>
      <c r="U1008">
        <v>3</v>
      </c>
      <c r="V1008">
        <f>IF(Sheet1!X1008="No",0,1)</f>
        <v>0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</row>
    <row r="1009" spans="1:34" x14ac:dyDescent="0.3">
      <c r="A1009">
        <f>IF(Sheet1!C1009="No",0,1)</f>
        <v>1</v>
      </c>
      <c r="B1009">
        <v>29</v>
      </c>
      <c r="C1009">
        <f>IF(Sheet1!D1009="Non-Travel",0,IF(Sheet1!D1009="Travel_Frequently",1,2))</f>
        <v>1</v>
      </c>
      <c r="D1009">
        <v>337</v>
      </c>
      <c r="E1009">
        <f>IF(Sheet1!F1009="Human Resources",0,IF(Sheet1!F1009="Research &amp; Development",1,2))</f>
        <v>1</v>
      </c>
      <c r="F1009">
        <v>14</v>
      </c>
      <c r="G1009">
        <v>1</v>
      </c>
      <c r="H1009" cm="1">
        <f t="array" ref="H1009">_xlfn.IFS(Sheet1!I1009="Human Resources",0,Sheet1!I1009="Life Sciences",1,Sheet1!I1009="Marketing",2,Sheet1!I1009="Medical",3,Sheet1!I1009="Technical Degree",4,Sheet1!I1009="Other",5)</f>
        <v>5</v>
      </c>
      <c r="I1009">
        <v>1</v>
      </c>
      <c r="J1009">
        <v>1421</v>
      </c>
      <c r="K1009">
        <v>3</v>
      </c>
      <c r="L1009">
        <f>IF(Sheet1!M1009="Male",0,1)</f>
        <v>1</v>
      </c>
      <c r="M1009">
        <v>84</v>
      </c>
      <c r="N1009">
        <v>3</v>
      </c>
      <c r="O1009">
        <v>3</v>
      </c>
      <c r="P1009" cm="1">
        <f t="array" ref="P1009">_xlfn.IFS(Sheet1!Q1009="Healthcare Representative",0,Sheet1!Q1009="Human Resources",1,Sheet1!Q1009="Laboratory Technician",2,Sheet1!Q1009="Manager",3,Sheet1!Q1009="Manufacturing Director",4,Sheet1!Q1009="Research Director",5,Sheet1!Q1009="Research Scientist",6,Sheet1!Q1009="Sales Executive",7,Sheet1!Q1009="Sales Representative",8)</f>
        <v>0</v>
      </c>
      <c r="Q1009">
        <v>4</v>
      </c>
      <c r="R1009">
        <f>IF(Sheet1!S1009="Single",0,IF(Sheet1!S1009="Married",1,2))</f>
        <v>0</v>
      </c>
      <c r="S1009">
        <v>7553</v>
      </c>
      <c r="T1009">
        <v>22930</v>
      </c>
      <c r="U1009">
        <v>0</v>
      </c>
      <c r="V1009">
        <f>IF(Sheet1!X1009="No",0,1)</f>
        <v>1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</row>
    <row r="1010" spans="1:34" x14ac:dyDescent="0.3">
      <c r="A1010">
        <f>IF(Sheet1!C1010="No",0,1)</f>
        <v>0</v>
      </c>
      <c r="B1010">
        <v>54</v>
      </c>
      <c r="C1010">
        <f>IF(Sheet1!D1010="Non-Travel",0,IF(Sheet1!D1010="Travel_Frequently",1,2))</f>
        <v>2</v>
      </c>
      <c r="D1010">
        <v>971</v>
      </c>
      <c r="E1010">
        <f>IF(Sheet1!F1010="Human Resources",0,IF(Sheet1!F1010="Research &amp; Development",1,2))</f>
        <v>1</v>
      </c>
      <c r="F1010">
        <v>1</v>
      </c>
      <c r="G1010">
        <v>3</v>
      </c>
      <c r="H1010" cm="1">
        <f t="array" ref="H1010">_xlfn.IFS(Sheet1!I1010="Human Resources",0,Sheet1!I1010="Life Sciences",1,Sheet1!I1010="Marketing",2,Sheet1!I1010="Medical",3,Sheet1!I1010="Technical Degree",4,Sheet1!I1010="Other",5)</f>
        <v>3</v>
      </c>
      <c r="I1010">
        <v>1</v>
      </c>
      <c r="J1010">
        <v>1422</v>
      </c>
      <c r="K1010">
        <v>4</v>
      </c>
      <c r="L1010">
        <f>IF(Sheet1!M1010="Male",0,1)</f>
        <v>1</v>
      </c>
      <c r="M1010">
        <v>54</v>
      </c>
      <c r="N1010">
        <v>3</v>
      </c>
      <c r="O1010">
        <v>4</v>
      </c>
      <c r="P1010" cm="1">
        <f t="array" ref="P1010">_xlfn.IFS(Sheet1!Q1010="Healthcare Representative",0,Sheet1!Q1010="Human Resources",1,Sheet1!Q1010="Laboratory Technician",2,Sheet1!Q1010="Manager",3,Sheet1!Q1010="Manufacturing Director",4,Sheet1!Q1010="Research Director",5,Sheet1!Q1010="Research Scientist",6,Sheet1!Q1010="Sales Executive",7,Sheet1!Q1010="Sales Representative",8)</f>
        <v>5</v>
      </c>
      <c r="Q1010">
        <v>4</v>
      </c>
      <c r="R1010">
        <f>IF(Sheet1!S1010="Single",0,IF(Sheet1!S1010="Married",1,2))</f>
        <v>0</v>
      </c>
      <c r="S1010">
        <v>17328</v>
      </c>
      <c r="T1010">
        <v>5652</v>
      </c>
      <c r="U1010">
        <v>6</v>
      </c>
      <c r="V1010">
        <f>IF(Sheet1!X1010="No",0,1)</f>
        <v>0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</row>
    <row r="1011" spans="1:34" x14ac:dyDescent="0.3">
      <c r="A1011">
        <f>IF(Sheet1!C1011="No",0,1)</f>
        <v>0</v>
      </c>
      <c r="B1011">
        <v>58</v>
      </c>
      <c r="C1011">
        <f>IF(Sheet1!D1011="Non-Travel",0,IF(Sheet1!D1011="Travel_Frequently",1,2))</f>
        <v>2</v>
      </c>
      <c r="D1011">
        <v>1055</v>
      </c>
      <c r="E1011">
        <f>IF(Sheet1!F1011="Human Resources",0,IF(Sheet1!F1011="Research &amp; Development",1,2))</f>
        <v>1</v>
      </c>
      <c r="F1011">
        <v>1</v>
      </c>
      <c r="G1011">
        <v>3</v>
      </c>
      <c r="H1011" cm="1">
        <f t="array" ref="H1011">_xlfn.IFS(Sheet1!I1011="Human Resources",0,Sheet1!I1011="Life Sciences",1,Sheet1!I1011="Marketing",2,Sheet1!I1011="Medical",3,Sheet1!I1011="Technical Degree",4,Sheet1!I1011="Other",5)</f>
        <v>3</v>
      </c>
      <c r="I1011">
        <v>1</v>
      </c>
      <c r="J1011">
        <v>1423</v>
      </c>
      <c r="K1011">
        <v>4</v>
      </c>
      <c r="L1011">
        <f>IF(Sheet1!M1011="Male",0,1)</f>
        <v>1</v>
      </c>
      <c r="M1011">
        <v>76</v>
      </c>
      <c r="N1011">
        <v>3</v>
      </c>
      <c r="O1011">
        <v>5</v>
      </c>
      <c r="P1011" cm="1">
        <f t="array" ref="P1011">_xlfn.IFS(Sheet1!Q1011="Healthcare Representative",0,Sheet1!Q1011="Human Resources",1,Sheet1!Q1011="Laboratory Technician",2,Sheet1!Q1011="Manager",3,Sheet1!Q1011="Manufacturing Director",4,Sheet1!Q1011="Research Director",5,Sheet1!Q1011="Research Scientist",6,Sheet1!Q1011="Sales Executive",7,Sheet1!Q1011="Sales Representative",8)</f>
        <v>5</v>
      </c>
      <c r="Q1011">
        <v>1</v>
      </c>
      <c r="R1011">
        <f>IF(Sheet1!S1011="Single",0,IF(Sheet1!S1011="Married",1,2))</f>
        <v>1</v>
      </c>
      <c r="S1011">
        <v>19701</v>
      </c>
      <c r="T1011">
        <v>22456</v>
      </c>
      <c r="U1011">
        <v>3</v>
      </c>
      <c r="V1011">
        <f>IF(Sheet1!X1011="No",0,1)</f>
        <v>1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</row>
    <row r="1012" spans="1:34" x14ac:dyDescent="0.3">
      <c r="A1012">
        <f>IF(Sheet1!C1012="No",0,1)</f>
        <v>0</v>
      </c>
      <c r="B1012">
        <v>55</v>
      </c>
      <c r="C1012">
        <f>IF(Sheet1!D1012="Non-Travel",0,IF(Sheet1!D1012="Travel_Frequently",1,2))</f>
        <v>2</v>
      </c>
      <c r="D1012">
        <v>1136</v>
      </c>
      <c r="E1012">
        <f>IF(Sheet1!F1012="Human Resources",0,IF(Sheet1!F1012="Research &amp; Development",1,2))</f>
        <v>1</v>
      </c>
      <c r="F1012">
        <v>1</v>
      </c>
      <c r="G1012">
        <v>4</v>
      </c>
      <c r="H1012" cm="1">
        <f t="array" ref="H1012">_xlfn.IFS(Sheet1!I1012="Human Resources",0,Sheet1!I1012="Life Sciences",1,Sheet1!I1012="Marketing",2,Sheet1!I1012="Medical",3,Sheet1!I1012="Technical Degree",4,Sheet1!I1012="Other",5)</f>
        <v>3</v>
      </c>
      <c r="I1012">
        <v>1</v>
      </c>
      <c r="J1012">
        <v>1424</v>
      </c>
      <c r="K1012">
        <v>2</v>
      </c>
      <c r="L1012">
        <f>IF(Sheet1!M1012="Male",0,1)</f>
        <v>0</v>
      </c>
      <c r="M1012">
        <v>81</v>
      </c>
      <c r="N1012">
        <v>4</v>
      </c>
      <c r="O1012">
        <v>4</v>
      </c>
      <c r="P1012" cm="1">
        <f t="array" ref="P1012">_xlfn.IFS(Sheet1!Q1012="Healthcare Representative",0,Sheet1!Q1012="Human Resources",1,Sheet1!Q1012="Laboratory Technician",2,Sheet1!Q1012="Manager",3,Sheet1!Q1012="Manufacturing Director",4,Sheet1!Q1012="Research Director",5,Sheet1!Q1012="Research Scientist",6,Sheet1!Q1012="Sales Executive",7,Sheet1!Q1012="Sales Representative",8)</f>
        <v>5</v>
      </c>
      <c r="Q1012">
        <v>4</v>
      </c>
      <c r="R1012">
        <f>IF(Sheet1!S1012="Single",0,IF(Sheet1!S1012="Married",1,2))</f>
        <v>2</v>
      </c>
      <c r="S1012">
        <v>14732</v>
      </c>
      <c r="T1012">
        <v>12414</v>
      </c>
      <c r="U1012">
        <v>2</v>
      </c>
      <c r="V1012">
        <f>IF(Sheet1!X1012="No",0,1)</f>
        <v>0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</row>
    <row r="1013" spans="1:34" x14ac:dyDescent="0.3">
      <c r="A1013">
        <f>IF(Sheet1!C1013="No",0,1)</f>
        <v>0</v>
      </c>
      <c r="B1013">
        <v>36</v>
      </c>
      <c r="C1013">
        <f>IF(Sheet1!D1013="Non-Travel",0,IF(Sheet1!D1013="Travel_Frequently",1,2))</f>
        <v>2</v>
      </c>
      <c r="D1013">
        <v>1174</v>
      </c>
      <c r="E1013">
        <f>IF(Sheet1!F1013="Human Resources",0,IF(Sheet1!F1013="Research &amp; Development",1,2))</f>
        <v>2</v>
      </c>
      <c r="F1013">
        <v>3</v>
      </c>
      <c r="G1013">
        <v>4</v>
      </c>
      <c r="H1013" cm="1">
        <f t="array" ref="H1013">_xlfn.IFS(Sheet1!I1013="Human Resources",0,Sheet1!I1013="Life Sciences",1,Sheet1!I1013="Marketing",2,Sheet1!I1013="Medical",3,Sheet1!I1013="Technical Degree",4,Sheet1!I1013="Other",5)</f>
        <v>2</v>
      </c>
      <c r="I1013">
        <v>1</v>
      </c>
      <c r="J1013">
        <v>1425</v>
      </c>
      <c r="K1013">
        <v>1</v>
      </c>
      <c r="L1013">
        <f>IF(Sheet1!M1013="Male",0,1)</f>
        <v>1</v>
      </c>
      <c r="M1013">
        <v>99</v>
      </c>
      <c r="N1013">
        <v>3</v>
      </c>
      <c r="O1013">
        <v>2</v>
      </c>
      <c r="P1013" cm="1">
        <f t="array" ref="P1013">_xlfn.IFS(Sheet1!Q1013="Healthcare Representative",0,Sheet1!Q1013="Human Resources",1,Sheet1!Q1013="Laboratory Technician",2,Sheet1!Q1013="Manager",3,Sheet1!Q1013="Manufacturing Director",4,Sheet1!Q1013="Research Director",5,Sheet1!Q1013="Research Scientist",6,Sheet1!Q1013="Sales Executive",7,Sheet1!Q1013="Sales Representative",8)</f>
        <v>7</v>
      </c>
      <c r="Q1013">
        <v>2</v>
      </c>
      <c r="R1013">
        <f>IF(Sheet1!S1013="Single",0,IF(Sheet1!S1013="Married",1,2))</f>
        <v>0</v>
      </c>
      <c r="S1013">
        <v>9278</v>
      </c>
      <c r="T1013">
        <v>20763</v>
      </c>
      <c r="U1013">
        <v>3</v>
      </c>
      <c r="V1013">
        <f>IF(Sheet1!X1013="No",0,1)</f>
        <v>1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</row>
    <row r="1014" spans="1:34" x14ac:dyDescent="0.3">
      <c r="A1014">
        <f>IF(Sheet1!C1014="No",0,1)</f>
        <v>1</v>
      </c>
      <c r="B1014">
        <v>31</v>
      </c>
      <c r="C1014">
        <f>IF(Sheet1!D1014="Non-Travel",0,IF(Sheet1!D1014="Travel_Frequently",1,2))</f>
        <v>1</v>
      </c>
      <c r="D1014">
        <v>667</v>
      </c>
      <c r="E1014">
        <f>IF(Sheet1!F1014="Human Resources",0,IF(Sheet1!F1014="Research &amp; Development",1,2))</f>
        <v>2</v>
      </c>
      <c r="F1014">
        <v>1</v>
      </c>
      <c r="G1014">
        <v>4</v>
      </c>
      <c r="H1014" cm="1">
        <f t="array" ref="H1014">_xlfn.IFS(Sheet1!I1014="Human Resources",0,Sheet1!I1014="Life Sciences",1,Sheet1!I1014="Marketing",2,Sheet1!I1014="Medical",3,Sheet1!I1014="Technical Degree",4,Sheet1!I1014="Other",5)</f>
        <v>1</v>
      </c>
      <c r="I1014">
        <v>1</v>
      </c>
      <c r="J1014">
        <v>1427</v>
      </c>
      <c r="K1014">
        <v>2</v>
      </c>
      <c r="L1014">
        <f>IF(Sheet1!M1014="Male",0,1)</f>
        <v>1</v>
      </c>
      <c r="M1014">
        <v>50</v>
      </c>
      <c r="N1014">
        <v>1</v>
      </c>
      <c r="O1014">
        <v>1</v>
      </c>
      <c r="P1014" cm="1">
        <f t="array" ref="P1014">_xlfn.IFS(Sheet1!Q1014="Healthcare Representative",0,Sheet1!Q1014="Human Resources",1,Sheet1!Q1014="Laboratory Technician",2,Sheet1!Q1014="Manager",3,Sheet1!Q1014="Manufacturing Director",4,Sheet1!Q1014="Research Director",5,Sheet1!Q1014="Research Scientist",6,Sheet1!Q1014="Sales Executive",7,Sheet1!Q1014="Sales Representative",8)</f>
        <v>8</v>
      </c>
      <c r="Q1014">
        <v>3</v>
      </c>
      <c r="R1014">
        <f>IF(Sheet1!S1014="Single",0,IF(Sheet1!S1014="Married",1,2))</f>
        <v>0</v>
      </c>
      <c r="S1014">
        <v>1359</v>
      </c>
      <c r="T1014">
        <v>16154</v>
      </c>
      <c r="U1014">
        <v>1</v>
      </c>
      <c r="V1014">
        <f>IF(Sheet1!X1014="No",0,1)</f>
        <v>0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</row>
    <row r="1015" spans="1:34" x14ac:dyDescent="0.3">
      <c r="A1015">
        <f>IF(Sheet1!C1015="No",0,1)</f>
        <v>0</v>
      </c>
      <c r="B1015">
        <v>30</v>
      </c>
      <c r="C1015">
        <f>IF(Sheet1!D1015="Non-Travel",0,IF(Sheet1!D1015="Travel_Frequently",1,2))</f>
        <v>2</v>
      </c>
      <c r="D1015">
        <v>855</v>
      </c>
      <c r="E1015">
        <f>IF(Sheet1!F1015="Human Resources",0,IF(Sheet1!F1015="Research &amp; Development",1,2))</f>
        <v>2</v>
      </c>
      <c r="F1015">
        <v>7</v>
      </c>
      <c r="G1015">
        <v>4</v>
      </c>
      <c r="H1015" cm="1">
        <f t="array" ref="H1015">_xlfn.IFS(Sheet1!I1015="Human Resources",0,Sheet1!I1015="Life Sciences",1,Sheet1!I1015="Marketing",2,Sheet1!I1015="Medical",3,Sheet1!I1015="Technical Degree",4,Sheet1!I1015="Other",5)</f>
        <v>2</v>
      </c>
      <c r="I1015">
        <v>1</v>
      </c>
      <c r="J1015">
        <v>1428</v>
      </c>
      <c r="K1015">
        <v>4</v>
      </c>
      <c r="L1015">
        <f>IF(Sheet1!M1015="Male",0,1)</f>
        <v>1</v>
      </c>
      <c r="M1015">
        <v>73</v>
      </c>
      <c r="N1015">
        <v>3</v>
      </c>
      <c r="O1015">
        <v>2</v>
      </c>
      <c r="P1015" cm="1">
        <f t="array" ref="P1015">_xlfn.IFS(Sheet1!Q1015="Healthcare Representative",0,Sheet1!Q1015="Human Resources",1,Sheet1!Q1015="Laboratory Technician",2,Sheet1!Q1015="Manager",3,Sheet1!Q1015="Manufacturing Director",4,Sheet1!Q1015="Research Director",5,Sheet1!Q1015="Research Scientist",6,Sheet1!Q1015="Sales Executive",7,Sheet1!Q1015="Sales Representative",8)</f>
        <v>7</v>
      </c>
      <c r="Q1015">
        <v>1</v>
      </c>
      <c r="R1015">
        <f>IF(Sheet1!S1015="Single",0,IF(Sheet1!S1015="Married",1,2))</f>
        <v>2</v>
      </c>
      <c r="S1015">
        <v>4779</v>
      </c>
      <c r="T1015">
        <v>12761</v>
      </c>
      <c r="U1015">
        <v>7</v>
      </c>
      <c r="V1015">
        <f>IF(Sheet1!X1015="No",0,1)</f>
        <v>0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</row>
    <row r="1016" spans="1:34" x14ac:dyDescent="0.3">
      <c r="A1016">
        <f>IF(Sheet1!C1016="No",0,1)</f>
        <v>0</v>
      </c>
      <c r="B1016">
        <v>31</v>
      </c>
      <c r="C1016">
        <f>IF(Sheet1!D1016="Non-Travel",0,IF(Sheet1!D1016="Travel_Frequently",1,2))</f>
        <v>2</v>
      </c>
      <c r="D1016">
        <v>182</v>
      </c>
      <c r="E1016">
        <f>IF(Sheet1!F1016="Human Resources",0,IF(Sheet1!F1016="Research &amp; Development",1,2))</f>
        <v>1</v>
      </c>
      <c r="F1016">
        <v>8</v>
      </c>
      <c r="G1016">
        <v>5</v>
      </c>
      <c r="H1016" cm="1">
        <f t="array" ref="H1016">_xlfn.IFS(Sheet1!I1016="Human Resources",0,Sheet1!I1016="Life Sciences",1,Sheet1!I1016="Marketing",2,Sheet1!I1016="Medical",3,Sheet1!I1016="Technical Degree",4,Sheet1!I1016="Other",5)</f>
        <v>1</v>
      </c>
      <c r="I1016">
        <v>1</v>
      </c>
      <c r="J1016">
        <v>1430</v>
      </c>
      <c r="K1016">
        <v>1</v>
      </c>
      <c r="L1016">
        <f>IF(Sheet1!M1016="Male",0,1)</f>
        <v>1</v>
      </c>
      <c r="M1016">
        <v>93</v>
      </c>
      <c r="N1016">
        <v>3</v>
      </c>
      <c r="O1016">
        <v>4</v>
      </c>
      <c r="P1016" cm="1">
        <f t="array" ref="P1016">_xlfn.IFS(Sheet1!Q1016="Healthcare Representative",0,Sheet1!Q1016="Human Resources",1,Sheet1!Q1016="Laboratory Technician",2,Sheet1!Q1016="Manager",3,Sheet1!Q1016="Manufacturing Director",4,Sheet1!Q1016="Research Director",5,Sheet1!Q1016="Research Scientist",6,Sheet1!Q1016="Sales Executive",7,Sheet1!Q1016="Sales Representative",8)</f>
        <v>5</v>
      </c>
      <c r="Q1016">
        <v>2</v>
      </c>
      <c r="R1016">
        <f>IF(Sheet1!S1016="Single",0,IF(Sheet1!S1016="Married",1,2))</f>
        <v>0</v>
      </c>
      <c r="S1016">
        <v>16422</v>
      </c>
      <c r="T1016">
        <v>8847</v>
      </c>
      <c r="U1016">
        <v>3</v>
      </c>
      <c r="V1016">
        <f>IF(Sheet1!X1016="No",0,1)</f>
        <v>0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</row>
    <row r="1017" spans="1:34" x14ac:dyDescent="0.3">
      <c r="A1017">
        <f>IF(Sheet1!C1017="No",0,1)</f>
        <v>0</v>
      </c>
      <c r="B1017">
        <v>34</v>
      </c>
      <c r="C1017">
        <f>IF(Sheet1!D1017="Non-Travel",0,IF(Sheet1!D1017="Travel_Frequently",1,2))</f>
        <v>1</v>
      </c>
      <c r="D1017">
        <v>560</v>
      </c>
      <c r="E1017">
        <f>IF(Sheet1!F1017="Human Resources",0,IF(Sheet1!F1017="Research &amp; Development",1,2))</f>
        <v>1</v>
      </c>
      <c r="F1017">
        <v>1</v>
      </c>
      <c r="G1017">
        <v>4</v>
      </c>
      <c r="H1017" cm="1">
        <f t="array" ref="H1017">_xlfn.IFS(Sheet1!I1017="Human Resources",0,Sheet1!I1017="Life Sciences",1,Sheet1!I1017="Marketing",2,Sheet1!I1017="Medical",3,Sheet1!I1017="Technical Degree",4,Sheet1!I1017="Other",5)</f>
        <v>5</v>
      </c>
      <c r="I1017">
        <v>1</v>
      </c>
      <c r="J1017">
        <v>1431</v>
      </c>
      <c r="K1017">
        <v>4</v>
      </c>
      <c r="L1017">
        <f>IF(Sheet1!M1017="Male",0,1)</f>
        <v>0</v>
      </c>
      <c r="M1017">
        <v>91</v>
      </c>
      <c r="N1017">
        <v>3</v>
      </c>
      <c r="O1017">
        <v>1</v>
      </c>
      <c r="P1017" cm="1">
        <f t="array" ref="P1017">_xlfn.IFS(Sheet1!Q1017="Healthcare Representative",0,Sheet1!Q1017="Human Resources",1,Sheet1!Q1017="Laboratory Technician",2,Sheet1!Q1017="Manager",3,Sheet1!Q1017="Manufacturing Director",4,Sheet1!Q1017="Research Director",5,Sheet1!Q1017="Research Scientist",6,Sheet1!Q1017="Sales Executive",7,Sheet1!Q1017="Sales Representative",8)</f>
        <v>6</v>
      </c>
      <c r="Q1017">
        <v>1</v>
      </c>
      <c r="R1017">
        <f>IF(Sheet1!S1017="Single",0,IF(Sheet1!S1017="Married",1,2))</f>
        <v>2</v>
      </c>
      <c r="S1017">
        <v>2996</v>
      </c>
      <c r="T1017">
        <v>20284</v>
      </c>
      <c r="U1017">
        <v>5</v>
      </c>
      <c r="V1017">
        <f>IF(Sheet1!X1017="No",0,1)</f>
        <v>0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</row>
    <row r="1018" spans="1:34" x14ac:dyDescent="0.3">
      <c r="A1018">
        <f>IF(Sheet1!C1018="No",0,1)</f>
        <v>1</v>
      </c>
      <c r="B1018">
        <v>31</v>
      </c>
      <c r="C1018">
        <f>IF(Sheet1!D1018="Non-Travel",0,IF(Sheet1!D1018="Travel_Frequently",1,2))</f>
        <v>2</v>
      </c>
      <c r="D1018">
        <v>202</v>
      </c>
      <c r="E1018">
        <f>IF(Sheet1!F1018="Human Resources",0,IF(Sheet1!F1018="Research &amp; Development",1,2))</f>
        <v>1</v>
      </c>
      <c r="F1018">
        <v>8</v>
      </c>
      <c r="G1018">
        <v>3</v>
      </c>
      <c r="H1018" cm="1">
        <f t="array" ref="H1018">_xlfn.IFS(Sheet1!I1018="Human Resources",0,Sheet1!I1018="Life Sciences",1,Sheet1!I1018="Marketing",2,Sheet1!I1018="Medical",3,Sheet1!I1018="Technical Degree",4,Sheet1!I1018="Other",5)</f>
        <v>1</v>
      </c>
      <c r="I1018">
        <v>1</v>
      </c>
      <c r="J1018">
        <v>1433</v>
      </c>
      <c r="K1018">
        <v>1</v>
      </c>
      <c r="L1018">
        <f>IF(Sheet1!M1018="Male",0,1)</f>
        <v>1</v>
      </c>
      <c r="M1018">
        <v>34</v>
      </c>
      <c r="N1018">
        <v>2</v>
      </c>
      <c r="O1018">
        <v>1</v>
      </c>
      <c r="P1018" cm="1">
        <f t="array" ref="P1018">_xlfn.IFS(Sheet1!Q1018="Healthcare Representative",0,Sheet1!Q1018="Human Resources",1,Sheet1!Q1018="Laboratory Technician",2,Sheet1!Q1018="Manager",3,Sheet1!Q1018="Manufacturing Director",4,Sheet1!Q1018="Research Director",5,Sheet1!Q1018="Research Scientist",6,Sheet1!Q1018="Sales Executive",7,Sheet1!Q1018="Sales Representative",8)</f>
        <v>6</v>
      </c>
      <c r="Q1018">
        <v>2</v>
      </c>
      <c r="R1018">
        <f>IF(Sheet1!S1018="Single",0,IF(Sheet1!S1018="Married",1,2))</f>
        <v>0</v>
      </c>
      <c r="S1018">
        <v>1261</v>
      </c>
      <c r="T1018">
        <v>22262</v>
      </c>
      <c r="U1018">
        <v>1</v>
      </c>
      <c r="V1018">
        <f>IF(Sheet1!X1018="No",0,1)</f>
        <v>0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</row>
    <row r="1019" spans="1:34" x14ac:dyDescent="0.3">
      <c r="A1019">
        <f>IF(Sheet1!C1019="No",0,1)</f>
        <v>0</v>
      </c>
      <c r="B1019">
        <v>27</v>
      </c>
      <c r="C1019">
        <f>IF(Sheet1!D1019="Non-Travel",0,IF(Sheet1!D1019="Travel_Frequently",1,2))</f>
        <v>2</v>
      </c>
      <c r="D1019">
        <v>1377</v>
      </c>
      <c r="E1019">
        <f>IF(Sheet1!F1019="Human Resources",0,IF(Sheet1!F1019="Research &amp; Development",1,2))</f>
        <v>1</v>
      </c>
      <c r="F1019">
        <v>11</v>
      </c>
      <c r="G1019">
        <v>1</v>
      </c>
      <c r="H1019" cm="1">
        <f t="array" ref="H1019">_xlfn.IFS(Sheet1!I1019="Human Resources",0,Sheet1!I1019="Life Sciences",1,Sheet1!I1019="Marketing",2,Sheet1!I1019="Medical",3,Sheet1!I1019="Technical Degree",4,Sheet1!I1019="Other",5)</f>
        <v>1</v>
      </c>
      <c r="I1019">
        <v>1</v>
      </c>
      <c r="J1019">
        <v>1434</v>
      </c>
      <c r="K1019">
        <v>2</v>
      </c>
      <c r="L1019">
        <f>IF(Sheet1!M1019="Male",0,1)</f>
        <v>0</v>
      </c>
      <c r="M1019">
        <v>91</v>
      </c>
      <c r="N1019">
        <v>3</v>
      </c>
      <c r="O1019">
        <v>1</v>
      </c>
      <c r="P1019" cm="1">
        <f t="array" ref="P1019">_xlfn.IFS(Sheet1!Q1019="Healthcare Representative",0,Sheet1!Q1019="Human Resources",1,Sheet1!Q1019="Laboratory Technician",2,Sheet1!Q1019="Manager",3,Sheet1!Q1019="Manufacturing Director",4,Sheet1!Q1019="Research Director",5,Sheet1!Q1019="Research Scientist",6,Sheet1!Q1019="Sales Executive",7,Sheet1!Q1019="Sales Representative",8)</f>
        <v>2</v>
      </c>
      <c r="Q1019">
        <v>1</v>
      </c>
      <c r="R1019">
        <f>IF(Sheet1!S1019="Single",0,IF(Sheet1!S1019="Married",1,2))</f>
        <v>1</v>
      </c>
      <c r="S1019">
        <v>2099</v>
      </c>
      <c r="T1019">
        <v>7679</v>
      </c>
      <c r="U1019">
        <v>0</v>
      </c>
      <c r="V1019">
        <f>IF(Sheet1!X1019="No",0,1)</f>
        <v>0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</row>
    <row r="1020" spans="1:34" x14ac:dyDescent="0.3">
      <c r="A1020">
        <f>IF(Sheet1!C1020="No",0,1)</f>
        <v>0</v>
      </c>
      <c r="B1020">
        <v>36</v>
      </c>
      <c r="C1020">
        <f>IF(Sheet1!D1020="Non-Travel",0,IF(Sheet1!D1020="Travel_Frequently",1,2))</f>
        <v>2</v>
      </c>
      <c r="D1020">
        <v>172</v>
      </c>
      <c r="E1020">
        <f>IF(Sheet1!F1020="Human Resources",0,IF(Sheet1!F1020="Research &amp; Development",1,2))</f>
        <v>1</v>
      </c>
      <c r="F1020">
        <v>4</v>
      </c>
      <c r="G1020">
        <v>4</v>
      </c>
      <c r="H1020" cm="1">
        <f t="array" ref="H1020">_xlfn.IFS(Sheet1!I1020="Human Resources",0,Sheet1!I1020="Life Sciences",1,Sheet1!I1020="Marketing",2,Sheet1!I1020="Medical",3,Sheet1!I1020="Technical Degree",4,Sheet1!I1020="Other",5)</f>
        <v>1</v>
      </c>
      <c r="I1020">
        <v>1</v>
      </c>
      <c r="J1020">
        <v>1435</v>
      </c>
      <c r="K1020">
        <v>1</v>
      </c>
      <c r="L1020">
        <f>IF(Sheet1!M1020="Male",0,1)</f>
        <v>0</v>
      </c>
      <c r="M1020">
        <v>37</v>
      </c>
      <c r="N1020">
        <v>2</v>
      </c>
      <c r="O1020">
        <v>2</v>
      </c>
      <c r="P1020" cm="1">
        <f t="array" ref="P1020">_xlfn.IFS(Sheet1!Q1020="Healthcare Representative",0,Sheet1!Q1020="Human Resources",1,Sheet1!Q1020="Laboratory Technician",2,Sheet1!Q1020="Manager",3,Sheet1!Q1020="Manufacturing Director",4,Sheet1!Q1020="Research Director",5,Sheet1!Q1020="Research Scientist",6,Sheet1!Q1020="Sales Executive",7,Sheet1!Q1020="Sales Representative",8)</f>
        <v>2</v>
      </c>
      <c r="Q1020">
        <v>4</v>
      </c>
      <c r="R1020">
        <f>IF(Sheet1!S1020="Single",0,IF(Sheet1!S1020="Married",1,2))</f>
        <v>0</v>
      </c>
      <c r="S1020">
        <v>5810</v>
      </c>
      <c r="T1020">
        <v>22604</v>
      </c>
      <c r="U1020">
        <v>1</v>
      </c>
      <c r="V1020">
        <f>IF(Sheet1!X1020="No",0,1)</f>
        <v>0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</row>
    <row r="1021" spans="1:34" x14ac:dyDescent="0.3">
      <c r="A1021">
        <f>IF(Sheet1!C1021="No",0,1)</f>
        <v>0</v>
      </c>
      <c r="B1021">
        <v>36</v>
      </c>
      <c r="C1021">
        <f>IF(Sheet1!D1021="Non-Travel",0,IF(Sheet1!D1021="Travel_Frequently",1,2))</f>
        <v>2</v>
      </c>
      <c r="D1021">
        <v>329</v>
      </c>
      <c r="E1021">
        <f>IF(Sheet1!F1021="Human Resources",0,IF(Sheet1!F1021="Research &amp; Development",1,2))</f>
        <v>2</v>
      </c>
      <c r="F1021">
        <v>16</v>
      </c>
      <c r="G1021">
        <v>4</v>
      </c>
      <c r="H1021" cm="1">
        <f t="array" ref="H1021">_xlfn.IFS(Sheet1!I1021="Human Resources",0,Sheet1!I1021="Life Sciences",1,Sheet1!I1021="Marketing",2,Sheet1!I1021="Medical",3,Sheet1!I1021="Technical Degree",4,Sheet1!I1021="Other",5)</f>
        <v>2</v>
      </c>
      <c r="I1021">
        <v>1</v>
      </c>
      <c r="J1021">
        <v>1436</v>
      </c>
      <c r="K1021">
        <v>3</v>
      </c>
      <c r="L1021">
        <f>IF(Sheet1!M1021="Male",0,1)</f>
        <v>1</v>
      </c>
      <c r="M1021">
        <v>98</v>
      </c>
      <c r="N1021">
        <v>2</v>
      </c>
      <c r="O1021">
        <v>2</v>
      </c>
      <c r="P1021" cm="1">
        <f t="array" ref="P1021">_xlfn.IFS(Sheet1!Q1021="Healthcare Representative",0,Sheet1!Q1021="Human Resources",1,Sheet1!Q1021="Laboratory Technician",2,Sheet1!Q1021="Manager",3,Sheet1!Q1021="Manufacturing Director",4,Sheet1!Q1021="Research Director",5,Sheet1!Q1021="Research Scientist",6,Sheet1!Q1021="Sales Executive",7,Sheet1!Q1021="Sales Representative",8)</f>
        <v>7</v>
      </c>
      <c r="Q1021">
        <v>1</v>
      </c>
      <c r="R1021">
        <f>IF(Sheet1!S1021="Single",0,IF(Sheet1!S1021="Married",1,2))</f>
        <v>1</v>
      </c>
      <c r="S1021">
        <v>5647</v>
      </c>
      <c r="T1021">
        <v>13494</v>
      </c>
      <c r="U1021">
        <v>4</v>
      </c>
      <c r="V1021">
        <f>IF(Sheet1!X1021="No",0,1)</f>
        <v>0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</row>
    <row r="1022" spans="1:34" x14ac:dyDescent="0.3">
      <c r="A1022">
        <f>IF(Sheet1!C1022="No",0,1)</f>
        <v>0</v>
      </c>
      <c r="B1022">
        <v>47</v>
      </c>
      <c r="C1022">
        <f>IF(Sheet1!D1022="Non-Travel",0,IF(Sheet1!D1022="Travel_Frequently",1,2))</f>
        <v>2</v>
      </c>
      <c r="D1022">
        <v>465</v>
      </c>
      <c r="E1022">
        <f>IF(Sheet1!F1022="Human Resources",0,IF(Sheet1!F1022="Research &amp; Development",1,2))</f>
        <v>1</v>
      </c>
      <c r="F1022">
        <v>1</v>
      </c>
      <c r="G1022">
        <v>3</v>
      </c>
      <c r="H1022" cm="1">
        <f t="array" ref="H1022">_xlfn.IFS(Sheet1!I1022="Human Resources",0,Sheet1!I1022="Life Sciences",1,Sheet1!I1022="Marketing",2,Sheet1!I1022="Medical",3,Sheet1!I1022="Technical Degree",4,Sheet1!I1022="Other",5)</f>
        <v>4</v>
      </c>
      <c r="I1022">
        <v>1</v>
      </c>
      <c r="J1022">
        <v>1438</v>
      </c>
      <c r="K1022">
        <v>1</v>
      </c>
      <c r="L1022">
        <f>IF(Sheet1!M1022="Male",0,1)</f>
        <v>0</v>
      </c>
      <c r="M1022">
        <v>74</v>
      </c>
      <c r="N1022">
        <v>3</v>
      </c>
      <c r="O1022">
        <v>1</v>
      </c>
      <c r="P1022" cm="1">
        <f t="array" ref="P1022">_xlfn.IFS(Sheet1!Q1022="Healthcare Representative",0,Sheet1!Q1022="Human Resources",1,Sheet1!Q1022="Laboratory Technician",2,Sheet1!Q1022="Manager",3,Sheet1!Q1022="Manufacturing Director",4,Sheet1!Q1022="Research Director",5,Sheet1!Q1022="Research Scientist",6,Sheet1!Q1022="Sales Executive",7,Sheet1!Q1022="Sales Representative",8)</f>
        <v>6</v>
      </c>
      <c r="Q1022">
        <v>4</v>
      </c>
      <c r="R1022">
        <f>IF(Sheet1!S1022="Single",0,IF(Sheet1!S1022="Married",1,2))</f>
        <v>1</v>
      </c>
      <c r="S1022">
        <v>3420</v>
      </c>
      <c r="T1022">
        <v>10205</v>
      </c>
      <c r="U1022">
        <v>7</v>
      </c>
      <c r="V1022">
        <f>IF(Sheet1!X1022="No",0,1)</f>
        <v>0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</row>
    <row r="1023" spans="1:34" x14ac:dyDescent="0.3">
      <c r="A1023">
        <f>IF(Sheet1!C1023="No",0,1)</f>
        <v>1</v>
      </c>
      <c r="B1023">
        <v>25</v>
      </c>
      <c r="C1023">
        <f>IF(Sheet1!D1023="Non-Travel",0,IF(Sheet1!D1023="Travel_Frequently",1,2))</f>
        <v>2</v>
      </c>
      <c r="D1023">
        <v>383</v>
      </c>
      <c r="E1023">
        <f>IF(Sheet1!F1023="Human Resources",0,IF(Sheet1!F1023="Research &amp; Development",1,2))</f>
        <v>2</v>
      </c>
      <c r="F1023">
        <v>9</v>
      </c>
      <c r="G1023">
        <v>2</v>
      </c>
      <c r="H1023" cm="1">
        <f t="array" ref="H1023">_xlfn.IFS(Sheet1!I1023="Human Resources",0,Sheet1!I1023="Life Sciences",1,Sheet1!I1023="Marketing",2,Sheet1!I1023="Medical",3,Sheet1!I1023="Technical Degree",4,Sheet1!I1023="Other",5)</f>
        <v>1</v>
      </c>
      <c r="I1023">
        <v>1</v>
      </c>
      <c r="J1023">
        <v>1439</v>
      </c>
      <c r="K1023">
        <v>1</v>
      </c>
      <c r="L1023">
        <f>IF(Sheet1!M1023="Male",0,1)</f>
        <v>0</v>
      </c>
      <c r="M1023">
        <v>68</v>
      </c>
      <c r="N1023">
        <v>2</v>
      </c>
      <c r="O1023">
        <v>1</v>
      </c>
      <c r="P1023" cm="1">
        <f t="array" ref="P1023">_xlfn.IFS(Sheet1!Q1023="Healthcare Representative",0,Sheet1!Q1023="Human Resources",1,Sheet1!Q1023="Laboratory Technician",2,Sheet1!Q1023="Manager",3,Sheet1!Q1023="Manufacturing Director",4,Sheet1!Q1023="Research Director",5,Sheet1!Q1023="Research Scientist",6,Sheet1!Q1023="Sales Executive",7,Sheet1!Q1023="Sales Representative",8)</f>
        <v>8</v>
      </c>
      <c r="Q1023">
        <v>1</v>
      </c>
      <c r="R1023">
        <f>IF(Sheet1!S1023="Single",0,IF(Sheet1!S1023="Married",1,2))</f>
        <v>1</v>
      </c>
      <c r="S1023">
        <v>4400</v>
      </c>
      <c r="T1023">
        <v>15182</v>
      </c>
      <c r="U1023">
        <v>3</v>
      </c>
      <c r="V1023">
        <f>IF(Sheet1!X1023="No",0,1)</f>
        <v>0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</row>
    <row r="1024" spans="1:34" x14ac:dyDescent="0.3">
      <c r="A1024">
        <f>IF(Sheet1!C1024="No",0,1)</f>
        <v>0</v>
      </c>
      <c r="B1024">
        <v>37</v>
      </c>
      <c r="C1024">
        <f>IF(Sheet1!D1024="Non-Travel",0,IF(Sheet1!D1024="Travel_Frequently",1,2))</f>
        <v>0</v>
      </c>
      <c r="D1024">
        <v>1413</v>
      </c>
      <c r="E1024">
        <f>IF(Sheet1!F1024="Human Resources",0,IF(Sheet1!F1024="Research &amp; Development",1,2))</f>
        <v>1</v>
      </c>
      <c r="F1024">
        <v>5</v>
      </c>
      <c r="G1024">
        <v>2</v>
      </c>
      <c r="H1024" cm="1">
        <f t="array" ref="H1024">_xlfn.IFS(Sheet1!I1024="Human Resources",0,Sheet1!I1024="Life Sciences",1,Sheet1!I1024="Marketing",2,Sheet1!I1024="Medical",3,Sheet1!I1024="Technical Degree",4,Sheet1!I1024="Other",5)</f>
        <v>4</v>
      </c>
      <c r="I1024">
        <v>1</v>
      </c>
      <c r="J1024">
        <v>1440</v>
      </c>
      <c r="K1024">
        <v>3</v>
      </c>
      <c r="L1024">
        <f>IF(Sheet1!M1024="Male",0,1)</f>
        <v>0</v>
      </c>
      <c r="M1024">
        <v>84</v>
      </c>
      <c r="N1024">
        <v>4</v>
      </c>
      <c r="O1024">
        <v>1</v>
      </c>
      <c r="P1024" cm="1">
        <f t="array" ref="P1024">_xlfn.IFS(Sheet1!Q1024="Healthcare Representative",0,Sheet1!Q1024="Human Resources",1,Sheet1!Q1024="Laboratory Technician",2,Sheet1!Q1024="Manager",3,Sheet1!Q1024="Manufacturing Director",4,Sheet1!Q1024="Research Director",5,Sheet1!Q1024="Research Scientist",6,Sheet1!Q1024="Sales Executive",7,Sheet1!Q1024="Sales Representative",8)</f>
        <v>2</v>
      </c>
      <c r="Q1024">
        <v>3</v>
      </c>
      <c r="R1024">
        <f>IF(Sheet1!S1024="Single",0,IF(Sheet1!S1024="Married",1,2))</f>
        <v>0</v>
      </c>
      <c r="S1024">
        <v>3500</v>
      </c>
      <c r="T1024">
        <v>25470</v>
      </c>
      <c r="U1024">
        <v>0</v>
      </c>
      <c r="V1024">
        <f>IF(Sheet1!X1024="No",0,1)</f>
        <v>0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</row>
    <row r="1025" spans="1:34" x14ac:dyDescent="0.3">
      <c r="A1025">
        <f>IF(Sheet1!C1025="No",0,1)</f>
        <v>0</v>
      </c>
      <c r="B1025">
        <v>56</v>
      </c>
      <c r="C1025">
        <f>IF(Sheet1!D1025="Non-Travel",0,IF(Sheet1!D1025="Travel_Frequently",1,2))</f>
        <v>2</v>
      </c>
      <c r="D1025">
        <v>1255</v>
      </c>
      <c r="E1025">
        <f>IF(Sheet1!F1025="Human Resources",0,IF(Sheet1!F1025="Research &amp; Development",1,2))</f>
        <v>1</v>
      </c>
      <c r="F1025">
        <v>1</v>
      </c>
      <c r="G1025">
        <v>2</v>
      </c>
      <c r="H1025" cm="1">
        <f t="array" ref="H1025">_xlfn.IFS(Sheet1!I1025="Human Resources",0,Sheet1!I1025="Life Sciences",1,Sheet1!I1025="Marketing",2,Sheet1!I1025="Medical",3,Sheet1!I1025="Technical Degree",4,Sheet1!I1025="Other",5)</f>
        <v>1</v>
      </c>
      <c r="I1025">
        <v>1</v>
      </c>
      <c r="J1025">
        <v>1441</v>
      </c>
      <c r="K1025">
        <v>1</v>
      </c>
      <c r="L1025">
        <f>IF(Sheet1!M1025="Male",0,1)</f>
        <v>1</v>
      </c>
      <c r="M1025">
        <v>90</v>
      </c>
      <c r="N1025">
        <v>3</v>
      </c>
      <c r="O1025">
        <v>1</v>
      </c>
      <c r="P1025" cm="1">
        <f t="array" ref="P1025">_xlfn.IFS(Sheet1!Q1025="Healthcare Representative",0,Sheet1!Q1025="Human Resources",1,Sheet1!Q1025="Laboratory Technician",2,Sheet1!Q1025="Manager",3,Sheet1!Q1025="Manufacturing Director",4,Sheet1!Q1025="Research Director",5,Sheet1!Q1025="Research Scientist",6,Sheet1!Q1025="Sales Executive",7,Sheet1!Q1025="Sales Representative",8)</f>
        <v>6</v>
      </c>
      <c r="Q1025">
        <v>1</v>
      </c>
      <c r="R1025">
        <f>IF(Sheet1!S1025="Single",0,IF(Sheet1!S1025="Married",1,2))</f>
        <v>1</v>
      </c>
      <c r="S1025">
        <v>2066</v>
      </c>
      <c r="T1025">
        <v>10494</v>
      </c>
      <c r="U1025">
        <v>2</v>
      </c>
      <c r="V1025">
        <f>IF(Sheet1!X1025="No",0,1)</f>
        <v>0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</row>
    <row r="1026" spans="1:34" x14ac:dyDescent="0.3">
      <c r="A1026">
        <f>IF(Sheet1!C1026="No",0,1)</f>
        <v>0</v>
      </c>
      <c r="B1026">
        <v>47</v>
      </c>
      <c r="C1026">
        <f>IF(Sheet1!D1026="Non-Travel",0,IF(Sheet1!D1026="Travel_Frequently",1,2))</f>
        <v>2</v>
      </c>
      <c r="D1026">
        <v>359</v>
      </c>
      <c r="E1026">
        <f>IF(Sheet1!F1026="Human Resources",0,IF(Sheet1!F1026="Research &amp; Development",1,2))</f>
        <v>1</v>
      </c>
      <c r="F1026">
        <v>2</v>
      </c>
      <c r="G1026">
        <v>4</v>
      </c>
      <c r="H1026" cm="1">
        <f t="array" ref="H1026">_xlfn.IFS(Sheet1!I1026="Human Resources",0,Sheet1!I1026="Life Sciences",1,Sheet1!I1026="Marketing",2,Sheet1!I1026="Medical",3,Sheet1!I1026="Technical Degree",4,Sheet1!I1026="Other",5)</f>
        <v>3</v>
      </c>
      <c r="I1026">
        <v>1</v>
      </c>
      <c r="J1026">
        <v>1443</v>
      </c>
      <c r="K1026">
        <v>1</v>
      </c>
      <c r="L1026">
        <f>IF(Sheet1!M1026="Male",0,1)</f>
        <v>1</v>
      </c>
      <c r="M1026">
        <v>82</v>
      </c>
      <c r="N1026">
        <v>3</v>
      </c>
      <c r="O1026">
        <v>4</v>
      </c>
      <c r="P1026" cm="1">
        <f t="array" ref="P1026">_xlfn.IFS(Sheet1!Q1026="Healthcare Representative",0,Sheet1!Q1026="Human Resources",1,Sheet1!Q1026="Laboratory Technician",2,Sheet1!Q1026="Manager",3,Sheet1!Q1026="Manufacturing Director",4,Sheet1!Q1026="Research Director",5,Sheet1!Q1026="Research Scientist",6,Sheet1!Q1026="Sales Executive",7,Sheet1!Q1026="Sales Representative",8)</f>
        <v>5</v>
      </c>
      <c r="Q1026">
        <v>3</v>
      </c>
      <c r="R1026">
        <f>IF(Sheet1!S1026="Single",0,IF(Sheet1!S1026="Married",1,2))</f>
        <v>1</v>
      </c>
      <c r="S1026">
        <v>17169</v>
      </c>
      <c r="T1026">
        <v>26703</v>
      </c>
      <c r="U1026">
        <v>3</v>
      </c>
      <c r="V1026">
        <f>IF(Sheet1!X1026="No",0,1)</f>
        <v>0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</row>
    <row r="1027" spans="1:34" x14ac:dyDescent="0.3">
      <c r="A1027">
        <f>IF(Sheet1!C1027="No",0,1)</f>
        <v>0</v>
      </c>
      <c r="B1027">
        <v>24</v>
      </c>
      <c r="C1027">
        <f>IF(Sheet1!D1027="Non-Travel",0,IF(Sheet1!D1027="Travel_Frequently",1,2))</f>
        <v>2</v>
      </c>
      <c r="D1027">
        <v>1476</v>
      </c>
      <c r="E1027">
        <f>IF(Sheet1!F1027="Human Resources",0,IF(Sheet1!F1027="Research &amp; Development",1,2))</f>
        <v>2</v>
      </c>
      <c r="F1027">
        <v>4</v>
      </c>
      <c r="G1027">
        <v>1</v>
      </c>
      <c r="H1027" cm="1">
        <f t="array" ref="H1027">_xlfn.IFS(Sheet1!I1027="Human Resources",0,Sheet1!I1027="Life Sciences",1,Sheet1!I1027="Marketing",2,Sheet1!I1027="Medical",3,Sheet1!I1027="Technical Degree",4,Sheet1!I1027="Other",5)</f>
        <v>3</v>
      </c>
      <c r="I1027">
        <v>1</v>
      </c>
      <c r="J1027">
        <v>1445</v>
      </c>
      <c r="K1027">
        <v>4</v>
      </c>
      <c r="L1027">
        <f>IF(Sheet1!M1027="Male",0,1)</f>
        <v>1</v>
      </c>
      <c r="M1027">
        <v>42</v>
      </c>
      <c r="N1027">
        <v>3</v>
      </c>
      <c r="O1027">
        <v>2</v>
      </c>
      <c r="P1027" cm="1">
        <f t="array" ref="P1027">_xlfn.IFS(Sheet1!Q1027="Healthcare Representative",0,Sheet1!Q1027="Human Resources",1,Sheet1!Q1027="Laboratory Technician",2,Sheet1!Q1027="Manager",3,Sheet1!Q1027="Manufacturing Director",4,Sheet1!Q1027="Research Director",5,Sheet1!Q1027="Research Scientist",6,Sheet1!Q1027="Sales Executive",7,Sheet1!Q1027="Sales Representative",8)</f>
        <v>7</v>
      </c>
      <c r="Q1027">
        <v>3</v>
      </c>
      <c r="R1027">
        <f>IF(Sheet1!S1027="Single",0,IF(Sheet1!S1027="Married",1,2))</f>
        <v>1</v>
      </c>
      <c r="S1027">
        <v>4162</v>
      </c>
      <c r="T1027">
        <v>15211</v>
      </c>
      <c r="U1027">
        <v>1</v>
      </c>
      <c r="V1027">
        <f>IF(Sheet1!X1027="No",0,1)</f>
        <v>1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</row>
    <row r="1028" spans="1:34" x14ac:dyDescent="0.3">
      <c r="A1028">
        <f>IF(Sheet1!C1028="No",0,1)</f>
        <v>0</v>
      </c>
      <c r="B1028">
        <v>32</v>
      </c>
      <c r="C1028">
        <f>IF(Sheet1!D1028="Non-Travel",0,IF(Sheet1!D1028="Travel_Frequently",1,2))</f>
        <v>2</v>
      </c>
      <c r="D1028">
        <v>601</v>
      </c>
      <c r="E1028">
        <f>IF(Sheet1!F1028="Human Resources",0,IF(Sheet1!F1028="Research &amp; Development",1,2))</f>
        <v>2</v>
      </c>
      <c r="F1028">
        <v>7</v>
      </c>
      <c r="G1028">
        <v>5</v>
      </c>
      <c r="H1028" cm="1">
        <f t="array" ref="H1028">_xlfn.IFS(Sheet1!I1028="Human Resources",0,Sheet1!I1028="Life Sciences",1,Sheet1!I1028="Marketing",2,Sheet1!I1028="Medical",3,Sheet1!I1028="Technical Degree",4,Sheet1!I1028="Other",5)</f>
        <v>2</v>
      </c>
      <c r="I1028">
        <v>1</v>
      </c>
      <c r="J1028">
        <v>1446</v>
      </c>
      <c r="K1028">
        <v>4</v>
      </c>
      <c r="L1028">
        <f>IF(Sheet1!M1028="Male",0,1)</f>
        <v>0</v>
      </c>
      <c r="M1028">
        <v>97</v>
      </c>
      <c r="N1028">
        <v>3</v>
      </c>
      <c r="O1028">
        <v>2</v>
      </c>
      <c r="P1028" cm="1">
        <f t="array" ref="P1028">_xlfn.IFS(Sheet1!Q1028="Healthcare Representative",0,Sheet1!Q1028="Human Resources",1,Sheet1!Q1028="Laboratory Technician",2,Sheet1!Q1028="Manager",3,Sheet1!Q1028="Manufacturing Director",4,Sheet1!Q1028="Research Director",5,Sheet1!Q1028="Research Scientist",6,Sheet1!Q1028="Sales Executive",7,Sheet1!Q1028="Sales Representative",8)</f>
        <v>7</v>
      </c>
      <c r="Q1028">
        <v>4</v>
      </c>
      <c r="R1028">
        <f>IF(Sheet1!S1028="Single",0,IF(Sheet1!S1028="Married",1,2))</f>
        <v>1</v>
      </c>
      <c r="S1028">
        <v>9204</v>
      </c>
      <c r="T1028">
        <v>23343</v>
      </c>
      <c r="U1028">
        <v>4</v>
      </c>
      <c r="V1028">
        <f>IF(Sheet1!X1028="No",0,1)</f>
        <v>0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</row>
    <row r="1029" spans="1:34" x14ac:dyDescent="0.3">
      <c r="A1029">
        <f>IF(Sheet1!C1029="No",0,1)</f>
        <v>0</v>
      </c>
      <c r="B1029">
        <v>34</v>
      </c>
      <c r="C1029">
        <f>IF(Sheet1!D1029="Non-Travel",0,IF(Sheet1!D1029="Travel_Frequently",1,2))</f>
        <v>2</v>
      </c>
      <c r="D1029">
        <v>401</v>
      </c>
      <c r="E1029">
        <f>IF(Sheet1!F1029="Human Resources",0,IF(Sheet1!F1029="Research &amp; Development",1,2))</f>
        <v>1</v>
      </c>
      <c r="F1029">
        <v>1</v>
      </c>
      <c r="G1029">
        <v>3</v>
      </c>
      <c r="H1029" cm="1">
        <f t="array" ref="H1029">_xlfn.IFS(Sheet1!I1029="Human Resources",0,Sheet1!I1029="Life Sciences",1,Sheet1!I1029="Marketing",2,Sheet1!I1029="Medical",3,Sheet1!I1029="Technical Degree",4,Sheet1!I1029="Other",5)</f>
        <v>1</v>
      </c>
      <c r="I1029">
        <v>1</v>
      </c>
      <c r="J1029">
        <v>1447</v>
      </c>
      <c r="K1029">
        <v>4</v>
      </c>
      <c r="L1029">
        <f>IF(Sheet1!M1029="Male",0,1)</f>
        <v>1</v>
      </c>
      <c r="M1029">
        <v>86</v>
      </c>
      <c r="N1029">
        <v>2</v>
      </c>
      <c r="O1029">
        <v>1</v>
      </c>
      <c r="P1029" cm="1">
        <f t="array" ref="P1029">_xlfn.IFS(Sheet1!Q1029="Healthcare Representative",0,Sheet1!Q1029="Human Resources",1,Sheet1!Q1029="Laboratory Technician",2,Sheet1!Q1029="Manager",3,Sheet1!Q1029="Manufacturing Director",4,Sheet1!Q1029="Research Director",5,Sheet1!Q1029="Research Scientist",6,Sheet1!Q1029="Sales Executive",7,Sheet1!Q1029="Sales Representative",8)</f>
        <v>2</v>
      </c>
      <c r="Q1029">
        <v>2</v>
      </c>
      <c r="R1029">
        <f>IF(Sheet1!S1029="Single",0,IF(Sheet1!S1029="Married",1,2))</f>
        <v>1</v>
      </c>
      <c r="S1029">
        <v>3294</v>
      </c>
      <c r="T1029">
        <v>3708</v>
      </c>
      <c r="U1029">
        <v>5</v>
      </c>
      <c r="V1029">
        <f>IF(Sheet1!X1029="No",0,1)</f>
        <v>0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</row>
    <row r="1030" spans="1:34" x14ac:dyDescent="0.3">
      <c r="A1030">
        <f>IF(Sheet1!C1030="No",0,1)</f>
        <v>0</v>
      </c>
      <c r="B1030">
        <v>41</v>
      </c>
      <c r="C1030">
        <f>IF(Sheet1!D1030="Non-Travel",0,IF(Sheet1!D1030="Travel_Frequently",1,2))</f>
        <v>2</v>
      </c>
      <c r="D1030">
        <v>1283</v>
      </c>
      <c r="E1030">
        <f>IF(Sheet1!F1030="Human Resources",0,IF(Sheet1!F1030="Research &amp; Development",1,2))</f>
        <v>1</v>
      </c>
      <c r="F1030">
        <v>5</v>
      </c>
      <c r="G1030">
        <v>5</v>
      </c>
      <c r="H1030" cm="1">
        <f t="array" ref="H1030">_xlfn.IFS(Sheet1!I1030="Human Resources",0,Sheet1!I1030="Life Sciences",1,Sheet1!I1030="Marketing",2,Sheet1!I1030="Medical",3,Sheet1!I1030="Technical Degree",4,Sheet1!I1030="Other",5)</f>
        <v>3</v>
      </c>
      <c r="I1030">
        <v>1</v>
      </c>
      <c r="J1030">
        <v>1448</v>
      </c>
      <c r="K1030">
        <v>2</v>
      </c>
      <c r="L1030">
        <f>IF(Sheet1!M1030="Male",0,1)</f>
        <v>0</v>
      </c>
      <c r="M1030">
        <v>90</v>
      </c>
      <c r="N1030">
        <v>4</v>
      </c>
      <c r="O1030">
        <v>1</v>
      </c>
      <c r="P1030" cm="1">
        <f t="array" ref="P1030">_xlfn.IFS(Sheet1!Q1030="Healthcare Representative",0,Sheet1!Q1030="Human Resources",1,Sheet1!Q1030="Laboratory Technician",2,Sheet1!Q1030="Manager",3,Sheet1!Q1030="Manufacturing Director",4,Sheet1!Q1030="Research Director",5,Sheet1!Q1030="Research Scientist",6,Sheet1!Q1030="Sales Executive",7,Sheet1!Q1030="Sales Representative",8)</f>
        <v>6</v>
      </c>
      <c r="Q1030">
        <v>3</v>
      </c>
      <c r="R1030">
        <f>IF(Sheet1!S1030="Single",0,IF(Sheet1!S1030="Married",1,2))</f>
        <v>1</v>
      </c>
      <c r="S1030">
        <v>2127</v>
      </c>
      <c r="T1030">
        <v>5561</v>
      </c>
      <c r="U1030">
        <v>2</v>
      </c>
      <c r="V1030">
        <f>IF(Sheet1!X1030="No",0,1)</f>
        <v>1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</row>
    <row r="1031" spans="1:34" x14ac:dyDescent="0.3">
      <c r="A1031">
        <f>IF(Sheet1!C1031="No",0,1)</f>
        <v>0</v>
      </c>
      <c r="B1031">
        <v>40</v>
      </c>
      <c r="C1031">
        <f>IF(Sheet1!D1031="Non-Travel",0,IF(Sheet1!D1031="Travel_Frequently",1,2))</f>
        <v>0</v>
      </c>
      <c r="D1031">
        <v>663</v>
      </c>
      <c r="E1031">
        <f>IF(Sheet1!F1031="Human Resources",0,IF(Sheet1!F1031="Research &amp; Development",1,2))</f>
        <v>1</v>
      </c>
      <c r="F1031">
        <v>9</v>
      </c>
      <c r="G1031">
        <v>4</v>
      </c>
      <c r="H1031" cm="1">
        <f t="array" ref="H1031">_xlfn.IFS(Sheet1!I1031="Human Resources",0,Sheet1!I1031="Life Sciences",1,Sheet1!I1031="Marketing",2,Sheet1!I1031="Medical",3,Sheet1!I1031="Technical Degree",4,Sheet1!I1031="Other",5)</f>
        <v>5</v>
      </c>
      <c r="I1031">
        <v>1</v>
      </c>
      <c r="J1031">
        <v>1449</v>
      </c>
      <c r="K1031">
        <v>3</v>
      </c>
      <c r="L1031">
        <f>IF(Sheet1!M1031="Male",0,1)</f>
        <v>0</v>
      </c>
      <c r="M1031">
        <v>81</v>
      </c>
      <c r="N1031">
        <v>3</v>
      </c>
      <c r="O1031">
        <v>2</v>
      </c>
      <c r="P1031" cm="1">
        <f t="array" ref="P1031">_xlfn.IFS(Sheet1!Q1031="Healthcare Representative",0,Sheet1!Q1031="Human Resources",1,Sheet1!Q1031="Laboratory Technician",2,Sheet1!Q1031="Manager",3,Sheet1!Q1031="Manufacturing Director",4,Sheet1!Q1031="Research Director",5,Sheet1!Q1031="Research Scientist",6,Sheet1!Q1031="Sales Executive",7,Sheet1!Q1031="Sales Representative",8)</f>
        <v>2</v>
      </c>
      <c r="Q1031">
        <v>3</v>
      </c>
      <c r="R1031">
        <f>IF(Sheet1!S1031="Single",0,IF(Sheet1!S1031="Married",1,2))</f>
        <v>2</v>
      </c>
      <c r="S1031">
        <v>3975</v>
      </c>
      <c r="T1031">
        <v>23099</v>
      </c>
      <c r="U1031">
        <v>3</v>
      </c>
      <c r="V1031">
        <f>IF(Sheet1!X1031="No",0,1)</f>
        <v>0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</row>
    <row r="1032" spans="1:34" x14ac:dyDescent="0.3">
      <c r="A1032">
        <f>IF(Sheet1!C1032="No",0,1)</f>
        <v>0</v>
      </c>
      <c r="B1032">
        <v>31</v>
      </c>
      <c r="C1032">
        <f>IF(Sheet1!D1032="Non-Travel",0,IF(Sheet1!D1032="Travel_Frequently",1,2))</f>
        <v>2</v>
      </c>
      <c r="D1032">
        <v>326</v>
      </c>
      <c r="E1032">
        <f>IF(Sheet1!F1032="Human Resources",0,IF(Sheet1!F1032="Research &amp; Development",1,2))</f>
        <v>2</v>
      </c>
      <c r="F1032">
        <v>8</v>
      </c>
      <c r="G1032">
        <v>2</v>
      </c>
      <c r="H1032" cm="1">
        <f t="array" ref="H1032">_xlfn.IFS(Sheet1!I1032="Human Resources",0,Sheet1!I1032="Life Sciences",1,Sheet1!I1032="Marketing",2,Sheet1!I1032="Medical",3,Sheet1!I1032="Technical Degree",4,Sheet1!I1032="Other",5)</f>
        <v>1</v>
      </c>
      <c r="I1032">
        <v>1</v>
      </c>
      <c r="J1032">
        <v>1453</v>
      </c>
      <c r="K1032">
        <v>1</v>
      </c>
      <c r="L1032">
        <f>IF(Sheet1!M1032="Male",0,1)</f>
        <v>0</v>
      </c>
      <c r="M1032">
        <v>31</v>
      </c>
      <c r="N1032">
        <v>3</v>
      </c>
      <c r="O1032">
        <v>3</v>
      </c>
      <c r="P1032" cm="1">
        <f t="array" ref="P1032">_xlfn.IFS(Sheet1!Q1032="Healthcare Representative",0,Sheet1!Q1032="Human Resources",1,Sheet1!Q1032="Laboratory Technician",2,Sheet1!Q1032="Manager",3,Sheet1!Q1032="Manufacturing Director",4,Sheet1!Q1032="Research Director",5,Sheet1!Q1032="Research Scientist",6,Sheet1!Q1032="Sales Executive",7,Sheet1!Q1032="Sales Representative",8)</f>
        <v>7</v>
      </c>
      <c r="Q1032">
        <v>4</v>
      </c>
      <c r="R1032">
        <f>IF(Sheet1!S1032="Single",0,IF(Sheet1!S1032="Married",1,2))</f>
        <v>2</v>
      </c>
      <c r="S1032">
        <v>10793</v>
      </c>
      <c r="T1032">
        <v>8386</v>
      </c>
      <c r="U1032">
        <v>1</v>
      </c>
      <c r="V1032">
        <f>IF(Sheet1!X1032="No",0,1)</f>
        <v>0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</row>
    <row r="1033" spans="1:34" x14ac:dyDescent="0.3">
      <c r="A1033">
        <f>IF(Sheet1!C1033="No",0,1)</f>
        <v>1</v>
      </c>
      <c r="B1033">
        <v>46</v>
      </c>
      <c r="C1033">
        <f>IF(Sheet1!D1033="Non-Travel",0,IF(Sheet1!D1033="Travel_Frequently",1,2))</f>
        <v>2</v>
      </c>
      <c r="D1033">
        <v>377</v>
      </c>
      <c r="E1033">
        <f>IF(Sheet1!F1033="Human Resources",0,IF(Sheet1!F1033="Research &amp; Development",1,2))</f>
        <v>2</v>
      </c>
      <c r="F1033">
        <v>9</v>
      </c>
      <c r="G1033">
        <v>3</v>
      </c>
      <c r="H1033" cm="1">
        <f t="array" ref="H1033">_xlfn.IFS(Sheet1!I1033="Human Resources",0,Sheet1!I1033="Life Sciences",1,Sheet1!I1033="Marketing",2,Sheet1!I1033="Medical",3,Sheet1!I1033="Technical Degree",4,Sheet1!I1033="Other",5)</f>
        <v>2</v>
      </c>
      <c r="I1033">
        <v>1</v>
      </c>
      <c r="J1033">
        <v>1457</v>
      </c>
      <c r="K1033">
        <v>1</v>
      </c>
      <c r="L1033">
        <f>IF(Sheet1!M1033="Male",0,1)</f>
        <v>0</v>
      </c>
      <c r="M1033">
        <v>52</v>
      </c>
      <c r="N1033">
        <v>3</v>
      </c>
      <c r="O1033">
        <v>3</v>
      </c>
      <c r="P1033" cm="1">
        <f t="array" ref="P1033">_xlfn.IFS(Sheet1!Q1033="Healthcare Representative",0,Sheet1!Q1033="Human Resources",1,Sheet1!Q1033="Laboratory Technician",2,Sheet1!Q1033="Manager",3,Sheet1!Q1033="Manufacturing Director",4,Sheet1!Q1033="Research Director",5,Sheet1!Q1033="Research Scientist",6,Sheet1!Q1033="Sales Executive",7,Sheet1!Q1033="Sales Representative",8)</f>
        <v>7</v>
      </c>
      <c r="Q1033">
        <v>4</v>
      </c>
      <c r="R1033">
        <f>IF(Sheet1!S1033="Single",0,IF(Sheet1!S1033="Married",1,2))</f>
        <v>2</v>
      </c>
      <c r="S1033">
        <v>10096</v>
      </c>
      <c r="T1033">
        <v>15986</v>
      </c>
      <c r="U1033">
        <v>4</v>
      </c>
      <c r="V1033">
        <f>IF(Sheet1!X1033="No",0,1)</f>
        <v>0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</row>
    <row r="1034" spans="1:34" x14ac:dyDescent="0.3">
      <c r="A1034">
        <f>IF(Sheet1!C1034="No",0,1)</f>
        <v>1</v>
      </c>
      <c r="B1034">
        <v>39</v>
      </c>
      <c r="C1034">
        <f>IF(Sheet1!D1034="Non-Travel",0,IF(Sheet1!D1034="Travel_Frequently",1,2))</f>
        <v>0</v>
      </c>
      <c r="D1034">
        <v>592</v>
      </c>
      <c r="E1034">
        <f>IF(Sheet1!F1034="Human Resources",0,IF(Sheet1!F1034="Research &amp; Development",1,2))</f>
        <v>1</v>
      </c>
      <c r="F1034">
        <v>2</v>
      </c>
      <c r="G1034">
        <v>3</v>
      </c>
      <c r="H1034" cm="1">
        <f t="array" ref="H1034">_xlfn.IFS(Sheet1!I1034="Human Resources",0,Sheet1!I1034="Life Sciences",1,Sheet1!I1034="Marketing",2,Sheet1!I1034="Medical",3,Sheet1!I1034="Technical Degree",4,Sheet1!I1034="Other",5)</f>
        <v>1</v>
      </c>
      <c r="I1034">
        <v>1</v>
      </c>
      <c r="J1034">
        <v>1458</v>
      </c>
      <c r="K1034">
        <v>1</v>
      </c>
      <c r="L1034">
        <f>IF(Sheet1!M1034="Male",0,1)</f>
        <v>1</v>
      </c>
      <c r="M1034">
        <v>54</v>
      </c>
      <c r="N1034">
        <v>2</v>
      </c>
      <c r="O1034">
        <v>1</v>
      </c>
      <c r="P1034" cm="1">
        <f t="array" ref="P1034">_xlfn.IFS(Sheet1!Q1034="Healthcare Representative",0,Sheet1!Q1034="Human Resources",1,Sheet1!Q1034="Laboratory Technician",2,Sheet1!Q1034="Manager",3,Sheet1!Q1034="Manufacturing Director",4,Sheet1!Q1034="Research Director",5,Sheet1!Q1034="Research Scientist",6,Sheet1!Q1034="Sales Executive",7,Sheet1!Q1034="Sales Representative",8)</f>
        <v>2</v>
      </c>
      <c r="Q1034">
        <v>1</v>
      </c>
      <c r="R1034">
        <f>IF(Sheet1!S1034="Single",0,IF(Sheet1!S1034="Married",1,2))</f>
        <v>0</v>
      </c>
      <c r="S1034">
        <v>3646</v>
      </c>
      <c r="T1034">
        <v>17181</v>
      </c>
      <c r="U1034">
        <v>2</v>
      </c>
      <c r="V1034">
        <f>IF(Sheet1!X1034="No",0,1)</f>
        <v>1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</row>
    <row r="1035" spans="1:34" x14ac:dyDescent="0.3">
      <c r="A1035">
        <f>IF(Sheet1!C1035="No",0,1)</f>
        <v>1</v>
      </c>
      <c r="B1035">
        <v>31</v>
      </c>
      <c r="C1035">
        <f>IF(Sheet1!D1035="Non-Travel",0,IF(Sheet1!D1035="Travel_Frequently",1,2))</f>
        <v>1</v>
      </c>
      <c r="D1035">
        <v>1445</v>
      </c>
      <c r="E1035">
        <f>IF(Sheet1!F1035="Human Resources",0,IF(Sheet1!F1035="Research &amp; Development",1,2))</f>
        <v>1</v>
      </c>
      <c r="F1035">
        <v>1</v>
      </c>
      <c r="G1035">
        <v>5</v>
      </c>
      <c r="H1035" cm="1">
        <f t="array" ref="H1035">_xlfn.IFS(Sheet1!I1035="Human Resources",0,Sheet1!I1035="Life Sciences",1,Sheet1!I1035="Marketing",2,Sheet1!I1035="Medical",3,Sheet1!I1035="Technical Degree",4,Sheet1!I1035="Other",5)</f>
        <v>1</v>
      </c>
      <c r="I1035">
        <v>1</v>
      </c>
      <c r="J1035">
        <v>1459</v>
      </c>
      <c r="K1035">
        <v>3</v>
      </c>
      <c r="L1035">
        <f>IF(Sheet1!M1035="Male",0,1)</f>
        <v>1</v>
      </c>
      <c r="M1035">
        <v>100</v>
      </c>
      <c r="N1035">
        <v>4</v>
      </c>
      <c r="O1035">
        <v>3</v>
      </c>
      <c r="P1035" cm="1">
        <f t="array" ref="P1035">_xlfn.IFS(Sheet1!Q1035="Healthcare Representative",0,Sheet1!Q1035="Human Resources",1,Sheet1!Q1035="Laboratory Technician",2,Sheet1!Q1035="Manager",3,Sheet1!Q1035="Manufacturing Director",4,Sheet1!Q1035="Research Director",5,Sheet1!Q1035="Research Scientist",6,Sheet1!Q1035="Sales Executive",7,Sheet1!Q1035="Sales Representative",8)</f>
        <v>4</v>
      </c>
      <c r="Q1035">
        <v>2</v>
      </c>
      <c r="R1035">
        <f>IF(Sheet1!S1035="Single",0,IF(Sheet1!S1035="Married",1,2))</f>
        <v>0</v>
      </c>
      <c r="S1035">
        <v>7446</v>
      </c>
      <c r="T1035">
        <v>8931</v>
      </c>
      <c r="U1035">
        <v>1</v>
      </c>
      <c r="V1035">
        <f>IF(Sheet1!X1035="No",0,1)</f>
        <v>0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</row>
    <row r="1036" spans="1:34" x14ac:dyDescent="0.3">
      <c r="A1036">
        <f>IF(Sheet1!C1036="No",0,1)</f>
        <v>0</v>
      </c>
      <c r="B1036">
        <v>45</v>
      </c>
      <c r="C1036">
        <f>IF(Sheet1!D1036="Non-Travel",0,IF(Sheet1!D1036="Travel_Frequently",1,2))</f>
        <v>2</v>
      </c>
      <c r="D1036">
        <v>1038</v>
      </c>
      <c r="E1036">
        <f>IF(Sheet1!F1036="Human Resources",0,IF(Sheet1!F1036="Research &amp; Development",1,2))</f>
        <v>1</v>
      </c>
      <c r="F1036">
        <v>20</v>
      </c>
      <c r="G1036">
        <v>3</v>
      </c>
      <c r="H1036" cm="1">
        <f t="array" ref="H1036">_xlfn.IFS(Sheet1!I1036="Human Resources",0,Sheet1!I1036="Life Sciences",1,Sheet1!I1036="Marketing",2,Sheet1!I1036="Medical",3,Sheet1!I1036="Technical Degree",4,Sheet1!I1036="Other",5)</f>
        <v>3</v>
      </c>
      <c r="I1036">
        <v>1</v>
      </c>
      <c r="J1036">
        <v>1460</v>
      </c>
      <c r="K1036">
        <v>2</v>
      </c>
      <c r="L1036">
        <f>IF(Sheet1!M1036="Male",0,1)</f>
        <v>0</v>
      </c>
      <c r="M1036">
        <v>95</v>
      </c>
      <c r="N1036">
        <v>1</v>
      </c>
      <c r="O1036">
        <v>3</v>
      </c>
      <c r="P1036" cm="1">
        <f t="array" ref="P1036">_xlfn.IFS(Sheet1!Q1036="Healthcare Representative",0,Sheet1!Q1036="Human Resources",1,Sheet1!Q1036="Laboratory Technician",2,Sheet1!Q1036="Manager",3,Sheet1!Q1036="Manufacturing Director",4,Sheet1!Q1036="Research Director",5,Sheet1!Q1036="Research Scientist",6,Sheet1!Q1036="Sales Executive",7,Sheet1!Q1036="Sales Representative",8)</f>
        <v>0</v>
      </c>
      <c r="Q1036">
        <v>1</v>
      </c>
      <c r="R1036">
        <f>IF(Sheet1!S1036="Single",0,IF(Sheet1!S1036="Married",1,2))</f>
        <v>2</v>
      </c>
      <c r="S1036">
        <v>10851</v>
      </c>
      <c r="T1036">
        <v>19863</v>
      </c>
      <c r="U1036">
        <v>2</v>
      </c>
      <c r="V1036">
        <f>IF(Sheet1!X1036="No",0,1)</f>
        <v>1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</row>
    <row r="1037" spans="1:34" x14ac:dyDescent="0.3">
      <c r="A1037">
        <f>IF(Sheet1!C1037="No",0,1)</f>
        <v>0</v>
      </c>
      <c r="B1037">
        <v>31</v>
      </c>
      <c r="C1037">
        <f>IF(Sheet1!D1037="Non-Travel",0,IF(Sheet1!D1037="Travel_Frequently",1,2))</f>
        <v>2</v>
      </c>
      <c r="D1037">
        <v>1398</v>
      </c>
      <c r="E1037">
        <f>IF(Sheet1!F1037="Human Resources",0,IF(Sheet1!F1037="Research &amp; Development",1,2))</f>
        <v>0</v>
      </c>
      <c r="F1037">
        <v>8</v>
      </c>
      <c r="G1037">
        <v>2</v>
      </c>
      <c r="H1037" cm="1">
        <f t="array" ref="H1037">_xlfn.IFS(Sheet1!I1037="Human Resources",0,Sheet1!I1037="Life Sciences",1,Sheet1!I1037="Marketing",2,Sheet1!I1037="Medical",3,Sheet1!I1037="Technical Degree",4,Sheet1!I1037="Other",5)</f>
        <v>3</v>
      </c>
      <c r="I1037">
        <v>1</v>
      </c>
      <c r="J1037">
        <v>1461</v>
      </c>
      <c r="K1037">
        <v>4</v>
      </c>
      <c r="L1037">
        <f>IF(Sheet1!M1037="Male",0,1)</f>
        <v>1</v>
      </c>
      <c r="M1037">
        <v>96</v>
      </c>
      <c r="N1037">
        <v>4</v>
      </c>
      <c r="O1037">
        <v>1</v>
      </c>
      <c r="P1037" cm="1">
        <f t="array" ref="P1037">_xlfn.IFS(Sheet1!Q1037="Healthcare Representative",0,Sheet1!Q1037="Human Resources",1,Sheet1!Q1037="Laboratory Technician",2,Sheet1!Q1037="Manager",3,Sheet1!Q1037="Manufacturing Director",4,Sheet1!Q1037="Research Director",5,Sheet1!Q1037="Research Scientist",6,Sheet1!Q1037="Sales Executive",7,Sheet1!Q1037="Sales Representative",8)</f>
        <v>1</v>
      </c>
      <c r="Q1037">
        <v>2</v>
      </c>
      <c r="R1037">
        <f>IF(Sheet1!S1037="Single",0,IF(Sheet1!S1037="Married",1,2))</f>
        <v>0</v>
      </c>
      <c r="S1037">
        <v>2109</v>
      </c>
      <c r="T1037">
        <v>24609</v>
      </c>
      <c r="U1037">
        <v>9</v>
      </c>
      <c r="V1037">
        <f>IF(Sheet1!X1037="No",0,1)</f>
        <v>0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</row>
    <row r="1038" spans="1:34" x14ac:dyDescent="0.3">
      <c r="A1038">
        <f>IF(Sheet1!C1038="No",0,1)</f>
        <v>1</v>
      </c>
      <c r="B1038">
        <v>31</v>
      </c>
      <c r="C1038">
        <f>IF(Sheet1!D1038="Non-Travel",0,IF(Sheet1!D1038="Travel_Frequently",1,2))</f>
        <v>1</v>
      </c>
      <c r="D1038">
        <v>523</v>
      </c>
      <c r="E1038">
        <f>IF(Sheet1!F1038="Human Resources",0,IF(Sheet1!F1038="Research &amp; Development",1,2))</f>
        <v>1</v>
      </c>
      <c r="F1038">
        <v>2</v>
      </c>
      <c r="G1038">
        <v>3</v>
      </c>
      <c r="H1038" cm="1">
        <f t="array" ref="H1038">_xlfn.IFS(Sheet1!I1038="Human Resources",0,Sheet1!I1038="Life Sciences",1,Sheet1!I1038="Marketing",2,Sheet1!I1038="Medical",3,Sheet1!I1038="Technical Degree",4,Sheet1!I1038="Other",5)</f>
        <v>1</v>
      </c>
      <c r="I1038">
        <v>1</v>
      </c>
      <c r="J1038">
        <v>1464</v>
      </c>
      <c r="K1038">
        <v>2</v>
      </c>
      <c r="L1038">
        <f>IF(Sheet1!M1038="Male",0,1)</f>
        <v>0</v>
      </c>
      <c r="M1038">
        <v>94</v>
      </c>
      <c r="N1038">
        <v>3</v>
      </c>
      <c r="O1038">
        <v>1</v>
      </c>
      <c r="P1038" cm="1">
        <f t="array" ref="P1038">_xlfn.IFS(Sheet1!Q1038="Healthcare Representative",0,Sheet1!Q1038="Human Resources",1,Sheet1!Q1038="Laboratory Technician",2,Sheet1!Q1038="Manager",3,Sheet1!Q1038="Manufacturing Director",4,Sheet1!Q1038="Research Director",5,Sheet1!Q1038="Research Scientist",6,Sheet1!Q1038="Sales Executive",7,Sheet1!Q1038="Sales Representative",8)</f>
        <v>2</v>
      </c>
      <c r="Q1038">
        <v>4</v>
      </c>
      <c r="R1038">
        <f>IF(Sheet1!S1038="Single",0,IF(Sheet1!S1038="Married",1,2))</f>
        <v>1</v>
      </c>
      <c r="S1038">
        <v>3722</v>
      </c>
      <c r="T1038">
        <v>21081</v>
      </c>
      <c r="U1038">
        <v>6</v>
      </c>
      <c r="V1038">
        <f>IF(Sheet1!X1038="No",0,1)</f>
        <v>1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</row>
    <row r="1039" spans="1:34" x14ac:dyDescent="0.3">
      <c r="A1039">
        <f>IF(Sheet1!C1039="No",0,1)</f>
        <v>0</v>
      </c>
      <c r="B1039">
        <v>45</v>
      </c>
      <c r="C1039">
        <f>IF(Sheet1!D1039="Non-Travel",0,IF(Sheet1!D1039="Travel_Frequently",1,2))</f>
        <v>2</v>
      </c>
      <c r="D1039">
        <v>1448</v>
      </c>
      <c r="E1039">
        <f>IF(Sheet1!F1039="Human Resources",0,IF(Sheet1!F1039="Research &amp; Development",1,2))</f>
        <v>1</v>
      </c>
      <c r="F1039">
        <v>29</v>
      </c>
      <c r="G1039">
        <v>3</v>
      </c>
      <c r="H1039" cm="1">
        <f t="array" ref="H1039">_xlfn.IFS(Sheet1!I1039="Human Resources",0,Sheet1!I1039="Life Sciences",1,Sheet1!I1039="Marketing",2,Sheet1!I1039="Medical",3,Sheet1!I1039="Technical Degree",4,Sheet1!I1039="Other",5)</f>
        <v>4</v>
      </c>
      <c r="I1039">
        <v>1</v>
      </c>
      <c r="J1039">
        <v>1465</v>
      </c>
      <c r="K1039">
        <v>2</v>
      </c>
      <c r="L1039">
        <f>IF(Sheet1!M1039="Male",0,1)</f>
        <v>0</v>
      </c>
      <c r="M1039">
        <v>55</v>
      </c>
      <c r="N1039">
        <v>3</v>
      </c>
      <c r="O1039">
        <v>3</v>
      </c>
      <c r="P1039" cm="1">
        <f t="array" ref="P1039">_xlfn.IFS(Sheet1!Q1039="Healthcare Representative",0,Sheet1!Q1039="Human Resources",1,Sheet1!Q1039="Laboratory Technician",2,Sheet1!Q1039="Manager",3,Sheet1!Q1039="Manufacturing Director",4,Sheet1!Q1039="Research Director",5,Sheet1!Q1039="Research Scientist",6,Sheet1!Q1039="Sales Executive",7,Sheet1!Q1039="Sales Representative",8)</f>
        <v>4</v>
      </c>
      <c r="Q1039">
        <v>4</v>
      </c>
      <c r="R1039">
        <f>IF(Sheet1!S1039="Single",0,IF(Sheet1!S1039="Married",1,2))</f>
        <v>1</v>
      </c>
      <c r="S1039">
        <v>9380</v>
      </c>
      <c r="T1039">
        <v>14720</v>
      </c>
      <c r="U1039">
        <v>4</v>
      </c>
      <c r="V1039">
        <f>IF(Sheet1!X1039="No",0,1)</f>
        <v>1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</row>
    <row r="1040" spans="1:34" x14ac:dyDescent="0.3">
      <c r="A1040">
        <f>IF(Sheet1!C1040="No",0,1)</f>
        <v>0</v>
      </c>
      <c r="B1040">
        <v>48</v>
      </c>
      <c r="C1040">
        <f>IF(Sheet1!D1040="Non-Travel",0,IF(Sheet1!D1040="Travel_Frequently",1,2))</f>
        <v>2</v>
      </c>
      <c r="D1040">
        <v>1221</v>
      </c>
      <c r="E1040">
        <f>IF(Sheet1!F1040="Human Resources",0,IF(Sheet1!F1040="Research &amp; Development",1,2))</f>
        <v>2</v>
      </c>
      <c r="F1040">
        <v>7</v>
      </c>
      <c r="G1040">
        <v>3</v>
      </c>
      <c r="H1040" cm="1">
        <f t="array" ref="H1040">_xlfn.IFS(Sheet1!I1040="Human Resources",0,Sheet1!I1040="Life Sciences",1,Sheet1!I1040="Marketing",2,Sheet1!I1040="Medical",3,Sheet1!I1040="Technical Degree",4,Sheet1!I1040="Other",5)</f>
        <v>2</v>
      </c>
      <c r="I1040">
        <v>1</v>
      </c>
      <c r="J1040">
        <v>1466</v>
      </c>
      <c r="K1040">
        <v>3</v>
      </c>
      <c r="L1040">
        <f>IF(Sheet1!M1040="Male",0,1)</f>
        <v>0</v>
      </c>
      <c r="M1040">
        <v>96</v>
      </c>
      <c r="N1040">
        <v>3</v>
      </c>
      <c r="O1040">
        <v>2</v>
      </c>
      <c r="P1040" cm="1">
        <f t="array" ref="P1040">_xlfn.IFS(Sheet1!Q1040="Healthcare Representative",0,Sheet1!Q1040="Human Resources",1,Sheet1!Q1040="Laboratory Technician",2,Sheet1!Q1040="Manager",3,Sheet1!Q1040="Manufacturing Director",4,Sheet1!Q1040="Research Director",5,Sheet1!Q1040="Research Scientist",6,Sheet1!Q1040="Sales Executive",7,Sheet1!Q1040="Sales Representative",8)</f>
        <v>7</v>
      </c>
      <c r="Q1040">
        <v>1</v>
      </c>
      <c r="R1040">
        <f>IF(Sheet1!S1040="Single",0,IF(Sheet1!S1040="Married",1,2))</f>
        <v>2</v>
      </c>
      <c r="S1040">
        <v>5486</v>
      </c>
      <c r="T1040">
        <v>24795</v>
      </c>
      <c r="U1040">
        <v>4</v>
      </c>
      <c r="V1040">
        <f>IF(Sheet1!X1040="No",0,1)</f>
        <v>0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</row>
    <row r="1041" spans="1:34" x14ac:dyDescent="0.3">
      <c r="A1041">
        <f>IF(Sheet1!C1041="No",0,1)</f>
        <v>1</v>
      </c>
      <c r="B1041">
        <v>34</v>
      </c>
      <c r="C1041">
        <f>IF(Sheet1!D1041="Non-Travel",0,IF(Sheet1!D1041="Travel_Frequently",1,2))</f>
        <v>2</v>
      </c>
      <c r="D1041">
        <v>1107</v>
      </c>
      <c r="E1041">
        <f>IF(Sheet1!F1041="Human Resources",0,IF(Sheet1!F1041="Research &amp; Development",1,2))</f>
        <v>0</v>
      </c>
      <c r="F1041">
        <v>9</v>
      </c>
      <c r="G1041">
        <v>4</v>
      </c>
      <c r="H1041" cm="1">
        <f t="array" ref="H1041">_xlfn.IFS(Sheet1!I1041="Human Resources",0,Sheet1!I1041="Life Sciences",1,Sheet1!I1041="Marketing",2,Sheet1!I1041="Medical",3,Sheet1!I1041="Technical Degree",4,Sheet1!I1041="Other",5)</f>
        <v>4</v>
      </c>
      <c r="I1041">
        <v>1</v>
      </c>
      <c r="J1041">
        <v>1467</v>
      </c>
      <c r="K1041">
        <v>1</v>
      </c>
      <c r="L1041">
        <f>IF(Sheet1!M1041="Male",0,1)</f>
        <v>1</v>
      </c>
      <c r="M1041">
        <v>52</v>
      </c>
      <c r="N1041">
        <v>3</v>
      </c>
      <c r="O1041">
        <v>1</v>
      </c>
      <c r="P1041" cm="1">
        <f t="array" ref="P1041">_xlfn.IFS(Sheet1!Q1041="Healthcare Representative",0,Sheet1!Q1041="Human Resources",1,Sheet1!Q1041="Laboratory Technician",2,Sheet1!Q1041="Manager",3,Sheet1!Q1041="Manufacturing Director",4,Sheet1!Q1041="Research Director",5,Sheet1!Q1041="Research Scientist",6,Sheet1!Q1041="Sales Executive",7,Sheet1!Q1041="Sales Representative",8)</f>
        <v>1</v>
      </c>
      <c r="Q1041">
        <v>3</v>
      </c>
      <c r="R1041">
        <f>IF(Sheet1!S1041="Single",0,IF(Sheet1!S1041="Married",1,2))</f>
        <v>1</v>
      </c>
      <c r="S1041">
        <v>2742</v>
      </c>
      <c r="T1041">
        <v>3072</v>
      </c>
      <c r="U1041">
        <v>1</v>
      </c>
      <c r="V1041">
        <f>IF(Sheet1!X1041="No",0,1)</f>
        <v>0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</row>
    <row r="1042" spans="1:34" x14ac:dyDescent="0.3">
      <c r="A1042">
        <f>IF(Sheet1!C1042="No",0,1)</f>
        <v>0</v>
      </c>
      <c r="B1042">
        <v>40</v>
      </c>
      <c r="C1042">
        <f>IF(Sheet1!D1042="Non-Travel",0,IF(Sheet1!D1042="Travel_Frequently",1,2))</f>
        <v>0</v>
      </c>
      <c r="D1042">
        <v>218</v>
      </c>
      <c r="E1042">
        <f>IF(Sheet1!F1042="Human Resources",0,IF(Sheet1!F1042="Research &amp; Development",1,2))</f>
        <v>1</v>
      </c>
      <c r="F1042">
        <v>8</v>
      </c>
      <c r="G1042">
        <v>1</v>
      </c>
      <c r="H1042" cm="1">
        <f t="array" ref="H1042">_xlfn.IFS(Sheet1!I1042="Human Resources",0,Sheet1!I1042="Life Sciences",1,Sheet1!I1042="Marketing",2,Sheet1!I1042="Medical",3,Sheet1!I1042="Technical Degree",4,Sheet1!I1042="Other",5)</f>
        <v>3</v>
      </c>
      <c r="I1042">
        <v>1</v>
      </c>
      <c r="J1042">
        <v>1468</v>
      </c>
      <c r="K1042">
        <v>4</v>
      </c>
      <c r="L1042">
        <f>IF(Sheet1!M1042="Male",0,1)</f>
        <v>0</v>
      </c>
      <c r="M1042">
        <v>55</v>
      </c>
      <c r="N1042">
        <v>2</v>
      </c>
      <c r="O1042">
        <v>3</v>
      </c>
      <c r="P1042" cm="1">
        <f t="array" ref="P1042">_xlfn.IFS(Sheet1!Q1042="Healthcare Representative",0,Sheet1!Q1042="Human Resources",1,Sheet1!Q1042="Laboratory Technician",2,Sheet1!Q1042="Manager",3,Sheet1!Q1042="Manufacturing Director",4,Sheet1!Q1042="Research Director",5,Sheet1!Q1042="Research Scientist",6,Sheet1!Q1042="Sales Executive",7,Sheet1!Q1042="Sales Representative",8)</f>
        <v>5</v>
      </c>
      <c r="Q1042">
        <v>2</v>
      </c>
      <c r="R1042">
        <f>IF(Sheet1!S1042="Single",0,IF(Sheet1!S1042="Married",1,2))</f>
        <v>2</v>
      </c>
      <c r="S1042">
        <v>13757</v>
      </c>
      <c r="T1042">
        <v>25178</v>
      </c>
      <c r="U1042">
        <v>2</v>
      </c>
      <c r="V1042">
        <f>IF(Sheet1!X1042="No",0,1)</f>
        <v>0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</row>
    <row r="1043" spans="1:34" x14ac:dyDescent="0.3">
      <c r="A1043">
        <f>IF(Sheet1!C1043="No",0,1)</f>
        <v>0</v>
      </c>
      <c r="B1043">
        <v>28</v>
      </c>
      <c r="C1043">
        <f>IF(Sheet1!D1043="Non-Travel",0,IF(Sheet1!D1043="Travel_Frequently",1,2))</f>
        <v>2</v>
      </c>
      <c r="D1043">
        <v>866</v>
      </c>
      <c r="E1043">
        <f>IF(Sheet1!F1043="Human Resources",0,IF(Sheet1!F1043="Research &amp; Development",1,2))</f>
        <v>2</v>
      </c>
      <c r="F1043">
        <v>5</v>
      </c>
      <c r="G1043">
        <v>3</v>
      </c>
      <c r="H1043" cm="1">
        <f t="array" ref="H1043">_xlfn.IFS(Sheet1!I1043="Human Resources",0,Sheet1!I1043="Life Sciences",1,Sheet1!I1043="Marketing",2,Sheet1!I1043="Medical",3,Sheet1!I1043="Technical Degree",4,Sheet1!I1043="Other",5)</f>
        <v>3</v>
      </c>
      <c r="I1043">
        <v>1</v>
      </c>
      <c r="J1043">
        <v>1469</v>
      </c>
      <c r="K1043">
        <v>4</v>
      </c>
      <c r="L1043">
        <f>IF(Sheet1!M1043="Male",0,1)</f>
        <v>0</v>
      </c>
      <c r="M1043">
        <v>84</v>
      </c>
      <c r="N1043">
        <v>3</v>
      </c>
      <c r="O1043">
        <v>2</v>
      </c>
      <c r="P1043" cm="1">
        <f t="array" ref="P1043">_xlfn.IFS(Sheet1!Q1043="Healthcare Representative",0,Sheet1!Q1043="Human Resources",1,Sheet1!Q1043="Laboratory Technician",2,Sheet1!Q1043="Manager",3,Sheet1!Q1043="Manufacturing Director",4,Sheet1!Q1043="Research Director",5,Sheet1!Q1043="Research Scientist",6,Sheet1!Q1043="Sales Executive",7,Sheet1!Q1043="Sales Representative",8)</f>
        <v>7</v>
      </c>
      <c r="Q1043">
        <v>1</v>
      </c>
      <c r="R1043">
        <f>IF(Sheet1!S1043="Single",0,IF(Sheet1!S1043="Married",1,2))</f>
        <v>0</v>
      </c>
      <c r="S1043">
        <v>8463</v>
      </c>
      <c r="T1043">
        <v>23490</v>
      </c>
      <c r="U1043">
        <v>0</v>
      </c>
      <c r="V1043">
        <f>IF(Sheet1!X1043="No",0,1)</f>
        <v>0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</row>
    <row r="1044" spans="1:34" x14ac:dyDescent="0.3">
      <c r="A1044">
        <f>IF(Sheet1!C1044="No",0,1)</f>
        <v>0</v>
      </c>
      <c r="B1044">
        <v>44</v>
      </c>
      <c r="C1044">
        <f>IF(Sheet1!D1044="Non-Travel",0,IF(Sheet1!D1044="Travel_Frequently",1,2))</f>
        <v>0</v>
      </c>
      <c r="D1044">
        <v>981</v>
      </c>
      <c r="E1044">
        <f>IF(Sheet1!F1044="Human Resources",0,IF(Sheet1!F1044="Research &amp; Development",1,2))</f>
        <v>1</v>
      </c>
      <c r="F1044">
        <v>5</v>
      </c>
      <c r="G1044">
        <v>3</v>
      </c>
      <c r="H1044" cm="1">
        <f t="array" ref="H1044">_xlfn.IFS(Sheet1!I1044="Human Resources",0,Sheet1!I1044="Life Sciences",1,Sheet1!I1044="Marketing",2,Sheet1!I1044="Medical",3,Sheet1!I1044="Technical Degree",4,Sheet1!I1044="Other",5)</f>
        <v>1</v>
      </c>
      <c r="I1044">
        <v>1</v>
      </c>
      <c r="J1044">
        <v>1471</v>
      </c>
      <c r="K1044">
        <v>3</v>
      </c>
      <c r="L1044">
        <f>IF(Sheet1!M1044="Male",0,1)</f>
        <v>0</v>
      </c>
      <c r="M1044">
        <v>90</v>
      </c>
      <c r="N1044">
        <v>2</v>
      </c>
      <c r="O1044">
        <v>1</v>
      </c>
      <c r="P1044" cm="1">
        <f t="array" ref="P1044">_xlfn.IFS(Sheet1!Q1044="Healthcare Representative",0,Sheet1!Q1044="Human Resources",1,Sheet1!Q1044="Laboratory Technician",2,Sheet1!Q1044="Manager",3,Sheet1!Q1044="Manufacturing Director",4,Sheet1!Q1044="Research Director",5,Sheet1!Q1044="Research Scientist",6,Sheet1!Q1044="Sales Executive",7,Sheet1!Q1044="Sales Representative",8)</f>
        <v>2</v>
      </c>
      <c r="Q1044">
        <v>3</v>
      </c>
      <c r="R1044">
        <f>IF(Sheet1!S1044="Single",0,IF(Sheet1!S1044="Married",1,2))</f>
        <v>0</v>
      </c>
      <c r="S1044">
        <v>3162</v>
      </c>
      <c r="T1044">
        <v>7973</v>
      </c>
      <c r="U1044">
        <v>3</v>
      </c>
      <c r="V1044">
        <f>IF(Sheet1!X1044="No",0,1)</f>
        <v>0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</row>
    <row r="1045" spans="1:34" x14ac:dyDescent="0.3">
      <c r="A1045">
        <f>IF(Sheet1!C1045="No",0,1)</f>
        <v>0</v>
      </c>
      <c r="B1045">
        <v>53</v>
      </c>
      <c r="C1045">
        <f>IF(Sheet1!D1045="Non-Travel",0,IF(Sheet1!D1045="Travel_Frequently",1,2))</f>
        <v>2</v>
      </c>
      <c r="D1045">
        <v>447</v>
      </c>
      <c r="E1045">
        <f>IF(Sheet1!F1045="Human Resources",0,IF(Sheet1!F1045="Research &amp; Development",1,2))</f>
        <v>1</v>
      </c>
      <c r="F1045">
        <v>2</v>
      </c>
      <c r="G1045">
        <v>3</v>
      </c>
      <c r="H1045" cm="1">
        <f t="array" ref="H1045">_xlfn.IFS(Sheet1!I1045="Human Resources",0,Sheet1!I1045="Life Sciences",1,Sheet1!I1045="Marketing",2,Sheet1!I1045="Medical",3,Sheet1!I1045="Technical Degree",4,Sheet1!I1045="Other",5)</f>
        <v>3</v>
      </c>
      <c r="I1045">
        <v>1</v>
      </c>
      <c r="J1045">
        <v>1472</v>
      </c>
      <c r="K1045">
        <v>4</v>
      </c>
      <c r="L1045">
        <f>IF(Sheet1!M1045="Male",0,1)</f>
        <v>0</v>
      </c>
      <c r="M1045">
        <v>39</v>
      </c>
      <c r="N1045">
        <v>4</v>
      </c>
      <c r="O1045">
        <v>4</v>
      </c>
      <c r="P1045" cm="1">
        <f t="array" ref="P1045">_xlfn.IFS(Sheet1!Q1045="Healthcare Representative",0,Sheet1!Q1045="Human Resources",1,Sheet1!Q1045="Laboratory Technician",2,Sheet1!Q1045="Manager",3,Sheet1!Q1045="Manufacturing Director",4,Sheet1!Q1045="Research Director",5,Sheet1!Q1045="Research Scientist",6,Sheet1!Q1045="Sales Executive",7,Sheet1!Q1045="Sales Representative",8)</f>
        <v>5</v>
      </c>
      <c r="Q1045">
        <v>2</v>
      </c>
      <c r="R1045">
        <f>IF(Sheet1!S1045="Single",0,IF(Sheet1!S1045="Married",1,2))</f>
        <v>0</v>
      </c>
      <c r="S1045">
        <v>16598</v>
      </c>
      <c r="T1045">
        <v>19764</v>
      </c>
      <c r="U1045">
        <v>4</v>
      </c>
      <c r="V1045">
        <f>IF(Sheet1!X1045="No",0,1)</f>
        <v>0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</row>
    <row r="1046" spans="1:34" x14ac:dyDescent="0.3">
      <c r="A1046">
        <f>IF(Sheet1!C1046="No",0,1)</f>
        <v>0</v>
      </c>
      <c r="B1046">
        <v>49</v>
      </c>
      <c r="C1046">
        <f>IF(Sheet1!D1046="Non-Travel",0,IF(Sheet1!D1046="Travel_Frequently",1,2))</f>
        <v>2</v>
      </c>
      <c r="D1046">
        <v>1495</v>
      </c>
      <c r="E1046">
        <f>IF(Sheet1!F1046="Human Resources",0,IF(Sheet1!F1046="Research &amp; Development",1,2))</f>
        <v>1</v>
      </c>
      <c r="F1046">
        <v>5</v>
      </c>
      <c r="G1046">
        <v>4</v>
      </c>
      <c r="H1046" cm="1">
        <f t="array" ref="H1046">_xlfn.IFS(Sheet1!I1046="Human Resources",0,Sheet1!I1046="Life Sciences",1,Sheet1!I1046="Marketing",2,Sheet1!I1046="Medical",3,Sheet1!I1046="Technical Degree",4,Sheet1!I1046="Other",5)</f>
        <v>4</v>
      </c>
      <c r="I1046">
        <v>1</v>
      </c>
      <c r="J1046">
        <v>1473</v>
      </c>
      <c r="K1046">
        <v>1</v>
      </c>
      <c r="L1046">
        <f>IF(Sheet1!M1046="Male",0,1)</f>
        <v>0</v>
      </c>
      <c r="M1046">
        <v>96</v>
      </c>
      <c r="N1046">
        <v>3</v>
      </c>
      <c r="O1046">
        <v>2</v>
      </c>
      <c r="P1046" cm="1">
        <f t="array" ref="P1046">_xlfn.IFS(Sheet1!Q1046="Healthcare Representative",0,Sheet1!Q1046="Human Resources",1,Sheet1!Q1046="Laboratory Technician",2,Sheet1!Q1046="Manager",3,Sheet1!Q1046="Manufacturing Director",4,Sheet1!Q1046="Research Director",5,Sheet1!Q1046="Research Scientist",6,Sheet1!Q1046="Sales Executive",7,Sheet1!Q1046="Sales Representative",8)</f>
        <v>0</v>
      </c>
      <c r="Q1046">
        <v>3</v>
      </c>
      <c r="R1046">
        <f>IF(Sheet1!S1046="Single",0,IF(Sheet1!S1046="Married",1,2))</f>
        <v>1</v>
      </c>
      <c r="S1046">
        <v>6651</v>
      </c>
      <c r="T1046">
        <v>21534</v>
      </c>
      <c r="U1046">
        <v>2</v>
      </c>
      <c r="V1046">
        <f>IF(Sheet1!X1046="No",0,1)</f>
        <v>0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</row>
    <row r="1047" spans="1:34" x14ac:dyDescent="0.3">
      <c r="A1047">
        <f>IF(Sheet1!C1047="No",0,1)</f>
        <v>0</v>
      </c>
      <c r="B1047">
        <v>40</v>
      </c>
      <c r="C1047">
        <f>IF(Sheet1!D1047="Non-Travel",0,IF(Sheet1!D1047="Travel_Frequently",1,2))</f>
        <v>2</v>
      </c>
      <c r="D1047">
        <v>896</v>
      </c>
      <c r="E1047">
        <f>IF(Sheet1!F1047="Human Resources",0,IF(Sheet1!F1047="Research &amp; Development",1,2))</f>
        <v>1</v>
      </c>
      <c r="F1047">
        <v>2</v>
      </c>
      <c r="G1047">
        <v>3</v>
      </c>
      <c r="H1047" cm="1">
        <f t="array" ref="H1047">_xlfn.IFS(Sheet1!I1047="Human Resources",0,Sheet1!I1047="Life Sciences",1,Sheet1!I1047="Marketing",2,Sheet1!I1047="Medical",3,Sheet1!I1047="Technical Degree",4,Sheet1!I1047="Other",5)</f>
        <v>3</v>
      </c>
      <c r="I1047">
        <v>1</v>
      </c>
      <c r="J1047">
        <v>1474</v>
      </c>
      <c r="K1047">
        <v>3</v>
      </c>
      <c r="L1047">
        <f>IF(Sheet1!M1047="Male",0,1)</f>
        <v>0</v>
      </c>
      <c r="M1047">
        <v>68</v>
      </c>
      <c r="N1047">
        <v>3</v>
      </c>
      <c r="O1047">
        <v>1</v>
      </c>
      <c r="P1047" cm="1">
        <f t="array" ref="P1047">_xlfn.IFS(Sheet1!Q1047="Healthcare Representative",0,Sheet1!Q1047="Human Resources",1,Sheet1!Q1047="Laboratory Technician",2,Sheet1!Q1047="Manager",3,Sheet1!Q1047="Manufacturing Director",4,Sheet1!Q1047="Research Director",5,Sheet1!Q1047="Research Scientist",6,Sheet1!Q1047="Sales Executive",7,Sheet1!Q1047="Sales Representative",8)</f>
        <v>6</v>
      </c>
      <c r="Q1047">
        <v>3</v>
      </c>
      <c r="R1047">
        <f>IF(Sheet1!S1047="Single",0,IF(Sheet1!S1047="Married",1,2))</f>
        <v>2</v>
      </c>
      <c r="S1047">
        <v>2345</v>
      </c>
      <c r="T1047">
        <v>8045</v>
      </c>
      <c r="U1047">
        <v>2</v>
      </c>
      <c r="V1047">
        <f>IF(Sheet1!X1047="No",0,1)</f>
        <v>0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</row>
    <row r="1048" spans="1:34" x14ac:dyDescent="0.3">
      <c r="A1048">
        <f>IF(Sheet1!C1048="No",0,1)</f>
        <v>0</v>
      </c>
      <c r="B1048">
        <v>44</v>
      </c>
      <c r="C1048">
        <f>IF(Sheet1!D1048="Non-Travel",0,IF(Sheet1!D1048="Travel_Frequently",1,2))</f>
        <v>2</v>
      </c>
      <c r="D1048">
        <v>1467</v>
      </c>
      <c r="E1048">
        <f>IF(Sheet1!F1048="Human Resources",0,IF(Sheet1!F1048="Research &amp; Development",1,2))</f>
        <v>1</v>
      </c>
      <c r="F1048">
        <v>20</v>
      </c>
      <c r="G1048">
        <v>3</v>
      </c>
      <c r="H1048" cm="1">
        <f t="array" ref="H1048">_xlfn.IFS(Sheet1!I1048="Human Resources",0,Sheet1!I1048="Life Sciences",1,Sheet1!I1048="Marketing",2,Sheet1!I1048="Medical",3,Sheet1!I1048="Technical Degree",4,Sheet1!I1048="Other",5)</f>
        <v>1</v>
      </c>
      <c r="I1048">
        <v>1</v>
      </c>
      <c r="J1048">
        <v>1475</v>
      </c>
      <c r="K1048">
        <v>4</v>
      </c>
      <c r="L1048">
        <f>IF(Sheet1!M1048="Male",0,1)</f>
        <v>0</v>
      </c>
      <c r="M1048">
        <v>49</v>
      </c>
      <c r="N1048">
        <v>3</v>
      </c>
      <c r="O1048">
        <v>1</v>
      </c>
      <c r="P1048" cm="1">
        <f t="array" ref="P1048">_xlfn.IFS(Sheet1!Q1048="Healthcare Representative",0,Sheet1!Q1048="Human Resources",1,Sheet1!Q1048="Laboratory Technician",2,Sheet1!Q1048="Manager",3,Sheet1!Q1048="Manufacturing Director",4,Sheet1!Q1048="Research Director",5,Sheet1!Q1048="Research Scientist",6,Sheet1!Q1048="Sales Executive",7,Sheet1!Q1048="Sales Representative",8)</f>
        <v>6</v>
      </c>
      <c r="Q1048">
        <v>2</v>
      </c>
      <c r="R1048">
        <f>IF(Sheet1!S1048="Single",0,IF(Sheet1!S1048="Married",1,2))</f>
        <v>0</v>
      </c>
      <c r="S1048">
        <v>3420</v>
      </c>
      <c r="T1048">
        <v>21158</v>
      </c>
      <c r="U1048">
        <v>1</v>
      </c>
      <c r="V1048">
        <f>IF(Sheet1!X1048="No",0,1)</f>
        <v>0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</row>
    <row r="1049" spans="1:34" x14ac:dyDescent="0.3">
      <c r="A1049">
        <f>IF(Sheet1!C1049="No",0,1)</f>
        <v>0</v>
      </c>
      <c r="B1049">
        <v>33</v>
      </c>
      <c r="C1049">
        <f>IF(Sheet1!D1049="Non-Travel",0,IF(Sheet1!D1049="Travel_Frequently",1,2))</f>
        <v>1</v>
      </c>
      <c r="D1049">
        <v>430</v>
      </c>
      <c r="E1049">
        <f>IF(Sheet1!F1049="Human Resources",0,IF(Sheet1!F1049="Research &amp; Development",1,2))</f>
        <v>2</v>
      </c>
      <c r="F1049">
        <v>7</v>
      </c>
      <c r="G1049">
        <v>3</v>
      </c>
      <c r="H1049" cm="1">
        <f t="array" ref="H1049">_xlfn.IFS(Sheet1!I1049="Human Resources",0,Sheet1!I1049="Life Sciences",1,Sheet1!I1049="Marketing",2,Sheet1!I1049="Medical",3,Sheet1!I1049="Technical Degree",4,Sheet1!I1049="Other",5)</f>
        <v>3</v>
      </c>
      <c r="I1049">
        <v>1</v>
      </c>
      <c r="J1049">
        <v>1477</v>
      </c>
      <c r="K1049">
        <v>4</v>
      </c>
      <c r="L1049">
        <f>IF(Sheet1!M1049="Male",0,1)</f>
        <v>0</v>
      </c>
      <c r="M1049">
        <v>54</v>
      </c>
      <c r="N1049">
        <v>3</v>
      </c>
      <c r="O1049">
        <v>2</v>
      </c>
      <c r="P1049" cm="1">
        <f t="array" ref="P1049">_xlfn.IFS(Sheet1!Q1049="Healthcare Representative",0,Sheet1!Q1049="Human Resources",1,Sheet1!Q1049="Laboratory Technician",2,Sheet1!Q1049="Manager",3,Sheet1!Q1049="Manufacturing Director",4,Sheet1!Q1049="Research Director",5,Sheet1!Q1049="Research Scientist",6,Sheet1!Q1049="Sales Executive",7,Sheet1!Q1049="Sales Representative",8)</f>
        <v>7</v>
      </c>
      <c r="Q1049">
        <v>1</v>
      </c>
      <c r="R1049">
        <f>IF(Sheet1!S1049="Single",0,IF(Sheet1!S1049="Married",1,2))</f>
        <v>1</v>
      </c>
      <c r="S1049">
        <v>4373</v>
      </c>
      <c r="T1049">
        <v>17456</v>
      </c>
      <c r="U1049">
        <v>0</v>
      </c>
      <c r="V1049">
        <f>IF(Sheet1!X1049="No",0,1)</f>
        <v>0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</row>
    <row r="1050" spans="1:34" x14ac:dyDescent="0.3">
      <c r="A1050">
        <f>IF(Sheet1!C1050="No",0,1)</f>
        <v>0</v>
      </c>
      <c r="B1050">
        <v>34</v>
      </c>
      <c r="C1050">
        <f>IF(Sheet1!D1050="Non-Travel",0,IF(Sheet1!D1050="Travel_Frequently",1,2))</f>
        <v>2</v>
      </c>
      <c r="D1050">
        <v>1326</v>
      </c>
      <c r="E1050">
        <f>IF(Sheet1!F1050="Human Resources",0,IF(Sheet1!F1050="Research &amp; Development",1,2))</f>
        <v>2</v>
      </c>
      <c r="F1050">
        <v>3</v>
      </c>
      <c r="G1050">
        <v>3</v>
      </c>
      <c r="H1050" cm="1">
        <f t="array" ref="H1050">_xlfn.IFS(Sheet1!I1050="Human Resources",0,Sheet1!I1050="Life Sciences",1,Sheet1!I1050="Marketing",2,Sheet1!I1050="Medical",3,Sheet1!I1050="Technical Degree",4,Sheet1!I1050="Other",5)</f>
        <v>5</v>
      </c>
      <c r="I1050">
        <v>1</v>
      </c>
      <c r="J1050">
        <v>1478</v>
      </c>
      <c r="K1050">
        <v>4</v>
      </c>
      <c r="L1050">
        <f>IF(Sheet1!M1050="Male",0,1)</f>
        <v>0</v>
      </c>
      <c r="M1050">
        <v>81</v>
      </c>
      <c r="N1050">
        <v>1</v>
      </c>
      <c r="O1050">
        <v>2</v>
      </c>
      <c r="P1050" cm="1">
        <f t="array" ref="P1050">_xlfn.IFS(Sheet1!Q1050="Healthcare Representative",0,Sheet1!Q1050="Human Resources",1,Sheet1!Q1050="Laboratory Technician",2,Sheet1!Q1050="Manager",3,Sheet1!Q1050="Manufacturing Director",4,Sheet1!Q1050="Research Director",5,Sheet1!Q1050="Research Scientist",6,Sheet1!Q1050="Sales Executive",7,Sheet1!Q1050="Sales Representative",8)</f>
        <v>7</v>
      </c>
      <c r="Q1050">
        <v>1</v>
      </c>
      <c r="R1050">
        <f>IF(Sheet1!S1050="Single",0,IF(Sheet1!S1050="Married",1,2))</f>
        <v>0</v>
      </c>
      <c r="S1050">
        <v>4759</v>
      </c>
      <c r="T1050">
        <v>15891</v>
      </c>
      <c r="U1050">
        <v>3</v>
      </c>
      <c r="V1050">
        <f>IF(Sheet1!X1050="No",0,1)</f>
        <v>0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</row>
    <row r="1051" spans="1:34" x14ac:dyDescent="0.3">
      <c r="A1051">
        <f>IF(Sheet1!C1051="No",0,1)</f>
        <v>0</v>
      </c>
      <c r="B1051">
        <v>30</v>
      </c>
      <c r="C1051">
        <f>IF(Sheet1!D1051="Non-Travel",0,IF(Sheet1!D1051="Travel_Frequently",1,2))</f>
        <v>2</v>
      </c>
      <c r="D1051">
        <v>1358</v>
      </c>
      <c r="E1051">
        <f>IF(Sheet1!F1051="Human Resources",0,IF(Sheet1!F1051="Research &amp; Development",1,2))</f>
        <v>2</v>
      </c>
      <c r="F1051">
        <v>16</v>
      </c>
      <c r="G1051">
        <v>1</v>
      </c>
      <c r="H1051" cm="1">
        <f t="array" ref="H1051">_xlfn.IFS(Sheet1!I1051="Human Resources",0,Sheet1!I1051="Life Sciences",1,Sheet1!I1051="Marketing",2,Sheet1!I1051="Medical",3,Sheet1!I1051="Technical Degree",4,Sheet1!I1051="Other",5)</f>
        <v>1</v>
      </c>
      <c r="I1051">
        <v>1</v>
      </c>
      <c r="J1051">
        <v>1479</v>
      </c>
      <c r="K1051">
        <v>4</v>
      </c>
      <c r="L1051">
        <f>IF(Sheet1!M1051="Male",0,1)</f>
        <v>0</v>
      </c>
      <c r="M1051">
        <v>96</v>
      </c>
      <c r="N1051">
        <v>3</v>
      </c>
      <c r="O1051">
        <v>2</v>
      </c>
      <c r="P1051" cm="1">
        <f t="array" ref="P1051">_xlfn.IFS(Sheet1!Q1051="Healthcare Representative",0,Sheet1!Q1051="Human Resources",1,Sheet1!Q1051="Laboratory Technician",2,Sheet1!Q1051="Manager",3,Sheet1!Q1051="Manufacturing Director",4,Sheet1!Q1051="Research Director",5,Sheet1!Q1051="Research Scientist",6,Sheet1!Q1051="Sales Executive",7,Sheet1!Q1051="Sales Representative",8)</f>
        <v>7</v>
      </c>
      <c r="Q1051">
        <v>3</v>
      </c>
      <c r="R1051">
        <f>IF(Sheet1!S1051="Single",0,IF(Sheet1!S1051="Married",1,2))</f>
        <v>1</v>
      </c>
      <c r="S1051">
        <v>5301</v>
      </c>
      <c r="T1051">
        <v>2939</v>
      </c>
      <c r="U1051">
        <v>8</v>
      </c>
      <c r="V1051">
        <f>IF(Sheet1!X1051="No",0,1)</f>
        <v>0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</row>
    <row r="1052" spans="1:34" x14ac:dyDescent="0.3">
      <c r="A1052">
        <f>IF(Sheet1!C1052="No",0,1)</f>
        <v>0</v>
      </c>
      <c r="B1052">
        <v>42</v>
      </c>
      <c r="C1052">
        <f>IF(Sheet1!D1052="Non-Travel",0,IF(Sheet1!D1052="Travel_Frequently",1,2))</f>
        <v>1</v>
      </c>
      <c r="D1052">
        <v>748</v>
      </c>
      <c r="E1052">
        <f>IF(Sheet1!F1052="Human Resources",0,IF(Sheet1!F1052="Research &amp; Development",1,2))</f>
        <v>1</v>
      </c>
      <c r="F1052">
        <v>9</v>
      </c>
      <c r="G1052">
        <v>2</v>
      </c>
      <c r="H1052" cm="1">
        <f t="array" ref="H1052">_xlfn.IFS(Sheet1!I1052="Human Resources",0,Sheet1!I1052="Life Sciences",1,Sheet1!I1052="Marketing",2,Sheet1!I1052="Medical",3,Sheet1!I1052="Technical Degree",4,Sheet1!I1052="Other",5)</f>
        <v>3</v>
      </c>
      <c r="I1052">
        <v>1</v>
      </c>
      <c r="J1052">
        <v>1480</v>
      </c>
      <c r="K1052">
        <v>1</v>
      </c>
      <c r="L1052">
        <f>IF(Sheet1!M1052="Male",0,1)</f>
        <v>1</v>
      </c>
      <c r="M1052">
        <v>74</v>
      </c>
      <c r="N1052">
        <v>3</v>
      </c>
      <c r="O1052">
        <v>1</v>
      </c>
      <c r="P1052" cm="1">
        <f t="array" ref="P1052">_xlfn.IFS(Sheet1!Q1052="Healthcare Representative",0,Sheet1!Q1052="Human Resources",1,Sheet1!Q1052="Laboratory Technician",2,Sheet1!Q1052="Manager",3,Sheet1!Q1052="Manufacturing Director",4,Sheet1!Q1052="Research Director",5,Sheet1!Q1052="Research Scientist",6,Sheet1!Q1052="Sales Executive",7,Sheet1!Q1052="Sales Representative",8)</f>
        <v>2</v>
      </c>
      <c r="Q1052">
        <v>4</v>
      </c>
      <c r="R1052">
        <f>IF(Sheet1!S1052="Single",0,IF(Sheet1!S1052="Married",1,2))</f>
        <v>0</v>
      </c>
      <c r="S1052">
        <v>3673</v>
      </c>
      <c r="T1052">
        <v>16458</v>
      </c>
      <c r="U1052">
        <v>1</v>
      </c>
      <c r="V1052">
        <f>IF(Sheet1!X1052="No",0,1)</f>
        <v>0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</row>
    <row r="1053" spans="1:34" x14ac:dyDescent="0.3">
      <c r="A1053">
        <f>IF(Sheet1!C1053="No",0,1)</f>
        <v>0</v>
      </c>
      <c r="B1053">
        <v>44</v>
      </c>
      <c r="C1053">
        <f>IF(Sheet1!D1053="Non-Travel",0,IF(Sheet1!D1053="Travel_Frequently",1,2))</f>
        <v>1</v>
      </c>
      <c r="D1053">
        <v>383</v>
      </c>
      <c r="E1053">
        <f>IF(Sheet1!F1053="Human Resources",0,IF(Sheet1!F1053="Research &amp; Development",1,2))</f>
        <v>2</v>
      </c>
      <c r="F1053">
        <v>1</v>
      </c>
      <c r="G1053">
        <v>5</v>
      </c>
      <c r="H1053" cm="1">
        <f t="array" ref="H1053">_xlfn.IFS(Sheet1!I1053="Human Resources",0,Sheet1!I1053="Life Sciences",1,Sheet1!I1053="Marketing",2,Sheet1!I1053="Medical",3,Sheet1!I1053="Technical Degree",4,Sheet1!I1053="Other",5)</f>
        <v>2</v>
      </c>
      <c r="I1053">
        <v>1</v>
      </c>
      <c r="J1053">
        <v>1481</v>
      </c>
      <c r="K1053">
        <v>1</v>
      </c>
      <c r="L1053">
        <f>IF(Sheet1!M1053="Male",0,1)</f>
        <v>1</v>
      </c>
      <c r="M1053">
        <v>79</v>
      </c>
      <c r="N1053">
        <v>3</v>
      </c>
      <c r="O1053">
        <v>2</v>
      </c>
      <c r="P1053" cm="1">
        <f t="array" ref="P1053">_xlfn.IFS(Sheet1!Q1053="Healthcare Representative",0,Sheet1!Q1053="Human Resources",1,Sheet1!Q1053="Laboratory Technician",2,Sheet1!Q1053="Manager",3,Sheet1!Q1053="Manufacturing Director",4,Sheet1!Q1053="Research Director",5,Sheet1!Q1053="Research Scientist",6,Sheet1!Q1053="Sales Executive",7,Sheet1!Q1053="Sales Representative",8)</f>
        <v>7</v>
      </c>
      <c r="Q1053">
        <v>3</v>
      </c>
      <c r="R1053">
        <f>IF(Sheet1!S1053="Single",0,IF(Sheet1!S1053="Married",1,2))</f>
        <v>1</v>
      </c>
      <c r="S1053">
        <v>4768</v>
      </c>
      <c r="T1053">
        <v>9282</v>
      </c>
      <c r="U1053">
        <v>7</v>
      </c>
      <c r="V1053">
        <f>IF(Sheet1!X1053="No",0,1)</f>
        <v>0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</row>
    <row r="1054" spans="1:34" x14ac:dyDescent="0.3">
      <c r="A1054">
        <f>IF(Sheet1!C1054="No",0,1)</f>
        <v>0</v>
      </c>
      <c r="B1054">
        <v>30</v>
      </c>
      <c r="C1054">
        <f>IF(Sheet1!D1054="Non-Travel",0,IF(Sheet1!D1054="Travel_Frequently",1,2))</f>
        <v>0</v>
      </c>
      <c r="D1054">
        <v>990</v>
      </c>
      <c r="E1054">
        <f>IF(Sheet1!F1054="Human Resources",0,IF(Sheet1!F1054="Research &amp; Development",1,2))</f>
        <v>1</v>
      </c>
      <c r="F1054">
        <v>7</v>
      </c>
      <c r="G1054">
        <v>3</v>
      </c>
      <c r="H1054" cm="1">
        <f t="array" ref="H1054">_xlfn.IFS(Sheet1!I1054="Human Resources",0,Sheet1!I1054="Life Sciences",1,Sheet1!I1054="Marketing",2,Sheet1!I1054="Medical",3,Sheet1!I1054="Technical Degree",4,Sheet1!I1054="Other",5)</f>
        <v>4</v>
      </c>
      <c r="I1054">
        <v>1</v>
      </c>
      <c r="J1054">
        <v>1482</v>
      </c>
      <c r="K1054">
        <v>3</v>
      </c>
      <c r="L1054">
        <f>IF(Sheet1!M1054="Male",0,1)</f>
        <v>0</v>
      </c>
      <c r="M1054">
        <v>64</v>
      </c>
      <c r="N1054">
        <v>3</v>
      </c>
      <c r="O1054">
        <v>1</v>
      </c>
      <c r="P1054" cm="1">
        <f t="array" ref="P1054">_xlfn.IFS(Sheet1!Q1054="Healthcare Representative",0,Sheet1!Q1054="Human Resources",1,Sheet1!Q1054="Laboratory Technician",2,Sheet1!Q1054="Manager",3,Sheet1!Q1054="Manufacturing Director",4,Sheet1!Q1054="Research Director",5,Sheet1!Q1054="Research Scientist",6,Sheet1!Q1054="Sales Executive",7,Sheet1!Q1054="Sales Representative",8)</f>
        <v>6</v>
      </c>
      <c r="Q1054">
        <v>3</v>
      </c>
      <c r="R1054">
        <f>IF(Sheet1!S1054="Single",0,IF(Sheet1!S1054="Married",1,2))</f>
        <v>2</v>
      </c>
      <c r="S1054">
        <v>1274</v>
      </c>
      <c r="T1054">
        <v>7152</v>
      </c>
      <c r="U1054">
        <v>1</v>
      </c>
      <c r="V1054">
        <f>IF(Sheet1!X1054="No",0,1)</f>
        <v>0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</row>
    <row r="1055" spans="1:34" x14ac:dyDescent="0.3">
      <c r="A1055">
        <f>IF(Sheet1!C1055="No",0,1)</f>
        <v>0</v>
      </c>
      <c r="B1055">
        <v>57</v>
      </c>
      <c r="C1055">
        <f>IF(Sheet1!D1055="Non-Travel",0,IF(Sheet1!D1055="Travel_Frequently",1,2))</f>
        <v>2</v>
      </c>
      <c r="D1055">
        <v>405</v>
      </c>
      <c r="E1055">
        <f>IF(Sheet1!F1055="Human Resources",0,IF(Sheet1!F1055="Research &amp; Development",1,2))</f>
        <v>1</v>
      </c>
      <c r="F1055">
        <v>1</v>
      </c>
      <c r="G1055">
        <v>2</v>
      </c>
      <c r="H1055" cm="1">
        <f t="array" ref="H1055">_xlfn.IFS(Sheet1!I1055="Human Resources",0,Sheet1!I1055="Life Sciences",1,Sheet1!I1055="Marketing",2,Sheet1!I1055="Medical",3,Sheet1!I1055="Technical Degree",4,Sheet1!I1055="Other",5)</f>
        <v>1</v>
      </c>
      <c r="I1055">
        <v>1</v>
      </c>
      <c r="J1055">
        <v>1483</v>
      </c>
      <c r="K1055">
        <v>2</v>
      </c>
      <c r="L1055">
        <f>IF(Sheet1!M1055="Male",0,1)</f>
        <v>0</v>
      </c>
      <c r="M1055">
        <v>93</v>
      </c>
      <c r="N1055">
        <v>4</v>
      </c>
      <c r="O1055">
        <v>2</v>
      </c>
      <c r="P1055" cm="1">
        <f t="array" ref="P1055">_xlfn.IFS(Sheet1!Q1055="Healthcare Representative",0,Sheet1!Q1055="Human Resources",1,Sheet1!Q1055="Laboratory Technician",2,Sheet1!Q1055="Manager",3,Sheet1!Q1055="Manufacturing Director",4,Sheet1!Q1055="Research Director",5,Sheet1!Q1055="Research Scientist",6,Sheet1!Q1055="Sales Executive",7,Sheet1!Q1055="Sales Representative",8)</f>
        <v>6</v>
      </c>
      <c r="Q1055">
        <v>3</v>
      </c>
      <c r="R1055">
        <f>IF(Sheet1!S1055="Single",0,IF(Sheet1!S1055="Married",1,2))</f>
        <v>1</v>
      </c>
      <c r="S1055">
        <v>4900</v>
      </c>
      <c r="T1055">
        <v>2721</v>
      </c>
      <c r="U1055">
        <v>0</v>
      </c>
      <c r="V1055">
        <f>IF(Sheet1!X1055="No",0,1)</f>
        <v>0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</row>
    <row r="1056" spans="1:34" x14ac:dyDescent="0.3">
      <c r="A1056">
        <f>IF(Sheet1!C1056="No",0,1)</f>
        <v>0</v>
      </c>
      <c r="B1056">
        <v>49</v>
      </c>
      <c r="C1056">
        <f>IF(Sheet1!D1056="Non-Travel",0,IF(Sheet1!D1056="Travel_Frequently",1,2))</f>
        <v>2</v>
      </c>
      <c r="D1056">
        <v>1490</v>
      </c>
      <c r="E1056">
        <f>IF(Sheet1!F1056="Human Resources",0,IF(Sheet1!F1056="Research &amp; Development",1,2))</f>
        <v>1</v>
      </c>
      <c r="F1056">
        <v>7</v>
      </c>
      <c r="G1056">
        <v>4</v>
      </c>
      <c r="H1056" cm="1">
        <f t="array" ref="H1056">_xlfn.IFS(Sheet1!I1056="Human Resources",0,Sheet1!I1056="Life Sciences",1,Sheet1!I1056="Marketing",2,Sheet1!I1056="Medical",3,Sheet1!I1056="Technical Degree",4,Sheet1!I1056="Other",5)</f>
        <v>1</v>
      </c>
      <c r="I1056">
        <v>1</v>
      </c>
      <c r="J1056">
        <v>1484</v>
      </c>
      <c r="K1056">
        <v>3</v>
      </c>
      <c r="L1056">
        <f>IF(Sheet1!M1056="Male",0,1)</f>
        <v>0</v>
      </c>
      <c r="M1056">
        <v>35</v>
      </c>
      <c r="N1056">
        <v>3</v>
      </c>
      <c r="O1056">
        <v>3</v>
      </c>
      <c r="P1056" cm="1">
        <f t="array" ref="P1056">_xlfn.IFS(Sheet1!Q1056="Healthcare Representative",0,Sheet1!Q1056="Human Resources",1,Sheet1!Q1056="Laboratory Technician",2,Sheet1!Q1056="Manager",3,Sheet1!Q1056="Manufacturing Director",4,Sheet1!Q1056="Research Director",5,Sheet1!Q1056="Research Scientist",6,Sheet1!Q1056="Sales Executive",7,Sheet1!Q1056="Sales Representative",8)</f>
        <v>0</v>
      </c>
      <c r="Q1056">
        <v>2</v>
      </c>
      <c r="R1056">
        <f>IF(Sheet1!S1056="Single",0,IF(Sheet1!S1056="Married",1,2))</f>
        <v>2</v>
      </c>
      <c r="S1056">
        <v>10466</v>
      </c>
      <c r="T1056">
        <v>20948</v>
      </c>
      <c r="U1056">
        <v>3</v>
      </c>
      <c r="V1056">
        <f>IF(Sheet1!X1056="No",0,1)</f>
        <v>0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</row>
    <row r="1057" spans="1:34" x14ac:dyDescent="0.3">
      <c r="A1057">
        <f>IF(Sheet1!C1057="No",0,1)</f>
        <v>0</v>
      </c>
      <c r="B1057">
        <v>34</v>
      </c>
      <c r="C1057">
        <f>IF(Sheet1!D1057="Non-Travel",0,IF(Sheet1!D1057="Travel_Frequently",1,2))</f>
        <v>1</v>
      </c>
      <c r="D1057">
        <v>829</v>
      </c>
      <c r="E1057">
        <f>IF(Sheet1!F1057="Human Resources",0,IF(Sheet1!F1057="Research &amp; Development",1,2))</f>
        <v>1</v>
      </c>
      <c r="F1057">
        <v>15</v>
      </c>
      <c r="G1057">
        <v>3</v>
      </c>
      <c r="H1057" cm="1">
        <f t="array" ref="H1057">_xlfn.IFS(Sheet1!I1057="Human Resources",0,Sheet1!I1057="Life Sciences",1,Sheet1!I1057="Marketing",2,Sheet1!I1057="Medical",3,Sheet1!I1057="Technical Degree",4,Sheet1!I1057="Other",5)</f>
        <v>3</v>
      </c>
      <c r="I1057">
        <v>1</v>
      </c>
      <c r="J1057">
        <v>1485</v>
      </c>
      <c r="K1057">
        <v>2</v>
      </c>
      <c r="L1057">
        <f>IF(Sheet1!M1057="Male",0,1)</f>
        <v>0</v>
      </c>
      <c r="M1057">
        <v>71</v>
      </c>
      <c r="N1057">
        <v>3</v>
      </c>
      <c r="O1057">
        <v>4</v>
      </c>
      <c r="P1057" cm="1">
        <f t="array" ref="P1057">_xlfn.IFS(Sheet1!Q1057="Healthcare Representative",0,Sheet1!Q1057="Human Resources",1,Sheet1!Q1057="Laboratory Technician",2,Sheet1!Q1057="Manager",3,Sheet1!Q1057="Manufacturing Director",4,Sheet1!Q1057="Research Director",5,Sheet1!Q1057="Research Scientist",6,Sheet1!Q1057="Sales Executive",7,Sheet1!Q1057="Sales Representative",8)</f>
        <v>5</v>
      </c>
      <c r="Q1057">
        <v>1</v>
      </c>
      <c r="R1057">
        <f>IF(Sheet1!S1057="Single",0,IF(Sheet1!S1057="Married",1,2))</f>
        <v>2</v>
      </c>
      <c r="S1057">
        <v>17007</v>
      </c>
      <c r="T1057">
        <v>11929</v>
      </c>
      <c r="U1057">
        <v>7</v>
      </c>
      <c r="V1057">
        <f>IF(Sheet1!X1057="No",0,1)</f>
        <v>0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</row>
    <row r="1058" spans="1:34" x14ac:dyDescent="0.3">
      <c r="A1058">
        <f>IF(Sheet1!C1058="No",0,1)</f>
        <v>1</v>
      </c>
      <c r="B1058">
        <v>28</v>
      </c>
      <c r="C1058">
        <f>IF(Sheet1!D1058="Non-Travel",0,IF(Sheet1!D1058="Travel_Frequently",1,2))</f>
        <v>1</v>
      </c>
      <c r="D1058">
        <v>1496</v>
      </c>
      <c r="E1058">
        <f>IF(Sheet1!F1058="Human Resources",0,IF(Sheet1!F1058="Research &amp; Development",1,2))</f>
        <v>2</v>
      </c>
      <c r="F1058">
        <v>1</v>
      </c>
      <c r="G1058">
        <v>3</v>
      </c>
      <c r="H1058" cm="1">
        <f t="array" ref="H1058">_xlfn.IFS(Sheet1!I1058="Human Resources",0,Sheet1!I1058="Life Sciences",1,Sheet1!I1058="Marketing",2,Sheet1!I1058="Medical",3,Sheet1!I1058="Technical Degree",4,Sheet1!I1058="Other",5)</f>
        <v>4</v>
      </c>
      <c r="I1058">
        <v>1</v>
      </c>
      <c r="J1058">
        <v>1486</v>
      </c>
      <c r="K1058">
        <v>1</v>
      </c>
      <c r="L1058">
        <f>IF(Sheet1!M1058="Male",0,1)</f>
        <v>0</v>
      </c>
      <c r="M1058">
        <v>92</v>
      </c>
      <c r="N1058">
        <v>3</v>
      </c>
      <c r="O1058">
        <v>1</v>
      </c>
      <c r="P1058" cm="1">
        <f t="array" ref="P1058">_xlfn.IFS(Sheet1!Q1058="Healthcare Representative",0,Sheet1!Q1058="Human Resources",1,Sheet1!Q1058="Laboratory Technician",2,Sheet1!Q1058="Manager",3,Sheet1!Q1058="Manufacturing Director",4,Sheet1!Q1058="Research Director",5,Sheet1!Q1058="Research Scientist",6,Sheet1!Q1058="Sales Executive",7,Sheet1!Q1058="Sales Representative",8)</f>
        <v>8</v>
      </c>
      <c r="Q1058">
        <v>3</v>
      </c>
      <c r="R1058">
        <f>IF(Sheet1!S1058="Single",0,IF(Sheet1!S1058="Married",1,2))</f>
        <v>1</v>
      </c>
      <c r="S1058">
        <v>2909</v>
      </c>
      <c r="T1058">
        <v>15747</v>
      </c>
      <c r="U1058">
        <v>3</v>
      </c>
      <c r="V1058">
        <f>IF(Sheet1!X1058="No",0,1)</f>
        <v>0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</row>
    <row r="1059" spans="1:34" x14ac:dyDescent="0.3">
      <c r="A1059">
        <f>IF(Sheet1!C1059="No",0,1)</f>
        <v>1</v>
      </c>
      <c r="B1059">
        <v>29</v>
      </c>
      <c r="C1059">
        <f>IF(Sheet1!D1059="Non-Travel",0,IF(Sheet1!D1059="Travel_Frequently",1,2))</f>
        <v>1</v>
      </c>
      <c r="D1059">
        <v>115</v>
      </c>
      <c r="E1059">
        <f>IF(Sheet1!F1059="Human Resources",0,IF(Sheet1!F1059="Research &amp; Development",1,2))</f>
        <v>2</v>
      </c>
      <c r="F1059">
        <v>13</v>
      </c>
      <c r="G1059">
        <v>3</v>
      </c>
      <c r="H1059" cm="1">
        <f t="array" ref="H1059">_xlfn.IFS(Sheet1!I1059="Human Resources",0,Sheet1!I1059="Life Sciences",1,Sheet1!I1059="Marketing",2,Sheet1!I1059="Medical",3,Sheet1!I1059="Technical Degree",4,Sheet1!I1059="Other",5)</f>
        <v>4</v>
      </c>
      <c r="I1059">
        <v>1</v>
      </c>
      <c r="J1059">
        <v>1487</v>
      </c>
      <c r="K1059">
        <v>1</v>
      </c>
      <c r="L1059">
        <f>IF(Sheet1!M1059="Male",0,1)</f>
        <v>1</v>
      </c>
      <c r="M1059">
        <v>51</v>
      </c>
      <c r="N1059">
        <v>3</v>
      </c>
      <c r="O1059">
        <v>2</v>
      </c>
      <c r="P1059" cm="1">
        <f t="array" ref="P1059">_xlfn.IFS(Sheet1!Q1059="Healthcare Representative",0,Sheet1!Q1059="Human Resources",1,Sheet1!Q1059="Laboratory Technician",2,Sheet1!Q1059="Manager",3,Sheet1!Q1059="Manufacturing Director",4,Sheet1!Q1059="Research Director",5,Sheet1!Q1059="Research Scientist",6,Sheet1!Q1059="Sales Executive",7,Sheet1!Q1059="Sales Representative",8)</f>
        <v>7</v>
      </c>
      <c r="Q1059">
        <v>2</v>
      </c>
      <c r="R1059">
        <f>IF(Sheet1!S1059="Single",0,IF(Sheet1!S1059="Married",1,2))</f>
        <v>0</v>
      </c>
      <c r="S1059">
        <v>5765</v>
      </c>
      <c r="T1059">
        <v>17485</v>
      </c>
      <c r="U1059">
        <v>5</v>
      </c>
      <c r="V1059">
        <f>IF(Sheet1!X1059="No",0,1)</f>
        <v>0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</row>
    <row r="1060" spans="1:34" x14ac:dyDescent="0.3">
      <c r="A1060">
        <f>IF(Sheet1!C1060="No",0,1)</f>
        <v>1</v>
      </c>
      <c r="B1060">
        <v>34</v>
      </c>
      <c r="C1060">
        <f>IF(Sheet1!D1060="Non-Travel",0,IF(Sheet1!D1060="Travel_Frequently",1,2))</f>
        <v>2</v>
      </c>
      <c r="D1060">
        <v>790</v>
      </c>
      <c r="E1060">
        <f>IF(Sheet1!F1060="Human Resources",0,IF(Sheet1!F1060="Research &amp; Development",1,2))</f>
        <v>2</v>
      </c>
      <c r="F1060">
        <v>24</v>
      </c>
      <c r="G1060">
        <v>4</v>
      </c>
      <c r="H1060" cm="1">
        <f t="array" ref="H1060">_xlfn.IFS(Sheet1!I1060="Human Resources",0,Sheet1!I1060="Life Sciences",1,Sheet1!I1060="Marketing",2,Sheet1!I1060="Medical",3,Sheet1!I1060="Technical Degree",4,Sheet1!I1060="Other",5)</f>
        <v>3</v>
      </c>
      <c r="I1060">
        <v>1</v>
      </c>
      <c r="J1060">
        <v>1489</v>
      </c>
      <c r="K1060">
        <v>1</v>
      </c>
      <c r="L1060">
        <f>IF(Sheet1!M1060="Male",0,1)</f>
        <v>1</v>
      </c>
      <c r="M1060">
        <v>40</v>
      </c>
      <c r="N1060">
        <v>2</v>
      </c>
      <c r="O1060">
        <v>2</v>
      </c>
      <c r="P1060" cm="1">
        <f t="array" ref="P1060">_xlfn.IFS(Sheet1!Q1060="Healthcare Representative",0,Sheet1!Q1060="Human Resources",1,Sheet1!Q1060="Laboratory Technician",2,Sheet1!Q1060="Manager",3,Sheet1!Q1060="Manufacturing Director",4,Sheet1!Q1060="Research Director",5,Sheet1!Q1060="Research Scientist",6,Sheet1!Q1060="Sales Executive",7,Sheet1!Q1060="Sales Representative",8)</f>
        <v>7</v>
      </c>
      <c r="Q1060">
        <v>2</v>
      </c>
      <c r="R1060">
        <f>IF(Sheet1!S1060="Single",0,IF(Sheet1!S1060="Married",1,2))</f>
        <v>0</v>
      </c>
      <c r="S1060">
        <v>4599</v>
      </c>
      <c r="T1060">
        <v>7815</v>
      </c>
      <c r="U1060">
        <v>0</v>
      </c>
      <c r="V1060">
        <f>IF(Sheet1!X1060="No",0,1)</f>
        <v>1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</row>
    <row r="1061" spans="1:34" x14ac:dyDescent="0.3">
      <c r="A1061">
        <f>IF(Sheet1!C1061="No",0,1)</f>
        <v>0</v>
      </c>
      <c r="B1061">
        <v>35</v>
      </c>
      <c r="C1061">
        <f>IF(Sheet1!D1061="Non-Travel",0,IF(Sheet1!D1061="Travel_Frequently",1,2))</f>
        <v>2</v>
      </c>
      <c r="D1061">
        <v>660</v>
      </c>
      <c r="E1061">
        <f>IF(Sheet1!F1061="Human Resources",0,IF(Sheet1!F1061="Research &amp; Development",1,2))</f>
        <v>2</v>
      </c>
      <c r="F1061">
        <v>7</v>
      </c>
      <c r="G1061">
        <v>1</v>
      </c>
      <c r="H1061" cm="1">
        <f t="array" ref="H1061">_xlfn.IFS(Sheet1!I1061="Human Resources",0,Sheet1!I1061="Life Sciences",1,Sheet1!I1061="Marketing",2,Sheet1!I1061="Medical",3,Sheet1!I1061="Technical Degree",4,Sheet1!I1061="Other",5)</f>
        <v>1</v>
      </c>
      <c r="I1061">
        <v>1</v>
      </c>
      <c r="J1061">
        <v>1492</v>
      </c>
      <c r="K1061">
        <v>4</v>
      </c>
      <c r="L1061">
        <f>IF(Sheet1!M1061="Male",0,1)</f>
        <v>0</v>
      </c>
      <c r="M1061">
        <v>76</v>
      </c>
      <c r="N1061">
        <v>3</v>
      </c>
      <c r="O1061">
        <v>1</v>
      </c>
      <c r="P1061" cm="1">
        <f t="array" ref="P1061">_xlfn.IFS(Sheet1!Q1061="Healthcare Representative",0,Sheet1!Q1061="Human Resources",1,Sheet1!Q1061="Laboratory Technician",2,Sheet1!Q1061="Manager",3,Sheet1!Q1061="Manufacturing Director",4,Sheet1!Q1061="Research Director",5,Sheet1!Q1061="Research Scientist",6,Sheet1!Q1061="Sales Executive",7,Sheet1!Q1061="Sales Representative",8)</f>
        <v>8</v>
      </c>
      <c r="Q1061">
        <v>3</v>
      </c>
      <c r="R1061">
        <f>IF(Sheet1!S1061="Single",0,IF(Sheet1!S1061="Married",1,2))</f>
        <v>1</v>
      </c>
      <c r="S1061">
        <v>2404</v>
      </c>
      <c r="T1061">
        <v>16192</v>
      </c>
      <c r="U1061">
        <v>1</v>
      </c>
      <c r="V1061">
        <f>IF(Sheet1!X1061="No",0,1)</f>
        <v>0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</row>
    <row r="1062" spans="1:34" x14ac:dyDescent="0.3">
      <c r="A1062">
        <f>IF(Sheet1!C1062="No",0,1)</f>
        <v>1</v>
      </c>
      <c r="B1062">
        <v>24</v>
      </c>
      <c r="C1062">
        <f>IF(Sheet1!D1062="Non-Travel",0,IF(Sheet1!D1062="Travel_Frequently",1,2))</f>
        <v>1</v>
      </c>
      <c r="D1062">
        <v>381</v>
      </c>
      <c r="E1062">
        <f>IF(Sheet1!F1062="Human Resources",0,IF(Sheet1!F1062="Research &amp; Development",1,2))</f>
        <v>1</v>
      </c>
      <c r="F1062">
        <v>9</v>
      </c>
      <c r="G1062">
        <v>3</v>
      </c>
      <c r="H1062" cm="1">
        <f t="array" ref="H1062">_xlfn.IFS(Sheet1!I1062="Human Resources",0,Sheet1!I1062="Life Sciences",1,Sheet1!I1062="Marketing",2,Sheet1!I1062="Medical",3,Sheet1!I1062="Technical Degree",4,Sheet1!I1062="Other",5)</f>
        <v>3</v>
      </c>
      <c r="I1062">
        <v>1</v>
      </c>
      <c r="J1062">
        <v>1494</v>
      </c>
      <c r="K1062">
        <v>2</v>
      </c>
      <c r="L1062">
        <f>IF(Sheet1!M1062="Male",0,1)</f>
        <v>0</v>
      </c>
      <c r="M1062">
        <v>89</v>
      </c>
      <c r="N1062">
        <v>3</v>
      </c>
      <c r="O1062">
        <v>1</v>
      </c>
      <c r="P1062" cm="1">
        <f t="array" ref="P1062">_xlfn.IFS(Sheet1!Q1062="Healthcare Representative",0,Sheet1!Q1062="Human Resources",1,Sheet1!Q1062="Laboratory Technician",2,Sheet1!Q1062="Manager",3,Sheet1!Q1062="Manufacturing Director",4,Sheet1!Q1062="Research Director",5,Sheet1!Q1062="Research Scientist",6,Sheet1!Q1062="Sales Executive",7,Sheet1!Q1062="Sales Representative",8)</f>
        <v>2</v>
      </c>
      <c r="Q1062">
        <v>1</v>
      </c>
      <c r="R1062">
        <f>IF(Sheet1!S1062="Single",0,IF(Sheet1!S1062="Married",1,2))</f>
        <v>0</v>
      </c>
      <c r="S1062">
        <v>3172</v>
      </c>
      <c r="T1062">
        <v>16998</v>
      </c>
      <c r="U1062">
        <v>2</v>
      </c>
      <c r="V1062">
        <f>IF(Sheet1!X1062="No",0,1)</f>
        <v>1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>
        <f>IF(Sheet1!C1063="No",0,1)</f>
        <v>0</v>
      </c>
      <c r="B1063">
        <v>24</v>
      </c>
      <c r="C1063">
        <f>IF(Sheet1!D1063="Non-Travel",0,IF(Sheet1!D1063="Travel_Frequently",1,2))</f>
        <v>0</v>
      </c>
      <c r="D1063">
        <v>830</v>
      </c>
      <c r="E1063">
        <f>IF(Sheet1!F1063="Human Resources",0,IF(Sheet1!F1063="Research &amp; Development",1,2))</f>
        <v>2</v>
      </c>
      <c r="F1063">
        <v>13</v>
      </c>
      <c r="G1063">
        <v>2</v>
      </c>
      <c r="H1063" cm="1">
        <f t="array" ref="H1063">_xlfn.IFS(Sheet1!I1063="Human Resources",0,Sheet1!I1063="Life Sciences",1,Sheet1!I1063="Marketing",2,Sheet1!I1063="Medical",3,Sheet1!I1063="Technical Degree",4,Sheet1!I1063="Other",5)</f>
        <v>1</v>
      </c>
      <c r="I1063">
        <v>1</v>
      </c>
      <c r="J1063">
        <v>1495</v>
      </c>
      <c r="K1063">
        <v>4</v>
      </c>
      <c r="L1063">
        <f>IF(Sheet1!M1063="Male",0,1)</f>
        <v>1</v>
      </c>
      <c r="M1063">
        <v>78</v>
      </c>
      <c r="N1063">
        <v>3</v>
      </c>
      <c r="O1063">
        <v>1</v>
      </c>
      <c r="P1063" cm="1">
        <f t="array" ref="P1063">_xlfn.IFS(Sheet1!Q1063="Healthcare Representative",0,Sheet1!Q1063="Human Resources",1,Sheet1!Q1063="Laboratory Technician",2,Sheet1!Q1063="Manager",3,Sheet1!Q1063="Manufacturing Director",4,Sheet1!Q1063="Research Director",5,Sheet1!Q1063="Research Scientist",6,Sheet1!Q1063="Sales Executive",7,Sheet1!Q1063="Sales Representative",8)</f>
        <v>8</v>
      </c>
      <c r="Q1063">
        <v>2</v>
      </c>
      <c r="R1063">
        <f>IF(Sheet1!S1063="Single",0,IF(Sheet1!S1063="Married",1,2))</f>
        <v>1</v>
      </c>
      <c r="S1063">
        <v>2033</v>
      </c>
      <c r="T1063">
        <v>7103</v>
      </c>
      <c r="U1063">
        <v>1</v>
      </c>
      <c r="V1063">
        <f>IF(Sheet1!X1063="No",0,1)</f>
        <v>0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</row>
    <row r="1064" spans="1:34" x14ac:dyDescent="0.3">
      <c r="A1064">
        <f>IF(Sheet1!C1064="No",0,1)</f>
        <v>0</v>
      </c>
      <c r="B1064">
        <v>44</v>
      </c>
      <c r="C1064">
        <f>IF(Sheet1!D1064="Non-Travel",0,IF(Sheet1!D1064="Travel_Frequently",1,2))</f>
        <v>1</v>
      </c>
      <c r="D1064">
        <v>1193</v>
      </c>
      <c r="E1064">
        <f>IF(Sheet1!F1064="Human Resources",0,IF(Sheet1!F1064="Research &amp; Development",1,2))</f>
        <v>1</v>
      </c>
      <c r="F1064">
        <v>2</v>
      </c>
      <c r="G1064">
        <v>1</v>
      </c>
      <c r="H1064" cm="1">
        <f t="array" ref="H1064">_xlfn.IFS(Sheet1!I1064="Human Resources",0,Sheet1!I1064="Life Sciences",1,Sheet1!I1064="Marketing",2,Sheet1!I1064="Medical",3,Sheet1!I1064="Technical Degree",4,Sheet1!I1064="Other",5)</f>
        <v>3</v>
      </c>
      <c r="I1064">
        <v>1</v>
      </c>
      <c r="J1064">
        <v>1496</v>
      </c>
      <c r="K1064">
        <v>2</v>
      </c>
      <c r="L1064">
        <f>IF(Sheet1!M1064="Male",0,1)</f>
        <v>0</v>
      </c>
      <c r="M1064">
        <v>86</v>
      </c>
      <c r="N1064">
        <v>3</v>
      </c>
      <c r="O1064">
        <v>3</v>
      </c>
      <c r="P1064" cm="1">
        <f t="array" ref="P1064">_xlfn.IFS(Sheet1!Q1064="Healthcare Representative",0,Sheet1!Q1064="Human Resources",1,Sheet1!Q1064="Laboratory Technician",2,Sheet1!Q1064="Manager",3,Sheet1!Q1064="Manufacturing Director",4,Sheet1!Q1064="Research Director",5,Sheet1!Q1064="Research Scientist",6,Sheet1!Q1064="Sales Executive",7,Sheet1!Q1064="Sales Representative",8)</f>
        <v>4</v>
      </c>
      <c r="Q1064">
        <v>3</v>
      </c>
      <c r="R1064">
        <f>IF(Sheet1!S1064="Single",0,IF(Sheet1!S1064="Married",1,2))</f>
        <v>0</v>
      </c>
      <c r="S1064">
        <v>10209</v>
      </c>
      <c r="T1064">
        <v>19719</v>
      </c>
      <c r="U1064">
        <v>5</v>
      </c>
      <c r="V1064">
        <f>IF(Sheet1!X1064="No",0,1)</f>
        <v>1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</row>
    <row r="1065" spans="1:34" x14ac:dyDescent="0.3">
      <c r="A1065">
        <f>IF(Sheet1!C1065="No",0,1)</f>
        <v>0</v>
      </c>
      <c r="B1065">
        <v>29</v>
      </c>
      <c r="C1065">
        <f>IF(Sheet1!D1065="Non-Travel",0,IF(Sheet1!D1065="Travel_Frequently",1,2))</f>
        <v>2</v>
      </c>
      <c r="D1065">
        <v>1246</v>
      </c>
      <c r="E1065">
        <f>IF(Sheet1!F1065="Human Resources",0,IF(Sheet1!F1065="Research &amp; Development",1,2))</f>
        <v>2</v>
      </c>
      <c r="F1065">
        <v>19</v>
      </c>
      <c r="G1065">
        <v>3</v>
      </c>
      <c r="H1065" cm="1">
        <f t="array" ref="H1065">_xlfn.IFS(Sheet1!I1065="Human Resources",0,Sheet1!I1065="Life Sciences",1,Sheet1!I1065="Marketing",2,Sheet1!I1065="Medical",3,Sheet1!I1065="Technical Degree",4,Sheet1!I1065="Other",5)</f>
        <v>1</v>
      </c>
      <c r="I1065">
        <v>1</v>
      </c>
      <c r="J1065">
        <v>1497</v>
      </c>
      <c r="K1065">
        <v>3</v>
      </c>
      <c r="L1065">
        <f>IF(Sheet1!M1065="Male",0,1)</f>
        <v>0</v>
      </c>
      <c r="M1065">
        <v>77</v>
      </c>
      <c r="N1065">
        <v>2</v>
      </c>
      <c r="O1065">
        <v>2</v>
      </c>
      <c r="P1065" cm="1">
        <f t="array" ref="P1065">_xlfn.IFS(Sheet1!Q1065="Healthcare Representative",0,Sheet1!Q1065="Human Resources",1,Sheet1!Q1065="Laboratory Technician",2,Sheet1!Q1065="Manager",3,Sheet1!Q1065="Manufacturing Director",4,Sheet1!Q1065="Research Director",5,Sheet1!Q1065="Research Scientist",6,Sheet1!Q1065="Sales Executive",7,Sheet1!Q1065="Sales Representative",8)</f>
        <v>7</v>
      </c>
      <c r="Q1065">
        <v>3</v>
      </c>
      <c r="R1065">
        <f>IF(Sheet1!S1065="Single",0,IF(Sheet1!S1065="Married",1,2))</f>
        <v>2</v>
      </c>
      <c r="S1065">
        <v>8620</v>
      </c>
      <c r="T1065">
        <v>23757</v>
      </c>
      <c r="U1065">
        <v>1</v>
      </c>
      <c r="V1065">
        <f>IF(Sheet1!X1065="No",0,1)</f>
        <v>0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</row>
    <row r="1066" spans="1:34" x14ac:dyDescent="0.3">
      <c r="A1066">
        <f>IF(Sheet1!C1066="No",0,1)</f>
        <v>0</v>
      </c>
      <c r="B1066">
        <v>30</v>
      </c>
      <c r="C1066">
        <f>IF(Sheet1!D1066="Non-Travel",0,IF(Sheet1!D1066="Travel_Frequently",1,2))</f>
        <v>2</v>
      </c>
      <c r="D1066">
        <v>330</v>
      </c>
      <c r="E1066">
        <f>IF(Sheet1!F1066="Human Resources",0,IF(Sheet1!F1066="Research &amp; Development",1,2))</f>
        <v>0</v>
      </c>
      <c r="F1066">
        <v>1</v>
      </c>
      <c r="G1066">
        <v>3</v>
      </c>
      <c r="H1066" cm="1">
        <f t="array" ref="H1066">_xlfn.IFS(Sheet1!I1066="Human Resources",0,Sheet1!I1066="Life Sciences",1,Sheet1!I1066="Marketing",2,Sheet1!I1066="Medical",3,Sheet1!I1066="Technical Degree",4,Sheet1!I1066="Other",5)</f>
        <v>1</v>
      </c>
      <c r="I1066">
        <v>1</v>
      </c>
      <c r="J1066">
        <v>1499</v>
      </c>
      <c r="K1066">
        <v>3</v>
      </c>
      <c r="L1066">
        <f>IF(Sheet1!M1066="Male",0,1)</f>
        <v>0</v>
      </c>
      <c r="M1066">
        <v>46</v>
      </c>
      <c r="N1066">
        <v>3</v>
      </c>
      <c r="O1066">
        <v>1</v>
      </c>
      <c r="P1066" cm="1">
        <f t="array" ref="P1066">_xlfn.IFS(Sheet1!Q1066="Healthcare Representative",0,Sheet1!Q1066="Human Resources",1,Sheet1!Q1066="Laboratory Technician",2,Sheet1!Q1066="Manager",3,Sheet1!Q1066="Manufacturing Director",4,Sheet1!Q1066="Research Director",5,Sheet1!Q1066="Research Scientist",6,Sheet1!Q1066="Sales Executive",7,Sheet1!Q1066="Sales Representative",8)</f>
        <v>1</v>
      </c>
      <c r="Q1066">
        <v>3</v>
      </c>
      <c r="R1066">
        <f>IF(Sheet1!S1066="Single",0,IF(Sheet1!S1066="Married",1,2))</f>
        <v>2</v>
      </c>
      <c r="S1066">
        <v>2064</v>
      </c>
      <c r="T1066">
        <v>15428</v>
      </c>
      <c r="U1066">
        <v>0</v>
      </c>
      <c r="V1066">
        <f>IF(Sheet1!X1066="No",0,1)</f>
        <v>0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</row>
    <row r="1067" spans="1:34" x14ac:dyDescent="0.3">
      <c r="A1067">
        <f>IF(Sheet1!C1067="No",0,1)</f>
        <v>0</v>
      </c>
      <c r="B1067">
        <v>55</v>
      </c>
      <c r="C1067">
        <f>IF(Sheet1!D1067="Non-Travel",0,IF(Sheet1!D1067="Travel_Frequently",1,2))</f>
        <v>2</v>
      </c>
      <c r="D1067">
        <v>1229</v>
      </c>
      <c r="E1067">
        <f>IF(Sheet1!F1067="Human Resources",0,IF(Sheet1!F1067="Research &amp; Development",1,2))</f>
        <v>1</v>
      </c>
      <c r="F1067">
        <v>4</v>
      </c>
      <c r="G1067">
        <v>4</v>
      </c>
      <c r="H1067" cm="1">
        <f t="array" ref="H1067">_xlfn.IFS(Sheet1!I1067="Human Resources",0,Sheet1!I1067="Life Sciences",1,Sheet1!I1067="Marketing",2,Sheet1!I1067="Medical",3,Sheet1!I1067="Technical Degree",4,Sheet1!I1067="Other",5)</f>
        <v>1</v>
      </c>
      <c r="I1067">
        <v>1</v>
      </c>
      <c r="J1067">
        <v>1501</v>
      </c>
      <c r="K1067">
        <v>4</v>
      </c>
      <c r="L1067">
        <f>IF(Sheet1!M1067="Male",0,1)</f>
        <v>0</v>
      </c>
      <c r="M1067">
        <v>30</v>
      </c>
      <c r="N1067">
        <v>3</v>
      </c>
      <c r="O1067">
        <v>2</v>
      </c>
      <c r="P1067" cm="1">
        <f t="array" ref="P1067">_xlfn.IFS(Sheet1!Q1067="Healthcare Representative",0,Sheet1!Q1067="Human Resources",1,Sheet1!Q1067="Laboratory Technician",2,Sheet1!Q1067="Manager",3,Sheet1!Q1067="Manufacturing Director",4,Sheet1!Q1067="Research Director",5,Sheet1!Q1067="Research Scientist",6,Sheet1!Q1067="Sales Executive",7,Sheet1!Q1067="Sales Representative",8)</f>
        <v>0</v>
      </c>
      <c r="Q1067">
        <v>3</v>
      </c>
      <c r="R1067">
        <f>IF(Sheet1!S1067="Single",0,IF(Sheet1!S1067="Married",1,2))</f>
        <v>1</v>
      </c>
      <c r="S1067">
        <v>4035</v>
      </c>
      <c r="T1067">
        <v>16143</v>
      </c>
      <c r="U1067">
        <v>0</v>
      </c>
      <c r="V1067">
        <f>IF(Sheet1!X1067="No",0,1)</f>
        <v>1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</row>
    <row r="1068" spans="1:34" x14ac:dyDescent="0.3">
      <c r="A1068">
        <f>IF(Sheet1!C1068="No",0,1)</f>
        <v>0</v>
      </c>
      <c r="B1068">
        <v>33</v>
      </c>
      <c r="C1068">
        <f>IF(Sheet1!D1068="Non-Travel",0,IF(Sheet1!D1068="Travel_Frequently",1,2))</f>
        <v>2</v>
      </c>
      <c r="D1068">
        <v>1099</v>
      </c>
      <c r="E1068">
        <f>IF(Sheet1!F1068="Human Resources",0,IF(Sheet1!F1068="Research &amp; Development",1,2))</f>
        <v>1</v>
      </c>
      <c r="F1068">
        <v>4</v>
      </c>
      <c r="G1068">
        <v>4</v>
      </c>
      <c r="H1068" cm="1">
        <f t="array" ref="H1068">_xlfn.IFS(Sheet1!I1068="Human Resources",0,Sheet1!I1068="Life Sciences",1,Sheet1!I1068="Marketing",2,Sheet1!I1068="Medical",3,Sheet1!I1068="Technical Degree",4,Sheet1!I1068="Other",5)</f>
        <v>3</v>
      </c>
      <c r="I1068">
        <v>1</v>
      </c>
      <c r="J1068">
        <v>1502</v>
      </c>
      <c r="K1068">
        <v>1</v>
      </c>
      <c r="L1068">
        <f>IF(Sheet1!M1068="Male",0,1)</f>
        <v>1</v>
      </c>
      <c r="M1068">
        <v>82</v>
      </c>
      <c r="N1068">
        <v>2</v>
      </c>
      <c r="O1068">
        <v>1</v>
      </c>
      <c r="P1068" cm="1">
        <f t="array" ref="P1068">_xlfn.IFS(Sheet1!Q1068="Healthcare Representative",0,Sheet1!Q1068="Human Resources",1,Sheet1!Q1068="Laboratory Technician",2,Sheet1!Q1068="Manager",3,Sheet1!Q1068="Manufacturing Director",4,Sheet1!Q1068="Research Director",5,Sheet1!Q1068="Research Scientist",6,Sheet1!Q1068="Sales Executive",7,Sheet1!Q1068="Sales Representative",8)</f>
        <v>2</v>
      </c>
      <c r="Q1068">
        <v>2</v>
      </c>
      <c r="R1068">
        <f>IF(Sheet1!S1068="Single",0,IF(Sheet1!S1068="Married",1,2))</f>
        <v>1</v>
      </c>
      <c r="S1068">
        <v>3838</v>
      </c>
      <c r="T1068">
        <v>8192</v>
      </c>
      <c r="U1068">
        <v>8</v>
      </c>
      <c r="V1068">
        <f>IF(Sheet1!X1068="No",0,1)</f>
        <v>0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</row>
    <row r="1069" spans="1:34" x14ac:dyDescent="0.3">
      <c r="A1069">
        <f>IF(Sheet1!C1069="No",0,1)</f>
        <v>0</v>
      </c>
      <c r="B1069">
        <v>47</v>
      </c>
      <c r="C1069">
        <f>IF(Sheet1!D1069="Non-Travel",0,IF(Sheet1!D1069="Travel_Frequently",1,2))</f>
        <v>2</v>
      </c>
      <c r="D1069">
        <v>571</v>
      </c>
      <c r="E1069">
        <f>IF(Sheet1!F1069="Human Resources",0,IF(Sheet1!F1069="Research &amp; Development",1,2))</f>
        <v>2</v>
      </c>
      <c r="F1069">
        <v>14</v>
      </c>
      <c r="G1069">
        <v>3</v>
      </c>
      <c r="H1069" cm="1">
        <f t="array" ref="H1069">_xlfn.IFS(Sheet1!I1069="Human Resources",0,Sheet1!I1069="Life Sciences",1,Sheet1!I1069="Marketing",2,Sheet1!I1069="Medical",3,Sheet1!I1069="Technical Degree",4,Sheet1!I1069="Other",5)</f>
        <v>3</v>
      </c>
      <c r="I1069">
        <v>1</v>
      </c>
      <c r="J1069">
        <v>1503</v>
      </c>
      <c r="K1069">
        <v>3</v>
      </c>
      <c r="L1069">
        <f>IF(Sheet1!M1069="Male",0,1)</f>
        <v>1</v>
      </c>
      <c r="M1069">
        <v>78</v>
      </c>
      <c r="N1069">
        <v>3</v>
      </c>
      <c r="O1069">
        <v>2</v>
      </c>
      <c r="P1069" cm="1">
        <f t="array" ref="P1069">_xlfn.IFS(Sheet1!Q1069="Healthcare Representative",0,Sheet1!Q1069="Human Resources",1,Sheet1!Q1069="Laboratory Technician",2,Sheet1!Q1069="Manager",3,Sheet1!Q1069="Manufacturing Director",4,Sheet1!Q1069="Research Director",5,Sheet1!Q1069="Research Scientist",6,Sheet1!Q1069="Sales Executive",7,Sheet1!Q1069="Sales Representative",8)</f>
        <v>7</v>
      </c>
      <c r="Q1069">
        <v>3</v>
      </c>
      <c r="R1069">
        <f>IF(Sheet1!S1069="Single",0,IF(Sheet1!S1069="Married",1,2))</f>
        <v>1</v>
      </c>
      <c r="S1069">
        <v>4591</v>
      </c>
      <c r="T1069">
        <v>24200</v>
      </c>
      <c r="U1069">
        <v>3</v>
      </c>
      <c r="V1069">
        <f>IF(Sheet1!X1069="No",0,1)</f>
        <v>1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</row>
    <row r="1070" spans="1:34" x14ac:dyDescent="0.3">
      <c r="A1070">
        <f>IF(Sheet1!C1070="No",0,1)</f>
        <v>1</v>
      </c>
      <c r="B1070">
        <v>28</v>
      </c>
      <c r="C1070">
        <f>IF(Sheet1!D1070="Non-Travel",0,IF(Sheet1!D1070="Travel_Frequently",1,2))</f>
        <v>1</v>
      </c>
      <c r="D1070">
        <v>289</v>
      </c>
      <c r="E1070">
        <f>IF(Sheet1!F1070="Human Resources",0,IF(Sheet1!F1070="Research &amp; Development",1,2))</f>
        <v>1</v>
      </c>
      <c r="F1070">
        <v>2</v>
      </c>
      <c r="G1070">
        <v>2</v>
      </c>
      <c r="H1070" cm="1">
        <f t="array" ref="H1070">_xlfn.IFS(Sheet1!I1070="Human Resources",0,Sheet1!I1070="Life Sciences",1,Sheet1!I1070="Marketing",2,Sheet1!I1070="Medical",3,Sheet1!I1070="Technical Degree",4,Sheet1!I1070="Other",5)</f>
        <v>3</v>
      </c>
      <c r="I1070">
        <v>1</v>
      </c>
      <c r="J1070">
        <v>1504</v>
      </c>
      <c r="K1070">
        <v>3</v>
      </c>
      <c r="L1070">
        <f>IF(Sheet1!M1070="Male",0,1)</f>
        <v>0</v>
      </c>
      <c r="M1070">
        <v>38</v>
      </c>
      <c r="N1070">
        <v>2</v>
      </c>
      <c r="O1070">
        <v>1</v>
      </c>
      <c r="P1070" cm="1">
        <f t="array" ref="P1070">_xlfn.IFS(Sheet1!Q1070="Healthcare Representative",0,Sheet1!Q1070="Human Resources",1,Sheet1!Q1070="Laboratory Technician",2,Sheet1!Q1070="Manager",3,Sheet1!Q1070="Manufacturing Director",4,Sheet1!Q1070="Research Director",5,Sheet1!Q1070="Research Scientist",6,Sheet1!Q1070="Sales Executive",7,Sheet1!Q1070="Sales Representative",8)</f>
        <v>2</v>
      </c>
      <c r="Q1070">
        <v>1</v>
      </c>
      <c r="R1070">
        <f>IF(Sheet1!S1070="Single",0,IF(Sheet1!S1070="Married",1,2))</f>
        <v>0</v>
      </c>
      <c r="S1070">
        <v>2561</v>
      </c>
      <c r="T1070">
        <v>5355</v>
      </c>
      <c r="U1070">
        <v>7</v>
      </c>
      <c r="V1070">
        <f>IF(Sheet1!X1070="No",0,1)</f>
        <v>0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</row>
    <row r="1071" spans="1:34" x14ac:dyDescent="0.3">
      <c r="A1071">
        <f>IF(Sheet1!C1071="No",0,1)</f>
        <v>0</v>
      </c>
      <c r="B1071">
        <v>28</v>
      </c>
      <c r="C1071">
        <f>IF(Sheet1!D1071="Non-Travel",0,IF(Sheet1!D1071="Travel_Frequently",1,2))</f>
        <v>2</v>
      </c>
      <c r="D1071">
        <v>1423</v>
      </c>
      <c r="E1071">
        <f>IF(Sheet1!F1071="Human Resources",0,IF(Sheet1!F1071="Research &amp; Development",1,2))</f>
        <v>1</v>
      </c>
      <c r="F1071">
        <v>1</v>
      </c>
      <c r="G1071">
        <v>3</v>
      </c>
      <c r="H1071" cm="1">
        <f t="array" ref="H1071">_xlfn.IFS(Sheet1!I1071="Human Resources",0,Sheet1!I1071="Life Sciences",1,Sheet1!I1071="Marketing",2,Sheet1!I1071="Medical",3,Sheet1!I1071="Technical Degree",4,Sheet1!I1071="Other",5)</f>
        <v>1</v>
      </c>
      <c r="I1071">
        <v>1</v>
      </c>
      <c r="J1071">
        <v>1506</v>
      </c>
      <c r="K1071">
        <v>1</v>
      </c>
      <c r="L1071">
        <f>IF(Sheet1!M1071="Male",0,1)</f>
        <v>0</v>
      </c>
      <c r="M1071">
        <v>72</v>
      </c>
      <c r="N1071">
        <v>2</v>
      </c>
      <c r="O1071">
        <v>1</v>
      </c>
      <c r="P1071" cm="1">
        <f t="array" ref="P1071">_xlfn.IFS(Sheet1!Q1071="Healthcare Representative",0,Sheet1!Q1071="Human Resources",1,Sheet1!Q1071="Laboratory Technician",2,Sheet1!Q1071="Manager",3,Sheet1!Q1071="Manufacturing Director",4,Sheet1!Q1071="Research Director",5,Sheet1!Q1071="Research Scientist",6,Sheet1!Q1071="Sales Executive",7,Sheet1!Q1071="Sales Representative",8)</f>
        <v>6</v>
      </c>
      <c r="Q1071">
        <v>3</v>
      </c>
      <c r="R1071">
        <f>IF(Sheet1!S1071="Single",0,IF(Sheet1!S1071="Married",1,2))</f>
        <v>2</v>
      </c>
      <c r="S1071">
        <v>1563</v>
      </c>
      <c r="T1071">
        <v>12530</v>
      </c>
      <c r="U1071">
        <v>1</v>
      </c>
      <c r="V1071">
        <f>IF(Sheet1!X1071="No",0,1)</f>
        <v>0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</row>
    <row r="1072" spans="1:34" x14ac:dyDescent="0.3">
      <c r="A1072">
        <f>IF(Sheet1!C1072="No",0,1)</f>
        <v>0</v>
      </c>
      <c r="B1072">
        <v>28</v>
      </c>
      <c r="C1072">
        <f>IF(Sheet1!D1072="Non-Travel",0,IF(Sheet1!D1072="Travel_Frequently",1,2))</f>
        <v>1</v>
      </c>
      <c r="D1072">
        <v>467</v>
      </c>
      <c r="E1072">
        <f>IF(Sheet1!F1072="Human Resources",0,IF(Sheet1!F1072="Research &amp; Development",1,2))</f>
        <v>2</v>
      </c>
      <c r="F1072">
        <v>7</v>
      </c>
      <c r="G1072">
        <v>3</v>
      </c>
      <c r="H1072" cm="1">
        <f t="array" ref="H1072">_xlfn.IFS(Sheet1!I1072="Human Resources",0,Sheet1!I1072="Life Sciences",1,Sheet1!I1072="Marketing",2,Sheet1!I1072="Medical",3,Sheet1!I1072="Technical Degree",4,Sheet1!I1072="Other",5)</f>
        <v>1</v>
      </c>
      <c r="I1072">
        <v>1</v>
      </c>
      <c r="J1072">
        <v>1507</v>
      </c>
      <c r="K1072">
        <v>3</v>
      </c>
      <c r="L1072">
        <f>IF(Sheet1!M1072="Male",0,1)</f>
        <v>0</v>
      </c>
      <c r="M1072">
        <v>55</v>
      </c>
      <c r="N1072">
        <v>3</v>
      </c>
      <c r="O1072">
        <v>2</v>
      </c>
      <c r="P1072" cm="1">
        <f t="array" ref="P1072">_xlfn.IFS(Sheet1!Q1072="Healthcare Representative",0,Sheet1!Q1072="Human Resources",1,Sheet1!Q1072="Laboratory Technician",2,Sheet1!Q1072="Manager",3,Sheet1!Q1072="Manufacturing Director",4,Sheet1!Q1072="Research Director",5,Sheet1!Q1072="Research Scientist",6,Sheet1!Q1072="Sales Executive",7,Sheet1!Q1072="Sales Representative",8)</f>
        <v>7</v>
      </c>
      <c r="Q1072">
        <v>1</v>
      </c>
      <c r="R1072">
        <f>IF(Sheet1!S1072="Single",0,IF(Sheet1!S1072="Married",1,2))</f>
        <v>0</v>
      </c>
      <c r="S1072">
        <v>4898</v>
      </c>
      <c r="T1072">
        <v>11827</v>
      </c>
      <c r="U1072">
        <v>0</v>
      </c>
      <c r="V1072">
        <f>IF(Sheet1!X1072="No",0,1)</f>
        <v>0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</row>
    <row r="1073" spans="1:34" x14ac:dyDescent="0.3">
      <c r="A1073">
        <f>IF(Sheet1!C1073="No",0,1)</f>
        <v>0</v>
      </c>
      <c r="B1073">
        <v>49</v>
      </c>
      <c r="C1073">
        <f>IF(Sheet1!D1073="Non-Travel",0,IF(Sheet1!D1073="Travel_Frequently",1,2))</f>
        <v>2</v>
      </c>
      <c r="D1073">
        <v>271</v>
      </c>
      <c r="E1073">
        <f>IF(Sheet1!F1073="Human Resources",0,IF(Sheet1!F1073="Research &amp; Development",1,2))</f>
        <v>1</v>
      </c>
      <c r="F1073">
        <v>3</v>
      </c>
      <c r="G1073">
        <v>2</v>
      </c>
      <c r="H1073" cm="1">
        <f t="array" ref="H1073">_xlfn.IFS(Sheet1!I1073="Human Resources",0,Sheet1!I1073="Life Sciences",1,Sheet1!I1073="Marketing",2,Sheet1!I1073="Medical",3,Sheet1!I1073="Technical Degree",4,Sheet1!I1073="Other",5)</f>
        <v>3</v>
      </c>
      <c r="I1073">
        <v>1</v>
      </c>
      <c r="J1073">
        <v>1509</v>
      </c>
      <c r="K1073">
        <v>3</v>
      </c>
      <c r="L1073">
        <f>IF(Sheet1!M1073="Male",0,1)</f>
        <v>1</v>
      </c>
      <c r="M1073">
        <v>43</v>
      </c>
      <c r="N1073">
        <v>2</v>
      </c>
      <c r="O1073">
        <v>2</v>
      </c>
      <c r="P1073" cm="1">
        <f t="array" ref="P1073">_xlfn.IFS(Sheet1!Q1073="Healthcare Representative",0,Sheet1!Q1073="Human Resources",1,Sheet1!Q1073="Laboratory Technician",2,Sheet1!Q1073="Manager",3,Sheet1!Q1073="Manufacturing Director",4,Sheet1!Q1073="Research Director",5,Sheet1!Q1073="Research Scientist",6,Sheet1!Q1073="Sales Executive",7,Sheet1!Q1073="Sales Representative",8)</f>
        <v>2</v>
      </c>
      <c r="Q1073">
        <v>1</v>
      </c>
      <c r="R1073">
        <f>IF(Sheet1!S1073="Single",0,IF(Sheet1!S1073="Married",1,2))</f>
        <v>1</v>
      </c>
      <c r="S1073">
        <v>4789</v>
      </c>
      <c r="T1073">
        <v>23070</v>
      </c>
      <c r="U1073">
        <v>4</v>
      </c>
      <c r="V1073">
        <f>IF(Sheet1!X1073="No",0,1)</f>
        <v>0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</row>
    <row r="1074" spans="1:34" x14ac:dyDescent="0.3">
      <c r="A1074">
        <f>IF(Sheet1!C1074="No",0,1)</f>
        <v>0</v>
      </c>
      <c r="B1074">
        <v>29</v>
      </c>
      <c r="C1074">
        <f>IF(Sheet1!D1074="Non-Travel",0,IF(Sheet1!D1074="Travel_Frequently",1,2))</f>
        <v>1</v>
      </c>
      <c r="D1074">
        <v>410</v>
      </c>
      <c r="E1074">
        <f>IF(Sheet1!F1074="Human Resources",0,IF(Sheet1!F1074="Research &amp; Development",1,2))</f>
        <v>1</v>
      </c>
      <c r="F1074">
        <v>2</v>
      </c>
      <c r="G1074">
        <v>1</v>
      </c>
      <c r="H1074" cm="1">
        <f t="array" ref="H1074">_xlfn.IFS(Sheet1!I1074="Human Resources",0,Sheet1!I1074="Life Sciences",1,Sheet1!I1074="Marketing",2,Sheet1!I1074="Medical",3,Sheet1!I1074="Technical Degree",4,Sheet1!I1074="Other",5)</f>
        <v>1</v>
      </c>
      <c r="I1074">
        <v>1</v>
      </c>
      <c r="J1074">
        <v>1513</v>
      </c>
      <c r="K1074">
        <v>4</v>
      </c>
      <c r="L1074">
        <f>IF(Sheet1!M1074="Male",0,1)</f>
        <v>1</v>
      </c>
      <c r="M1074">
        <v>97</v>
      </c>
      <c r="N1074">
        <v>3</v>
      </c>
      <c r="O1074">
        <v>1</v>
      </c>
      <c r="P1074" cm="1">
        <f t="array" ref="P1074">_xlfn.IFS(Sheet1!Q1074="Healthcare Representative",0,Sheet1!Q1074="Human Resources",1,Sheet1!Q1074="Laboratory Technician",2,Sheet1!Q1074="Manager",3,Sheet1!Q1074="Manufacturing Director",4,Sheet1!Q1074="Research Director",5,Sheet1!Q1074="Research Scientist",6,Sheet1!Q1074="Sales Executive",7,Sheet1!Q1074="Sales Representative",8)</f>
        <v>2</v>
      </c>
      <c r="Q1074">
        <v>2</v>
      </c>
      <c r="R1074">
        <f>IF(Sheet1!S1074="Single",0,IF(Sheet1!S1074="Married",1,2))</f>
        <v>1</v>
      </c>
      <c r="S1074">
        <v>3180</v>
      </c>
      <c r="T1074">
        <v>4668</v>
      </c>
      <c r="U1074">
        <v>0</v>
      </c>
      <c r="V1074">
        <f>IF(Sheet1!X1074="No",0,1)</f>
        <v>0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</row>
    <row r="1075" spans="1:34" x14ac:dyDescent="0.3">
      <c r="A1075">
        <f>IF(Sheet1!C1075="No",0,1)</f>
        <v>0</v>
      </c>
      <c r="B1075">
        <v>28</v>
      </c>
      <c r="C1075">
        <f>IF(Sheet1!D1075="Non-Travel",0,IF(Sheet1!D1075="Travel_Frequently",1,2))</f>
        <v>2</v>
      </c>
      <c r="D1075">
        <v>1083</v>
      </c>
      <c r="E1075">
        <f>IF(Sheet1!F1075="Human Resources",0,IF(Sheet1!F1075="Research &amp; Development",1,2))</f>
        <v>1</v>
      </c>
      <c r="F1075">
        <v>29</v>
      </c>
      <c r="G1075">
        <v>1</v>
      </c>
      <c r="H1075" cm="1">
        <f t="array" ref="H1075">_xlfn.IFS(Sheet1!I1075="Human Resources",0,Sheet1!I1075="Life Sciences",1,Sheet1!I1075="Marketing",2,Sheet1!I1075="Medical",3,Sheet1!I1075="Technical Degree",4,Sheet1!I1075="Other",5)</f>
        <v>1</v>
      </c>
      <c r="I1075">
        <v>1</v>
      </c>
      <c r="J1075">
        <v>1514</v>
      </c>
      <c r="K1075">
        <v>3</v>
      </c>
      <c r="L1075">
        <f>IF(Sheet1!M1075="Male",0,1)</f>
        <v>0</v>
      </c>
      <c r="M1075">
        <v>96</v>
      </c>
      <c r="N1075">
        <v>1</v>
      </c>
      <c r="O1075">
        <v>2</v>
      </c>
      <c r="P1075" cm="1">
        <f t="array" ref="P1075">_xlfn.IFS(Sheet1!Q1075="Healthcare Representative",0,Sheet1!Q1075="Human Resources",1,Sheet1!Q1075="Laboratory Technician",2,Sheet1!Q1075="Manager",3,Sheet1!Q1075="Manufacturing Director",4,Sheet1!Q1075="Research Director",5,Sheet1!Q1075="Research Scientist",6,Sheet1!Q1075="Sales Executive",7,Sheet1!Q1075="Sales Representative",8)</f>
        <v>4</v>
      </c>
      <c r="Q1075">
        <v>2</v>
      </c>
      <c r="R1075">
        <f>IF(Sheet1!S1075="Single",0,IF(Sheet1!S1075="Married",1,2))</f>
        <v>1</v>
      </c>
      <c r="S1075">
        <v>6549</v>
      </c>
      <c r="T1075">
        <v>3173</v>
      </c>
      <c r="U1075">
        <v>1</v>
      </c>
      <c r="V1075">
        <f>IF(Sheet1!X1075="No",0,1)</f>
        <v>0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</row>
    <row r="1076" spans="1:34" x14ac:dyDescent="0.3">
      <c r="A1076">
        <f>IF(Sheet1!C1076="No",0,1)</f>
        <v>0</v>
      </c>
      <c r="B1076">
        <v>33</v>
      </c>
      <c r="C1076">
        <f>IF(Sheet1!D1076="Non-Travel",0,IF(Sheet1!D1076="Travel_Frequently",1,2))</f>
        <v>2</v>
      </c>
      <c r="D1076">
        <v>516</v>
      </c>
      <c r="E1076">
        <f>IF(Sheet1!F1076="Human Resources",0,IF(Sheet1!F1076="Research &amp; Development",1,2))</f>
        <v>1</v>
      </c>
      <c r="F1076">
        <v>8</v>
      </c>
      <c r="G1076">
        <v>5</v>
      </c>
      <c r="H1076" cm="1">
        <f t="array" ref="H1076">_xlfn.IFS(Sheet1!I1076="Human Resources",0,Sheet1!I1076="Life Sciences",1,Sheet1!I1076="Marketing",2,Sheet1!I1076="Medical",3,Sheet1!I1076="Technical Degree",4,Sheet1!I1076="Other",5)</f>
        <v>1</v>
      </c>
      <c r="I1076">
        <v>1</v>
      </c>
      <c r="J1076">
        <v>1515</v>
      </c>
      <c r="K1076">
        <v>4</v>
      </c>
      <c r="L1076">
        <f>IF(Sheet1!M1076="Male",0,1)</f>
        <v>0</v>
      </c>
      <c r="M1076">
        <v>69</v>
      </c>
      <c r="N1076">
        <v>3</v>
      </c>
      <c r="O1076">
        <v>2</v>
      </c>
      <c r="P1076" cm="1">
        <f t="array" ref="P1076">_xlfn.IFS(Sheet1!Q1076="Healthcare Representative",0,Sheet1!Q1076="Human Resources",1,Sheet1!Q1076="Laboratory Technician",2,Sheet1!Q1076="Manager",3,Sheet1!Q1076="Manufacturing Director",4,Sheet1!Q1076="Research Director",5,Sheet1!Q1076="Research Scientist",6,Sheet1!Q1076="Sales Executive",7,Sheet1!Q1076="Sales Representative",8)</f>
        <v>0</v>
      </c>
      <c r="Q1076">
        <v>3</v>
      </c>
      <c r="R1076">
        <f>IF(Sheet1!S1076="Single",0,IF(Sheet1!S1076="Married",1,2))</f>
        <v>0</v>
      </c>
      <c r="S1076">
        <v>6388</v>
      </c>
      <c r="T1076">
        <v>22049</v>
      </c>
      <c r="U1076">
        <v>2</v>
      </c>
      <c r="V1076">
        <f>IF(Sheet1!X1076="No",0,1)</f>
        <v>1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</row>
    <row r="1077" spans="1:34" x14ac:dyDescent="0.3">
      <c r="A1077">
        <f>IF(Sheet1!C1077="No",0,1)</f>
        <v>0</v>
      </c>
      <c r="B1077">
        <v>32</v>
      </c>
      <c r="C1077">
        <f>IF(Sheet1!D1077="Non-Travel",0,IF(Sheet1!D1077="Travel_Frequently",1,2))</f>
        <v>2</v>
      </c>
      <c r="D1077">
        <v>495</v>
      </c>
      <c r="E1077">
        <f>IF(Sheet1!F1077="Human Resources",0,IF(Sheet1!F1077="Research &amp; Development",1,2))</f>
        <v>1</v>
      </c>
      <c r="F1077">
        <v>10</v>
      </c>
      <c r="G1077">
        <v>3</v>
      </c>
      <c r="H1077" cm="1">
        <f t="array" ref="H1077">_xlfn.IFS(Sheet1!I1077="Human Resources",0,Sheet1!I1077="Life Sciences",1,Sheet1!I1077="Marketing",2,Sheet1!I1077="Medical",3,Sheet1!I1077="Technical Degree",4,Sheet1!I1077="Other",5)</f>
        <v>3</v>
      </c>
      <c r="I1077">
        <v>1</v>
      </c>
      <c r="J1077">
        <v>1516</v>
      </c>
      <c r="K1077">
        <v>3</v>
      </c>
      <c r="L1077">
        <f>IF(Sheet1!M1077="Male",0,1)</f>
        <v>0</v>
      </c>
      <c r="M1077">
        <v>64</v>
      </c>
      <c r="N1077">
        <v>3</v>
      </c>
      <c r="O1077">
        <v>3</v>
      </c>
      <c r="P1077" cm="1">
        <f t="array" ref="P1077">_xlfn.IFS(Sheet1!Q1077="Healthcare Representative",0,Sheet1!Q1077="Human Resources",1,Sheet1!Q1077="Laboratory Technician",2,Sheet1!Q1077="Manager",3,Sheet1!Q1077="Manufacturing Director",4,Sheet1!Q1077="Research Director",5,Sheet1!Q1077="Research Scientist",6,Sheet1!Q1077="Sales Executive",7,Sheet1!Q1077="Sales Representative",8)</f>
        <v>3</v>
      </c>
      <c r="Q1077">
        <v>4</v>
      </c>
      <c r="R1077">
        <f>IF(Sheet1!S1077="Single",0,IF(Sheet1!S1077="Married",1,2))</f>
        <v>0</v>
      </c>
      <c r="S1077">
        <v>11244</v>
      </c>
      <c r="T1077">
        <v>21072</v>
      </c>
      <c r="U1077">
        <v>2</v>
      </c>
      <c r="V1077">
        <f>IF(Sheet1!X1077="No",0,1)</f>
        <v>0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</row>
    <row r="1078" spans="1:34" x14ac:dyDescent="0.3">
      <c r="A1078">
        <f>IF(Sheet1!C1078="No",0,1)</f>
        <v>0</v>
      </c>
      <c r="B1078">
        <v>54</v>
      </c>
      <c r="C1078">
        <f>IF(Sheet1!D1078="Non-Travel",0,IF(Sheet1!D1078="Travel_Frequently",1,2))</f>
        <v>1</v>
      </c>
      <c r="D1078">
        <v>1050</v>
      </c>
      <c r="E1078">
        <f>IF(Sheet1!F1078="Human Resources",0,IF(Sheet1!F1078="Research &amp; Development",1,2))</f>
        <v>1</v>
      </c>
      <c r="F1078">
        <v>11</v>
      </c>
      <c r="G1078">
        <v>4</v>
      </c>
      <c r="H1078" cm="1">
        <f t="array" ref="H1078">_xlfn.IFS(Sheet1!I1078="Human Resources",0,Sheet1!I1078="Life Sciences",1,Sheet1!I1078="Marketing",2,Sheet1!I1078="Medical",3,Sheet1!I1078="Technical Degree",4,Sheet1!I1078="Other",5)</f>
        <v>3</v>
      </c>
      <c r="I1078">
        <v>1</v>
      </c>
      <c r="J1078">
        <v>1520</v>
      </c>
      <c r="K1078">
        <v>2</v>
      </c>
      <c r="L1078">
        <f>IF(Sheet1!M1078="Male",0,1)</f>
        <v>1</v>
      </c>
      <c r="M1078">
        <v>87</v>
      </c>
      <c r="N1078">
        <v>3</v>
      </c>
      <c r="O1078">
        <v>4</v>
      </c>
      <c r="P1078" cm="1">
        <f t="array" ref="P1078">_xlfn.IFS(Sheet1!Q1078="Healthcare Representative",0,Sheet1!Q1078="Human Resources",1,Sheet1!Q1078="Laboratory Technician",2,Sheet1!Q1078="Manager",3,Sheet1!Q1078="Manufacturing Director",4,Sheet1!Q1078="Research Director",5,Sheet1!Q1078="Research Scientist",6,Sheet1!Q1078="Sales Executive",7,Sheet1!Q1078="Sales Representative",8)</f>
        <v>3</v>
      </c>
      <c r="Q1078">
        <v>4</v>
      </c>
      <c r="R1078">
        <f>IF(Sheet1!S1078="Single",0,IF(Sheet1!S1078="Married",1,2))</f>
        <v>2</v>
      </c>
      <c r="S1078">
        <v>16032</v>
      </c>
      <c r="T1078">
        <v>24456</v>
      </c>
      <c r="U1078">
        <v>3</v>
      </c>
      <c r="V1078">
        <f>IF(Sheet1!X1078="No",0,1)</f>
        <v>0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</row>
    <row r="1079" spans="1:34" x14ac:dyDescent="0.3">
      <c r="A1079">
        <f>IF(Sheet1!C1079="No",0,1)</f>
        <v>1</v>
      </c>
      <c r="B1079">
        <v>29</v>
      </c>
      <c r="C1079">
        <f>IF(Sheet1!D1079="Non-Travel",0,IF(Sheet1!D1079="Travel_Frequently",1,2))</f>
        <v>2</v>
      </c>
      <c r="D1079">
        <v>224</v>
      </c>
      <c r="E1079">
        <f>IF(Sheet1!F1079="Human Resources",0,IF(Sheet1!F1079="Research &amp; Development",1,2))</f>
        <v>1</v>
      </c>
      <c r="F1079">
        <v>1</v>
      </c>
      <c r="G1079">
        <v>4</v>
      </c>
      <c r="H1079" cm="1">
        <f t="array" ref="H1079">_xlfn.IFS(Sheet1!I1079="Human Resources",0,Sheet1!I1079="Life Sciences",1,Sheet1!I1079="Marketing",2,Sheet1!I1079="Medical",3,Sheet1!I1079="Technical Degree",4,Sheet1!I1079="Other",5)</f>
        <v>4</v>
      </c>
      <c r="I1079">
        <v>1</v>
      </c>
      <c r="J1079">
        <v>1522</v>
      </c>
      <c r="K1079">
        <v>1</v>
      </c>
      <c r="L1079">
        <f>IF(Sheet1!M1079="Male",0,1)</f>
        <v>0</v>
      </c>
      <c r="M1079">
        <v>100</v>
      </c>
      <c r="N1079">
        <v>2</v>
      </c>
      <c r="O1079">
        <v>1</v>
      </c>
      <c r="P1079" cm="1">
        <f t="array" ref="P1079">_xlfn.IFS(Sheet1!Q1079="Healthcare Representative",0,Sheet1!Q1079="Human Resources",1,Sheet1!Q1079="Laboratory Technician",2,Sheet1!Q1079="Manager",3,Sheet1!Q1079="Manufacturing Director",4,Sheet1!Q1079="Research Director",5,Sheet1!Q1079="Research Scientist",6,Sheet1!Q1079="Sales Executive",7,Sheet1!Q1079="Sales Representative",8)</f>
        <v>6</v>
      </c>
      <c r="Q1079">
        <v>1</v>
      </c>
      <c r="R1079">
        <f>IF(Sheet1!S1079="Single",0,IF(Sheet1!S1079="Married",1,2))</f>
        <v>0</v>
      </c>
      <c r="S1079">
        <v>2362</v>
      </c>
      <c r="T1079">
        <v>7568</v>
      </c>
      <c r="U1079">
        <v>6</v>
      </c>
      <c r="V1079">
        <f>IF(Sheet1!X1079="No",0,1)</f>
        <v>0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</row>
    <row r="1080" spans="1:34" x14ac:dyDescent="0.3">
      <c r="A1080">
        <f>IF(Sheet1!C1080="No",0,1)</f>
        <v>0</v>
      </c>
      <c r="B1080">
        <v>44</v>
      </c>
      <c r="C1080">
        <f>IF(Sheet1!D1080="Non-Travel",0,IF(Sheet1!D1080="Travel_Frequently",1,2))</f>
        <v>2</v>
      </c>
      <c r="D1080">
        <v>136</v>
      </c>
      <c r="E1080">
        <f>IF(Sheet1!F1080="Human Resources",0,IF(Sheet1!F1080="Research &amp; Development",1,2))</f>
        <v>1</v>
      </c>
      <c r="F1080">
        <v>28</v>
      </c>
      <c r="G1080">
        <v>3</v>
      </c>
      <c r="H1080" cm="1">
        <f t="array" ref="H1080">_xlfn.IFS(Sheet1!I1080="Human Resources",0,Sheet1!I1080="Life Sciences",1,Sheet1!I1080="Marketing",2,Sheet1!I1080="Medical",3,Sheet1!I1080="Technical Degree",4,Sheet1!I1080="Other",5)</f>
        <v>1</v>
      </c>
      <c r="I1080">
        <v>1</v>
      </c>
      <c r="J1080">
        <v>1523</v>
      </c>
      <c r="K1080">
        <v>4</v>
      </c>
      <c r="L1080">
        <f>IF(Sheet1!M1080="Male",0,1)</f>
        <v>0</v>
      </c>
      <c r="M1080">
        <v>32</v>
      </c>
      <c r="N1080">
        <v>3</v>
      </c>
      <c r="O1080">
        <v>4</v>
      </c>
      <c r="P1080" cm="1">
        <f t="array" ref="P1080">_xlfn.IFS(Sheet1!Q1080="Healthcare Representative",0,Sheet1!Q1080="Human Resources",1,Sheet1!Q1080="Laboratory Technician",2,Sheet1!Q1080="Manager",3,Sheet1!Q1080="Manufacturing Director",4,Sheet1!Q1080="Research Director",5,Sheet1!Q1080="Research Scientist",6,Sheet1!Q1080="Sales Executive",7,Sheet1!Q1080="Sales Representative",8)</f>
        <v>5</v>
      </c>
      <c r="Q1080">
        <v>1</v>
      </c>
      <c r="R1080">
        <f>IF(Sheet1!S1080="Single",0,IF(Sheet1!S1080="Married",1,2))</f>
        <v>1</v>
      </c>
      <c r="S1080">
        <v>16328</v>
      </c>
      <c r="T1080">
        <v>22074</v>
      </c>
      <c r="U1080">
        <v>3</v>
      </c>
      <c r="V1080">
        <f>IF(Sheet1!X1080="No",0,1)</f>
        <v>0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</row>
    <row r="1081" spans="1:34" x14ac:dyDescent="0.3">
      <c r="A1081">
        <f>IF(Sheet1!C1081="No",0,1)</f>
        <v>0</v>
      </c>
      <c r="B1081">
        <v>39</v>
      </c>
      <c r="C1081">
        <f>IF(Sheet1!D1081="Non-Travel",0,IF(Sheet1!D1081="Travel_Frequently",1,2))</f>
        <v>2</v>
      </c>
      <c r="D1081">
        <v>1089</v>
      </c>
      <c r="E1081">
        <f>IF(Sheet1!F1081="Human Resources",0,IF(Sheet1!F1081="Research &amp; Development",1,2))</f>
        <v>1</v>
      </c>
      <c r="F1081">
        <v>6</v>
      </c>
      <c r="G1081">
        <v>3</v>
      </c>
      <c r="H1081" cm="1">
        <f t="array" ref="H1081">_xlfn.IFS(Sheet1!I1081="Human Resources",0,Sheet1!I1081="Life Sciences",1,Sheet1!I1081="Marketing",2,Sheet1!I1081="Medical",3,Sheet1!I1081="Technical Degree",4,Sheet1!I1081="Other",5)</f>
        <v>1</v>
      </c>
      <c r="I1081">
        <v>1</v>
      </c>
      <c r="J1081">
        <v>1525</v>
      </c>
      <c r="K1081">
        <v>2</v>
      </c>
      <c r="L1081">
        <f>IF(Sheet1!M1081="Male",0,1)</f>
        <v>1</v>
      </c>
      <c r="M1081">
        <v>32</v>
      </c>
      <c r="N1081">
        <v>3</v>
      </c>
      <c r="O1081">
        <v>3</v>
      </c>
      <c r="P1081" cm="1">
        <f t="array" ref="P1081">_xlfn.IFS(Sheet1!Q1081="Healthcare Representative",0,Sheet1!Q1081="Human Resources",1,Sheet1!Q1081="Laboratory Technician",2,Sheet1!Q1081="Manager",3,Sheet1!Q1081="Manufacturing Director",4,Sheet1!Q1081="Research Director",5,Sheet1!Q1081="Research Scientist",6,Sheet1!Q1081="Sales Executive",7,Sheet1!Q1081="Sales Representative",8)</f>
        <v>4</v>
      </c>
      <c r="Q1081">
        <v>2</v>
      </c>
      <c r="R1081">
        <f>IF(Sheet1!S1081="Single",0,IF(Sheet1!S1081="Married",1,2))</f>
        <v>0</v>
      </c>
      <c r="S1081">
        <v>8376</v>
      </c>
      <c r="T1081">
        <v>9150</v>
      </c>
      <c r="U1081">
        <v>4</v>
      </c>
      <c r="V1081">
        <f>IF(Sheet1!X1081="No",0,1)</f>
        <v>0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</row>
    <row r="1082" spans="1:34" x14ac:dyDescent="0.3">
      <c r="A1082">
        <f>IF(Sheet1!C1082="No",0,1)</f>
        <v>0</v>
      </c>
      <c r="B1082">
        <v>46</v>
      </c>
      <c r="C1082">
        <f>IF(Sheet1!D1082="Non-Travel",0,IF(Sheet1!D1082="Travel_Frequently",1,2))</f>
        <v>2</v>
      </c>
      <c r="D1082">
        <v>228</v>
      </c>
      <c r="E1082">
        <f>IF(Sheet1!F1082="Human Resources",0,IF(Sheet1!F1082="Research &amp; Development",1,2))</f>
        <v>2</v>
      </c>
      <c r="F1082">
        <v>3</v>
      </c>
      <c r="G1082">
        <v>3</v>
      </c>
      <c r="H1082" cm="1">
        <f t="array" ref="H1082">_xlfn.IFS(Sheet1!I1082="Human Resources",0,Sheet1!I1082="Life Sciences",1,Sheet1!I1082="Marketing",2,Sheet1!I1082="Medical",3,Sheet1!I1082="Technical Degree",4,Sheet1!I1082="Other",5)</f>
        <v>1</v>
      </c>
      <c r="I1082">
        <v>1</v>
      </c>
      <c r="J1082">
        <v>1527</v>
      </c>
      <c r="K1082">
        <v>3</v>
      </c>
      <c r="L1082">
        <f>IF(Sheet1!M1082="Male",0,1)</f>
        <v>1</v>
      </c>
      <c r="M1082">
        <v>51</v>
      </c>
      <c r="N1082">
        <v>3</v>
      </c>
      <c r="O1082">
        <v>4</v>
      </c>
      <c r="P1082" cm="1">
        <f t="array" ref="P1082">_xlfn.IFS(Sheet1!Q1082="Healthcare Representative",0,Sheet1!Q1082="Human Resources",1,Sheet1!Q1082="Laboratory Technician",2,Sheet1!Q1082="Manager",3,Sheet1!Q1082="Manufacturing Director",4,Sheet1!Q1082="Research Director",5,Sheet1!Q1082="Research Scientist",6,Sheet1!Q1082="Sales Executive",7,Sheet1!Q1082="Sales Representative",8)</f>
        <v>3</v>
      </c>
      <c r="Q1082">
        <v>2</v>
      </c>
      <c r="R1082">
        <f>IF(Sheet1!S1082="Single",0,IF(Sheet1!S1082="Married",1,2))</f>
        <v>1</v>
      </c>
      <c r="S1082">
        <v>16606</v>
      </c>
      <c r="T1082">
        <v>11380</v>
      </c>
      <c r="U1082">
        <v>8</v>
      </c>
      <c r="V1082">
        <f>IF(Sheet1!X1082="No",0,1)</f>
        <v>0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</row>
    <row r="1083" spans="1:34" x14ac:dyDescent="0.3">
      <c r="A1083">
        <f>IF(Sheet1!C1083="No",0,1)</f>
        <v>0</v>
      </c>
      <c r="B1083">
        <v>35</v>
      </c>
      <c r="C1083">
        <f>IF(Sheet1!D1083="Non-Travel",0,IF(Sheet1!D1083="Travel_Frequently",1,2))</f>
        <v>2</v>
      </c>
      <c r="D1083">
        <v>1029</v>
      </c>
      <c r="E1083">
        <f>IF(Sheet1!F1083="Human Resources",0,IF(Sheet1!F1083="Research &amp; Development",1,2))</f>
        <v>1</v>
      </c>
      <c r="F1083">
        <v>16</v>
      </c>
      <c r="G1083">
        <v>3</v>
      </c>
      <c r="H1083" cm="1">
        <f t="array" ref="H1083">_xlfn.IFS(Sheet1!I1083="Human Resources",0,Sheet1!I1083="Life Sciences",1,Sheet1!I1083="Marketing",2,Sheet1!I1083="Medical",3,Sheet1!I1083="Technical Degree",4,Sheet1!I1083="Other",5)</f>
        <v>1</v>
      </c>
      <c r="I1083">
        <v>1</v>
      </c>
      <c r="J1083">
        <v>1529</v>
      </c>
      <c r="K1083">
        <v>4</v>
      </c>
      <c r="L1083">
        <f>IF(Sheet1!M1083="Male",0,1)</f>
        <v>1</v>
      </c>
      <c r="M1083">
        <v>91</v>
      </c>
      <c r="N1083">
        <v>2</v>
      </c>
      <c r="O1083">
        <v>3</v>
      </c>
      <c r="P1083" cm="1">
        <f t="array" ref="P1083">_xlfn.IFS(Sheet1!Q1083="Healthcare Representative",0,Sheet1!Q1083="Human Resources",1,Sheet1!Q1083="Laboratory Technician",2,Sheet1!Q1083="Manager",3,Sheet1!Q1083="Manufacturing Director",4,Sheet1!Q1083="Research Director",5,Sheet1!Q1083="Research Scientist",6,Sheet1!Q1083="Sales Executive",7,Sheet1!Q1083="Sales Representative",8)</f>
        <v>0</v>
      </c>
      <c r="Q1083">
        <v>2</v>
      </c>
      <c r="R1083">
        <f>IF(Sheet1!S1083="Single",0,IF(Sheet1!S1083="Married",1,2))</f>
        <v>0</v>
      </c>
      <c r="S1083">
        <v>8606</v>
      </c>
      <c r="T1083">
        <v>21195</v>
      </c>
      <c r="U1083">
        <v>1</v>
      </c>
      <c r="V1083">
        <f>IF(Sheet1!X1083="No",0,1)</f>
        <v>0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</row>
    <row r="1084" spans="1:34" x14ac:dyDescent="0.3">
      <c r="A1084">
        <f>IF(Sheet1!C1084="No",0,1)</f>
        <v>0</v>
      </c>
      <c r="B1084">
        <v>23</v>
      </c>
      <c r="C1084">
        <f>IF(Sheet1!D1084="Non-Travel",0,IF(Sheet1!D1084="Travel_Frequently",1,2))</f>
        <v>2</v>
      </c>
      <c r="D1084">
        <v>507</v>
      </c>
      <c r="E1084">
        <f>IF(Sheet1!F1084="Human Resources",0,IF(Sheet1!F1084="Research &amp; Development",1,2))</f>
        <v>1</v>
      </c>
      <c r="F1084">
        <v>20</v>
      </c>
      <c r="G1084">
        <v>1</v>
      </c>
      <c r="H1084" cm="1">
        <f t="array" ref="H1084">_xlfn.IFS(Sheet1!I1084="Human Resources",0,Sheet1!I1084="Life Sciences",1,Sheet1!I1084="Marketing",2,Sheet1!I1084="Medical",3,Sheet1!I1084="Technical Degree",4,Sheet1!I1084="Other",5)</f>
        <v>1</v>
      </c>
      <c r="I1084">
        <v>1</v>
      </c>
      <c r="J1084">
        <v>1533</v>
      </c>
      <c r="K1084">
        <v>1</v>
      </c>
      <c r="L1084">
        <f>IF(Sheet1!M1084="Male",0,1)</f>
        <v>0</v>
      </c>
      <c r="M1084">
        <v>97</v>
      </c>
      <c r="N1084">
        <v>3</v>
      </c>
      <c r="O1084">
        <v>2</v>
      </c>
      <c r="P1084" cm="1">
        <f t="array" ref="P1084">_xlfn.IFS(Sheet1!Q1084="Healthcare Representative",0,Sheet1!Q1084="Human Resources",1,Sheet1!Q1084="Laboratory Technician",2,Sheet1!Q1084="Manager",3,Sheet1!Q1084="Manufacturing Director",4,Sheet1!Q1084="Research Director",5,Sheet1!Q1084="Research Scientist",6,Sheet1!Q1084="Sales Executive",7,Sheet1!Q1084="Sales Representative",8)</f>
        <v>2</v>
      </c>
      <c r="Q1084">
        <v>3</v>
      </c>
      <c r="R1084">
        <f>IF(Sheet1!S1084="Single",0,IF(Sheet1!S1084="Married",1,2))</f>
        <v>0</v>
      </c>
      <c r="S1084">
        <v>2272</v>
      </c>
      <c r="T1084">
        <v>24812</v>
      </c>
      <c r="U1084">
        <v>0</v>
      </c>
      <c r="V1084">
        <f>IF(Sheet1!X1084="No",0,1)</f>
        <v>0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</row>
    <row r="1085" spans="1:34" x14ac:dyDescent="0.3">
      <c r="A1085">
        <f>IF(Sheet1!C1085="No",0,1)</f>
        <v>1</v>
      </c>
      <c r="B1085">
        <v>40</v>
      </c>
      <c r="C1085">
        <f>IF(Sheet1!D1085="Non-Travel",0,IF(Sheet1!D1085="Travel_Frequently",1,2))</f>
        <v>2</v>
      </c>
      <c r="D1085">
        <v>676</v>
      </c>
      <c r="E1085">
        <f>IF(Sheet1!F1085="Human Resources",0,IF(Sheet1!F1085="Research &amp; Development",1,2))</f>
        <v>1</v>
      </c>
      <c r="F1085">
        <v>9</v>
      </c>
      <c r="G1085">
        <v>4</v>
      </c>
      <c r="H1085" cm="1">
        <f t="array" ref="H1085">_xlfn.IFS(Sheet1!I1085="Human Resources",0,Sheet1!I1085="Life Sciences",1,Sheet1!I1085="Marketing",2,Sheet1!I1085="Medical",3,Sheet1!I1085="Technical Degree",4,Sheet1!I1085="Other",5)</f>
        <v>1</v>
      </c>
      <c r="I1085">
        <v>1</v>
      </c>
      <c r="J1085">
        <v>1534</v>
      </c>
      <c r="K1085">
        <v>4</v>
      </c>
      <c r="L1085">
        <f>IF(Sheet1!M1085="Male",0,1)</f>
        <v>0</v>
      </c>
      <c r="M1085">
        <v>86</v>
      </c>
      <c r="N1085">
        <v>3</v>
      </c>
      <c r="O1085">
        <v>1</v>
      </c>
      <c r="P1085" cm="1">
        <f t="array" ref="P1085">_xlfn.IFS(Sheet1!Q1085="Healthcare Representative",0,Sheet1!Q1085="Human Resources",1,Sheet1!Q1085="Laboratory Technician",2,Sheet1!Q1085="Manager",3,Sheet1!Q1085="Manufacturing Director",4,Sheet1!Q1085="Research Director",5,Sheet1!Q1085="Research Scientist",6,Sheet1!Q1085="Sales Executive",7,Sheet1!Q1085="Sales Representative",8)</f>
        <v>2</v>
      </c>
      <c r="Q1085">
        <v>1</v>
      </c>
      <c r="R1085">
        <f>IF(Sheet1!S1085="Single",0,IF(Sheet1!S1085="Married",1,2))</f>
        <v>0</v>
      </c>
      <c r="S1085">
        <v>2018</v>
      </c>
      <c r="T1085">
        <v>21831</v>
      </c>
      <c r="U1085">
        <v>3</v>
      </c>
      <c r="V1085">
        <f>IF(Sheet1!X1085="No",0,1)</f>
        <v>0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</row>
    <row r="1086" spans="1:34" x14ac:dyDescent="0.3">
      <c r="A1086">
        <f>IF(Sheet1!C1086="No",0,1)</f>
        <v>0</v>
      </c>
      <c r="B1086">
        <v>34</v>
      </c>
      <c r="C1086">
        <f>IF(Sheet1!D1086="Non-Travel",0,IF(Sheet1!D1086="Travel_Frequently",1,2))</f>
        <v>2</v>
      </c>
      <c r="D1086">
        <v>971</v>
      </c>
      <c r="E1086">
        <f>IF(Sheet1!F1086="Human Resources",0,IF(Sheet1!F1086="Research &amp; Development",1,2))</f>
        <v>2</v>
      </c>
      <c r="F1086">
        <v>1</v>
      </c>
      <c r="G1086">
        <v>3</v>
      </c>
      <c r="H1086" cm="1">
        <f t="array" ref="H1086">_xlfn.IFS(Sheet1!I1086="Human Resources",0,Sheet1!I1086="Life Sciences",1,Sheet1!I1086="Marketing",2,Sheet1!I1086="Medical",3,Sheet1!I1086="Technical Degree",4,Sheet1!I1086="Other",5)</f>
        <v>4</v>
      </c>
      <c r="I1086">
        <v>1</v>
      </c>
      <c r="J1086">
        <v>1535</v>
      </c>
      <c r="K1086">
        <v>4</v>
      </c>
      <c r="L1086">
        <f>IF(Sheet1!M1086="Male",0,1)</f>
        <v>0</v>
      </c>
      <c r="M1086">
        <v>64</v>
      </c>
      <c r="N1086">
        <v>2</v>
      </c>
      <c r="O1086">
        <v>3</v>
      </c>
      <c r="P1086" cm="1">
        <f t="array" ref="P1086">_xlfn.IFS(Sheet1!Q1086="Healthcare Representative",0,Sheet1!Q1086="Human Resources",1,Sheet1!Q1086="Laboratory Technician",2,Sheet1!Q1086="Manager",3,Sheet1!Q1086="Manufacturing Director",4,Sheet1!Q1086="Research Director",5,Sheet1!Q1086="Research Scientist",6,Sheet1!Q1086="Sales Executive",7,Sheet1!Q1086="Sales Representative",8)</f>
        <v>7</v>
      </c>
      <c r="Q1086">
        <v>3</v>
      </c>
      <c r="R1086">
        <f>IF(Sheet1!S1086="Single",0,IF(Sheet1!S1086="Married",1,2))</f>
        <v>1</v>
      </c>
      <c r="S1086">
        <v>7083</v>
      </c>
      <c r="T1086">
        <v>12288</v>
      </c>
      <c r="U1086">
        <v>1</v>
      </c>
      <c r="V1086">
        <f>IF(Sheet1!X1086="No",0,1)</f>
        <v>1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</row>
    <row r="1087" spans="1:34" x14ac:dyDescent="0.3">
      <c r="A1087">
        <f>IF(Sheet1!C1087="No",0,1)</f>
        <v>1</v>
      </c>
      <c r="B1087">
        <v>31</v>
      </c>
      <c r="C1087">
        <f>IF(Sheet1!D1087="Non-Travel",0,IF(Sheet1!D1087="Travel_Frequently",1,2))</f>
        <v>1</v>
      </c>
      <c r="D1087">
        <v>561</v>
      </c>
      <c r="E1087">
        <f>IF(Sheet1!F1087="Human Resources",0,IF(Sheet1!F1087="Research &amp; Development",1,2))</f>
        <v>1</v>
      </c>
      <c r="F1087">
        <v>3</v>
      </c>
      <c r="G1087">
        <v>3</v>
      </c>
      <c r="H1087" cm="1">
        <f t="array" ref="H1087">_xlfn.IFS(Sheet1!I1087="Human Resources",0,Sheet1!I1087="Life Sciences",1,Sheet1!I1087="Marketing",2,Sheet1!I1087="Medical",3,Sheet1!I1087="Technical Degree",4,Sheet1!I1087="Other",5)</f>
        <v>1</v>
      </c>
      <c r="I1087">
        <v>1</v>
      </c>
      <c r="J1087">
        <v>1537</v>
      </c>
      <c r="K1087">
        <v>4</v>
      </c>
      <c r="L1087">
        <f>IF(Sheet1!M1087="Male",0,1)</f>
        <v>1</v>
      </c>
      <c r="M1087">
        <v>33</v>
      </c>
      <c r="N1087">
        <v>3</v>
      </c>
      <c r="O1087">
        <v>1</v>
      </c>
      <c r="P1087" cm="1">
        <f t="array" ref="P1087">_xlfn.IFS(Sheet1!Q1087="Healthcare Representative",0,Sheet1!Q1087="Human Resources",1,Sheet1!Q1087="Laboratory Technician",2,Sheet1!Q1087="Manager",3,Sheet1!Q1087="Manufacturing Director",4,Sheet1!Q1087="Research Director",5,Sheet1!Q1087="Research Scientist",6,Sheet1!Q1087="Sales Executive",7,Sheet1!Q1087="Sales Representative",8)</f>
        <v>6</v>
      </c>
      <c r="Q1087">
        <v>3</v>
      </c>
      <c r="R1087">
        <f>IF(Sheet1!S1087="Single",0,IF(Sheet1!S1087="Married",1,2))</f>
        <v>0</v>
      </c>
      <c r="S1087">
        <v>4084</v>
      </c>
      <c r="T1087">
        <v>4156</v>
      </c>
      <c r="U1087">
        <v>1</v>
      </c>
      <c r="V1087">
        <f>IF(Sheet1!X1087="No",0,1)</f>
        <v>0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</row>
    <row r="1088" spans="1:34" x14ac:dyDescent="0.3">
      <c r="A1088">
        <f>IF(Sheet1!C1088="No",0,1)</f>
        <v>0</v>
      </c>
      <c r="B1088">
        <v>50</v>
      </c>
      <c r="C1088">
        <f>IF(Sheet1!D1088="Non-Travel",0,IF(Sheet1!D1088="Travel_Frequently",1,2))</f>
        <v>1</v>
      </c>
      <c r="D1088">
        <v>333</v>
      </c>
      <c r="E1088">
        <f>IF(Sheet1!F1088="Human Resources",0,IF(Sheet1!F1088="Research &amp; Development",1,2))</f>
        <v>1</v>
      </c>
      <c r="F1088">
        <v>22</v>
      </c>
      <c r="G1088">
        <v>5</v>
      </c>
      <c r="H1088" cm="1">
        <f t="array" ref="H1088">_xlfn.IFS(Sheet1!I1088="Human Resources",0,Sheet1!I1088="Life Sciences",1,Sheet1!I1088="Marketing",2,Sheet1!I1088="Medical",3,Sheet1!I1088="Technical Degree",4,Sheet1!I1088="Other",5)</f>
        <v>3</v>
      </c>
      <c r="I1088">
        <v>1</v>
      </c>
      <c r="J1088">
        <v>1539</v>
      </c>
      <c r="K1088">
        <v>3</v>
      </c>
      <c r="L1088">
        <f>IF(Sheet1!M1088="Male",0,1)</f>
        <v>0</v>
      </c>
      <c r="M1088">
        <v>88</v>
      </c>
      <c r="N1088">
        <v>1</v>
      </c>
      <c r="O1088">
        <v>4</v>
      </c>
      <c r="P1088" cm="1">
        <f t="array" ref="P1088">_xlfn.IFS(Sheet1!Q1088="Healthcare Representative",0,Sheet1!Q1088="Human Resources",1,Sheet1!Q1088="Laboratory Technician",2,Sheet1!Q1088="Manager",3,Sheet1!Q1088="Manufacturing Director",4,Sheet1!Q1088="Research Director",5,Sheet1!Q1088="Research Scientist",6,Sheet1!Q1088="Sales Executive",7,Sheet1!Q1088="Sales Representative",8)</f>
        <v>5</v>
      </c>
      <c r="Q1088">
        <v>4</v>
      </c>
      <c r="R1088">
        <f>IF(Sheet1!S1088="Single",0,IF(Sheet1!S1088="Married",1,2))</f>
        <v>0</v>
      </c>
      <c r="S1088">
        <v>14411</v>
      </c>
      <c r="T1088">
        <v>24450</v>
      </c>
      <c r="U1088">
        <v>1</v>
      </c>
      <c r="V1088">
        <f>IF(Sheet1!X1088="No",0,1)</f>
        <v>1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</row>
    <row r="1089" spans="1:34" x14ac:dyDescent="0.3">
      <c r="A1089">
        <f>IF(Sheet1!C1089="No",0,1)</f>
        <v>0</v>
      </c>
      <c r="B1089">
        <v>34</v>
      </c>
      <c r="C1089">
        <f>IF(Sheet1!D1089="Non-Travel",0,IF(Sheet1!D1089="Travel_Frequently",1,2))</f>
        <v>2</v>
      </c>
      <c r="D1089">
        <v>1440</v>
      </c>
      <c r="E1089">
        <f>IF(Sheet1!F1089="Human Resources",0,IF(Sheet1!F1089="Research &amp; Development",1,2))</f>
        <v>2</v>
      </c>
      <c r="F1089">
        <v>7</v>
      </c>
      <c r="G1089">
        <v>2</v>
      </c>
      <c r="H1089" cm="1">
        <f t="array" ref="H1089">_xlfn.IFS(Sheet1!I1089="Human Resources",0,Sheet1!I1089="Life Sciences",1,Sheet1!I1089="Marketing",2,Sheet1!I1089="Medical",3,Sheet1!I1089="Technical Degree",4,Sheet1!I1089="Other",5)</f>
        <v>4</v>
      </c>
      <c r="I1089">
        <v>1</v>
      </c>
      <c r="J1089">
        <v>1541</v>
      </c>
      <c r="K1089">
        <v>2</v>
      </c>
      <c r="L1089">
        <f>IF(Sheet1!M1089="Male",0,1)</f>
        <v>0</v>
      </c>
      <c r="M1089">
        <v>55</v>
      </c>
      <c r="N1089">
        <v>3</v>
      </c>
      <c r="O1089">
        <v>1</v>
      </c>
      <c r="P1089" cm="1">
        <f t="array" ref="P1089">_xlfn.IFS(Sheet1!Q1089="Healthcare Representative",0,Sheet1!Q1089="Human Resources",1,Sheet1!Q1089="Laboratory Technician",2,Sheet1!Q1089="Manager",3,Sheet1!Q1089="Manufacturing Director",4,Sheet1!Q1089="Research Director",5,Sheet1!Q1089="Research Scientist",6,Sheet1!Q1089="Sales Executive",7,Sheet1!Q1089="Sales Representative",8)</f>
        <v>8</v>
      </c>
      <c r="Q1089">
        <v>3</v>
      </c>
      <c r="R1089">
        <f>IF(Sheet1!S1089="Single",0,IF(Sheet1!S1089="Married",1,2))</f>
        <v>1</v>
      </c>
      <c r="S1089">
        <v>2308</v>
      </c>
      <c r="T1089">
        <v>4944</v>
      </c>
      <c r="U1089">
        <v>0</v>
      </c>
      <c r="V1089">
        <f>IF(Sheet1!X1089="No",0,1)</f>
        <v>1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</row>
    <row r="1090" spans="1:34" x14ac:dyDescent="0.3">
      <c r="A1090">
        <f>IF(Sheet1!C1090="No",0,1)</f>
        <v>0</v>
      </c>
      <c r="B1090">
        <v>42</v>
      </c>
      <c r="C1090">
        <f>IF(Sheet1!D1090="Non-Travel",0,IF(Sheet1!D1090="Travel_Frequently",1,2))</f>
        <v>2</v>
      </c>
      <c r="D1090">
        <v>1210</v>
      </c>
      <c r="E1090">
        <f>IF(Sheet1!F1090="Human Resources",0,IF(Sheet1!F1090="Research &amp; Development",1,2))</f>
        <v>1</v>
      </c>
      <c r="F1090">
        <v>2</v>
      </c>
      <c r="G1090">
        <v>3</v>
      </c>
      <c r="H1090" cm="1">
        <f t="array" ref="H1090">_xlfn.IFS(Sheet1!I1090="Human Resources",0,Sheet1!I1090="Life Sciences",1,Sheet1!I1090="Marketing",2,Sheet1!I1090="Medical",3,Sheet1!I1090="Technical Degree",4,Sheet1!I1090="Other",5)</f>
        <v>3</v>
      </c>
      <c r="I1090">
        <v>1</v>
      </c>
      <c r="J1090">
        <v>1542</v>
      </c>
      <c r="K1090">
        <v>3</v>
      </c>
      <c r="L1090">
        <f>IF(Sheet1!M1090="Male",0,1)</f>
        <v>0</v>
      </c>
      <c r="M1090">
        <v>68</v>
      </c>
      <c r="N1090">
        <v>2</v>
      </c>
      <c r="O1090">
        <v>1</v>
      </c>
      <c r="P1090" cm="1">
        <f t="array" ref="P1090">_xlfn.IFS(Sheet1!Q1090="Healthcare Representative",0,Sheet1!Q1090="Human Resources",1,Sheet1!Q1090="Laboratory Technician",2,Sheet1!Q1090="Manager",3,Sheet1!Q1090="Manufacturing Director",4,Sheet1!Q1090="Research Director",5,Sheet1!Q1090="Research Scientist",6,Sheet1!Q1090="Sales Executive",7,Sheet1!Q1090="Sales Representative",8)</f>
        <v>2</v>
      </c>
      <c r="Q1090">
        <v>2</v>
      </c>
      <c r="R1090">
        <f>IF(Sheet1!S1090="Single",0,IF(Sheet1!S1090="Married",1,2))</f>
        <v>1</v>
      </c>
      <c r="S1090">
        <v>4841</v>
      </c>
      <c r="T1090">
        <v>24052</v>
      </c>
      <c r="U1090">
        <v>4</v>
      </c>
      <c r="V1090">
        <f>IF(Sheet1!X1090="No",0,1)</f>
        <v>0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</row>
    <row r="1091" spans="1:34" x14ac:dyDescent="0.3">
      <c r="A1091">
        <f>IF(Sheet1!C1091="No",0,1)</f>
        <v>0</v>
      </c>
      <c r="B1091">
        <v>37</v>
      </c>
      <c r="C1091">
        <f>IF(Sheet1!D1091="Non-Travel",0,IF(Sheet1!D1091="Travel_Frequently",1,2))</f>
        <v>2</v>
      </c>
      <c r="D1091">
        <v>674</v>
      </c>
      <c r="E1091">
        <f>IF(Sheet1!F1091="Human Resources",0,IF(Sheet1!F1091="Research &amp; Development",1,2))</f>
        <v>1</v>
      </c>
      <c r="F1091">
        <v>13</v>
      </c>
      <c r="G1091">
        <v>3</v>
      </c>
      <c r="H1091" cm="1">
        <f t="array" ref="H1091">_xlfn.IFS(Sheet1!I1091="Human Resources",0,Sheet1!I1091="Life Sciences",1,Sheet1!I1091="Marketing",2,Sheet1!I1091="Medical",3,Sheet1!I1091="Technical Degree",4,Sheet1!I1091="Other",5)</f>
        <v>3</v>
      </c>
      <c r="I1091">
        <v>1</v>
      </c>
      <c r="J1091">
        <v>1543</v>
      </c>
      <c r="K1091">
        <v>1</v>
      </c>
      <c r="L1091">
        <f>IF(Sheet1!M1091="Male",0,1)</f>
        <v>0</v>
      </c>
      <c r="M1091">
        <v>47</v>
      </c>
      <c r="N1091">
        <v>3</v>
      </c>
      <c r="O1091">
        <v>2</v>
      </c>
      <c r="P1091" cm="1">
        <f t="array" ref="P1091">_xlfn.IFS(Sheet1!Q1091="Healthcare Representative",0,Sheet1!Q1091="Human Resources",1,Sheet1!Q1091="Laboratory Technician",2,Sheet1!Q1091="Manager",3,Sheet1!Q1091="Manufacturing Director",4,Sheet1!Q1091="Research Director",5,Sheet1!Q1091="Research Scientist",6,Sheet1!Q1091="Sales Executive",7,Sheet1!Q1091="Sales Representative",8)</f>
        <v>6</v>
      </c>
      <c r="Q1091">
        <v>4</v>
      </c>
      <c r="R1091">
        <f>IF(Sheet1!S1091="Single",0,IF(Sheet1!S1091="Married",1,2))</f>
        <v>1</v>
      </c>
      <c r="S1091">
        <v>4285</v>
      </c>
      <c r="T1091">
        <v>3031</v>
      </c>
      <c r="U1091">
        <v>1</v>
      </c>
      <c r="V1091">
        <f>IF(Sheet1!X1091="No",0,1)</f>
        <v>0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</row>
    <row r="1092" spans="1:34" x14ac:dyDescent="0.3">
      <c r="A1092">
        <f>IF(Sheet1!C1092="No",0,1)</f>
        <v>0</v>
      </c>
      <c r="B1092">
        <v>29</v>
      </c>
      <c r="C1092">
        <f>IF(Sheet1!D1092="Non-Travel",0,IF(Sheet1!D1092="Travel_Frequently",1,2))</f>
        <v>2</v>
      </c>
      <c r="D1092">
        <v>441</v>
      </c>
      <c r="E1092">
        <f>IF(Sheet1!F1092="Human Resources",0,IF(Sheet1!F1092="Research &amp; Development",1,2))</f>
        <v>1</v>
      </c>
      <c r="F1092">
        <v>8</v>
      </c>
      <c r="G1092">
        <v>1</v>
      </c>
      <c r="H1092" cm="1">
        <f t="array" ref="H1092">_xlfn.IFS(Sheet1!I1092="Human Resources",0,Sheet1!I1092="Life Sciences",1,Sheet1!I1092="Marketing",2,Sheet1!I1092="Medical",3,Sheet1!I1092="Technical Degree",4,Sheet1!I1092="Other",5)</f>
        <v>5</v>
      </c>
      <c r="I1092">
        <v>1</v>
      </c>
      <c r="J1092">
        <v>1544</v>
      </c>
      <c r="K1092">
        <v>3</v>
      </c>
      <c r="L1092">
        <f>IF(Sheet1!M1092="Male",0,1)</f>
        <v>1</v>
      </c>
      <c r="M1092">
        <v>39</v>
      </c>
      <c r="N1092">
        <v>1</v>
      </c>
      <c r="O1092">
        <v>2</v>
      </c>
      <c r="P1092" cm="1">
        <f t="array" ref="P1092">_xlfn.IFS(Sheet1!Q1092="Healthcare Representative",0,Sheet1!Q1092="Human Resources",1,Sheet1!Q1092="Laboratory Technician",2,Sheet1!Q1092="Manager",3,Sheet1!Q1092="Manufacturing Director",4,Sheet1!Q1092="Research Director",5,Sheet1!Q1092="Research Scientist",6,Sheet1!Q1092="Sales Executive",7,Sheet1!Q1092="Sales Representative",8)</f>
        <v>0</v>
      </c>
      <c r="Q1092">
        <v>1</v>
      </c>
      <c r="R1092">
        <f>IF(Sheet1!S1092="Single",0,IF(Sheet1!S1092="Married",1,2))</f>
        <v>1</v>
      </c>
      <c r="S1092">
        <v>9715</v>
      </c>
      <c r="T1092">
        <v>7288</v>
      </c>
      <c r="U1092">
        <v>3</v>
      </c>
      <c r="V1092">
        <f>IF(Sheet1!X1092="No",0,1)</f>
        <v>0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</row>
    <row r="1093" spans="1:34" x14ac:dyDescent="0.3">
      <c r="A1093">
        <f>IF(Sheet1!C1093="No",0,1)</f>
        <v>0</v>
      </c>
      <c r="B1093">
        <v>33</v>
      </c>
      <c r="C1093">
        <f>IF(Sheet1!D1093="Non-Travel",0,IF(Sheet1!D1093="Travel_Frequently",1,2))</f>
        <v>2</v>
      </c>
      <c r="D1093">
        <v>575</v>
      </c>
      <c r="E1093">
        <f>IF(Sheet1!F1093="Human Resources",0,IF(Sheet1!F1093="Research &amp; Development",1,2))</f>
        <v>1</v>
      </c>
      <c r="F1093">
        <v>25</v>
      </c>
      <c r="G1093">
        <v>3</v>
      </c>
      <c r="H1093" cm="1">
        <f t="array" ref="H1093">_xlfn.IFS(Sheet1!I1093="Human Resources",0,Sheet1!I1093="Life Sciences",1,Sheet1!I1093="Marketing",2,Sheet1!I1093="Medical",3,Sheet1!I1093="Technical Degree",4,Sheet1!I1093="Other",5)</f>
        <v>1</v>
      </c>
      <c r="I1093">
        <v>1</v>
      </c>
      <c r="J1093">
        <v>1545</v>
      </c>
      <c r="K1093">
        <v>4</v>
      </c>
      <c r="L1093">
        <f>IF(Sheet1!M1093="Male",0,1)</f>
        <v>0</v>
      </c>
      <c r="M1093">
        <v>44</v>
      </c>
      <c r="N1093">
        <v>2</v>
      </c>
      <c r="O1093">
        <v>2</v>
      </c>
      <c r="P1093" cm="1">
        <f t="array" ref="P1093">_xlfn.IFS(Sheet1!Q1093="Healthcare Representative",0,Sheet1!Q1093="Human Resources",1,Sheet1!Q1093="Laboratory Technician",2,Sheet1!Q1093="Manager",3,Sheet1!Q1093="Manufacturing Director",4,Sheet1!Q1093="Research Director",5,Sheet1!Q1093="Research Scientist",6,Sheet1!Q1093="Sales Executive",7,Sheet1!Q1093="Sales Representative",8)</f>
        <v>4</v>
      </c>
      <c r="Q1093">
        <v>2</v>
      </c>
      <c r="R1093">
        <f>IF(Sheet1!S1093="Single",0,IF(Sheet1!S1093="Married",1,2))</f>
        <v>0</v>
      </c>
      <c r="S1093">
        <v>4320</v>
      </c>
      <c r="T1093">
        <v>24152</v>
      </c>
      <c r="U1093">
        <v>1</v>
      </c>
      <c r="V1093">
        <f>IF(Sheet1!X1093="No",0,1)</f>
        <v>0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</row>
    <row r="1094" spans="1:34" x14ac:dyDescent="0.3">
      <c r="A1094">
        <f>IF(Sheet1!C1094="No",0,1)</f>
        <v>0</v>
      </c>
      <c r="B1094">
        <v>45</v>
      </c>
      <c r="C1094">
        <f>IF(Sheet1!D1094="Non-Travel",0,IF(Sheet1!D1094="Travel_Frequently",1,2))</f>
        <v>2</v>
      </c>
      <c r="D1094">
        <v>950</v>
      </c>
      <c r="E1094">
        <f>IF(Sheet1!F1094="Human Resources",0,IF(Sheet1!F1094="Research &amp; Development",1,2))</f>
        <v>1</v>
      </c>
      <c r="F1094">
        <v>28</v>
      </c>
      <c r="G1094">
        <v>3</v>
      </c>
      <c r="H1094" cm="1">
        <f t="array" ref="H1094">_xlfn.IFS(Sheet1!I1094="Human Resources",0,Sheet1!I1094="Life Sciences",1,Sheet1!I1094="Marketing",2,Sheet1!I1094="Medical",3,Sheet1!I1094="Technical Degree",4,Sheet1!I1094="Other",5)</f>
        <v>4</v>
      </c>
      <c r="I1094">
        <v>1</v>
      </c>
      <c r="J1094">
        <v>1546</v>
      </c>
      <c r="K1094">
        <v>4</v>
      </c>
      <c r="L1094">
        <f>IF(Sheet1!M1094="Male",0,1)</f>
        <v>0</v>
      </c>
      <c r="M1094">
        <v>97</v>
      </c>
      <c r="N1094">
        <v>3</v>
      </c>
      <c r="O1094">
        <v>1</v>
      </c>
      <c r="P1094" cm="1">
        <f t="array" ref="P1094">_xlfn.IFS(Sheet1!Q1094="Healthcare Representative",0,Sheet1!Q1094="Human Resources",1,Sheet1!Q1094="Laboratory Technician",2,Sheet1!Q1094="Manager",3,Sheet1!Q1094="Manufacturing Director",4,Sheet1!Q1094="Research Director",5,Sheet1!Q1094="Research Scientist",6,Sheet1!Q1094="Sales Executive",7,Sheet1!Q1094="Sales Representative",8)</f>
        <v>6</v>
      </c>
      <c r="Q1094">
        <v>4</v>
      </c>
      <c r="R1094">
        <f>IF(Sheet1!S1094="Single",0,IF(Sheet1!S1094="Married",1,2))</f>
        <v>1</v>
      </c>
      <c r="S1094">
        <v>2132</v>
      </c>
      <c r="T1094">
        <v>4585</v>
      </c>
      <c r="U1094">
        <v>4</v>
      </c>
      <c r="V1094">
        <f>IF(Sheet1!X1094="No",0,1)</f>
        <v>0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</row>
    <row r="1095" spans="1:34" x14ac:dyDescent="0.3">
      <c r="A1095">
        <f>IF(Sheet1!C1095="No",0,1)</f>
        <v>0</v>
      </c>
      <c r="B1095">
        <v>42</v>
      </c>
      <c r="C1095">
        <f>IF(Sheet1!D1095="Non-Travel",0,IF(Sheet1!D1095="Travel_Frequently",1,2))</f>
        <v>1</v>
      </c>
      <c r="D1095">
        <v>288</v>
      </c>
      <c r="E1095">
        <f>IF(Sheet1!F1095="Human Resources",0,IF(Sheet1!F1095="Research &amp; Development",1,2))</f>
        <v>1</v>
      </c>
      <c r="F1095">
        <v>2</v>
      </c>
      <c r="G1095">
        <v>3</v>
      </c>
      <c r="H1095" cm="1">
        <f t="array" ref="H1095">_xlfn.IFS(Sheet1!I1095="Human Resources",0,Sheet1!I1095="Life Sciences",1,Sheet1!I1095="Marketing",2,Sheet1!I1095="Medical",3,Sheet1!I1095="Technical Degree",4,Sheet1!I1095="Other",5)</f>
        <v>1</v>
      </c>
      <c r="I1095">
        <v>1</v>
      </c>
      <c r="J1095">
        <v>1547</v>
      </c>
      <c r="K1095">
        <v>4</v>
      </c>
      <c r="L1095">
        <f>IF(Sheet1!M1095="Male",0,1)</f>
        <v>0</v>
      </c>
      <c r="M1095">
        <v>40</v>
      </c>
      <c r="N1095">
        <v>3</v>
      </c>
      <c r="O1095">
        <v>3</v>
      </c>
      <c r="P1095" cm="1">
        <f t="array" ref="P1095">_xlfn.IFS(Sheet1!Q1095="Healthcare Representative",0,Sheet1!Q1095="Human Resources",1,Sheet1!Q1095="Laboratory Technician",2,Sheet1!Q1095="Manager",3,Sheet1!Q1095="Manufacturing Director",4,Sheet1!Q1095="Research Director",5,Sheet1!Q1095="Research Scientist",6,Sheet1!Q1095="Sales Executive",7,Sheet1!Q1095="Sales Representative",8)</f>
        <v>0</v>
      </c>
      <c r="Q1095">
        <v>4</v>
      </c>
      <c r="R1095">
        <f>IF(Sheet1!S1095="Single",0,IF(Sheet1!S1095="Married",1,2))</f>
        <v>1</v>
      </c>
      <c r="S1095">
        <v>10124</v>
      </c>
      <c r="T1095">
        <v>18611</v>
      </c>
      <c r="U1095">
        <v>2</v>
      </c>
      <c r="V1095">
        <f>IF(Sheet1!X1095="No",0,1)</f>
        <v>1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</row>
    <row r="1096" spans="1:34" x14ac:dyDescent="0.3">
      <c r="A1096">
        <f>IF(Sheet1!C1096="No",0,1)</f>
        <v>0</v>
      </c>
      <c r="B1096">
        <v>40</v>
      </c>
      <c r="C1096">
        <f>IF(Sheet1!D1096="Non-Travel",0,IF(Sheet1!D1096="Travel_Frequently",1,2))</f>
        <v>2</v>
      </c>
      <c r="D1096">
        <v>1342</v>
      </c>
      <c r="E1096">
        <f>IF(Sheet1!F1096="Human Resources",0,IF(Sheet1!F1096="Research &amp; Development",1,2))</f>
        <v>2</v>
      </c>
      <c r="F1096">
        <v>9</v>
      </c>
      <c r="G1096">
        <v>2</v>
      </c>
      <c r="H1096" cm="1">
        <f t="array" ref="H1096">_xlfn.IFS(Sheet1!I1096="Human Resources",0,Sheet1!I1096="Life Sciences",1,Sheet1!I1096="Marketing",2,Sheet1!I1096="Medical",3,Sheet1!I1096="Technical Degree",4,Sheet1!I1096="Other",5)</f>
        <v>3</v>
      </c>
      <c r="I1096">
        <v>1</v>
      </c>
      <c r="J1096">
        <v>1548</v>
      </c>
      <c r="K1096">
        <v>1</v>
      </c>
      <c r="L1096">
        <f>IF(Sheet1!M1096="Male",0,1)</f>
        <v>0</v>
      </c>
      <c r="M1096">
        <v>47</v>
      </c>
      <c r="N1096">
        <v>3</v>
      </c>
      <c r="O1096">
        <v>2</v>
      </c>
      <c r="P1096" cm="1">
        <f t="array" ref="P1096">_xlfn.IFS(Sheet1!Q1096="Healthcare Representative",0,Sheet1!Q1096="Human Resources",1,Sheet1!Q1096="Laboratory Technician",2,Sheet1!Q1096="Manager",3,Sheet1!Q1096="Manufacturing Director",4,Sheet1!Q1096="Research Director",5,Sheet1!Q1096="Research Scientist",6,Sheet1!Q1096="Sales Executive",7,Sheet1!Q1096="Sales Representative",8)</f>
        <v>7</v>
      </c>
      <c r="Q1096">
        <v>1</v>
      </c>
      <c r="R1096">
        <f>IF(Sheet1!S1096="Single",0,IF(Sheet1!S1096="Married",1,2))</f>
        <v>1</v>
      </c>
      <c r="S1096">
        <v>5473</v>
      </c>
      <c r="T1096">
        <v>19345</v>
      </c>
      <c r="U1096">
        <v>0</v>
      </c>
      <c r="V1096">
        <f>IF(Sheet1!X1096="No",0,1)</f>
        <v>0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</row>
    <row r="1097" spans="1:34" x14ac:dyDescent="0.3">
      <c r="A1097">
        <f>IF(Sheet1!C1097="No",0,1)</f>
        <v>0</v>
      </c>
      <c r="B1097">
        <v>33</v>
      </c>
      <c r="C1097">
        <f>IF(Sheet1!D1097="Non-Travel",0,IF(Sheet1!D1097="Travel_Frequently",1,2))</f>
        <v>2</v>
      </c>
      <c r="D1097">
        <v>589</v>
      </c>
      <c r="E1097">
        <f>IF(Sheet1!F1097="Human Resources",0,IF(Sheet1!F1097="Research &amp; Development",1,2))</f>
        <v>1</v>
      </c>
      <c r="F1097">
        <v>28</v>
      </c>
      <c r="G1097">
        <v>4</v>
      </c>
      <c r="H1097" cm="1">
        <f t="array" ref="H1097">_xlfn.IFS(Sheet1!I1097="Human Resources",0,Sheet1!I1097="Life Sciences",1,Sheet1!I1097="Marketing",2,Sheet1!I1097="Medical",3,Sheet1!I1097="Technical Degree",4,Sheet1!I1097="Other",5)</f>
        <v>1</v>
      </c>
      <c r="I1097">
        <v>1</v>
      </c>
      <c r="J1097">
        <v>1549</v>
      </c>
      <c r="K1097">
        <v>2</v>
      </c>
      <c r="L1097">
        <f>IF(Sheet1!M1097="Male",0,1)</f>
        <v>0</v>
      </c>
      <c r="M1097">
        <v>79</v>
      </c>
      <c r="N1097">
        <v>3</v>
      </c>
      <c r="O1097">
        <v>2</v>
      </c>
      <c r="P1097" cm="1">
        <f t="array" ref="P1097">_xlfn.IFS(Sheet1!Q1097="Healthcare Representative",0,Sheet1!Q1097="Human Resources",1,Sheet1!Q1097="Laboratory Technician",2,Sheet1!Q1097="Manager",3,Sheet1!Q1097="Manufacturing Director",4,Sheet1!Q1097="Research Director",5,Sheet1!Q1097="Research Scientist",6,Sheet1!Q1097="Sales Executive",7,Sheet1!Q1097="Sales Representative",8)</f>
        <v>2</v>
      </c>
      <c r="Q1097">
        <v>3</v>
      </c>
      <c r="R1097">
        <f>IF(Sheet1!S1097="Single",0,IF(Sheet1!S1097="Married",1,2))</f>
        <v>1</v>
      </c>
      <c r="S1097">
        <v>5207</v>
      </c>
      <c r="T1097">
        <v>22949</v>
      </c>
      <c r="U1097">
        <v>1</v>
      </c>
      <c r="V1097">
        <f>IF(Sheet1!X1097="No",0,1)</f>
        <v>1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</row>
    <row r="1098" spans="1:34" x14ac:dyDescent="0.3">
      <c r="A1098">
        <f>IF(Sheet1!C1098="No",0,1)</f>
        <v>0</v>
      </c>
      <c r="B1098">
        <v>40</v>
      </c>
      <c r="C1098">
        <f>IF(Sheet1!D1098="Non-Travel",0,IF(Sheet1!D1098="Travel_Frequently",1,2))</f>
        <v>2</v>
      </c>
      <c r="D1098">
        <v>898</v>
      </c>
      <c r="E1098">
        <f>IF(Sheet1!F1098="Human Resources",0,IF(Sheet1!F1098="Research &amp; Development",1,2))</f>
        <v>0</v>
      </c>
      <c r="F1098">
        <v>6</v>
      </c>
      <c r="G1098">
        <v>2</v>
      </c>
      <c r="H1098" cm="1">
        <f t="array" ref="H1098">_xlfn.IFS(Sheet1!I1098="Human Resources",0,Sheet1!I1098="Life Sciences",1,Sheet1!I1098="Marketing",2,Sheet1!I1098="Medical",3,Sheet1!I1098="Technical Degree",4,Sheet1!I1098="Other",5)</f>
        <v>3</v>
      </c>
      <c r="I1098">
        <v>1</v>
      </c>
      <c r="J1098">
        <v>1550</v>
      </c>
      <c r="K1098">
        <v>3</v>
      </c>
      <c r="L1098">
        <f>IF(Sheet1!M1098="Male",0,1)</f>
        <v>0</v>
      </c>
      <c r="M1098">
        <v>38</v>
      </c>
      <c r="N1098">
        <v>3</v>
      </c>
      <c r="O1098">
        <v>4</v>
      </c>
      <c r="P1098" cm="1">
        <f t="array" ref="P1098">_xlfn.IFS(Sheet1!Q1098="Healthcare Representative",0,Sheet1!Q1098="Human Resources",1,Sheet1!Q1098="Laboratory Technician",2,Sheet1!Q1098="Manager",3,Sheet1!Q1098="Manufacturing Director",4,Sheet1!Q1098="Research Director",5,Sheet1!Q1098="Research Scientist",6,Sheet1!Q1098="Sales Executive",7,Sheet1!Q1098="Sales Representative",8)</f>
        <v>3</v>
      </c>
      <c r="Q1098">
        <v>4</v>
      </c>
      <c r="R1098">
        <f>IF(Sheet1!S1098="Single",0,IF(Sheet1!S1098="Married",1,2))</f>
        <v>0</v>
      </c>
      <c r="S1098">
        <v>16437</v>
      </c>
      <c r="T1098">
        <v>17381</v>
      </c>
      <c r="U1098">
        <v>1</v>
      </c>
      <c r="V1098">
        <f>IF(Sheet1!X1098="No",0,1)</f>
        <v>1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</row>
    <row r="1099" spans="1:34" x14ac:dyDescent="0.3">
      <c r="A1099">
        <f>IF(Sheet1!C1099="No",0,1)</f>
        <v>0</v>
      </c>
      <c r="B1099">
        <v>24</v>
      </c>
      <c r="C1099">
        <f>IF(Sheet1!D1099="Non-Travel",0,IF(Sheet1!D1099="Travel_Frequently",1,2))</f>
        <v>2</v>
      </c>
      <c r="D1099">
        <v>350</v>
      </c>
      <c r="E1099">
        <f>IF(Sheet1!F1099="Human Resources",0,IF(Sheet1!F1099="Research &amp; Development",1,2))</f>
        <v>1</v>
      </c>
      <c r="F1099">
        <v>21</v>
      </c>
      <c r="G1099">
        <v>2</v>
      </c>
      <c r="H1099" cm="1">
        <f t="array" ref="H1099">_xlfn.IFS(Sheet1!I1099="Human Resources",0,Sheet1!I1099="Life Sciences",1,Sheet1!I1099="Marketing",2,Sheet1!I1099="Medical",3,Sheet1!I1099="Technical Degree",4,Sheet1!I1099="Other",5)</f>
        <v>4</v>
      </c>
      <c r="I1099">
        <v>1</v>
      </c>
      <c r="J1099">
        <v>1551</v>
      </c>
      <c r="K1099">
        <v>3</v>
      </c>
      <c r="L1099">
        <f>IF(Sheet1!M1099="Male",0,1)</f>
        <v>0</v>
      </c>
      <c r="M1099">
        <v>57</v>
      </c>
      <c r="N1099">
        <v>2</v>
      </c>
      <c r="O1099">
        <v>1</v>
      </c>
      <c r="P1099" cm="1">
        <f t="array" ref="P1099">_xlfn.IFS(Sheet1!Q1099="Healthcare Representative",0,Sheet1!Q1099="Human Resources",1,Sheet1!Q1099="Laboratory Technician",2,Sheet1!Q1099="Manager",3,Sheet1!Q1099="Manufacturing Director",4,Sheet1!Q1099="Research Director",5,Sheet1!Q1099="Research Scientist",6,Sheet1!Q1099="Sales Executive",7,Sheet1!Q1099="Sales Representative",8)</f>
        <v>2</v>
      </c>
      <c r="Q1099">
        <v>1</v>
      </c>
      <c r="R1099">
        <f>IF(Sheet1!S1099="Single",0,IF(Sheet1!S1099="Married",1,2))</f>
        <v>2</v>
      </c>
      <c r="S1099">
        <v>2296</v>
      </c>
      <c r="T1099">
        <v>10036</v>
      </c>
      <c r="U1099">
        <v>0</v>
      </c>
      <c r="V1099">
        <f>IF(Sheet1!X1099="No",0,1)</f>
        <v>0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</row>
    <row r="1100" spans="1:34" x14ac:dyDescent="0.3">
      <c r="A1100">
        <f>IF(Sheet1!C1100="No",0,1)</f>
        <v>0</v>
      </c>
      <c r="B1100">
        <v>40</v>
      </c>
      <c r="C1100">
        <f>IF(Sheet1!D1100="Non-Travel",0,IF(Sheet1!D1100="Travel_Frequently",1,2))</f>
        <v>0</v>
      </c>
      <c r="D1100">
        <v>1142</v>
      </c>
      <c r="E1100">
        <f>IF(Sheet1!F1100="Human Resources",0,IF(Sheet1!F1100="Research &amp; Development",1,2))</f>
        <v>1</v>
      </c>
      <c r="F1100">
        <v>8</v>
      </c>
      <c r="G1100">
        <v>2</v>
      </c>
      <c r="H1100" cm="1">
        <f t="array" ref="H1100">_xlfn.IFS(Sheet1!I1100="Human Resources",0,Sheet1!I1100="Life Sciences",1,Sheet1!I1100="Marketing",2,Sheet1!I1100="Medical",3,Sheet1!I1100="Technical Degree",4,Sheet1!I1100="Other",5)</f>
        <v>1</v>
      </c>
      <c r="I1100">
        <v>1</v>
      </c>
      <c r="J1100">
        <v>1552</v>
      </c>
      <c r="K1100">
        <v>4</v>
      </c>
      <c r="L1100">
        <f>IF(Sheet1!M1100="Male",0,1)</f>
        <v>0</v>
      </c>
      <c r="M1100">
        <v>72</v>
      </c>
      <c r="N1100">
        <v>3</v>
      </c>
      <c r="O1100">
        <v>2</v>
      </c>
      <c r="P1100" cm="1">
        <f t="array" ref="P1100">_xlfn.IFS(Sheet1!Q1100="Healthcare Representative",0,Sheet1!Q1100="Human Resources",1,Sheet1!Q1100="Laboratory Technician",2,Sheet1!Q1100="Manager",3,Sheet1!Q1100="Manufacturing Director",4,Sheet1!Q1100="Research Director",5,Sheet1!Q1100="Research Scientist",6,Sheet1!Q1100="Sales Executive",7,Sheet1!Q1100="Sales Representative",8)</f>
        <v>0</v>
      </c>
      <c r="Q1100">
        <v>4</v>
      </c>
      <c r="R1100">
        <f>IF(Sheet1!S1100="Single",0,IF(Sheet1!S1100="Married",1,2))</f>
        <v>2</v>
      </c>
      <c r="S1100">
        <v>4069</v>
      </c>
      <c r="T1100">
        <v>8841</v>
      </c>
      <c r="U1100">
        <v>3</v>
      </c>
      <c r="V1100">
        <f>IF(Sheet1!X1100="No",0,1)</f>
        <v>1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</row>
    <row r="1101" spans="1:34" x14ac:dyDescent="0.3">
      <c r="A1101">
        <f>IF(Sheet1!C1101="No",0,1)</f>
        <v>0</v>
      </c>
      <c r="B1101">
        <v>45</v>
      </c>
      <c r="C1101">
        <f>IF(Sheet1!D1101="Non-Travel",0,IF(Sheet1!D1101="Travel_Frequently",1,2))</f>
        <v>2</v>
      </c>
      <c r="D1101">
        <v>538</v>
      </c>
      <c r="E1101">
        <f>IF(Sheet1!F1101="Human Resources",0,IF(Sheet1!F1101="Research &amp; Development",1,2))</f>
        <v>1</v>
      </c>
      <c r="F1101">
        <v>1</v>
      </c>
      <c r="G1101">
        <v>4</v>
      </c>
      <c r="H1101" cm="1">
        <f t="array" ref="H1101">_xlfn.IFS(Sheet1!I1101="Human Resources",0,Sheet1!I1101="Life Sciences",1,Sheet1!I1101="Marketing",2,Sheet1!I1101="Medical",3,Sheet1!I1101="Technical Degree",4,Sheet1!I1101="Other",5)</f>
        <v>4</v>
      </c>
      <c r="I1101">
        <v>1</v>
      </c>
      <c r="J1101">
        <v>1553</v>
      </c>
      <c r="K1101">
        <v>1</v>
      </c>
      <c r="L1101">
        <f>IF(Sheet1!M1101="Male",0,1)</f>
        <v>0</v>
      </c>
      <c r="M1101">
        <v>66</v>
      </c>
      <c r="N1101">
        <v>3</v>
      </c>
      <c r="O1101">
        <v>3</v>
      </c>
      <c r="P1101" cm="1">
        <f t="array" ref="P1101">_xlfn.IFS(Sheet1!Q1101="Healthcare Representative",0,Sheet1!Q1101="Human Resources",1,Sheet1!Q1101="Laboratory Technician",2,Sheet1!Q1101="Manager",3,Sheet1!Q1101="Manufacturing Director",4,Sheet1!Q1101="Research Director",5,Sheet1!Q1101="Research Scientist",6,Sheet1!Q1101="Sales Executive",7,Sheet1!Q1101="Sales Representative",8)</f>
        <v>0</v>
      </c>
      <c r="Q1101">
        <v>2</v>
      </c>
      <c r="R1101">
        <f>IF(Sheet1!S1101="Single",0,IF(Sheet1!S1101="Married",1,2))</f>
        <v>2</v>
      </c>
      <c r="S1101">
        <v>7441</v>
      </c>
      <c r="T1101">
        <v>20933</v>
      </c>
      <c r="U1101">
        <v>1</v>
      </c>
      <c r="V1101">
        <f>IF(Sheet1!X1101="No",0,1)</f>
        <v>0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</row>
    <row r="1102" spans="1:34" x14ac:dyDescent="0.3">
      <c r="A1102">
        <f>IF(Sheet1!C1102="No",0,1)</f>
        <v>0</v>
      </c>
      <c r="B1102">
        <v>35</v>
      </c>
      <c r="C1102">
        <f>IF(Sheet1!D1102="Non-Travel",0,IF(Sheet1!D1102="Travel_Frequently",1,2))</f>
        <v>2</v>
      </c>
      <c r="D1102">
        <v>1402</v>
      </c>
      <c r="E1102">
        <f>IF(Sheet1!F1102="Human Resources",0,IF(Sheet1!F1102="Research &amp; Development",1,2))</f>
        <v>2</v>
      </c>
      <c r="F1102">
        <v>28</v>
      </c>
      <c r="G1102">
        <v>4</v>
      </c>
      <c r="H1102" cm="1">
        <f t="array" ref="H1102">_xlfn.IFS(Sheet1!I1102="Human Resources",0,Sheet1!I1102="Life Sciences",1,Sheet1!I1102="Marketing",2,Sheet1!I1102="Medical",3,Sheet1!I1102="Technical Degree",4,Sheet1!I1102="Other",5)</f>
        <v>1</v>
      </c>
      <c r="I1102">
        <v>1</v>
      </c>
      <c r="J1102">
        <v>1554</v>
      </c>
      <c r="K1102">
        <v>2</v>
      </c>
      <c r="L1102">
        <f>IF(Sheet1!M1102="Male",0,1)</f>
        <v>1</v>
      </c>
      <c r="M1102">
        <v>98</v>
      </c>
      <c r="N1102">
        <v>2</v>
      </c>
      <c r="O1102">
        <v>1</v>
      </c>
      <c r="P1102" cm="1">
        <f t="array" ref="P1102">_xlfn.IFS(Sheet1!Q1102="Healthcare Representative",0,Sheet1!Q1102="Human Resources",1,Sheet1!Q1102="Laboratory Technician",2,Sheet1!Q1102="Manager",3,Sheet1!Q1102="Manufacturing Director",4,Sheet1!Q1102="Research Director",5,Sheet1!Q1102="Research Scientist",6,Sheet1!Q1102="Sales Executive",7,Sheet1!Q1102="Sales Representative",8)</f>
        <v>8</v>
      </c>
      <c r="Q1102">
        <v>3</v>
      </c>
      <c r="R1102">
        <f>IF(Sheet1!S1102="Single",0,IF(Sheet1!S1102="Married",1,2))</f>
        <v>1</v>
      </c>
      <c r="S1102">
        <v>2430</v>
      </c>
      <c r="T1102">
        <v>26204</v>
      </c>
      <c r="U1102">
        <v>0</v>
      </c>
      <c r="V1102">
        <f>IF(Sheet1!X1102="No",0,1)</f>
        <v>0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</row>
    <row r="1103" spans="1:34" x14ac:dyDescent="0.3">
      <c r="A1103">
        <f>IF(Sheet1!C1103="No",0,1)</f>
        <v>0</v>
      </c>
      <c r="B1103">
        <v>32</v>
      </c>
      <c r="C1103">
        <f>IF(Sheet1!D1103="Non-Travel",0,IF(Sheet1!D1103="Travel_Frequently",1,2))</f>
        <v>2</v>
      </c>
      <c r="D1103">
        <v>824</v>
      </c>
      <c r="E1103">
        <f>IF(Sheet1!F1103="Human Resources",0,IF(Sheet1!F1103="Research &amp; Development",1,2))</f>
        <v>1</v>
      </c>
      <c r="F1103">
        <v>5</v>
      </c>
      <c r="G1103">
        <v>2</v>
      </c>
      <c r="H1103" cm="1">
        <f t="array" ref="H1103">_xlfn.IFS(Sheet1!I1103="Human Resources",0,Sheet1!I1103="Life Sciences",1,Sheet1!I1103="Marketing",2,Sheet1!I1103="Medical",3,Sheet1!I1103="Technical Degree",4,Sheet1!I1103="Other",5)</f>
        <v>1</v>
      </c>
      <c r="I1103">
        <v>1</v>
      </c>
      <c r="J1103">
        <v>1555</v>
      </c>
      <c r="K1103">
        <v>4</v>
      </c>
      <c r="L1103">
        <f>IF(Sheet1!M1103="Male",0,1)</f>
        <v>1</v>
      </c>
      <c r="M1103">
        <v>67</v>
      </c>
      <c r="N1103">
        <v>2</v>
      </c>
      <c r="O1103">
        <v>2</v>
      </c>
      <c r="P1103" cm="1">
        <f t="array" ref="P1103">_xlfn.IFS(Sheet1!Q1103="Healthcare Representative",0,Sheet1!Q1103="Human Resources",1,Sheet1!Q1103="Laboratory Technician",2,Sheet1!Q1103="Manager",3,Sheet1!Q1103="Manufacturing Director",4,Sheet1!Q1103="Research Director",5,Sheet1!Q1103="Research Scientist",6,Sheet1!Q1103="Sales Executive",7,Sheet1!Q1103="Sales Representative",8)</f>
        <v>6</v>
      </c>
      <c r="Q1103">
        <v>2</v>
      </c>
      <c r="R1103">
        <f>IF(Sheet1!S1103="Single",0,IF(Sheet1!S1103="Married",1,2))</f>
        <v>1</v>
      </c>
      <c r="S1103">
        <v>5878</v>
      </c>
      <c r="T1103">
        <v>15624</v>
      </c>
      <c r="U1103">
        <v>3</v>
      </c>
      <c r="V1103">
        <f>IF(Sheet1!X1103="No",0,1)</f>
        <v>0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</row>
    <row r="1104" spans="1:34" x14ac:dyDescent="0.3">
      <c r="A1104">
        <f>IF(Sheet1!C1104="No",0,1)</f>
        <v>0</v>
      </c>
      <c r="B1104">
        <v>36</v>
      </c>
      <c r="C1104">
        <f>IF(Sheet1!D1104="Non-Travel",0,IF(Sheet1!D1104="Travel_Frequently",1,2))</f>
        <v>2</v>
      </c>
      <c r="D1104">
        <v>1157</v>
      </c>
      <c r="E1104">
        <f>IF(Sheet1!F1104="Human Resources",0,IF(Sheet1!F1104="Research &amp; Development",1,2))</f>
        <v>2</v>
      </c>
      <c r="F1104">
        <v>2</v>
      </c>
      <c r="G1104">
        <v>4</v>
      </c>
      <c r="H1104" cm="1">
        <f t="array" ref="H1104">_xlfn.IFS(Sheet1!I1104="Human Resources",0,Sheet1!I1104="Life Sciences",1,Sheet1!I1104="Marketing",2,Sheet1!I1104="Medical",3,Sheet1!I1104="Technical Degree",4,Sheet1!I1104="Other",5)</f>
        <v>1</v>
      </c>
      <c r="I1104">
        <v>1</v>
      </c>
      <c r="J1104">
        <v>1556</v>
      </c>
      <c r="K1104">
        <v>3</v>
      </c>
      <c r="L1104">
        <f>IF(Sheet1!M1104="Male",0,1)</f>
        <v>0</v>
      </c>
      <c r="M1104">
        <v>70</v>
      </c>
      <c r="N1104">
        <v>3</v>
      </c>
      <c r="O1104">
        <v>1</v>
      </c>
      <c r="P1104" cm="1">
        <f t="array" ref="P1104">_xlfn.IFS(Sheet1!Q1104="Healthcare Representative",0,Sheet1!Q1104="Human Resources",1,Sheet1!Q1104="Laboratory Technician",2,Sheet1!Q1104="Manager",3,Sheet1!Q1104="Manufacturing Director",4,Sheet1!Q1104="Research Director",5,Sheet1!Q1104="Research Scientist",6,Sheet1!Q1104="Sales Executive",7,Sheet1!Q1104="Sales Representative",8)</f>
        <v>8</v>
      </c>
      <c r="Q1104">
        <v>4</v>
      </c>
      <c r="R1104">
        <f>IF(Sheet1!S1104="Single",0,IF(Sheet1!S1104="Married",1,2))</f>
        <v>0</v>
      </c>
      <c r="S1104">
        <v>2644</v>
      </c>
      <c r="T1104">
        <v>17001</v>
      </c>
      <c r="U1104">
        <v>3</v>
      </c>
      <c r="V1104">
        <f>IF(Sheet1!X1104="No",0,1)</f>
        <v>1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</row>
    <row r="1105" spans="1:34" x14ac:dyDescent="0.3">
      <c r="A1105">
        <f>IF(Sheet1!C1105="No",0,1)</f>
        <v>0</v>
      </c>
      <c r="B1105">
        <v>48</v>
      </c>
      <c r="C1105">
        <f>IF(Sheet1!D1105="Non-Travel",0,IF(Sheet1!D1105="Travel_Frequently",1,2))</f>
        <v>2</v>
      </c>
      <c r="D1105">
        <v>492</v>
      </c>
      <c r="E1105">
        <f>IF(Sheet1!F1105="Human Resources",0,IF(Sheet1!F1105="Research &amp; Development",1,2))</f>
        <v>2</v>
      </c>
      <c r="F1105">
        <v>16</v>
      </c>
      <c r="G1105">
        <v>4</v>
      </c>
      <c r="H1105" cm="1">
        <f t="array" ref="H1105">_xlfn.IFS(Sheet1!I1105="Human Resources",0,Sheet1!I1105="Life Sciences",1,Sheet1!I1105="Marketing",2,Sheet1!I1105="Medical",3,Sheet1!I1105="Technical Degree",4,Sheet1!I1105="Other",5)</f>
        <v>1</v>
      </c>
      <c r="I1105">
        <v>1</v>
      </c>
      <c r="J1105">
        <v>1557</v>
      </c>
      <c r="K1105">
        <v>3</v>
      </c>
      <c r="L1105">
        <f>IF(Sheet1!M1105="Male",0,1)</f>
        <v>1</v>
      </c>
      <c r="M1105">
        <v>96</v>
      </c>
      <c r="N1105">
        <v>3</v>
      </c>
      <c r="O1105">
        <v>2</v>
      </c>
      <c r="P1105" cm="1">
        <f t="array" ref="P1105">_xlfn.IFS(Sheet1!Q1105="Healthcare Representative",0,Sheet1!Q1105="Human Resources",1,Sheet1!Q1105="Laboratory Technician",2,Sheet1!Q1105="Manager",3,Sheet1!Q1105="Manufacturing Director",4,Sheet1!Q1105="Research Director",5,Sheet1!Q1105="Research Scientist",6,Sheet1!Q1105="Sales Executive",7,Sheet1!Q1105="Sales Representative",8)</f>
        <v>7</v>
      </c>
      <c r="Q1105">
        <v>3</v>
      </c>
      <c r="R1105">
        <f>IF(Sheet1!S1105="Single",0,IF(Sheet1!S1105="Married",1,2))</f>
        <v>2</v>
      </c>
      <c r="S1105">
        <v>6439</v>
      </c>
      <c r="T1105">
        <v>13693</v>
      </c>
      <c r="U1105">
        <v>8</v>
      </c>
      <c r="V1105">
        <f>IF(Sheet1!X1105="No",0,1)</f>
        <v>0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</row>
    <row r="1106" spans="1:34" x14ac:dyDescent="0.3">
      <c r="A1106">
        <f>IF(Sheet1!C1106="No",0,1)</f>
        <v>0</v>
      </c>
      <c r="B1106">
        <v>29</v>
      </c>
      <c r="C1106">
        <f>IF(Sheet1!D1106="Non-Travel",0,IF(Sheet1!D1106="Travel_Frequently",1,2))</f>
        <v>2</v>
      </c>
      <c r="D1106">
        <v>598</v>
      </c>
      <c r="E1106">
        <f>IF(Sheet1!F1106="Human Resources",0,IF(Sheet1!F1106="Research &amp; Development",1,2))</f>
        <v>1</v>
      </c>
      <c r="F1106">
        <v>9</v>
      </c>
      <c r="G1106">
        <v>3</v>
      </c>
      <c r="H1106" cm="1">
        <f t="array" ref="H1106">_xlfn.IFS(Sheet1!I1106="Human Resources",0,Sheet1!I1106="Life Sciences",1,Sheet1!I1106="Marketing",2,Sheet1!I1106="Medical",3,Sheet1!I1106="Technical Degree",4,Sheet1!I1106="Other",5)</f>
        <v>1</v>
      </c>
      <c r="I1106">
        <v>1</v>
      </c>
      <c r="J1106">
        <v>1558</v>
      </c>
      <c r="K1106">
        <v>3</v>
      </c>
      <c r="L1106">
        <f>IF(Sheet1!M1106="Male",0,1)</f>
        <v>0</v>
      </c>
      <c r="M1106">
        <v>91</v>
      </c>
      <c r="N1106">
        <v>4</v>
      </c>
      <c r="O1106">
        <v>1</v>
      </c>
      <c r="P1106" cm="1">
        <f t="array" ref="P1106">_xlfn.IFS(Sheet1!Q1106="Healthcare Representative",0,Sheet1!Q1106="Human Resources",1,Sheet1!Q1106="Laboratory Technician",2,Sheet1!Q1106="Manager",3,Sheet1!Q1106="Manufacturing Director",4,Sheet1!Q1106="Research Director",5,Sheet1!Q1106="Research Scientist",6,Sheet1!Q1106="Sales Executive",7,Sheet1!Q1106="Sales Representative",8)</f>
        <v>6</v>
      </c>
      <c r="Q1106">
        <v>3</v>
      </c>
      <c r="R1106">
        <f>IF(Sheet1!S1106="Single",0,IF(Sheet1!S1106="Married",1,2))</f>
        <v>1</v>
      </c>
      <c r="S1106">
        <v>2451</v>
      </c>
      <c r="T1106">
        <v>22376</v>
      </c>
      <c r="U1106">
        <v>6</v>
      </c>
      <c r="V1106">
        <f>IF(Sheet1!X1106="No",0,1)</f>
        <v>0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</row>
    <row r="1107" spans="1:34" x14ac:dyDescent="0.3">
      <c r="A1107">
        <f>IF(Sheet1!C1107="No",0,1)</f>
        <v>0</v>
      </c>
      <c r="B1107">
        <v>33</v>
      </c>
      <c r="C1107">
        <f>IF(Sheet1!D1107="Non-Travel",0,IF(Sheet1!D1107="Travel_Frequently",1,2))</f>
        <v>2</v>
      </c>
      <c r="D1107">
        <v>1242</v>
      </c>
      <c r="E1107">
        <f>IF(Sheet1!F1107="Human Resources",0,IF(Sheet1!F1107="Research &amp; Development",1,2))</f>
        <v>2</v>
      </c>
      <c r="F1107">
        <v>8</v>
      </c>
      <c r="G1107">
        <v>4</v>
      </c>
      <c r="H1107" cm="1">
        <f t="array" ref="H1107">_xlfn.IFS(Sheet1!I1107="Human Resources",0,Sheet1!I1107="Life Sciences",1,Sheet1!I1107="Marketing",2,Sheet1!I1107="Medical",3,Sheet1!I1107="Technical Degree",4,Sheet1!I1107="Other",5)</f>
        <v>1</v>
      </c>
      <c r="I1107">
        <v>1</v>
      </c>
      <c r="J1107">
        <v>1560</v>
      </c>
      <c r="K1107">
        <v>1</v>
      </c>
      <c r="L1107">
        <f>IF(Sheet1!M1107="Male",0,1)</f>
        <v>0</v>
      </c>
      <c r="M1107">
        <v>46</v>
      </c>
      <c r="N1107">
        <v>3</v>
      </c>
      <c r="O1107">
        <v>2</v>
      </c>
      <c r="P1107" cm="1">
        <f t="array" ref="P1107">_xlfn.IFS(Sheet1!Q1107="Healthcare Representative",0,Sheet1!Q1107="Human Resources",1,Sheet1!Q1107="Laboratory Technician",2,Sheet1!Q1107="Manager",3,Sheet1!Q1107="Manufacturing Director",4,Sheet1!Q1107="Research Director",5,Sheet1!Q1107="Research Scientist",6,Sheet1!Q1107="Sales Executive",7,Sheet1!Q1107="Sales Representative",8)</f>
        <v>7</v>
      </c>
      <c r="Q1107">
        <v>1</v>
      </c>
      <c r="R1107">
        <f>IF(Sheet1!S1107="Single",0,IF(Sheet1!S1107="Married",1,2))</f>
        <v>1</v>
      </c>
      <c r="S1107">
        <v>6392</v>
      </c>
      <c r="T1107">
        <v>10589</v>
      </c>
      <c r="U1107">
        <v>2</v>
      </c>
      <c r="V1107">
        <f>IF(Sheet1!X1107="No",0,1)</f>
        <v>0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</row>
    <row r="1108" spans="1:34" x14ac:dyDescent="0.3">
      <c r="A1108">
        <f>IF(Sheet1!C1108="No",0,1)</f>
        <v>1</v>
      </c>
      <c r="B1108">
        <v>30</v>
      </c>
      <c r="C1108">
        <f>IF(Sheet1!D1108="Non-Travel",0,IF(Sheet1!D1108="Travel_Frequently",1,2))</f>
        <v>2</v>
      </c>
      <c r="D1108">
        <v>740</v>
      </c>
      <c r="E1108">
        <f>IF(Sheet1!F1108="Human Resources",0,IF(Sheet1!F1108="Research &amp; Development",1,2))</f>
        <v>2</v>
      </c>
      <c r="F1108">
        <v>1</v>
      </c>
      <c r="G1108">
        <v>3</v>
      </c>
      <c r="H1108" cm="1">
        <f t="array" ref="H1108">_xlfn.IFS(Sheet1!I1108="Human Resources",0,Sheet1!I1108="Life Sciences",1,Sheet1!I1108="Marketing",2,Sheet1!I1108="Medical",3,Sheet1!I1108="Technical Degree",4,Sheet1!I1108="Other",5)</f>
        <v>1</v>
      </c>
      <c r="I1108">
        <v>1</v>
      </c>
      <c r="J1108">
        <v>1562</v>
      </c>
      <c r="K1108">
        <v>2</v>
      </c>
      <c r="L1108">
        <f>IF(Sheet1!M1108="Male",0,1)</f>
        <v>0</v>
      </c>
      <c r="M1108">
        <v>64</v>
      </c>
      <c r="N1108">
        <v>2</v>
      </c>
      <c r="O1108">
        <v>2</v>
      </c>
      <c r="P1108" cm="1">
        <f t="array" ref="P1108">_xlfn.IFS(Sheet1!Q1108="Healthcare Representative",0,Sheet1!Q1108="Human Resources",1,Sheet1!Q1108="Laboratory Technician",2,Sheet1!Q1108="Manager",3,Sheet1!Q1108="Manufacturing Director",4,Sheet1!Q1108="Research Director",5,Sheet1!Q1108="Research Scientist",6,Sheet1!Q1108="Sales Executive",7,Sheet1!Q1108="Sales Representative",8)</f>
        <v>7</v>
      </c>
      <c r="Q1108">
        <v>1</v>
      </c>
      <c r="R1108">
        <f>IF(Sheet1!S1108="Single",0,IF(Sheet1!S1108="Married",1,2))</f>
        <v>1</v>
      </c>
      <c r="S1108">
        <v>9714</v>
      </c>
      <c r="T1108">
        <v>5323</v>
      </c>
      <c r="U1108">
        <v>1</v>
      </c>
      <c r="V1108">
        <f>IF(Sheet1!X1108="No",0,1)</f>
        <v>0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</row>
    <row r="1109" spans="1:34" x14ac:dyDescent="0.3">
      <c r="A1109">
        <f>IF(Sheet1!C1109="No",0,1)</f>
        <v>0</v>
      </c>
      <c r="B1109">
        <v>38</v>
      </c>
      <c r="C1109">
        <f>IF(Sheet1!D1109="Non-Travel",0,IF(Sheet1!D1109="Travel_Frequently",1,2))</f>
        <v>1</v>
      </c>
      <c r="D1109">
        <v>888</v>
      </c>
      <c r="E1109">
        <f>IF(Sheet1!F1109="Human Resources",0,IF(Sheet1!F1109="Research &amp; Development",1,2))</f>
        <v>0</v>
      </c>
      <c r="F1109">
        <v>10</v>
      </c>
      <c r="G1109">
        <v>4</v>
      </c>
      <c r="H1109" cm="1">
        <f t="array" ref="H1109">_xlfn.IFS(Sheet1!I1109="Human Resources",0,Sheet1!I1109="Life Sciences",1,Sheet1!I1109="Marketing",2,Sheet1!I1109="Medical",3,Sheet1!I1109="Technical Degree",4,Sheet1!I1109="Other",5)</f>
        <v>0</v>
      </c>
      <c r="I1109">
        <v>1</v>
      </c>
      <c r="J1109">
        <v>1563</v>
      </c>
      <c r="K1109">
        <v>3</v>
      </c>
      <c r="L1109">
        <f>IF(Sheet1!M1109="Male",0,1)</f>
        <v>0</v>
      </c>
      <c r="M1109">
        <v>71</v>
      </c>
      <c r="N1109">
        <v>3</v>
      </c>
      <c r="O1109">
        <v>2</v>
      </c>
      <c r="P1109" cm="1">
        <f t="array" ref="P1109">_xlfn.IFS(Sheet1!Q1109="Healthcare Representative",0,Sheet1!Q1109="Human Resources",1,Sheet1!Q1109="Laboratory Technician",2,Sheet1!Q1109="Manager",3,Sheet1!Q1109="Manufacturing Director",4,Sheet1!Q1109="Research Director",5,Sheet1!Q1109="Research Scientist",6,Sheet1!Q1109="Sales Executive",7,Sheet1!Q1109="Sales Representative",8)</f>
        <v>1</v>
      </c>
      <c r="Q1109">
        <v>3</v>
      </c>
      <c r="R1109">
        <f>IF(Sheet1!S1109="Single",0,IF(Sheet1!S1109="Married",1,2))</f>
        <v>1</v>
      </c>
      <c r="S1109">
        <v>6077</v>
      </c>
      <c r="T1109">
        <v>14814</v>
      </c>
      <c r="U1109">
        <v>3</v>
      </c>
      <c r="V1109">
        <f>IF(Sheet1!X1109="No",0,1)</f>
        <v>0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</row>
    <row r="1110" spans="1:34" x14ac:dyDescent="0.3">
      <c r="A1110">
        <f>IF(Sheet1!C1110="No",0,1)</f>
        <v>0</v>
      </c>
      <c r="B1110">
        <v>35</v>
      </c>
      <c r="C1110">
        <f>IF(Sheet1!D1110="Non-Travel",0,IF(Sheet1!D1110="Travel_Frequently",1,2))</f>
        <v>2</v>
      </c>
      <c r="D1110">
        <v>992</v>
      </c>
      <c r="E1110">
        <f>IF(Sheet1!F1110="Human Resources",0,IF(Sheet1!F1110="Research &amp; Development",1,2))</f>
        <v>1</v>
      </c>
      <c r="F1110">
        <v>1</v>
      </c>
      <c r="G1110">
        <v>3</v>
      </c>
      <c r="H1110" cm="1">
        <f t="array" ref="H1110">_xlfn.IFS(Sheet1!I1110="Human Resources",0,Sheet1!I1110="Life Sciences",1,Sheet1!I1110="Marketing",2,Sheet1!I1110="Medical",3,Sheet1!I1110="Technical Degree",4,Sheet1!I1110="Other",5)</f>
        <v>3</v>
      </c>
      <c r="I1110">
        <v>1</v>
      </c>
      <c r="J1110">
        <v>1564</v>
      </c>
      <c r="K1110">
        <v>4</v>
      </c>
      <c r="L1110">
        <f>IF(Sheet1!M1110="Male",0,1)</f>
        <v>0</v>
      </c>
      <c r="M1110">
        <v>68</v>
      </c>
      <c r="N1110">
        <v>2</v>
      </c>
      <c r="O1110">
        <v>1</v>
      </c>
      <c r="P1110" cm="1">
        <f t="array" ref="P1110">_xlfn.IFS(Sheet1!Q1110="Healthcare Representative",0,Sheet1!Q1110="Human Resources",1,Sheet1!Q1110="Laboratory Technician",2,Sheet1!Q1110="Manager",3,Sheet1!Q1110="Manufacturing Director",4,Sheet1!Q1110="Research Director",5,Sheet1!Q1110="Research Scientist",6,Sheet1!Q1110="Sales Executive",7,Sheet1!Q1110="Sales Representative",8)</f>
        <v>2</v>
      </c>
      <c r="Q1110">
        <v>1</v>
      </c>
      <c r="R1110">
        <f>IF(Sheet1!S1110="Single",0,IF(Sheet1!S1110="Married",1,2))</f>
        <v>0</v>
      </c>
      <c r="S1110">
        <v>2450</v>
      </c>
      <c r="T1110">
        <v>21731</v>
      </c>
      <c r="U1110">
        <v>1</v>
      </c>
      <c r="V1110">
        <f>IF(Sheet1!X1110="No",0,1)</f>
        <v>0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</row>
    <row r="1111" spans="1:34" x14ac:dyDescent="0.3">
      <c r="A1111">
        <f>IF(Sheet1!C1111="No",0,1)</f>
        <v>0</v>
      </c>
      <c r="B1111">
        <v>30</v>
      </c>
      <c r="C1111">
        <f>IF(Sheet1!D1111="Non-Travel",0,IF(Sheet1!D1111="Travel_Frequently",1,2))</f>
        <v>2</v>
      </c>
      <c r="D1111">
        <v>1288</v>
      </c>
      <c r="E1111">
        <f>IF(Sheet1!F1111="Human Resources",0,IF(Sheet1!F1111="Research &amp; Development",1,2))</f>
        <v>2</v>
      </c>
      <c r="F1111">
        <v>29</v>
      </c>
      <c r="G1111">
        <v>4</v>
      </c>
      <c r="H1111" cm="1">
        <f t="array" ref="H1111">_xlfn.IFS(Sheet1!I1111="Human Resources",0,Sheet1!I1111="Life Sciences",1,Sheet1!I1111="Marketing",2,Sheet1!I1111="Medical",3,Sheet1!I1111="Technical Degree",4,Sheet1!I1111="Other",5)</f>
        <v>4</v>
      </c>
      <c r="I1111">
        <v>1</v>
      </c>
      <c r="J1111">
        <v>1568</v>
      </c>
      <c r="K1111">
        <v>3</v>
      </c>
      <c r="L1111">
        <f>IF(Sheet1!M1111="Male",0,1)</f>
        <v>0</v>
      </c>
      <c r="M1111">
        <v>33</v>
      </c>
      <c r="N1111">
        <v>3</v>
      </c>
      <c r="O1111">
        <v>3</v>
      </c>
      <c r="P1111" cm="1">
        <f t="array" ref="P1111">_xlfn.IFS(Sheet1!Q1111="Healthcare Representative",0,Sheet1!Q1111="Human Resources",1,Sheet1!Q1111="Laboratory Technician",2,Sheet1!Q1111="Manager",3,Sheet1!Q1111="Manufacturing Director",4,Sheet1!Q1111="Research Director",5,Sheet1!Q1111="Research Scientist",6,Sheet1!Q1111="Sales Executive",7,Sheet1!Q1111="Sales Representative",8)</f>
        <v>7</v>
      </c>
      <c r="Q1111">
        <v>2</v>
      </c>
      <c r="R1111">
        <f>IF(Sheet1!S1111="Single",0,IF(Sheet1!S1111="Married",1,2))</f>
        <v>1</v>
      </c>
      <c r="S1111">
        <v>9250</v>
      </c>
      <c r="T1111">
        <v>17799</v>
      </c>
      <c r="U1111">
        <v>3</v>
      </c>
      <c r="V1111">
        <f>IF(Sheet1!X1111="No",0,1)</f>
        <v>0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</row>
    <row r="1112" spans="1:34" x14ac:dyDescent="0.3">
      <c r="A1112">
        <f>IF(Sheet1!C1112="No",0,1)</f>
        <v>1</v>
      </c>
      <c r="B1112">
        <v>35</v>
      </c>
      <c r="C1112">
        <f>IF(Sheet1!D1112="Non-Travel",0,IF(Sheet1!D1112="Travel_Frequently",1,2))</f>
        <v>2</v>
      </c>
      <c r="D1112">
        <v>104</v>
      </c>
      <c r="E1112">
        <f>IF(Sheet1!F1112="Human Resources",0,IF(Sheet1!F1112="Research &amp; Development",1,2))</f>
        <v>1</v>
      </c>
      <c r="F1112">
        <v>2</v>
      </c>
      <c r="G1112">
        <v>3</v>
      </c>
      <c r="H1112" cm="1">
        <f t="array" ref="H1112">_xlfn.IFS(Sheet1!I1112="Human Resources",0,Sheet1!I1112="Life Sciences",1,Sheet1!I1112="Marketing",2,Sheet1!I1112="Medical",3,Sheet1!I1112="Technical Degree",4,Sheet1!I1112="Other",5)</f>
        <v>1</v>
      </c>
      <c r="I1112">
        <v>1</v>
      </c>
      <c r="J1112">
        <v>1569</v>
      </c>
      <c r="K1112">
        <v>1</v>
      </c>
      <c r="L1112">
        <f>IF(Sheet1!M1112="Male",0,1)</f>
        <v>1</v>
      </c>
      <c r="M1112">
        <v>69</v>
      </c>
      <c r="N1112">
        <v>3</v>
      </c>
      <c r="O1112">
        <v>1</v>
      </c>
      <c r="P1112" cm="1">
        <f t="array" ref="P1112">_xlfn.IFS(Sheet1!Q1112="Healthcare Representative",0,Sheet1!Q1112="Human Resources",1,Sheet1!Q1112="Laboratory Technician",2,Sheet1!Q1112="Manager",3,Sheet1!Q1112="Manufacturing Director",4,Sheet1!Q1112="Research Director",5,Sheet1!Q1112="Research Scientist",6,Sheet1!Q1112="Sales Executive",7,Sheet1!Q1112="Sales Representative",8)</f>
        <v>2</v>
      </c>
      <c r="Q1112">
        <v>1</v>
      </c>
      <c r="R1112">
        <f>IF(Sheet1!S1112="Single",0,IF(Sheet1!S1112="Married",1,2))</f>
        <v>2</v>
      </c>
      <c r="S1112">
        <v>2074</v>
      </c>
      <c r="T1112">
        <v>26619</v>
      </c>
      <c r="U1112">
        <v>1</v>
      </c>
      <c r="V1112">
        <f>IF(Sheet1!X1112="No",0,1)</f>
        <v>1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</row>
    <row r="1113" spans="1:34" x14ac:dyDescent="0.3">
      <c r="A1113">
        <f>IF(Sheet1!C1113="No",0,1)</f>
        <v>1</v>
      </c>
      <c r="B1113">
        <v>53</v>
      </c>
      <c r="C1113">
        <f>IF(Sheet1!D1113="Non-Travel",0,IF(Sheet1!D1113="Travel_Frequently",1,2))</f>
        <v>2</v>
      </c>
      <c r="D1113">
        <v>607</v>
      </c>
      <c r="E1113">
        <f>IF(Sheet1!F1113="Human Resources",0,IF(Sheet1!F1113="Research &amp; Development",1,2))</f>
        <v>1</v>
      </c>
      <c r="F1113">
        <v>2</v>
      </c>
      <c r="G1113">
        <v>5</v>
      </c>
      <c r="H1113" cm="1">
        <f t="array" ref="H1113">_xlfn.IFS(Sheet1!I1113="Human Resources",0,Sheet1!I1113="Life Sciences",1,Sheet1!I1113="Marketing",2,Sheet1!I1113="Medical",3,Sheet1!I1113="Technical Degree",4,Sheet1!I1113="Other",5)</f>
        <v>4</v>
      </c>
      <c r="I1113">
        <v>1</v>
      </c>
      <c r="J1113">
        <v>1572</v>
      </c>
      <c r="K1113">
        <v>3</v>
      </c>
      <c r="L1113">
        <f>IF(Sheet1!M1113="Male",0,1)</f>
        <v>1</v>
      </c>
      <c r="M1113">
        <v>78</v>
      </c>
      <c r="N1113">
        <v>2</v>
      </c>
      <c r="O1113">
        <v>3</v>
      </c>
      <c r="P1113" cm="1">
        <f t="array" ref="P1113">_xlfn.IFS(Sheet1!Q1113="Healthcare Representative",0,Sheet1!Q1113="Human Resources",1,Sheet1!Q1113="Laboratory Technician",2,Sheet1!Q1113="Manager",3,Sheet1!Q1113="Manufacturing Director",4,Sheet1!Q1113="Research Director",5,Sheet1!Q1113="Research Scientist",6,Sheet1!Q1113="Sales Executive",7,Sheet1!Q1113="Sales Representative",8)</f>
        <v>4</v>
      </c>
      <c r="Q1113">
        <v>4</v>
      </c>
      <c r="R1113">
        <f>IF(Sheet1!S1113="Single",0,IF(Sheet1!S1113="Married",1,2))</f>
        <v>1</v>
      </c>
      <c r="S1113">
        <v>10169</v>
      </c>
      <c r="T1113">
        <v>14618</v>
      </c>
      <c r="U1113">
        <v>0</v>
      </c>
      <c r="V1113">
        <f>IF(Sheet1!X1113="No",0,1)</f>
        <v>0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</row>
    <row r="1114" spans="1:34" x14ac:dyDescent="0.3">
      <c r="A1114">
        <f>IF(Sheet1!C1114="No",0,1)</f>
        <v>1</v>
      </c>
      <c r="B1114">
        <v>38</v>
      </c>
      <c r="C1114">
        <f>IF(Sheet1!D1114="Non-Travel",0,IF(Sheet1!D1114="Travel_Frequently",1,2))</f>
        <v>2</v>
      </c>
      <c r="D1114">
        <v>903</v>
      </c>
      <c r="E1114">
        <f>IF(Sheet1!F1114="Human Resources",0,IF(Sheet1!F1114="Research &amp; Development",1,2))</f>
        <v>1</v>
      </c>
      <c r="F1114">
        <v>2</v>
      </c>
      <c r="G1114">
        <v>3</v>
      </c>
      <c r="H1114" cm="1">
        <f t="array" ref="H1114">_xlfn.IFS(Sheet1!I1114="Human Resources",0,Sheet1!I1114="Life Sciences",1,Sheet1!I1114="Marketing",2,Sheet1!I1114="Medical",3,Sheet1!I1114="Technical Degree",4,Sheet1!I1114="Other",5)</f>
        <v>3</v>
      </c>
      <c r="I1114">
        <v>1</v>
      </c>
      <c r="J1114">
        <v>1573</v>
      </c>
      <c r="K1114">
        <v>3</v>
      </c>
      <c r="L1114">
        <f>IF(Sheet1!M1114="Male",0,1)</f>
        <v>0</v>
      </c>
      <c r="M1114">
        <v>81</v>
      </c>
      <c r="N1114">
        <v>3</v>
      </c>
      <c r="O1114">
        <v>2</v>
      </c>
      <c r="P1114" cm="1">
        <f t="array" ref="P1114">_xlfn.IFS(Sheet1!Q1114="Healthcare Representative",0,Sheet1!Q1114="Human Resources",1,Sheet1!Q1114="Laboratory Technician",2,Sheet1!Q1114="Manager",3,Sheet1!Q1114="Manufacturing Director",4,Sheet1!Q1114="Research Director",5,Sheet1!Q1114="Research Scientist",6,Sheet1!Q1114="Sales Executive",7,Sheet1!Q1114="Sales Representative",8)</f>
        <v>4</v>
      </c>
      <c r="Q1114">
        <v>2</v>
      </c>
      <c r="R1114">
        <f>IF(Sheet1!S1114="Single",0,IF(Sheet1!S1114="Married",1,2))</f>
        <v>1</v>
      </c>
      <c r="S1114">
        <v>4855</v>
      </c>
      <c r="T1114">
        <v>7653</v>
      </c>
      <c r="U1114">
        <v>4</v>
      </c>
      <c r="V1114">
        <f>IF(Sheet1!X1114="No",0,1)</f>
        <v>0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</row>
    <row r="1115" spans="1:34" x14ac:dyDescent="0.3">
      <c r="A1115">
        <f>IF(Sheet1!C1115="No",0,1)</f>
        <v>0</v>
      </c>
      <c r="B1115">
        <v>32</v>
      </c>
      <c r="C1115">
        <f>IF(Sheet1!D1115="Non-Travel",0,IF(Sheet1!D1115="Travel_Frequently",1,2))</f>
        <v>0</v>
      </c>
      <c r="D1115">
        <v>1200</v>
      </c>
      <c r="E1115">
        <f>IF(Sheet1!F1115="Human Resources",0,IF(Sheet1!F1115="Research &amp; Development",1,2))</f>
        <v>1</v>
      </c>
      <c r="F1115">
        <v>1</v>
      </c>
      <c r="G1115">
        <v>4</v>
      </c>
      <c r="H1115" cm="1">
        <f t="array" ref="H1115">_xlfn.IFS(Sheet1!I1115="Human Resources",0,Sheet1!I1115="Life Sciences",1,Sheet1!I1115="Marketing",2,Sheet1!I1115="Medical",3,Sheet1!I1115="Technical Degree",4,Sheet1!I1115="Other",5)</f>
        <v>4</v>
      </c>
      <c r="I1115">
        <v>1</v>
      </c>
      <c r="J1115">
        <v>1574</v>
      </c>
      <c r="K1115">
        <v>4</v>
      </c>
      <c r="L1115">
        <f>IF(Sheet1!M1115="Male",0,1)</f>
        <v>0</v>
      </c>
      <c r="M1115">
        <v>62</v>
      </c>
      <c r="N1115">
        <v>3</v>
      </c>
      <c r="O1115">
        <v>2</v>
      </c>
      <c r="P1115" cm="1">
        <f t="array" ref="P1115">_xlfn.IFS(Sheet1!Q1115="Healthcare Representative",0,Sheet1!Q1115="Human Resources",1,Sheet1!Q1115="Laboratory Technician",2,Sheet1!Q1115="Manager",3,Sheet1!Q1115="Manufacturing Director",4,Sheet1!Q1115="Research Director",5,Sheet1!Q1115="Research Scientist",6,Sheet1!Q1115="Sales Executive",7,Sheet1!Q1115="Sales Representative",8)</f>
        <v>6</v>
      </c>
      <c r="Q1115">
        <v>1</v>
      </c>
      <c r="R1115">
        <f>IF(Sheet1!S1115="Single",0,IF(Sheet1!S1115="Married",1,2))</f>
        <v>1</v>
      </c>
      <c r="S1115">
        <v>4087</v>
      </c>
      <c r="T1115">
        <v>25174</v>
      </c>
      <c r="U1115">
        <v>4</v>
      </c>
      <c r="V1115">
        <f>IF(Sheet1!X1115="No",0,1)</f>
        <v>0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</row>
    <row r="1116" spans="1:34" x14ac:dyDescent="0.3">
      <c r="A1116">
        <f>IF(Sheet1!C1116="No",0,1)</f>
        <v>0</v>
      </c>
      <c r="B1116">
        <v>48</v>
      </c>
      <c r="C1116">
        <f>IF(Sheet1!D1116="Non-Travel",0,IF(Sheet1!D1116="Travel_Frequently",1,2))</f>
        <v>2</v>
      </c>
      <c r="D1116">
        <v>1108</v>
      </c>
      <c r="E1116">
        <f>IF(Sheet1!F1116="Human Resources",0,IF(Sheet1!F1116="Research &amp; Development",1,2))</f>
        <v>1</v>
      </c>
      <c r="F1116">
        <v>15</v>
      </c>
      <c r="G1116">
        <v>4</v>
      </c>
      <c r="H1116" cm="1">
        <f t="array" ref="H1116">_xlfn.IFS(Sheet1!I1116="Human Resources",0,Sheet1!I1116="Life Sciences",1,Sheet1!I1116="Marketing",2,Sheet1!I1116="Medical",3,Sheet1!I1116="Technical Degree",4,Sheet1!I1116="Other",5)</f>
        <v>5</v>
      </c>
      <c r="I1116">
        <v>1</v>
      </c>
      <c r="J1116">
        <v>1576</v>
      </c>
      <c r="K1116">
        <v>3</v>
      </c>
      <c r="L1116">
        <f>IF(Sheet1!M1116="Male",0,1)</f>
        <v>1</v>
      </c>
      <c r="M1116">
        <v>65</v>
      </c>
      <c r="N1116">
        <v>3</v>
      </c>
      <c r="O1116">
        <v>1</v>
      </c>
      <c r="P1116" cm="1">
        <f t="array" ref="P1116">_xlfn.IFS(Sheet1!Q1116="Healthcare Representative",0,Sheet1!Q1116="Human Resources",1,Sheet1!Q1116="Laboratory Technician",2,Sheet1!Q1116="Manager",3,Sheet1!Q1116="Manufacturing Director",4,Sheet1!Q1116="Research Director",5,Sheet1!Q1116="Research Scientist",6,Sheet1!Q1116="Sales Executive",7,Sheet1!Q1116="Sales Representative",8)</f>
        <v>6</v>
      </c>
      <c r="Q1116">
        <v>1</v>
      </c>
      <c r="R1116">
        <f>IF(Sheet1!S1116="Single",0,IF(Sheet1!S1116="Married",1,2))</f>
        <v>1</v>
      </c>
      <c r="S1116">
        <v>2367</v>
      </c>
      <c r="T1116">
        <v>16530</v>
      </c>
      <c r="U1116">
        <v>8</v>
      </c>
      <c r="V1116">
        <f>IF(Sheet1!X1116="No",0,1)</f>
        <v>0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</row>
    <row r="1117" spans="1:34" x14ac:dyDescent="0.3">
      <c r="A1117">
        <f>IF(Sheet1!C1117="No",0,1)</f>
        <v>0</v>
      </c>
      <c r="B1117">
        <v>34</v>
      </c>
      <c r="C1117">
        <f>IF(Sheet1!D1117="Non-Travel",0,IF(Sheet1!D1117="Travel_Frequently",1,2))</f>
        <v>2</v>
      </c>
      <c r="D1117">
        <v>479</v>
      </c>
      <c r="E1117">
        <f>IF(Sheet1!F1117="Human Resources",0,IF(Sheet1!F1117="Research &amp; Development",1,2))</f>
        <v>1</v>
      </c>
      <c r="F1117">
        <v>7</v>
      </c>
      <c r="G1117">
        <v>4</v>
      </c>
      <c r="H1117" cm="1">
        <f t="array" ref="H1117">_xlfn.IFS(Sheet1!I1117="Human Resources",0,Sheet1!I1117="Life Sciences",1,Sheet1!I1117="Marketing",2,Sheet1!I1117="Medical",3,Sheet1!I1117="Technical Degree",4,Sheet1!I1117="Other",5)</f>
        <v>3</v>
      </c>
      <c r="I1117">
        <v>1</v>
      </c>
      <c r="J1117">
        <v>1577</v>
      </c>
      <c r="K1117">
        <v>1</v>
      </c>
      <c r="L1117">
        <f>IF(Sheet1!M1117="Male",0,1)</f>
        <v>0</v>
      </c>
      <c r="M1117">
        <v>35</v>
      </c>
      <c r="N1117">
        <v>3</v>
      </c>
      <c r="O1117">
        <v>1</v>
      </c>
      <c r="P1117" cm="1">
        <f t="array" ref="P1117">_xlfn.IFS(Sheet1!Q1117="Healthcare Representative",0,Sheet1!Q1117="Human Resources",1,Sheet1!Q1117="Laboratory Technician",2,Sheet1!Q1117="Manager",3,Sheet1!Q1117="Manufacturing Director",4,Sheet1!Q1117="Research Director",5,Sheet1!Q1117="Research Scientist",6,Sheet1!Q1117="Sales Executive",7,Sheet1!Q1117="Sales Representative",8)</f>
        <v>6</v>
      </c>
      <c r="Q1117">
        <v>4</v>
      </c>
      <c r="R1117">
        <f>IF(Sheet1!S1117="Single",0,IF(Sheet1!S1117="Married",1,2))</f>
        <v>0</v>
      </c>
      <c r="S1117">
        <v>2972</v>
      </c>
      <c r="T1117">
        <v>22061</v>
      </c>
      <c r="U1117">
        <v>1</v>
      </c>
      <c r="V1117">
        <f>IF(Sheet1!X1117="No",0,1)</f>
        <v>0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</row>
    <row r="1118" spans="1:34" x14ac:dyDescent="0.3">
      <c r="A1118">
        <f>IF(Sheet1!C1118="No",0,1)</f>
        <v>0</v>
      </c>
      <c r="B1118">
        <v>55</v>
      </c>
      <c r="C1118">
        <f>IF(Sheet1!D1118="Non-Travel",0,IF(Sheet1!D1118="Travel_Frequently",1,2))</f>
        <v>2</v>
      </c>
      <c r="D1118">
        <v>685</v>
      </c>
      <c r="E1118">
        <f>IF(Sheet1!F1118="Human Resources",0,IF(Sheet1!F1118="Research &amp; Development",1,2))</f>
        <v>2</v>
      </c>
      <c r="F1118">
        <v>26</v>
      </c>
      <c r="G1118">
        <v>5</v>
      </c>
      <c r="H1118" cm="1">
        <f t="array" ref="H1118">_xlfn.IFS(Sheet1!I1118="Human Resources",0,Sheet1!I1118="Life Sciences",1,Sheet1!I1118="Marketing",2,Sheet1!I1118="Medical",3,Sheet1!I1118="Technical Degree",4,Sheet1!I1118="Other",5)</f>
        <v>2</v>
      </c>
      <c r="I1118">
        <v>1</v>
      </c>
      <c r="J1118">
        <v>1578</v>
      </c>
      <c r="K1118">
        <v>3</v>
      </c>
      <c r="L1118">
        <f>IF(Sheet1!M1118="Male",0,1)</f>
        <v>0</v>
      </c>
      <c r="M1118">
        <v>60</v>
      </c>
      <c r="N1118">
        <v>2</v>
      </c>
      <c r="O1118">
        <v>5</v>
      </c>
      <c r="P1118" cm="1">
        <f t="array" ref="P1118">_xlfn.IFS(Sheet1!Q1118="Healthcare Representative",0,Sheet1!Q1118="Human Resources",1,Sheet1!Q1118="Laboratory Technician",2,Sheet1!Q1118="Manager",3,Sheet1!Q1118="Manufacturing Director",4,Sheet1!Q1118="Research Director",5,Sheet1!Q1118="Research Scientist",6,Sheet1!Q1118="Sales Executive",7,Sheet1!Q1118="Sales Representative",8)</f>
        <v>3</v>
      </c>
      <c r="Q1118">
        <v>4</v>
      </c>
      <c r="R1118">
        <f>IF(Sheet1!S1118="Single",0,IF(Sheet1!S1118="Married",1,2))</f>
        <v>1</v>
      </c>
      <c r="S1118">
        <v>19586</v>
      </c>
      <c r="T1118">
        <v>23037</v>
      </c>
      <c r="U1118">
        <v>1</v>
      </c>
      <c r="V1118">
        <f>IF(Sheet1!X1118="No",0,1)</f>
        <v>0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</row>
    <row r="1119" spans="1:34" x14ac:dyDescent="0.3">
      <c r="A1119">
        <f>IF(Sheet1!C1119="No",0,1)</f>
        <v>0</v>
      </c>
      <c r="B1119">
        <v>34</v>
      </c>
      <c r="C1119">
        <f>IF(Sheet1!D1119="Non-Travel",0,IF(Sheet1!D1119="Travel_Frequently",1,2))</f>
        <v>2</v>
      </c>
      <c r="D1119">
        <v>1351</v>
      </c>
      <c r="E1119">
        <f>IF(Sheet1!F1119="Human Resources",0,IF(Sheet1!F1119="Research &amp; Development",1,2))</f>
        <v>1</v>
      </c>
      <c r="F1119">
        <v>1</v>
      </c>
      <c r="G1119">
        <v>4</v>
      </c>
      <c r="H1119" cm="1">
        <f t="array" ref="H1119">_xlfn.IFS(Sheet1!I1119="Human Resources",0,Sheet1!I1119="Life Sciences",1,Sheet1!I1119="Marketing",2,Sheet1!I1119="Medical",3,Sheet1!I1119="Technical Degree",4,Sheet1!I1119="Other",5)</f>
        <v>1</v>
      </c>
      <c r="I1119">
        <v>1</v>
      </c>
      <c r="J1119">
        <v>1580</v>
      </c>
      <c r="K1119">
        <v>2</v>
      </c>
      <c r="L1119">
        <f>IF(Sheet1!M1119="Male",0,1)</f>
        <v>0</v>
      </c>
      <c r="M1119">
        <v>45</v>
      </c>
      <c r="N1119">
        <v>3</v>
      </c>
      <c r="O1119">
        <v>2</v>
      </c>
      <c r="P1119" cm="1">
        <f t="array" ref="P1119">_xlfn.IFS(Sheet1!Q1119="Healthcare Representative",0,Sheet1!Q1119="Human Resources",1,Sheet1!Q1119="Laboratory Technician",2,Sheet1!Q1119="Manager",3,Sheet1!Q1119="Manufacturing Director",4,Sheet1!Q1119="Research Director",5,Sheet1!Q1119="Research Scientist",6,Sheet1!Q1119="Sales Executive",7,Sheet1!Q1119="Sales Representative",8)</f>
        <v>6</v>
      </c>
      <c r="Q1119">
        <v>4</v>
      </c>
      <c r="R1119">
        <f>IF(Sheet1!S1119="Single",0,IF(Sheet1!S1119="Married",1,2))</f>
        <v>1</v>
      </c>
      <c r="S1119">
        <v>5484</v>
      </c>
      <c r="T1119">
        <v>13008</v>
      </c>
      <c r="U1119">
        <v>9</v>
      </c>
      <c r="V1119">
        <f>IF(Sheet1!X1119="No",0,1)</f>
        <v>0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</row>
    <row r="1120" spans="1:34" x14ac:dyDescent="0.3">
      <c r="A1120">
        <f>IF(Sheet1!C1120="No",0,1)</f>
        <v>0</v>
      </c>
      <c r="B1120">
        <v>26</v>
      </c>
      <c r="C1120">
        <f>IF(Sheet1!D1120="Non-Travel",0,IF(Sheet1!D1120="Travel_Frequently",1,2))</f>
        <v>2</v>
      </c>
      <c r="D1120">
        <v>474</v>
      </c>
      <c r="E1120">
        <f>IF(Sheet1!F1120="Human Resources",0,IF(Sheet1!F1120="Research &amp; Development",1,2))</f>
        <v>1</v>
      </c>
      <c r="F1120">
        <v>3</v>
      </c>
      <c r="G1120">
        <v>3</v>
      </c>
      <c r="H1120" cm="1">
        <f t="array" ref="H1120">_xlfn.IFS(Sheet1!I1120="Human Resources",0,Sheet1!I1120="Life Sciences",1,Sheet1!I1120="Marketing",2,Sheet1!I1120="Medical",3,Sheet1!I1120="Technical Degree",4,Sheet1!I1120="Other",5)</f>
        <v>1</v>
      </c>
      <c r="I1120">
        <v>1</v>
      </c>
      <c r="J1120">
        <v>1581</v>
      </c>
      <c r="K1120">
        <v>1</v>
      </c>
      <c r="L1120">
        <f>IF(Sheet1!M1120="Male",0,1)</f>
        <v>1</v>
      </c>
      <c r="M1120">
        <v>89</v>
      </c>
      <c r="N1120">
        <v>3</v>
      </c>
      <c r="O1120">
        <v>1</v>
      </c>
      <c r="P1120" cm="1">
        <f t="array" ref="P1120">_xlfn.IFS(Sheet1!Q1120="Healthcare Representative",0,Sheet1!Q1120="Human Resources",1,Sheet1!Q1120="Laboratory Technician",2,Sheet1!Q1120="Manager",3,Sheet1!Q1120="Manufacturing Director",4,Sheet1!Q1120="Research Director",5,Sheet1!Q1120="Research Scientist",6,Sheet1!Q1120="Sales Executive",7,Sheet1!Q1120="Sales Representative",8)</f>
        <v>6</v>
      </c>
      <c r="Q1120">
        <v>4</v>
      </c>
      <c r="R1120">
        <f>IF(Sheet1!S1120="Single",0,IF(Sheet1!S1120="Married",1,2))</f>
        <v>1</v>
      </c>
      <c r="S1120">
        <v>2061</v>
      </c>
      <c r="T1120">
        <v>11133</v>
      </c>
      <c r="U1120">
        <v>1</v>
      </c>
      <c r="V1120">
        <f>IF(Sheet1!X1120="No",0,1)</f>
        <v>0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</row>
    <row r="1121" spans="1:34" x14ac:dyDescent="0.3">
      <c r="A1121">
        <f>IF(Sheet1!C1121="No",0,1)</f>
        <v>0</v>
      </c>
      <c r="B1121">
        <v>38</v>
      </c>
      <c r="C1121">
        <f>IF(Sheet1!D1121="Non-Travel",0,IF(Sheet1!D1121="Travel_Frequently",1,2))</f>
        <v>2</v>
      </c>
      <c r="D1121">
        <v>1245</v>
      </c>
      <c r="E1121">
        <f>IF(Sheet1!F1121="Human Resources",0,IF(Sheet1!F1121="Research &amp; Development",1,2))</f>
        <v>2</v>
      </c>
      <c r="F1121">
        <v>14</v>
      </c>
      <c r="G1121">
        <v>3</v>
      </c>
      <c r="H1121" cm="1">
        <f t="array" ref="H1121">_xlfn.IFS(Sheet1!I1121="Human Resources",0,Sheet1!I1121="Life Sciences",1,Sheet1!I1121="Marketing",2,Sheet1!I1121="Medical",3,Sheet1!I1121="Technical Degree",4,Sheet1!I1121="Other",5)</f>
        <v>1</v>
      </c>
      <c r="I1121">
        <v>1</v>
      </c>
      <c r="J1121">
        <v>1582</v>
      </c>
      <c r="K1121">
        <v>3</v>
      </c>
      <c r="L1121">
        <f>IF(Sheet1!M1121="Male",0,1)</f>
        <v>0</v>
      </c>
      <c r="M1121">
        <v>80</v>
      </c>
      <c r="N1121">
        <v>3</v>
      </c>
      <c r="O1121">
        <v>2</v>
      </c>
      <c r="P1121" cm="1">
        <f t="array" ref="P1121">_xlfn.IFS(Sheet1!Q1121="Healthcare Representative",0,Sheet1!Q1121="Human Resources",1,Sheet1!Q1121="Laboratory Technician",2,Sheet1!Q1121="Manager",3,Sheet1!Q1121="Manufacturing Director",4,Sheet1!Q1121="Research Director",5,Sheet1!Q1121="Research Scientist",6,Sheet1!Q1121="Sales Executive",7,Sheet1!Q1121="Sales Representative",8)</f>
        <v>7</v>
      </c>
      <c r="Q1121">
        <v>2</v>
      </c>
      <c r="R1121">
        <f>IF(Sheet1!S1121="Single",0,IF(Sheet1!S1121="Married",1,2))</f>
        <v>1</v>
      </c>
      <c r="S1121">
        <v>9924</v>
      </c>
      <c r="T1121">
        <v>12355</v>
      </c>
      <c r="U1121">
        <v>0</v>
      </c>
      <c r="V1121">
        <f>IF(Sheet1!X1121="No",0,1)</f>
        <v>0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</row>
    <row r="1122" spans="1:34" x14ac:dyDescent="0.3">
      <c r="A1122">
        <f>IF(Sheet1!C1122="No",0,1)</f>
        <v>0</v>
      </c>
      <c r="B1122">
        <v>38</v>
      </c>
      <c r="C1122">
        <f>IF(Sheet1!D1122="Non-Travel",0,IF(Sheet1!D1122="Travel_Frequently",1,2))</f>
        <v>2</v>
      </c>
      <c r="D1122">
        <v>437</v>
      </c>
      <c r="E1122">
        <f>IF(Sheet1!F1122="Human Resources",0,IF(Sheet1!F1122="Research &amp; Development",1,2))</f>
        <v>2</v>
      </c>
      <c r="F1122">
        <v>16</v>
      </c>
      <c r="G1122">
        <v>3</v>
      </c>
      <c r="H1122" cm="1">
        <f t="array" ref="H1122">_xlfn.IFS(Sheet1!I1122="Human Resources",0,Sheet1!I1122="Life Sciences",1,Sheet1!I1122="Marketing",2,Sheet1!I1122="Medical",3,Sheet1!I1122="Technical Degree",4,Sheet1!I1122="Other",5)</f>
        <v>1</v>
      </c>
      <c r="I1122">
        <v>1</v>
      </c>
      <c r="J1122">
        <v>1583</v>
      </c>
      <c r="K1122">
        <v>2</v>
      </c>
      <c r="L1122">
        <f>IF(Sheet1!M1122="Male",0,1)</f>
        <v>1</v>
      </c>
      <c r="M1122">
        <v>90</v>
      </c>
      <c r="N1122">
        <v>3</v>
      </c>
      <c r="O1122">
        <v>2</v>
      </c>
      <c r="P1122" cm="1">
        <f t="array" ref="P1122">_xlfn.IFS(Sheet1!Q1122="Healthcare Representative",0,Sheet1!Q1122="Human Resources",1,Sheet1!Q1122="Laboratory Technician",2,Sheet1!Q1122="Manager",3,Sheet1!Q1122="Manufacturing Director",4,Sheet1!Q1122="Research Director",5,Sheet1!Q1122="Research Scientist",6,Sheet1!Q1122="Sales Executive",7,Sheet1!Q1122="Sales Representative",8)</f>
        <v>7</v>
      </c>
      <c r="Q1122">
        <v>2</v>
      </c>
      <c r="R1122">
        <f>IF(Sheet1!S1122="Single",0,IF(Sheet1!S1122="Married",1,2))</f>
        <v>0</v>
      </c>
      <c r="S1122">
        <v>4198</v>
      </c>
      <c r="T1122">
        <v>16379</v>
      </c>
      <c r="U1122">
        <v>2</v>
      </c>
      <c r="V1122">
        <f>IF(Sheet1!X1122="No",0,1)</f>
        <v>0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</row>
    <row r="1123" spans="1:34" x14ac:dyDescent="0.3">
      <c r="A1123">
        <f>IF(Sheet1!C1123="No",0,1)</f>
        <v>0</v>
      </c>
      <c r="B1123">
        <v>36</v>
      </c>
      <c r="C1123">
        <f>IF(Sheet1!D1123="Non-Travel",0,IF(Sheet1!D1123="Travel_Frequently",1,2))</f>
        <v>2</v>
      </c>
      <c r="D1123">
        <v>884</v>
      </c>
      <c r="E1123">
        <f>IF(Sheet1!F1123="Human Resources",0,IF(Sheet1!F1123="Research &amp; Development",1,2))</f>
        <v>2</v>
      </c>
      <c r="F1123">
        <v>1</v>
      </c>
      <c r="G1123">
        <v>4</v>
      </c>
      <c r="H1123" cm="1">
        <f t="array" ref="H1123">_xlfn.IFS(Sheet1!I1123="Human Resources",0,Sheet1!I1123="Life Sciences",1,Sheet1!I1123="Marketing",2,Sheet1!I1123="Medical",3,Sheet1!I1123="Technical Degree",4,Sheet1!I1123="Other",5)</f>
        <v>1</v>
      </c>
      <c r="I1123">
        <v>1</v>
      </c>
      <c r="J1123">
        <v>1585</v>
      </c>
      <c r="K1123">
        <v>2</v>
      </c>
      <c r="L1123">
        <f>IF(Sheet1!M1123="Male",0,1)</f>
        <v>1</v>
      </c>
      <c r="M1123">
        <v>73</v>
      </c>
      <c r="N1123">
        <v>3</v>
      </c>
      <c r="O1123">
        <v>2</v>
      </c>
      <c r="P1123" cm="1">
        <f t="array" ref="P1123">_xlfn.IFS(Sheet1!Q1123="Healthcare Representative",0,Sheet1!Q1123="Human Resources",1,Sheet1!Q1123="Laboratory Technician",2,Sheet1!Q1123="Manager",3,Sheet1!Q1123="Manufacturing Director",4,Sheet1!Q1123="Research Director",5,Sheet1!Q1123="Research Scientist",6,Sheet1!Q1123="Sales Executive",7,Sheet1!Q1123="Sales Representative",8)</f>
        <v>7</v>
      </c>
      <c r="Q1123">
        <v>3</v>
      </c>
      <c r="R1123">
        <f>IF(Sheet1!S1123="Single",0,IF(Sheet1!S1123="Married",1,2))</f>
        <v>0</v>
      </c>
      <c r="S1123">
        <v>6815</v>
      </c>
      <c r="T1123">
        <v>21447</v>
      </c>
      <c r="U1123">
        <v>6</v>
      </c>
      <c r="V1123">
        <f>IF(Sheet1!X1123="No",0,1)</f>
        <v>0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</row>
    <row r="1124" spans="1:34" x14ac:dyDescent="0.3">
      <c r="A1124">
        <f>IF(Sheet1!C1124="No",0,1)</f>
        <v>0</v>
      </c>
      <c r="B1124">
        <v>29</v>
      </c>
      <c r="C1124">
        <f>IF(Sheet1!D1124="Non-Travel",0,IF(Sheet1!D1124="Travel_Frequently",1,2))</f>
        <v>2</v>
      </c>
      <c r="D1124">
        <v>1370</v>
      </c>
      <c r="E1124">
        <f>IF(Sheet1!F1124="Human Resources",0,IF(Sheet1!F1124="Research &amp; Development",1,2))</f>
        <v>1</v>
      </c>
      <c r="F1124">
        <v>3</v>
      </c>
      <c r="G1124">
        <v>1</v>
      </c>
      <c r="H1124" cm="1">
        <f t="array" ref="H1124">_xlfn.IFS(Sheet1!I1124="Human Resources",0,Sheet1!I1124="Life Sciences",1,Sheet1!I1124="Marketing",2,Sheet1!I1124="Medical",3,Sheet1!I1124="Technical Degree",4,Sheet1!I1124="Other",5)</f>
        <v>3</v>
      </c>
      <c r="I1124">
        <v>1</v>
      </c>
      <c r="J1124">
        <v>1586</v>
      </c>
      <c r="K1124">
        <v>2</v>
      </c>
      <c r="L1124">
        <f>IF(Sheet1!M1124="Male",0,1)</f>
        <v>0</v>
      </c>
      <c r="M1124">
        <v>87</v>
      </c>
      <c r="N1124">
        <v>3</v>
      </c>
      <c r="O1124">
        <v>1</v>
      </c>
      <c r="P1124" cm="1">
        <f t="array" ref="P1124">_xlfn.IFS(Sheet1!Q1124="Healthcare Representative",0,Sheet1!Q1124="Human Resources",1,Sheet1!Q1124="Laboratory Technician",2,Sheet1!Q1124="Manager",3,Sheet1!Q1124="Manufacturing Director",4,Sheet1!Q1124="Research Director",5,Sheet1!Q1124="Research Scientist",6,Sheet1!Q1124="Sales Executive",7,Sheet1!Q1124="Sales Representative",8)</f>
        <v>2</v>
      </c>
      <c r="Q1124">
        <v>1</v>
      </c>
      <c r="R1124">
        <f>IF(Sheet1!S1124="Single",0,IF(Sheet1!S1124="Married",1,2))</f>
        <v>0</v>
      </c>
      <c r="S1124">
        <v>4723</v>
      </c>
      <c r="T1124">
        <v>16213</v>
      </c>
      <c r="U1124">
        <v>1</v>
      </c>
      <c r="V1124">
        <f>IF(Sheet1!X1124="No",0,1)</f>
        <v>1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</row>
    <row r="1125" spans="1:34" x14ac:dyDescent="0.3">
      <c r="A1125">
        <f>IF(Sheet1!C1125="No",0,1)</f>
        <v>0</v>
      </c>
      <c r="B1125">
        <v>35</v>
      </c>
      <c r="C1125">
        <f>IF(Sheet1!D1125="Non-Travel",0,IF(Sheet1!D1125="Travel_Frequently",1,2))</f>
        <v>2</v>
      </c>
      <c r="D1125">
        <v>670</v>
      </c>
      <c r="E1125">
        <f>IF(Sheet1!F1125="Human Resources",0,IF(Sheet1!F1125="Research &amp; Development",1,2))</f>
        <v>1</v>
      </c>
      <c r="F1125">
        <v>10</v>
      </c>
      <c r="G1125">
        <v>4</v>
      </c>
      <c r="H1125" cm="1">
        <f t="array" ref="H1125">_xlfn.IFS(Sheet1!I1125="Human Resources",0,Sheet1!I1125="Life Sciences",1,Sheet1!I1125="Marketing",2,Sheet1!I1125="Medical",3,Sheet1!I1125="Technical Degree",4,Sheet1!I1125="Other",5)</f>
        <v>3</v>
      </c>
      <c r="I1125">
        <v>1</v>
      </c>
      <c r="J1125">
        <v>1587</v>
      </c>
      <c r="K1125">
        <v>1</v>
      </c>
      <c r="L1125">
        <f>IF(Sheet1!M1125="Male",0,1)</f>
        <v>1</v>
      </c>
      <c r="M1125">
        <v>51</v>
      </c>
      <c r="N1125">
        <v>3</v>
      </c>
      <c r="O1125">
        <v>2</v>
      </c>
      <c r="P1125" cm="1">
        <f t="array" ref="P1125">_xlfn.IFS(Sheet1!Q1125="Healthcare Representative",0,Sheet1!Q1125="Human Resources",1,Sheet1!Q1125="Laboratory Technician",2,Sheet1!Q1125="Manager",3,Sheet1!Q1125="Manufacturing Director",4,Sheet1!Q1125="Research Director",5,Sheet1!Q1125="Research Scientist",6,Sheet1!Q1125="Sales Executive",7,Sheet1!Q1125="Sales Representative",8)</f>
        <v>0</v>
      </c>
      <c r="Q1125">
        <v>3</v>
      </c>
      <c r="R1125">
        <f>IF(Sheet1!S1125="Single",0,IF(Sheet1!S1125="Married",1,2))</f>
        <v>0</v>
      </c>
      <c r="S1125">
        <v>6142</v>
      </c>
      <c r="T1125">
        <v>4223</v>
      </c>
      <c r="U1125">
        <v>3</v>
      </c>
      <c r="V1125">
        <f>IF(Sheet1!X1125="No",0,1)</f>
        <v>1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</row>
    <row r="1126" spans="1:34" x14ac:dyDescent="0.3">
      <c r="A1126">
        <f>IF(Sheet1!C1126="No",0,1)</f>
        <v>0</v>
      </c>
      <c r="B1126">
        <v>39</v>
      </c>
      <c r="C1126">
        <f>IF(Sheet1!D1126="Non-Travel",0,IF(Sheet1!D1126="Travel_Frequently",1,2))</f>
        <v>2</v>
      </c>
      <c r="D1126">
        <v>1462</v>
      </c>
      <c r="E1126">
        <f>IF(Sheet1!F1126="Human Resources",0,IF(Sheet1!F1126="Research &amp; Development",1,2))</f>
        <v>2</v>
      </c>
      <c r="F1126">
        <v>6</v>
      </c>
      <c r="G1126">
        <v>3</v>
      </c>
      <c r="H1126" cm="1">
        <f t="array" ref="H1126">_xlfn.IFS(Sheet1!I1126="Human Resources",0,Sheet1!I1126="Life Sciences",1,Sheet1!I1126="Marketing",2,Sheet1!I1126="Medical",3,Sheet1!I1126="Technical Degree",4,Sheet1!I1126="Other",5)</f>
        <v>3</v>
      </c>
      <c r="I1126">
        <v>1</v>
      </c>
      <c r="J1126">
        <v>1588</v>
      </c>
      <c r="K1126">
        <v>4</v>
      </c>
      <c r="L1126">
        <f>IF(Sheet1!M1126="Male",0,1)</f>
        <v>0</v>
      </c>
      <c r="M1126">
        <v>38</v>
      </c>
      <c r="N1126">
        <v>4</v>
      </c>
      <c r="O1126">
        <v>3</v>
      </c>
      <c r="P1126" cm="1">
        <f t="array" ref="P1126">_xlfn.IFS(Sheet1!Q1126="Healthcare Representative",0,Sheet1!Q1126="Human Resources",1,Sheet1!Q1126="Laboratory Technician",2,Sheet1!Q1126="Manager",3,Sheet1!Q1126="Manufacturing Director",4,Sheet1!Q1126="Research Director",5,Sheet1!Q1126="Research Scientist",6,Sheet1!Q1126="Sales Executive",7,Sheet1!Q1126="Sales Representative",8)</f>
        <v>7</v>
      </c>
      <c r="Q1126">
        <v>3</v>
      </c>
      <c r="R1126">
        <f>IF(Sheet1!S1126="Single",0,IF(Sheet1!S1126="Married",1,2))</f>
        <v>1</v>
      </c>
      <c r="S1126">
        <v>8237</v>
      </c>
      <c r="T1126">
        <v>4658</v>
      </c>
      <c r="U1126">
        <v>2</v>
      </c>
      <c r="V1126">
        <f>IF(Sheet1!X1126="No",0,1)</f>
        <v>0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</row>
    <row r="1127" spans="1:34" x14ac:dyDescent="0.3">
      <c r="A1127">
        <f>IF(Sheet1!C1127="No",0,1)</f>
        <v>0</v>
      </c>
      <c r="B1127">
        <v>29</v>
      </c>
      <c r="C1127">
        <f>IF(Sheet1!D1127="Non-Travel",0,IF(Sheet1!D1127="Travel_Frequently",1,2))</f>
        <v>1</v>
      </c>
      <c r="D1127">
        <v>995</v>
      </c>
      <c r="E1127">
        <f>IF(Sheet1!F1127="Human Resources",0,IF(Sheet1!F1127="Research &amp; Development",1,2))</f>
        <v>1</v>
      </c>
      <c r="F1127">
        <v>2</v>
      </c>
      <c r="G1127">
        <v>1</v>
      </c>
      <c r="H1127" cm="1">
        <f t="array" ref="H1127">_xlfn.IFS(Sheet1!I1127="Human Resources",0,Sheet1!I1127="Life Sciences",1,Sheet1!I1127="Marketing",2,Sheet1!I1127="Medical",3,Sheet1!I1127="Technical Degree",4,Sheet1!I1127="Other",5)</f>
        <v>1</v>
      </c>
      <c r="I1127">
        <v>1</v>
      </c>
      <c r="J1127">
        <v>1590</v>
      </c>
      <c r="K1127">
        <v>1</v>
      </c>
      <c r="L1127">
        <f>IF(Sheet1!M1127="Male",0,1)</f>
        <v>0</v>
      </c>
      <c r="M1127">
        <v>87</v>
      </c>
      <c r="N1127">
        <v>3</v>
      </c>
      <c r="O1127">
        <v>2</v>
      </c>
      <c r="P1127" cm="1">
        <f t="array" ref="P1127">_xlfn.IFS(Sheet1!Q1127="Healthcare Representative",0,Sheet1!Q1127="Human Resources",1,Sheet1!Q1127="Laboratory Technician",2,Sheet1!Q1127="Manager",3,Sheet1!Q1127="Manufacturing Director",4,Sheet1!Q1127="Research Director",5,Sheet1!Q1127="Research Scientist",6,Sheet1!Q1127="Sales Executive",7,Sheet1!Q1127="Sales Representative",8)</f>
        <v>0</v>
      </c>
      <c r="Q1127">
        <v>4</v>
      </c>
      <c r="R1127">
        <f>IF(Sheet1!S1127="Single",0,IF(Sheet1!S1127="Married",1,2))</f>
        <v>2</v>
      </c>
      <c r="S1127">
        <v>8853</v>
      </c>
      <c r="T1127">
        <v>24483</v>
      </c>
      <c r="U1127">
        <v>1</v>
      </c>
      <c r="V1127">
        <f>IF(Sheet1!X1127="No",0,1)</f>
        <v>0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</row>
    <row r="1128" spans="1:34" x14ac:dyDescent="0.3">
      <c r="A1128">
        <f>IF(Sheet1!C1128="No",0,1)</f>
        <v>0</v>
      </c>
      <c r="B1128">
        <v>50</v>
      </c>
      <c r="C1128">
        <f>IF(Sheet1!D1128="Non-Travel",0,IF(Sheet1!D1128="Travel_Frequently",1,2))</f>
        <v>2</v>
      </c>
      <c r="D1128">
        <v>264</v>
      </c>
      <c r="E1128">
        <f>IF(Sheet1!F1128="Human Resources",0,IF(Sheet1!F1128="Research &amp; Development",1,2))</f>
        <v>2</v>
      </c>
      <c r="F1128">
        <v>9</v>
      </c>
      <c r="G1128">
        <v>3</v>
      </c>
      <c r="H1128" cm="1">
        <f t="array" ref="H1128">_xlfn.IFS(Sheet1!I1128="Human Resources",0,Sheet1!I1128="Life Sciences",1,Sheet1!I1128="Marketing",2,Sheet1!I1128="Medical",3,Sheet1!I1128="Technical Degree",4,Sheet1!I1128="Other",5)</f>
        <v>2</v>
      </c>
      <c r="I1128">
        <v>1</v>
      </c>
      <c r="J1128">
        <v>1591</v>
      </c>
      <c r="K1128">
        <v>3</v>
      </c>
      <c r="L1128">
        <f>IF(Sheet1!M1128="Male",0,1)</f>
        <v>0</v>
      </c>
      <c r="M1128">
        <v>59</v>
      </c>
      <c r="N1128">
        <v>3</v>
      </c>
      <c r="O1128">
        <v>5</v>
      </c>
      <c r="P1128" cm="1">
        <f t="array" ref="P1128">_xlfn.IFS(Sheet1!Q1128="Healthcare Representative",0,Sheet1!Q1128="Human Resources",1,Sheet1!Q1128="Laboratory Technician",2,Sheet1!Q1128="Manager",3,Sheet1!Q1128="Manufacturing Director",4,Sheet1!Q1128="Research Director",5,Sheet1!Q1128="Research Scientist",6,Sheet1!Q1128="Sales Executive",7,Sheet1!Q1128="Sales Representative",8)</f>
        <v>3</v>
      </c>
      <c r="Q1128">
        <v>3</v>
      </c>
      <c r="R1128">
        <f>IF(Sheet1!S1128="Single",0,IF(Sheet1!S1128="Married",1,2))</f>
        <v>1</v>
      </c>
      <c r="S1128">
        <v>19331</v>
      </c>
      <c r="T1128">
        <v>19519</v>
      </c>
      <c r="U1128">
        <v>4</v>
      </c>
      <c r="V1128">
        <f>IF(Sheet1!X1128="No",0,1)</f>
        <v>1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</row>
    <row r="1129" spans="1:34" x14ac:dyDescent="0.3">
      <c r="A1129">
        <f>IF(Sheet1!C1129="No",0,1)</f>
        <v>0</v>
      </c>
      <c r="B1129">
        <v>23</v>
      </c>
      <c r="C1129">
        <f>IF(Sheet1!D1129="Non-Travel",0,IF(Sheet1!D1129="Travel_Frequently",1,2))</f>
        <v>2</v>
      </c>
      <c r="D1129">
        <v>977</v>
      </c>
      <c r="E1129">
        <f>IF(Sheet1!F1129="Human Resources",0,IF(Sheet1!F1129="Research &amp; Development",1,2))</f>
        <v>1</v>
      </c>
      <c r="F1129">
        <v>10</v>
      </c>
      <c r="G1129">
        <v>3</v>
      </c>
      <c r="H1129" cm="1">
        <f t="array" ref="H1129">_xlfn.IFS(Sheet1!I1129="Human Resources",0,Sheet1!I1129="Life Sciences",1,Sheet1!I1129="Marketing",2,Sheet1!I1129="Medical",3,Sheet1!I1129="Technical Degree",4,Sheet1!I1129="Other",5)</f>
        <v>4</v>
      </c>
      <c r="I1129">
        <v>1</v>
      </c>
      <c r="J1129">
        <v>1592</v>
      </c>
      <c r="K1129">
        <v>4</v>
      </c>
      <c r="L1129">
        <f>IF(Sheet1!M1129="Male",0,1)</f>
        <v>0</v>
      </c>
      <c r="M1129">
        <v>45</v>
      </c>
      <c r="N1129">
        <v>4</v>
      </c>
      <c r="O1129">
        <v>1</v>
      </c>
      <c r="P1129" cm="1">
        <f t="array" ref="P1129">_xlfn.IFS(Sheet1!Q1129="Healthcare Representative",0,Sheet1!Q1129="Human Resources",1,Sheet1!Q1129="Laboratory Technician",2,Sheet1!Q1129="Manager",3,Sheet1!Q1129="Manufacturing Director",4,Sheet1!Q1129="Research Director",5,Sheet1!Q1129="Research Scientist",6,Sheet1!Q1129="Sales Executive",7,Sheet1!Q1129="Sales Representative",8)</f>
        <v>6</v>
      </c>
      <c r="Q1129">
        <v>3</v>
      </c>
      <c r="R1129">
        <f>IF(Sheet1!S1129="Single",0,IF(Sheet1!S1129="Married",1,2))</f>
        <v>1</v>
      </c>
      <c r="S1129">
        <v>2073</v>
      </c>
      <c r="T1129">
        <v>12826</v>
      </c>
      <c r="U1129">
        <v>2</v>
      </c>
      <c r="V1129">
        <f>IF(Sheet1!X1129="No",0,1)</f>
        <v>0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</row>
    <row r="1130" spans="1:34" x14ac:dyDescent="0.3">
      <c r="A1130">
        <f>IF(Sheet1!C1130="No",0,1)</f>
        <v>0</v>
      </c>
      <c r="B1130">
        <v>36</v>
      </c>
      <c r="C1130">
        <f>IF(Sheet1!D1130="Non-Travel",0,IF(Sheet1!D1130="Travel_Frequently",1,2))</f>
        <v>1</v>
      </c>
      <c r="D1130">
        <v>1302</v>
      </c>
      <c r="E1130">
        <f>IF(Sheet1!F1130="Human Resources",0,IF(Sheet1!F1130="Research &amp; Development",1,2))</f>
        <v>1</v>
      </c>
      <c r="F1130">
        <v>6</v>
      </c>
      <c r="G1130">
        <v>4</v>
      </c>
      <c r="H1130" cm="1">
        <f t="array" ref="H1130">_xlfn.IFS(Sheet1!I1130="Human Resources",0,Sheet1!I1130="Life Sciences",1,Sheet1!I1130="Marketing",2,Sheet1!I1130="Medical",3,Sheet1!I1130="Technical Degree",4,Sheet1!I1130="Other",5)</f>
        <v>1</v>
      </c>
      <c r="I1130">
        <v>1</v>
      </c>
      <c r="J1130">
        <v>1594</v>
      </c>
      <c r="K1130">
        <v>1</v>
      </c>
      <c r="L1130">
        <f>IF(Sheet1!M1130="Male",0,1)</f>
        <v>0</v>
      </c>
      <c r="M1130">
        <v>80</v>
      </c>
      <c r="N1130">
        <v>4</v>
      </c>
      <c r="O1130">
        <v>2</v>
      </c>
      <c r="P1130" cm="1">
        <f t="array" ref="P1130">_xlfn.IFS(Sheet1!Q1130="Healthcare Representative",0,Sheet1!Q1130="Human Resources",1,Sheet1!Q1130="Laboratory Technician",2,Sheet1!Q1130="Manager",3,Sheet1!Q1130="Manufacturing Director",4,Sheet1!Q1130="Research Director",5,Sheet1!Q1130="Research Scientist",6,Sheet1!Q1130="Sales Executive",7,Sheet1!Q1130="Sales Representative",8)</f>
        <v>2</v>
      </c>
      <c r="Q1130">
        <v>1</v>
      </c>
      <c r="R1130">
        <f>IF(Sheet1!S1130="Single",0,IF(Sheet1!S1130="Married",1,2))</f>
        <v>1</v>
      </c>
      <c r="S1130">
        <v>5562</v>
      </c>
      <c r="T1130">
        <v>19711</v>
      </c>
      <c r="U1130">
        <v>3</v>
      </c>
      <c r="V1130">
        <f>IF(Sheet1!X1130="No",0,1)</f>
        <v>1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</row>
    <row r="1131" spans="1:34" x14ac:dyDescent="0.3">
      <c r="A1131">
        <f>IF(Sheet1!C1131="No",0,1)</f>
        <v>0</v>
      </c>
      <c r="B1131">
        <v>42</v>
      </c>
      <c r="C1131">
        <f>IF(Sheet1!D1131="Non-Travel",0,IF(Sheet1!D1131="Travel_Frequently",1,2))</f>
        <v>2</v>
      </c>
      <c r="D1131">
        <v>1059</v>
      </c>
      <c r="E1131">
        <f>IF(Sheet1!F1131="Human Resources",0,IF(Sheet1!F1131="Research &amp; Development",1,2))</f>
        <v>1</v>
      </c>
      <c r="F1131">
        <v>9</v>
      </c>
      <c r="G1131">
        <v>2</v>
      </c>
      <c r="H1131" cm="1">
        <f t="array" ref="H1131">_xlfn.IFS(Sheet1!I1131="Human Resources",0,Sheet1!I1131="Life Sciences",1,Sheet1!I1131="Marketing",2,Sheet1!I1131="Medical",3,Sheet1!I1131="Technical Degree",4,Sheet1!I1131="Other",5)</f>
        <v>5</v>
      </c>
      <c r="I1131">
        <v>1</v>
      </c>
      <c r="J1131">
        <v>1595</v>
      </c>
      <c r="K1131">
        <v>4</v>
      </c>
      <c r="L1131">
        <f>IF(Sheet1!M1131="Male",0,1)</f>
        <v>0</v>
      </c>
      <c r="M1131">
        <v>93</v>
      </c>
      <c r="N1131">
        <v>2</v>
      </c>
      <c r="O1131">
        <v>5</v>
      </c>
      <c r="P1131" cm="1">
        <f t="array" ref="P1131">_xlfn.IFS(Sheet1!Q1131="Healthcare Representative",0,Sheet1!Q1131="Human Resources",1,Sheet1!Q1131="Laboratory Technician",2,Sheet1!Q1131="Manager",3,Sheet1!Q1131="Manufacturing Director",4,Sheet1!Q1131="Research Director",5,Sheet1!Q1131="Research Scientist",6,Sheet1!Q1131="Sales Executive",7,Sheet1!Q1131="Sales Representative",8)</f>
        <v>3</v>
      </c>
      <c r="Q1131">
        <v>4</v>
      </c>
      <c r="R1131">
        <f>IF(Sheet1!S1131="Single",0,IF(Sheet1!S1131="Married",1,2))</f>
        <v>0</v>
      </c>
      <c r="S1131">
        <v>19613</v>
      </c>
      <c r="T1131">
        <v>26362</v>
      </c>
      <c r="U1131">
        <v>8</v>
      </c>
      <c r="V1131">
        <f>IF(Sheet1!X1131="No",0,1)</f>
        <v>0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</row>
    <row r="1132" spans="1:34" x14ac:dyDescent="0.3">
      <c r="A1132">
        <f>IF(Sheet1!C1132="No",0,1)</f>
        <v>0</v>
      </c>
      <c r="B1132">
        <v>35</v>
      </c>
      <c r="C1132">
        <f>IF(Sheet1!D1132="Non-Travel",0,IF(Sheet1!D1132="Travel_Frequently",1,2))</f>
        <v>2</v>
      </c>
      <c r="D1132">
        <v>750</v>
      </c>
      <c r="E1132">
        <f>IF(Sheet1!F1132="Human Resources",0,IF(Sheet1!F1132="Research &amp; Development",1,2))</f>
        <v>1</v>
      </c>
      <c r="F1132">
        <v>28</v>
      </c>
      <c r="G1132">
        <v>3</v>
      </c>
      <c r="H1132" cm="1">
        <f t="array" ref="H1132">_xlfn.IFS(Sheet1!I1132="Human Resources",0,Sheet1!I1132="Life Sciences",1,Sheet1!I1132="Marketing",2,Sheet1!I1132="Medical",3,Sheet1!I1132="Technical Degree",4,Sheet1!I1132="Other",5)</f>
        <v>1</v>
      </c>
      <c r="I1132">
        <v>1</v>
      </c>
      <c r="J1132">
        <v>1596</v>
      </c>
      <c r="K1132">
        <v>2</v>
      </c>
      <c r="L1132">
        <f>IF(Sheet1!M1132="Male",0,1)</f>
        <v>0</v>
      </c>
      <c r="M1132">
        <v>46</v>
      </c>
      <c r="N1132">
        <v>4</v>
      </c>
      <c r="O1132">
        <v>2</v>
      </c>
      <c r="P1132" cm="1">
        <f t="array" ref="P1132">_xlfn.IFS(Sheet1!Q1132="Healthcare Representative",0,Sheet1!Q1132="Human Resources",1,Sheet1!Q1132="Laboratory Technician",2,Sheet1!Q1132="Manager",3,Sheet1!Q1132="Manufacturing Director",4,Sheet1!Q1132="Research Director",5,Sheet1!Q1132="Research Scientist",6,Sheet1!Q1132="Sales Executive",7,Sheet1!Q1132="Sales Representative",8)</f>
        <v>2</v>
      </c>
      <c r="Q1132">
        <v>3</v>
      </c>
      <c r="R1132">
        <f>IF(Sheet1!S1132="Single",0,IF(Sheet1!S1132="Married",1,2))</f>
        <v>1</v>
      </c>
      <c r="S1132">
        <v>3407</v>
      </c>
      <c r="T1132">
        <v>25348</v>
      </c>
      <c r="U1132">
        <v>1</v>
      </c>
      <c r="V1132">
        <f>IF(Sheet1!X1132="No",0,1)</f>
        <v>0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</row>
    <row r="1133" spans="1:34" x14ac:dyDescent="0.3">
      <c r="A1133">
        <f>IF(Sheet1!C1133="No",0,1)</f>
        <v>0</v>
      </c>
      <c r="B1133">
        <v>34</v>
      </c>
      <c r="C1133">
        <f>IF(Sheet1!D1133="Non-Travel",0,IF(Sheet1!D1133="Travel_Frequently",1,2))</f>
        <v>1</v>
      </c>
      <c r="D1133">
        <v>653</v>
      </c>
      <c r="E1133">
        <f>IF(Sheet1!F1133="Human Resources",0,IF(Sheet1!F1133="Research &amp; Development",1,2))</f>
        <v>1</v>
      </c>
      <c r="F1133">
        <v>10</v>
      </c>
      <c r="G1133">
        <v>4</v>
      </c>
      <c r="H1133" cm="1">
        <f t="array" ref="H1133">_xlfn.IFS(Sheet1!I1133="Human Resources",0,Sheet1!I1133="Life Sciences",1,Sheet1!I1133="Marketing",2,Sheet1!I1133="Medical",3,Sheet1!I1133="Technical Degree",4,Sheet1!I1133="Other",5)</f>
        <v>4</v>
      </c>
      <c r="I1133">
        <v>1</v>
      </c>
      <c r="J1133">
        <v>1597</v>
      </c>
      <c r="K1133">
        <v>4</v>
      </c>
      <c r="L1133">
        <f>IF(Sheet1!M1133="Male",0,1)</f>
        <v>0</v>
      </c>
      <c r="M1133">
        <v>92</v>
      </c>
      <c r="N1133">
        <v>2</v>
      </c>
      <c r="O1133">
        <v>2</v>
      </c>
      <c r="P1133" cm="1">
        <f t="array" ref="P1133">_xlfn.IFS(Sheet1!Q1133="Healthcare Representative",0,Sheet1!Q1133="Human Resources",1,Sheet1!Q1133="Laboratory Technician",2,Sheet1!Q1133="Manager",3,Sheet1!Q1133="Manufacturing Director",4,Sheet1!Q1133="Research Director",5,Sheet1!Q1133="Research Scientist",6,Sheet1!Q1133="Sales Executive",7,Sheet1!Q1133="Sales Representative",8)</f>
        <v>0</v>
      </c>
      <c r="Q1133">
        <v>3</v>
      </c>
      <c r="R1133">
        <f>IF(Sheet1!S1133="Single",0,IF(Sheet1!S1133="Married",1,2))</f>
        <v>1</v>
      </c>
      <c r="S1133">
        <v>5063</v>
      </c>
      <c r="T1133">
        <v>15332</v>
      </c>
      <c r="U1133">
        <v>1</v>
      </c>
      <c r="V1133">
        <f>IF(Sheet1!X1133="No",0,1)</f>
        <v>0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</row>
    <row r="1134" spans="1:34" x14ac:dyDescent="0.3">
      <c r="A1134">
        <f>IF(Sheet1!C1134="No",0,1)</f>
        <v>0</v>
      </c>
      <c r="B1134">
        <v>40</v>
      </c>
      <c r="C1134">
        <f>IF(Sheet1!D1134="Non-Travel",0,IF(Sheet1!D1134="Travel_Frequently",1,2))</f>
        <v>2</v>
      </c>
      <c r="D1134">
        <v>118</v>
      </c>
      <c r="E1134">
        <f>IF(Sheet1!F1134="Human Resources",0,IF(Sheet1!F1134="Research &amp; Development",1,2))</f>
        <v>2</v>
      </c>
      <c r="F1134">
        <v>14</v>
      </c>
      <c r="G1134">
        <v>2</v>
      </c>
      <c r="H1134" cm="1">
        <f t="array" ref="H1134">_xlfn.IFS(Sheet1!I1134="Human Resources",0,Sheet1!I1134="Life Sciences",1,Sheet1!I1134="Marketing",2,Sheet1!I1134="Medical",3,Sheet1!I1134="Technical Degree",4,Sheet1!I1134="Other",5)</f>
        <v>1</v>
      </c>
      <c r="I1134">
        <v>1</v>
      </c>
      <c r="J1134">
        <v>1598</v>
      </c>
      <c r="K1134">
        <v>4</v>
      </c>
      <c r="L1134">
        <f>IF(Sheet1!M1134="Male",0,1)</f>
        <v>1</v>
      </c>
      <c r="M1134">
        <v>84</v>
      </c>
      <c r="N1134">
        <v>3</v>
      </c>
      <c r="O1134">
        <v>2</v>
      </c>
      <c r="P1134" cm="1">
        <f t="array" ref="P1134">_xlfn.IFS(Sheet1!Q1134="Healthcare Representative",0,Sheet1!Q1134="Human Resources",1,Sheet1!Q1134="Laboratory Technician",2,Sheet1!Q1134="Manager",3,Sheet1!Q1134="Manufacturing Director",4,Sheet1!Q1134="Research Director",5,Sheet1!Q1134="Research Scientist",6,Sheet1!Q1134="Sales Executive",7,Sheet1!Q1134="Sales Representative",8)</f>
        <v>7</v>
      </c>
      <c r="Q1134">
        <v>1</v>
      </c>
      <c r="R1134">
        <f>IF(Sheet1!S1134="Single",0,IF(Sheet1!S1134="Married",1,2))</f>
        <v>1</v>
      </c>
      <c r="S1134">
        <v>4639</v>
      </c>
      <c r="T1134">
        <v>11262</v>
      </c>
      <c r="U1134">
        <v>1</v>
      </c>
      <c r="V1134">
        <f>IF(Sheet1!X1134="No",0,1)</f>
        <v>0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</row>
    <row r="1135" spans="1:34" x14ac:dyDescent="0.3">
      <c r="A1135">
        <f>IF(Sheet1!C1135="No",0,1)</f>
        <v>0</v>
      </c>
      <c r="B1135">
        <v>43</v>
      </c>
      <c r="C1135">
        <f>IF(Sheet1!D1135="Non-Travel",0,IF(Sheet1!D1135="Travel_Frequently",1,2))</f>
        <v>2</v>
      </c>
      <c r="D1135">
        <v>990</v>
      </c>
      <c r="E1135">
        <f>IF(Sheet1!F1135="Human Resources",0,IF(Sheet1!F1135="Research &amp; Development",1,2))</f>
        <v>1</v>
      </c>
      <c r="F1135">
        <v>27</v>
      </c>
      <c r="G1135">
        <v>3</v>
      </c>
      <c r="H1135" cm="1">
        <f t="array" ref="H1135">_xlfn.IFS(Sheet1!I1135="Human Resources",0,Sheet1!I1135="Life Sciences",1,Sheet1!I1135="Marketing",2,Sheet1!I1135="Medical",3,Sheet1!I1135="Technical Degree",4,Sheet1!I1135="Other",5)</f>
        <v>4</v>
      </c>
      <c r="I1135">
        <v>1</v>
      </c>
      <c r="J1135">
        <v>1599</v>
      </c>
      <c r="K1135">
        <v>4</v>
      </c>
      <c r="L1135">
        <f>IF(Sheet1!M1135="Male",0,1)</f>
        <v>0</v>
      </c>
      <c r="M1135">
        <v>87</v>
      </c>
      <c r="N1135">
        <v>4</v>
      </c>
      <c r="O1135">
        <v>1</v>
      </c>
      <c r="P1135" cm="1">
        <f t="array" ref="P1135">_xlfn.IFS(Sheet1!Q1135="Healthcare Representative",0,Sheet1!Q1135="Human Resources",1,Sheet1!Q1135="Laboratory Technician",2,Sheet1!Q1135="Manager",3,Sheet1!Q1135="Manufacturing Director",4,Sheet1!Q1135="Research Director",5,Sheet1!Q1135="Research Scientist",6,Sheet1!Q1135="Sales Executive",7,Sheet1!Q1135="Sales Representative",8)</f>
        <v>2</v>
      </c>
      <c r="Q1135">
        <v>2</v>
      </c>
      <c r="R1135">
        <f>IF(Sheet1!S1135="Single",0,IF(Sheet1!S1135="Married",1,2))</f>
        <v>2</v>
      </c>
      <c r="S1135">
        <v>4876</v>
      </c>
      <c r="T1135">
        <v>5855</v>
      </c>
      <c r="U1135">
        <v>5</v>
      </c>
      <c r="V1135">
        <f>IF(Sheet1!X1135="No",0,1)</f>
        <v>0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</row>
    <row r="1136" spans="1:34" x14ac:dyDescent="0.3">
      <c r="A1136">
        <f>IF(Sheet1!C1136="No",0,1)</f>
        <v>0</v>
      </c>
      <c r="B1136">
        <v>35</v>
      </c>
      <c r="C1136">
        <f>IF(Sheet1!D1136="Non-Travel",0,IF(Sheet1!D1136="Travel_Frequently",1,2))</f>
        <v>2</v>
      </c>
      <c r="D1136">
        <v>1349</v>
      </c>
      <c r="E1136">
        <f>IF(Sheet1!F1136="Human Resources",0,IF(Sheet1!F1136="Research &amp; Development",1,2))</f>
        <v>1</v>
      </c>
      <c r="F1136">
        <v>7</v>
      </c>
      <c r="G1136">
        <v>2</v>
      </c>
      <c r="H1136" cm="1">
        <f t="array" ref="H1136">_xlfn.IFS(Sheet1!I1136="Human Resources",0,Sheet1!I1136="Life Sciences",1,Sheet1!I1136="Marketing",2,Sheet1!I1136="Medical",3,Sheet1!I1136="Technical Degree",4,Sheet1!I1136="Other",5)</f>
        <v>1</v>
      </c>
      <c r="I1136">
        <v>1</v>
      </c>
      <c r="J1136">
        <v>1601</v>
      </c>
      <c r="K1136">
        <v>3</v>
      </c>
      <c r="L1136">
        <f>IF(Sheet1!M1136="Male",0,1)</f>
        <v>0</v>
      </c>
      <c r="M1136">
        <v>63</v>
      </c>
      <c r="N1136">
        <v>2</v>
      </c>
      <c r="O1136">
        <v>1</v>
      </c>
      <c r="P1136" cm="1">
        <f t="array" ref="P1136">_xlfn.IFS(Sheet1!Q1136="Healthcare Representative",0,Sheet1!Q1136="Human Resources",1,Sheet1!Q1136="Laboratory Technician",2,Sheet1!Q1136="Manager",3,Sheet1!Q1136="Manufacturing Director",4,Sheet1!Q1136="Research Director",5,Sheet1!Q1136="Research Scientist",6,Sheet1!Q1136="Sales Executive",7,Sheet1!Q1136="Sales Representative",8)</f>
        <v>2</v>
      </c>
      <c r="Q1136">
        <v>4</v>
      </c>
      <c r="R1136">
        <f>IF(Sheet1!S1136="Single",0,IF(Sheet1!S1136="Married",1,2))</f>
        <v>1</v>
      </c>
      <c r="S1136">
        <v>2690</v>
      </c>
      <c r="T1136">
        <v>7713</v>
      </c>
      <c r="U1136">
        <v>1</v>
      </c>
      <c r="V1136">
        <f>IF(Sheet1!X1136="No",0,1)</f>
        <v>0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</row>
    <row r="1137" spans="1:34" x14ac:dyDescent="0.3">
      <c r="A1137">
        <f>IF(Sheet1!C1137="No",0,1)</f>
        <v>0</v>
      </c>
      <c r="B1137">
        <v>46</v>
      </c>
      <c r="C1137">
        <f>IF(Sheet1!D1137="Non-Travel",0,IF(Sheet1!D1137="Travel_Frequently",1,2))</f>
        <v>2</v>
      </c>
      <c r="D1137">
        <v>563</v>
      </c>
      <c r="E1137">
        <f>IF(Sheet1!F1137="Human Resources",0,IF(Sheet1!F1137="Research &amp; Development",1,2))</f>
        <v>2</v>
      </c>
      <c r="F1137">
        <v>1</v>
      </c>
      <c r="G1137">
        <v>4</v>
      </c>
      <c r="H1137" cm="1">
        <f t="array" ref="H1137">_xlfn.IFS(Sheet1!I1137="Human Resources",0,Sheet1!I1137="Life Sciences",1,Sheet1!I1137="Marketing",2,Sheet1!I1137="Medical",3,Sheet1!I1137="Technical Degree",4,Sheet1!I1137="Other",5)</f>
        <v>1</v>
      </c>
      <c r="I1137">
        <v>1</v>
      </c>
      <c r="J1137">
        <v>1602</v>
      </c>
      <c r="K1137">
        <v>4</v>
      </c>
      <c r="L1137">
        <f>IF(Sheet1!M1137="Male",0,1)</f>
        <v>0</v>
      </c>
      <c r="M1137">
        <v>56</v>
      </c>
      <c r="N1137">
        <v>4</v>
      </c>
      <c r="O1137">
        <v>4</v>
      </c>
      <c r="P1137" cm="1">
        <f t="array" ref="P1137">_xlfn.IFS(Sheet1!Q1137="Healthcare Representative",0,Sheet1!Q1137="Human Resources",1,Sheet1!Q1137="Laboratory Technician",2,Sheet1!Q1137="Manager",3,Sheet1!Q1137="Manufacturing Director",4,Sheet1!Q1137="Research Director",5,Sheet1!Q1137="Research Scientist",6,Sheet1!Q1137="Sales Executive",7,Sheet1!Q1137="Sales Representative",8)</f>
        <v>3</v>
      </c>
      <c r="Q1137">
        <v>1</v>
      </c>
      <c r="R1137">
        <f>IF(Sheet1!S1137="Single",0,IF(Sheet1!S1137="Married",1,2))</f>
        <v>0</v>
      </c>
      <c r="S1137">
        <v>17567</v>
      </c>
      <c r="T1137">
        <v>3156</v>
      </c>
      <c r="U1137">
        <v>1</v>
      </c>
      <c r="V1137">
        <f>IF(Sheet1!X1137="No",0,1)</f>
        <v>0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</row>
    <row r="1138" spans="1:34" x14ac:dyDescent="0.3">
      <c r="A1138">
        <f>IF(Sheet1!C1138="No",0,1)</f>
        <v>1</v>
      </c>
      <c r="B1138">
        <v>28</v>
      </c>
      <c r="C1138">
        <f>IF(Sheet1!D1138="Non-Travel",0,IF(Sheet1!D1138="Travel_Frequently",1,2))</f>
        <v>2</v>
      </c>
      <c r="D1138">
        <v>329</v>
      </c>
      <c r="E1138">
        <f>IF(Sheet1!F1138="Human Resources",0,IF(Sheet1!F1138="Research &amp; Development",1,2))</f>
        <v>1</v>
      </c>
      <c r="F1138">
        <v>24</v>
      </c>
      <c r="G1138">
        <v>3</v>
      </c>
      <c r="H1138" cm="1">
        <f t="array" ref="H1138">_xlfn.IFS(Sheet1!I1138="Human Resources",0,Sheet1!I1138="Life Sciences",1,Sheet1!I1138="Marketing",2,Sheet1!I1138="Medical",3,Sheet1!I1138="Technical Degree",4,Sheet1!I1138="Other",5)</f>
        <v>3</v>
      </c>
      <c r="I1138">
        <v>1</v>
      </c>
      <c r="J1138">
        <v>1604</v>
      </c>
      <c r="K1138">
        <v>3</v>
      </c>
      <c r="L1138">
        <f>IF(Sheet1!M1138="Male",0,1)</f>
        <v>0</v>
      </c>
      <c r="M1138">
        <v>51</v>
      </c>
      <c r="N1138">
        <v>3</v>
      </c>
      <c r="O1138">
        <v>1</v>
      </c>
      <c r="P1138" cm="1">
        <f t="array" ref="P1138">_xlfn.IFS(Sheet1!Q1138="Healthcare Representative",0,Sheet1!Q1138="Human Resources",1,Sheet1!Q1138="Laboratory Technician",2,Sheet1!Q1138="Manager",3,Sheet1!Q1138="Manufacturing Director",4,Sheet1!Q1138="Research Director",5,Sheet1!Q1138="Research Scientist",6,Sheet1!Q1138="Sales Executive",7,Sheet1!Q1138="Sales Representative",8)</f>
        <v>2</v>
      </c>
      <c r="Q1138">
        <v>2</v>
      </c>
      <c r="R1138">
        <f>IF(Sheet1!S1138="Single",0,IF(Sheet1!S1138="Married",1,2))</f>
        <v>1</v>
      </c>
      <c r="S1138">
        <v>2408</v>
      </c>
      <c r="T1138">
        <v>7324</v>
      </c>
      <c r="U1138">
        <v>1</v>
      </c>
      <c r="V1138">
        <f>IF(Sheet1!X1138="No",0,1)</f>
        <v>1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</row>
    <row r="1139" spans="1:34" x14ac:dyDescent="0.3">
      <c r="A1139">
        <f>IF(Sheet1!C1139="No",0,1)</f>
        <v>0</v>
      </c>
      <c r="B1139">
        <v>22</v>
      </c>
      <c r="C1139">
        <f>IF(Sheet1!D1139="Non-Travel",0,IF(Sheet1!D1139="Travel_Frequently",1,2))</f>
        <v>0</v>
      </c>
      <c r="D1139">
        <v>457</v>
      </c>
      <c r="E1139">
        <f>IF(Sheet1!F1139="Human Resources",0,IF(Sheet1!F1139="Research &amp; Development",1,2))</f>
        <v>1</v>
      </c>
      <c r="F1139">
        <v>26</v>
      </c>
      <c r="G1139">
        <v>2</v>
      </c>
      <c r="H1139" cm="1">
        <f t="array" ref="H1139">_xlfn.IFS(Sheet1!I1139="Human Resources",0,Sheet1!I1139="Life Sciences",1,Sheet1!I1139="Marketing",2,Sheet1!I1139="Medical",3,Sheet1!I1139="Technical Degree",4,Sheet1!I1139="Other",5)</f>
        <v>5</v>
      </c>
      <c r="I1139">
        <v>1</v>
      </c>
      <c r="J1139">
        <v>1605</v>
      </c>
      <c r="K1139">
        <v>2</v>
      </c>
      <c r="L1139">
        <f>IF(Sheet1!M1139="Male",0,1)</f>
        <v>1</v>
      </c>
      <c r="M1139">
        <v>85</v>
      </c>
      <c r="N1139">
        <v>2</v>
      </c>
      <c r="O1139">
        <v>1</v>
      </c>
      <c r="P1139" cm="1">
        <f t="array" ref="P1139">_xlfn.IFS(Sheet1!Q1139="Healthcare Representative",0,Sheet1!Q1139="Human Resources",1,Sheet1!Q1139="Laboratory Technician",2,Sheet1!Q1139="Manager",3,Sheet1!Q1139="Manufacturing Director",4,Sheet1!Q1139="Research Director",5,Sheet1!Q1139="Research Scientist",6,Sheet1!Q1139="Sales Executive",7,Sheet1!Q1139="Sales Representative",8)</f>
        <v>6</v>
      </c>
      <c r="Q1139">
        <v>3</v>
      </c>
      <c r="R1139">
        <f>IF(Sheet1!S1139="Single",0,IF(Sheet1!S1139="Married",1,2))</f>
        <v>1</v>
      </c>
      <c r="S1139">
        <v>2814</v>
      </c>
      <c r="T1139">
        <v>10293</v>
      </c>
      <c r="U1139">
        <v>1</v>
      </c>
      <c r="V1139">
        <f>IF(Sheet1!X1139="No",0,1)</f>
        <v>1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</row>
    <row r="1140" spans="1:34" x14ac:dyDescent="0.3">
      <c r="A1140">
        <f>IF(Sheet1!C1140="No",0,1)</f>
        <v>0</v>
      </c>
      <c r="B1140">
        <v>50</v>
      </c>
      <c r="C1140">
        <f>IF(Sheet1!D1140="Non-Travel",0,IF(Sheet1!D1140="Travel_Frequently",1,2))</f>
        <v>1</v>
      </c>
      <c r="D1140">
        <v>1234</v>
      </c>
      <c r="E1140">
        <f>IF(Sheet1!F1140="Human Resources",0,IF(Sheet1!F1140="Research &amp; Development",1,2))</f>
        <v>1</v>
      </c>
      <c r="F1140">
        <v>20</v>
      </c>
      <c r="G1140">
        <v>5</v>
      </c>
      <c r="H1140" cm="1">
        <f t="array" ref="H1140">_xlfn.IFS(Sheet1!I1140="Human Resources",0,Sheet1!I1140="Life Sciences",1,Sheet1!I1140="Marketing",2,Sheet1!I1140="Medical",3,Sheet1!I1140="Technical Degree",4,Sheet1!I1140="Other",5)</f>
        <v>3</v>
      </c>
      <c r="I1140">
        <v>1</v>
      </c>
      <c r="J1140">
        <v>1606</v>
      </c>
      <c r="K1140">
        <v>2</v>
      </c>
      <c r="L1140">
        <f>IF(Sheet1!M1140="Male",0,1)</f>
        <v>0</v>
      </c>
      <c r="M1140">
        <v>41</v>
      </c>
      <c r="N1140">
        <v>3</v>
      </c>
      <c r="O1140">
        <v>4</v>
      </c>
      <c r="P1140" cm="1">
        <f t="array" ref="P1140">_xlfn.IFS(Sheet1!Q1140="Healthcare Representative",0,Sheet1!Q1140="Human Resources",1,Sheet1!Q1140="Laboratory Technician",2,Sheet1!Q1140="Manager",3,Sheet1!Q1140="Manufacturing Director",4,Sheet1!Q1140="Research Director",5,Sheet1!Q1140="Research Scientist",6,Sheet1!Q1140="Sales Executive",7,Sheet1!Q1140="Sales Representative",8)</f>
        <v>0</v>
      </c>
      <c r="Q1140">
        <v>3</v>
      </c>
      <c r="R1140">
        <f>IF(Sheet1!S1140="Single",0,IF(Sheet1!S1140="Married",1,2))</f>
        <v>1</v>
      </c>
      <c r="S1140">
        <v>11245</v>
      </c>
      <c r="T1140">
        <v>20689</v>
      </c>
      <c r="U1140">
        <v>2</v>
      </c>
      <c r="V1140">
        <f>IF(Sheet1!X1140="No",0,1)</f>
        <v>1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</row>
    <row r="1141" spans="1:34" x14ac:dyDescent="0.3">
      <c r="A1141">
        <f>IF(Sheet1!C1141="No",0,1)</f>
        <v>0</v>
      </c>
      <c r="B1141">
        <v>32</v>
      </c>
      <c r="C1141">
        <f>IF(Sheet1!D1141="Non-Travel",0,IF(Sheet1!D1141="Travel_Frequently",1,2))</f>
        <v>2</v>
      </c>
      <c r="D1141">
        <v>634</v>
      </c>
      <c r="E1141">
        <f>IF(Sheet1!F1141="Human Resources",0,IF(Sheet1!F1141="Research &amp; Development",1,2))</f>
        <v>1</v>
      </c>
      <c r="F1141">
        <v>5</v>
      </c>
      <c r="G1141">
        <v>4</v>
      </c>
      <c r="H1141" cm="1">
        <f t="array" ref="H1141">_xlfn.IFS(Sheet1!I1141="Human Resources",0,Sheet1!I1141="Life Sciences",1,Sheet1!I1141="Marketing",2,Sheet1!I1141="Medical",3,Sheet1!I1141="Technical Degree",4,Sheet1!I1141="Other",5)</f>
        <v>5</v>
      </c>
      <c r="I1141">
        <v>1</v>
      </c>
      <c r="J1141">
        <v>1607</v>
      </c>
      <c r="K1141">
        <v>2</v>
      </c>
      <c r="L1141">
        <f>IF(Sheet1!M1141="Male",0,1)</f>
        <v>1</v>
      </c>
      <c r="M1141">
        <v>35</v>
      </c>
      <c r="N1141">
        <v>4</v>
      </c>
      <c r="O1141">
        <v>1</v>
      </c>
      <c r="P1141" cm="1">
        <f t="array" ref="P1141">_xlfn.IFS(Sheet1!Q1141="Healthcare Representative",0,Sheet1!Q1141="Human Resources",1,Sheet1!Q1141="Laboratory Technician",2,Sheet1!Q1141="Manager",3,Sheet1!Q1141="Manufacturing Director",4,Sheet1!Q1141="Research Director",5,Sheet1!Q1141="Research Scientist",6,Sheet1!Q1141="Sales Executive",7,Sheet1!Q1141="Sales Representative",8)</f>
        <v>6</v>
      </c>
      <c r="Q1141">
        <v>4</v>
      </c>
      <c r="R1141">
        <f>IF(Sheet1!S1141="Single",0,IF(Sheet1!S1141="Married",1,2))</f>
        <v>1</v>
      </c>
      <c r="S1141">
        <v>3312</v>
      </c>
      <c r="T1141">
        <v>18783</v>
      </c>
      <c r="U1141">
        <v>3</v>
      </c>
      <c r="V1141">
        <f>IF(Sheet1!X1141="No",0,1)</f>
        <v>0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</row>
    <row r="1142" spans="1:34" x14ac:dyDescent="0.3">
      <c r="A1142">
        <f>IF(Sheet1!C1142="No",0,1)</f>
        <v>0</v>
      </c>
      <c r="B1142">
        <v>44</v>
      </c>
      <c r="C1142">
        <f>IF(Sheet1!D1142="Non-Travel",0,IF(Sheet1!D1142="Travel_Frequently",1,2))</f>
        <v>2</v>
      </c>
      <c r="D1142">
        <v>1313</v>
      </c>
      <c r="E1142">
        <f>IF(Sheet1!F1142="Human Resources",0,IF(Sheet1!F1142="Research &amp; Development",1,2))</f>
        <v>1</v>
      </c>
      <c r="F1142">
        <v>7</v>
      </c>
      <c r="G1142">
        <v>3</v>
      </c>
      <c r="H1142" cm="1">
        <f t="array" ref="H1142">_xlfn.IFS(Sheet1!I1142="Human Resources",0,Sheet1!I1142="Life Sciences",1,Sheet1!I1142="Marketing",2,Sheet1!I1142="Medical",3,Sheet1!I1142="Technical Degree",4,Sheet1!I1142="Other",5)</f>
        <v>3</v>
      </c>
      <c r="I1142">
        <v>1</v>
      </c>
      <c r="J1142">
        <v>1608</v>
      </c>
      <c r="K1142">
        <v>2</v>
      </c>
      <c r="L1142">
        <f>IF(Sheet1!M1142="Male",0,1)</f>
        <v>1</v>
      </c>
      <c r="M1142">
        <v>31</v>
      </c>
      <c r="N1142">
        <v>3</v>
      </c>
      <c r="O1142">
        <v>5</v>
      </c>
      <c r="P1142" cm="1">
        <f t="array" ref="P1142">_xlfn.IFS(Sheet1!Q1142="Healthcare Representative",0,Sheet1!Q1142="Human Resources",1,Sheet1!Q1142="Laboratory Technician",2,Sheet1!Q1142="Manager",3,Sheet1!Q1142="Manufacturing Director",4,Sheet1!Q1142="Research Director",5,Sheet1!Q1142="Research Scientist",6,Sheet1!Q1142="Sales Executive",7,Sheet1!Q1142="Sales Representative",8)</f>
        <v>5</v>
      </c>
      <c r="Q1142">
        <v>4</v>
      </c>
      <c r="R1142">
        <f>IF(Sheet1!S1142="Single",0,IF(Sheet1!S1142="Married",1,2))</f>
        <v>2</v>
      </c>
      <c r="S1142">
        <v>19049</v>
      </c>
      <c r="T1142">
        <v>3549</v>
      </c>
      <c r="U1142">
        <v>0</v>
      </c>
      <c r="V1142">
        <f>IF(Sheet1!X1142="No",0,1)</f>
        <v>1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</row>
    <row r="1143" spans="1:34" x14ac:dyDescent="0.3">
      <c r="A1143">
        <f>IF(Sheet1!C1143="No",0,1)</f>
        <v>0</v>
      </c>
      <c r="B1143">
        <v>30</v>
      </c>
      <c r="C1143">
        <f>IF(Sheet1!D1143="Non-Travel",0,IF(Sheet1!D1143="Travel_Frequently",1,2))</f>
        <v>2</v>
      </c>
      <c r="D1143">
        <v>241</v>
      </c>
      <c r="E1143">
        <f>IF(Sheet1!F1143="Human Resources",0,IF(Sheet1!F1143="Research &amp; Development",1,2))</f>
        <v>1</v>
      </c>
      <c r="F1143">
        <v>7</v>
      </c>
      <c r="G1143">
        <v>3</v>
      </c>
      <c r="H1143" cm="1">
        <f t="array" ref="H1143">_xlfn.IFS(Sheet1!I1143="Human Resources",0,Sheet1!I1143="Life Sciences",1,Sheet1!I1143="Marketing",2,Sheet1!I1143="Medical",3,Sheet1!I1143="Technical Degree",4,Sheet1!I1143="Other",5)</f>
        <v>3</v>
      </c>
      <c r="I1143">
        <v>1</v>
      </c>
      <c r="J1143">
        <v>1609</v>
      </c>
      <c r="K1143">
        <v>2</v>
      </c>
      <c r="L1143">
        <f>IF(Sheet1!M1143="Male",0,1)</f>
        <v>0</v>
      </c>
      <c r="M1143">
        <v>48</v>
      </c>
      <c r="N1143">
        <v>2</v>
      </c>
      <c r="O1143">
        <v>1</v>
      </c>
      <c r="P1143" cm="1">
        <f t="array" ref="P1143">_xlfn.IFS(Sheet1!Q1143="Healthcare Representative",0,Sheet1!Q1143="Human Resources",1,Sheet1!Q1143="Laboratory Technician",2,Sheet1!Q1143="Manager",3,Sheet1!Q1143="Manufacturing Director",4,Sheet1!Q1143="Research Director",5,Sheet1!Q1143="Research Scientist",6,Sheet1!Q1143="Sales Executive",7,Sheet1!Q1143="Sales Representative",8)</f>
        <v>6</v>
      </c>
      <c r="Q1143">
        <v>2</v>
      </c>
      <c r="R1143">
        <f>IF(Sheet1!S1143="Single",0,IF(Sheet1!S1143="Married",1,2))</f>
        <v>1</v>
      </c>
      <c r="S1143">
        <v>2141</v>
      </c>
      <c r="T1143">
        <v>5348</v>
      </c>
      <c r="U1143">
        <v>1</v>
      </c>
      <c r="V1143">
        <f>IF(Sheet1!X1143="No",0,1)</f>
        <v>0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</row>
    <row r="1144" spans="1:34" x14ac:dyDescent="0.3">
      <c r="A1144">
        <f>IF(Sheet1!C1144="No",0,1)</f>
        <v>0</v>
      </c>
      <c r="B1144">
        <v>45</v>
      </c>
      <c r="C1144">
        <f>IF(Sheet1!D1144="Non-Travel",0,IF(Sheet1!D1144="Travel_Frequently",1,2))</f>
        <v>2</v>
      </c>
      <c r="D1144">
        <v>1015</v>
      </c>
      <c r="E1144">
        <f>IF(Sheet1!F1144="Human Resources",0,IF(Sheet1!F1144="Research &amp; Development",1,2))</f>
        <v>1</v>
      </c>
      <c r="F1144">
        <v>5</v>
      </c>
      <c r="G1144">
        <v>5</v>
      </c>
      <c r="H1144" cm="1">
        <f t="array" ref="H1144">_xlfn.IFS(Sheet1!I1144="Human Resources",0,Sheet1!I1144="Life Sciences",1,Sheet1!I1144="Marketing",2,Sheet1!I1144="Medical",3,Sheet1!I1144="Technical Degree",4,Sheet1!I1144="Other",5)</f>
        <v>3</v>
      </c>
      <c r="I1144">
        <v>1</v>
      </c>
      <c r="J1144">
        <v>1611</v>
      </c>
      <c r="K1144">
        <v>3</v>
      </c>
      <c r="L1144">
        <f>IF(Sheet1!M1144="Male",0,1)</f>
        <v>1</v>
      </c>
      <c r="M1144">
        <v>50</v>
      </c>
      <c r="N1144">
        <v>1</v>
      </c>
      <c r="O1144">
        <v>2</v>
      </c>
      <c r="P1144" cm="1">
        <f t="array" ref="P1144">_xlfn.IFS(Sheet1!Q1144="Healthcare Representative",0,Sheet1!Q1144="Human Resources",1,Sheet1!Q1144="Laboratory Technician",2,Sheet1!Q1144="Manager",3,Sheet1!Q1144="Manufacturing Director",4,Sheet1!Q1144="Research Director",5,Sheet1!Q1144="Research Scientist",6,Sheet1!Q1144="Sales Executive",7,Sheet1!Q1144="Sales Representative",8)</f>
        <v>2</v>
      </c>
      <c r="Q1144">
        <v>1</v>
      </c>
      <c r="R1144">
        <f>IF(Sheet1!S1144="Single",0,IF(Sheet1!S1144="Married",1,2))</f>
        <v>0</v>
      </c>
      <c r="S1144">
        <v>5769</v>
      </c>
      <c r="T1144">
        <v>23447</v>
      </c>
      <c r="U1144">
        <v>1</v>
      </c>
      <c r="V1144">
        <f>IF(Sheet1!X1144="No",0,1)</f>
        <v>1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</row>
    <row r="1145" spans="1:34" x14ac:dyDescent="0.3">
      <c r="A1145">
        <f>IF(Sheet1!C1145="No",0,1)</f>
        <v>0</v>
      </c>
      <c r="B1145">
        <v>45</v>
      </c>
      <c r="C1145">
        <f>IF(Sheet1!D1145="Non-Travel",0,IF(Sheet1!D1145="Travel_Frequently",1,2))</f>
        <v>0</v>
      </c>
      <c r="D1145">
        <v>336</v>
      </c>
      <c r="E1145">
        <f>IF(Sheet1!F1145="Human Resources",0,IF(Sheet1!F1145="Research &amp; Development",1,2))</f>
        <v>2</v>
      </c>
      <c r="F1145">
        <v>26</v>
      </c>
      <c r="G1145">
        <v>3</v>
      </c>
      <c r="H1145" cm="1">
        <f t="array" ref="H1145">_xlfn.IFS(Sheet1!I1145="Human Resources",0,Sheet1!I1145="Life Sciences",1,Sheet1!I1145="Marketing",2,Sheet1!I1145="Medical",3,Sheet1!I1145="Technical Degree",4,Sheet1!I1145="Other",5)</f>
        <v>2</v>
      </c>
      <c r="I1145">
        <v>1</v>
      </c>
      <c r="J1145">
        <v>1612</v>
      </c>
      <c r="K1145">
        <v>1</v>
      </c>
      <c r="L1145">
        <f>IF(Sheet1!M1145="Male",0,1)</f>
        <v>0</v>
      </c>
      <c r="M1145">
        <v>52</v>
      </c>
      <c r="N1145">
        <v>2</v>
      </c>
      <c r="O1145">
        <v>2</v>
      </c>
      <c r="P1145" cm="1">
        <f t="array" ref="P1145">_xlfn.IFS(Sheet1!Q1145="Healthcare Representative",0,Sheet1!Q1145="Human Resources",1,Sheet1!Q1145="Laboratory Technician",2,Sheet1!Q1145="Manager",3,Sheet1!Q1145="Manufacturing Director",4,Sheet1!Q1145="Research Director",5,Sheet1!Q1145="Research Scientist",6,Sheet1!Q1145="Sales Executive",7,Sheet1!Q1145="Sales Representative",8)</f>
        <v>7</v>
      </c>
      <c r="Q1145">
        <v>1</v>
      </c>
      <c r="R1145">
        <f>IF(Sheet1!S1145="Single",0,IF(Sheet1!S1145="Married",1,2))</f>
        <v>1</v>
      </c>
      <c r="S1145">
        <v>4385</v>
      </c>
      <c r="T1145">
        <v>24162</v>
      </c>
      <c r="U1145">
        <v>1</v>
      </c>
      <c r="V1145">
        <f>IF(Sheet1!X1145="No",0,1)</f>
        <v>0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</row>
    <row r="1146" spans="1:34" x14ac:dyDescent="0.3">
      <c r="A1146">
        <f>IF(Sheet1!C1146="No",0,1)</f>
        <v>0</v>
      </c>
      <c r="B1146">
        <v>31</v>
      </c>
      <c r="C1146">
        <f>IF(Sheet1!D1146="Non-Travel",0,IF(Sheet1!D1146="Travel_Frequently",1,2))</f>
        <v>1</v>
      </c>
      <c r="D1146">
        <v>715</v>
      </c>
      <c r="E1146">
        <f>IF(Sheet1!F1146="Human Resources",0,IF(Sheet1!F1146="Research &amp; Development",1,2))</f>
        <v>2</v>
      </c>
      <c r="F1146">
        <v>2</v>
      </c>
      <c r="G1146">
        <v>4</v>
      </c>
      <c r="H1146" cm="1">
        <f t="array" ref="H1146">_xlfn.IFS(Sheet1!I1146="Human Resources",0,Sheet1!I1146="Life Sciences",1,Sheet1!I1146="Marketing",2,Sheet1!I1146="Medical",3,Sheet1!I1146="Technical Degree",4,Sheet1!I1146="Other",5)</f>
        <v>5</v>
      </c>
      <c r="I1146">
        <v>1</v>
      </c>
      <c r="J1146">
        <v>1613</v>
      </c>
      <c r="K1146">
        <v>4</v>
      </c>
      <c r="L1146">
        <f>IF(Sheet1!M1146="Male",0,1)</f>
        <v>0</v>
      </c>
      <c r="M1146">
        <v>54</v>
      </c>
      <c r="N1146">
        <v>3</v>
      </c>
      <c r="O1146">
        <v>2</v>
      </c>
      <c r="P1146" cm="1">
        <f t="array" ref="P1146">_xlfn.IFS(Sheet1!Q1146="Healthcare Representative",0,Sheet1!Q1146="Human Resources",1,Sheet1!Q1146="Laboratory Technician",2,Sheet1!Q1146="Manager",3,Sheet1!Q1146="Manufacturing Director",4,Sheet1!Q1146="Research Director",5,Sheet1!Q1146="Research Scientist",6,Sheet1!Q1146="Sales Executive",7,Sheet1!Q1146="Sales Representative",8)</f>
        <v>7</v>
      </c>
      <c r="Q1146">
        <v>1</v>
      </c>
      <c r="R1146">
        <f>IF(Sheet1!S1146="Single",0,IF(Sheet1!S1146="Married",1,2))</f>
        <v>0</v>
      </c>
      <c r="S1146">
        <v>5332</v>
      </c>
      <c r="T1146">
        <v>21602</v>
      </c>
      <c r="U1146">
        <v>7</v>
      </c>
      <c r="V1146">
        <f>IF(Sheet1!X1146="No",0,1)</f>
        <v>0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</row>
    <row r="1147" spans="1:34" x14ac:dyDescent="0.3">
      <c r="A1147">
        <f>IF(Sheet1!C1147="No",0,1)</f>
        <v>0</v>
      </c>
      <c r="B1147">
        <v>36</v>
      </c>
      <c r="C1147">
        <f>IF(Sheet1!D1147="Non-Travel",0,IF(Sheet1!D1147="Travel_Frequently",1,2))</f>
        <v>2</v>
      </c>
      <c r="D1147">
        <v>559</v>
      </c>
      <c r="E1147">
        <f>IF(Sheet1!F1147="Human Resources",0,IF(Sheet1!F1147="Research &amp; Development",1,2))</f>
        <v>1</v>
      </c>
      <c r="F1147">
        <v>12</v>
      </c>
      <c r="G1147">
        <v>4</v>
      </c>
      <c r="H1147" cm="1">
        <f t="array" ref="H1147">_xlfn.IFS(Sheet1!I1147="Human Resources",0,Sheet1!I1147="Life Sciences",1,Sheet1!I1147="Marketing",2,Sheet1!I1147="Medical",3,Sheet1!I1147="Technical Degree",4,Sheet1!I1147="Other",5)</f>
        <v>1</v>
      </c>
      <c r="I1147">
        <v>1</v>
      </c>
      <c r="J1147">
        <v>1614</v>
      </c>
      <c r="K1147">
        <v>3</v>
      </c>
      <c r="L1147">
        <f>IF(Sheet1!M1147="Male",0,1)</f>
        <v>1</v>
      </c>
      <c r="M1147">
        <v>76</v>
      </c>
      <c r="N1147">
        <v>3</v>
      </c>
      <c r="O1147">
        <v>2</v>
      </c>
      <c r="P1147" cm="1">
        <f t="array" ref="P1147">_xlfn.IFS(Sheet1!Q1147="Healthcare Representative",0,Sheet1!Q1147="Human Resources",1,Sheet1!Q1147="Laboratory Technician",2,Sheet1!Q1147="Manager",3,Sheet1!Q1147="Manufacturing Director",4,Sheet1!Q1147="Research Director",5,Sheet1!Q1147="Research Scientist",6,Sheet1!Q1147="Sales Executive",7,Sheet1!Q1147="Sales Representative",8)</f>
        <v>4</v>
      </c>
      <c r="Q1147">
        <v>3</v>
      </c>
      <c r="R1147">
        <f>IF(Sheet1!S1147="Single",0,IF(Sheet1!S1147="Married",1,2))</f>
        <v>1</v>
      </c>
      <c r="S1147">
        <v>4663</v>
      </c>
      <c r="T1147">
        <v>12421</v>
      </c>
      <c r="U1147">
        <v>9</v>
      </c>
      <c r="V1147">
        <f>IF(Sheet1!X1147="No",0,1)</f>
        <v>1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</row>
    <row r="1148" spans="1:34" x14ac:dyDescent="0.3">
      <c r="A1148">
        <f>IF(Sheet1!C1148="No",0,1)</f>
        <v>0</v>
      </c>
      <c r="B1148">
        <v>34</v>
      </c>
      <c r="C1148">
        <f>IF(Sheet1!D1148="Non-Travel",0,IF(Sheet1!D1148="Travel_Frequently",1,2))</f>
        <v>1</v>
      </c>
      <c r="D1148">
        <v>426</v>
      </c>
      <c r="E1148">
        <f>IF(Sheet1!F1148="Human Resources",0,IF(Sheet1!F1148="Research &amp; Development",1,2))</f>
        <v>1</v>
      </c>
      <c r="F1148">
        <v>10</v>
      </c>
      <c r="G1148">
        <v>4</v>
      </c>
      <c r="H1148" cm="1">
        <f t="array" ref="H1148">_xlfn.IFS(Sheet1!I1148="Human Resources",0,Sheet1!I1148="Life Sciences",1,Sheet1!I1148="Marketing",2,Sheet1!I1148="Medical",3,Sheet1!I1148="Technical Degree",4,Sheet1!I1148="Other",5)</f>
        <v>1</v>
      </c>
      <c r="I1148">
        <v>1</v>
      </c>
      <c r="J1148">
        <v>1615</v>
      </c>
      <c r="K1148">
        <v>3</v>
      </c>
      <c r="L1148">
        <f>IF(Sheet1!M1148="Male",0,1)</f>
        <v>0</v>
      </c>
      <c r="M1148">
        <v>42</v>
      </c>
      <c r="N1148">
        <v>4</v>
      </c>
      <c r="O1148">
        <v>2</v>
      </c>
      <c r="P1148" cm="1">
        <f t="array" ref="P1148">_xlfn.IFS(Sheet1!Q1148="Healthcare Representative",0,Sheet1!Q1148="Human Resources",1,Sheet1!Q1148="Laboratory Technician",2,Sheet1!Q1148="Manager",3,Sheet1!Q1148="Manufacturing Director",4,Sheet1!Q1148="Research Director",5,Sheet1!Q1148="Research Scientist",6,Sheet1!Q1148="Sales Executive",7,Sheet1!Q1148="Sales Representative",8)</f>
        <v>4</v>
      </c>
      <c r="Q1148">
        <v>4</v>
      </c>
      <c r="R1148">
        <f>IF(Sheet1!S1148="Single",0,IF(Sheet1!S1148="Married",1,2))</f>
        <v>2</v>
      </c>
      <c r="S1148">
        <v>4724</v>
      </c>
      <c r="T1148">
        <v>17000</v>
      </c>
      <c r="U1148">
        <v>1</v>
      </c>
      <c r="V1148">
        <f>IF(Sheet1!X1148="No",0,1)</f>
        <v>0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</row>
    <row r="1149" spans="1:34" x14ac:dyDescent="0.3">
      <c r="A1149">
        <f>IF(Sheet1!C1149="No",0,1)</f>
        <v>0</v>
      </c>
      <c r="B1149">
        <v>49</v>
      </c>
      <c r="C1149">
        <f>IF(Sheet1!D1149="Non-Travel",0,IF(Sheet1!D1149="Travel_Frequently",1,2))</f>
        <v>2</v>
      </c>
      <c r="D1149">
        <v>722</v>
      </c>
      <c r="E1149">
        <f>IF(Sheet1!F1149="Human Resources",0,IF(Sheet1!F1149="Research &amp; Development",1,2))</f>
        <v>1</v>
      </c>
      <c r="F1149">
        <v>25</v>
      </c>
      <c r="G1149">
        <v>4</v>
      </c>
      <c r="H1149" cm="1">
        <f t="array" ref="H1149">_xlfn.IFS(Sheet1!I1149="Human Resources",0,Sheet1!I1149="Life Sciences",1,Sheet1!I1149="Marketing",2,Sheet1!I1149="Medical",3,Sheet1!I1149="Technical Degree",4,Sheet1!I1149="Other",5)</f>
        <v>1</v>
      </c>
      <c r="I1149">
        <v>1</v>
      </c>
      <c r="J1149">
        <v>1617</v>
      </c>
      <c r="K1149">
        <v>3</v>
      </c>
      <c r="L1149">
        <f>IF(Sheet1!M1149="Male",0,1)</f>
        <v>1</v>
      </c>
      <c r="M1149">
        <v>84</v>
      </c>
      <c r="N1149">
        <v>3</v>
      </c>
      <c r="O1149">
        <v>1</v>
      </c>
      <c r="P1149" cm="1">
        <f t="array" ref="P1149">_xlfn.IFS(Sheet1!Q1149="Healthcare Representative",0,Sheet1!Q1149="Human Resources",1,Sheet1!Q1149="Laboratory Technician",2,Sheet1!Q1149="Manager",3,Sheet1!Q1149="Manufacturing Director",4,Sheet1!Q1149="Research Director",5,Sheet1!Q1149="Research Scientist",6,Sheet1!Q1149="Sales Executive",7,Sheet1!Q1149="Sales Representative",8)</f>
        <v>2</v>
      </c>
      <c r="Q1149">
        <v>1</v>
      </c>
      <c r="R1149">
        <f>IF(Sheet1!S1149="Single",0,IF(Sheet1!S1149="Married",1,2))</f>
        <v>1</v>
      </c>
      <c r="S1149">
        <v>3211</v>
      </c>
      <c r="T1149">
        <v>22102</v>
      </c>
      <c r="U1149">
        <v>1</v>
      </c>
      <c r="V1149">
        <f>IF(Sheet1!X1149="No",0,1)</f>
        <v>0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</row>
    <row r="1150" spans="1:34" x14ac:dyDescent="0.3">
      <c r="A1150">
        <f>IF(Sheet1!C1150="No",0,1)</f>
        <v>0</v>
      </c>
      <c r="B1150">
        <v>39</v>
      </c>
      <c r="C1150">
        <f>IF(Sheet1!D1150="Non-Travel",0,IF(Sheet1!D1150="Travel_Frequently",1,2))</f>
        <v>2</v>
      </c>
      <c r="D1150">
        <v>1387</v>
      </c>
      <c r="E1150">
        <f>IF(Sheet1!F1150="Human Resources",0,IF(Sheet1!F1150="Research &amp; Development",1,2))</f>
        <v>1</v>
      </c>
      <c r="F1150">
        <v>10</v>
      </c>
      <c r="G1150">
        <v>5</v>
      </c>
      <c r="H1150" cm="1">
        <f t="array" ref="H1150">_xlfn.IFS(Sheet1!I1150="Human Resources",0,Sheet1!I1150="Life Sciences",1,Sheet1!I1150="Marketing",2,Sheet1!I1150="Medical",3,Sheet1!I1150="Technical Degree",4,Sheet1!I1150="Other",5)</f>
        <v>3</v>
      </c>
      <c r="I1150">
        <v>1</v>
      </c>
      <c r="J1150">
        <v>1618</v>
      </c>
      <c r="K1150">
        <v>2</v>
      </c>
      <c r="L1150">
        <f>IF(Sheet1!M1150="Male",0,1)</f>
        <v>0</v>
      </c>
      <c r="M1150">
        <v>76</v>
      </c>
      <c r="N1150">
        <v>3</v>
      </c>
      <c r="O1150">
        <v>2</v>
      </c>
      <c r="P1150" cm="1">
        <f t="array" ref="P1150">_xlfn.IFS(Sheet1!Q1150="Healthcare Representative",0,Sheet1!Q1150="Human Resources",1,Sheet1!Q1150="Laboratory Technician",2,Sheet1!Q1150="Manager",3,Sheet1!Q1150="Manufacturing Director",4,Sheet1!Q1150="Research Director",5,Sheet1!Q1150="Research Scientist",6,Sheet1!Q1150="Sales Executive",7,Sheet1!Q1150="Sales Representative",8)</f>
        <v>4</v>
      </c>
      <c r="Q1150">
        <v>1</v>
      </c>
      <c r="R1150">
        <f>IF(Sheet1!S1150="Single",0,IF(Sheet1!S1150="Married",1,2))</f>
        <v>1</v>
      </c>
      <c r="S1150">
        <v>5377</v>
      </c>
      <c r="T1150">
        <v>3835</v>
      </c>
      <c r="U1150">
        <v>2</v>
      </c>
      <c r="V1150">
        <f>IF(Sheet1!X1150="No",0,1)</f>
        <v>0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</row>
    <row r="1151" spans="1:34" x14ac:dyDescent="0.3">
      <c r="A1151">
        <f>IF(Sheet1!C1151="No",0,1)</f>
        <v>0</v>
      </c>
      <c r="B1151">
        <v>27</v>
      </c>
      <c r="C1151">
        <f>IF(Sheet1!D1151="Non-Travel",0,IF(Sheet1!D1151="Travel_Frequently",1,2))</f>
        <v>2</v>
      </c>
      <c r="D1151">
        <v>1302</v>
      </c>
      <c r="E1151">
        <f>IF(Sheet1!F1151="Human Resources",0,IF(Sheet1!F1151="Research &amp; Development",1,2))</f>
        <v>1</v>
      </c>
      <c r="F1151">
        <v>19</v>
      </c>
      <c r="G1151">
        <v>3</v>
      </c>
      <c r="H1151" cm="1">
        <f t="array" ref="H1151">_xlfn.IFS(Sheet1!I1151="Human Resources",0,Sheet1!I1151="Life Sciences",1,Sheet1!I1151="Marketing",2,Sheet1!I1151="Medical",3,Sheet1!I1151="Technical Degree",4,Sheet1!I1151="Other",5)</f>
        <v>5</v>
      </c>
      <c r="I1151">
        <v>1</v>
      </c>
      <c r="J1151">
        <v>1619</v>
      </c>
      <c r="K1151">
        <v>4</v>
      </c>
      <c r="L1151">
        <f>IF(Sheet1!M1151="Male",0,1)</f>
        <v>0</v>
      </c>
      <c r="M1151">
        <v>67</v>
      </c>
      <c r="N1151">
        <v>2</v>
      </c>
      <c r="O1151">
        <v>1</v>
      </c>
      <c r="P1151" cm="1">
        <f t="array" ref="P1151">_xlfn.IFS(Sheet1!Q1151="Healthcare Representative",0,Sheet1!Q1151="Human Resources",1,Sheet1!Q1151="Laboratory Technician",2,Sheet1!Q1151="Manager",3,Sheet1!Q1151="Manufacturing Director",4,Sheet1!Q1151="Research Director",5,Sheet1!Q1151="Research Scientist",6,Sheet1!Q1151="Sales Executive",7,Sheet1!Q1151="Sales Representative",8)</f>
        <v>2</v>
      </c>
      <c r="Q1151">
        <v>1</v>
      </c>
      <c r="R1151">
        <f>IF(Sheet1!S1151="Single",0,IF(Sheet1!S1151="Married",1,2))</f>
        <v>2</v>
      </c>
      <c r="S1151">
        <v>4066</v>
      </c>
      <c r="T1151">
        <v>16290</v>
      </c>
      <c r="U1151">
        <v>1</v>
      </c>
      <c r="V1151">
        <f>IF(Sheet1!X1151="No",0,1)</f>
        <v>0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</row>
    <row r="1152" spans="1:34" x14ac:dyDescent="0.3">
      <c r="A1152">
        <f>IF(Sheet1!C1152="No",0,1)</f>
        <v>0</v>
      </c>
      <c r="B1152">
        <v>35</v>
      </c>
      <c r="C1152">
        <f>IF(Sheet1!D1152="Non-Travel",0,IF(Sheet1!D1152="Travel_Frequently",1,2))</f>
        <v>2</v>
      </c>
      <c r="D1152">
        <v>819</v>
      </c>
      <c r="E1152">
        <f>IF(Sheet1!F1152="Human Resources",0,IF(Sheet1!F1152="Research &amp; Development",1,2))</f>
        <v>1</v>
      </c>
      <c r="F1152">
        <v>18</v>
      </c>
      <c r="G1152">
        <v>5</v>
      </c>
      <c r="H1152" cm="1">
        <f t="array" ref="H1152">_xlfn.IFS(Sheet1!I1152="Human Resources",0,Sheet1!I1152="Life Sciences",1,Sheet1!I1152="Marketing",2,Sheet1!I1152="Medical",3,Sheet1!I1152="Technical Degree",4,Sheet1!I1152="Other",5)</f>
        <v>1</v>
      </c>
      <c r="I1152">
        <v>1</v>
      </c>
      <c r="J1152">
        <v>1621</v>
      </c>
      <c r="K1152">
        <v>2</v>
      </c>
      <c r="L1152">
        <f>IF(Sheet1!M1152="Male",0,1)</f>
        <v>0</v>
      </c>
      <c r="M1152">
        <v>48</v>
      </c>
      <c r="N1152">
        <v>4</v>
      </c>
      <c r="O1152">
        <v>2</v>
      </c>
      <c r="P1152" cm="1">
        <f t="array" ref="P1152">_xlfn.IFS(Sheet1!Q1152="Healthcare Representative",0,Sheet1!Q1152="Human Resources",1,Sheet1!Q1152="Laboratory Technician",2,Sheet1!Q1152="Manager",3,Sheet1!Q1152="Manufacturing Director",4,Sheet1!Q1152="Research Director",5,Sheet1!Q1152="Research Scientist",6,Sheet1!Q1152="Sales Executive",7,Sheet1!Q1152="Sales Representative",8)</f>
        <v>6</v>
      </c>
      <c r="Q1152">
        <v>1</v>
      </c>
      <c r="R1152">
        <f>IF(Sheet1!S1152="Single",0,IF(Sheet1!S1152="Married",1,2))</f>
        <v>1</v>
      </c>
      <c r="S1152">
        <v>5208</v>
      </c>
      <c r="T1152">
        <v>26312</v>
      </c>
      <c r="U1152">
        <v>1</v>
      </c>
      <c r="V1152">
        <f>IF(Sheet1!X1152="No",0,1)</f>
        <v>0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</row>
    <row r="1153" spans="1:34" x14ac:dyDescent="0.3">
      <c r="A1153">
        <f>IF(Sheet1!C1153="No",0,1)</f>
        <v>0</v>
      </c>
      <c r="B1153">
        <v>28</v>
      </c>
      <c r="C1153">
        <f>IF(Sheet1!D1153="Non-Travel",0,IF(Sheet1!D1153="Travel_Frequently",1,2))</f>
        <v>2</v>
      </c>
      <c r="D1153">
        <v>580</v>
      </c>
      <c r="E1153">
        <f>IF(Sheet1!F1153="Human Resources",0,IF(Sheet1!F1153="Research &amp; Development",1,2))</f>
        <v>1</v>
      </c>
      <c r="F1153">
        <v>27</v>
      </c>
      <c r="G1153">
        <v>3</v>
      </c>
      <c r="H1153" cm="1">
        <f t="array" ref="H1153">_xlfn.IFS(Sheet1!I1153="Human Resources",0,Sheet1!I1153="Life Sciences",1,Sheet1!I1153="Marketing",2,Sheet1!I1153="Medical",3,Sheet1!I1153="Technical Degree",4,Sheet1!I1153="Other",5)</f>
        <v>3</v>
      </c>
      <c r="I1153">
        <v>1</v>
      </c>
      <c r="J1153">
        <v>1622</v>
      </c>
      <c r="K1153">
        <v>2</v>
      </c>
      <c r="L1153">
        <f>IF(Sheet1!M1153="Male",0,1)</f>
        <v>1</v>
      </c>
      <c r="M1153">
        <v>39</v>
      </c>
      <c r="N1153">
        <v>1</v>
      </c>
      <c r="O1153">
        <v>2</v>
      </c>
      <c r="P1153" cm="1">
        <f t="array" ref="P1153">_xlfn.IFS(Sheet1!Q1153="Healthcare Representative",0,Sheet1!Q1153="Human Resources",1,Sheet1!Q1153="Laboratory Technician",2,Sheet1!Q1153="Manager",3,Sheet1!Q1153="Manufacturing Director",4,Sheet1!Q1153="Research Director",5,Sheet1!Q1153="Research Scientist",6,Sheet1!Q1153="Sales Executive",7,Sheet1!Q1153="Sales Representative",8)</f>
        <v>4</v>
      </c>
      <c r="Q1153">
        <v>1</v>
      </c>
      <c r="R1153">
        <f>IF(Sheet1!S1153="Single",0,IF(Sheet1!S1153="Married",1,2))</f>
        <v>2</v>
      </c>
      <c r="S1153">
        <v>4877</v>
      </c>
      <c r="T1153">
        <v>20460</v>
      </c>
      <c r="U1153">
        <v>0</v>
      </c>
      <c r="V1153">
        <f>IF(Sheet1!X1153="No",0,1)</f>
        <v>0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</row>
    <row r="1154" spans="1:34" x14ac:dyDescent="0.3">
      <c r="A1154">
        <f>IF(Sheet1!C1154="No",0,1)</f>
        <v>0</v>
      </c>
      <c r="B1154">
        <v>21</v>
      </c>
      <c r="C1154">
        <f>IF(Sheet1!D1154="Non-Travel",0,IF(Sheet1!D1154="Travel_Frequently",1,2))</f>
        <v>2</v>
      </c>
      <c r="D1154">
        <v>546</v>
      </c>
      <c r="E1154">
        <f>IF(Sheet1!F1154="Human Resources",0,IF(Sheet1!F1154="Research &amp; Development",1,2))</f>
        <v>1</v>
      </c>
      <c r="F1154">
        <v>5</v>
      </c>
      <c r="G1154">
        <v>1</v>
      </c>
      <c r="H1154" cm="1">
        <f t="array" ref="H1154">_xlfn.IFS(Sheet1!I1154="Human Resources",0,Sheet1!I1154="Life Sciences",1,Sheet1!I1154="Marketing",2,Sheet1!I1154="Medical",3,Sheet1!I1154="Technical Degree",4,Sheet1!I1154="Other",5)</f>
        <v>3</v>
      </c>
      <c r="I1154">
        <v>1</v>
      </c>
      <c r="J1154">
        <v>1623</v>
      </c>
      <c r="K1154">
        <v>3</v>
      </c>
      <c r="L1154">
        <f>IF(Sheet1!M1154="Male",0,1)</f>
        <v>0</v>
      </c>
      <c r="M1154">
        <v>97</v>
      </c>
      <c r="N1154">
        <v>3</v>
      </c>
      <c r="O1154">
        <v>1</v>
      </c>
      <c r="P1154" cm="1">
        <f t="array" ref="P1154">_xlfn.IFS(Sheet1!Q1154="Healthcare Representative",0,Sheet1!Q1154="Human Resources",1,Sheet1!Q1154="Laboratory Technician",2,Sheet1!Q1154="Manager",3,Sheet1!Q1154="Manufacturing Director",4,Sheet1!Q1154="Research Director",5,Sheet1!Q1154="Research Scientist",6,Sheet1!Q1154="Sales Executive",7,Sheet1!Q1154="Sales Representative",8)</f>
        <v>6</v>
      </c>
      <c r="Q1154">
        <v>4</v>
      </c>
      <c r="R1154">
        <f>IF(Sheet1!S1154="Single",0,IF(Sheet1!S1154="Married",1,2))</f>
        <v>0</v>
      </c>
      <c r="S1154">
        <v>3117</v>
      </c>
      <c r="T1154">
        <v>26009</v>
      </c>
      <c r="U1154">
        <v>1</v>
      </c>
      <c r="V1154">
        <f>IF(Sheet1!X1154="No",0,1)</f>
        <v>0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</row>
    <row r="1155" spans="1:34" x14ac:dyDescent="0.3">
      <c r="A1155">
        <f>IF(Sheet1!C1155="No",0,1)</f>
        <v>1</v>
      </c>
      <c r="B1155">
        <v>18</v>
      </c>
      <c r="C1155">
        <f>IF(Sheet1!D1155="Non-Travel",0,IF(Sheet1!D1155="Travel_Frequently",1,2))</f>
        <v>1</v>
      </c>
      <c r="D1155">
        <v>544</v>
      </c>
      <c r="E1155">
        <f>IF(Sheet1!F1155="Human Resources",0,IF(Sheet1!F1155="Research &amp; Development",1,2))</f>
        <v>2</v>
      </c>
      <c r="F1155">
        <v>3</v>
      </c>
      <c r="G1155">
        <v>2</v>
      </c>
      <c r="H1155" cm="1">
        <f t="array" ref="H1155">_xlfn.IFS(Sheet1!I1155="Human Resources",0,Sheet1!I1155="Life Sciences",1,Sheet1!I1155="Marketing",2,Sheet1!I1155="Medical",3,Sheet1!I1155="Technical Degree",4,Sheet1!I1155="Other",5)</f>
        <v>3</v>
      </c>
      <c r="I1155">
        <v>1</v>
      </c>
      <c r="J1155">
        <v>1624</v>
      </c>
      <c r="K1155">
        <v>2</v>
      </c>
      <c r="L1155">
        <f>IF(Sheet1!M1155="Male",0,1)</f>
        <v>1</v>
      </c>
      <c r="M1155">
        <v>70</v>
      </c>
      <c r="N1155">
        <v>3</v>
      </c>
      <c r="O1155">
        <v>1</v>
      </c>
      <c r="P1155" cm="1">
        <f t="array" ref="P1155">_xlfn.IFS(Sheet1!Q1155="Healthcare Representative",0,Sheet1!Q1155="Human Resources",1,Sheet1!Q1155="Laboratory Technician",2,Sheet1!Q1155="Manager",3,Sheet1!Q1155="Manufacturing Director",4,Sheet1!Q1155="Research Director",5,Sheet1!Q1155="Research Scientist",6,Sheet1!Q1155="Sales Executive",7,Sheet1!Q1155="Sales Representative",8)</f>
        <v>8</v>
      </c>
      <c r="Q1155">
        <v>4</v>
      </c>
      <c r="R1155">
        <f>IF(Sheet1!S1155="Single",0,IF(Sheet1!S1155="Married",1,2))</f>
        <v>0</v>
      </c>
      <c r="S1155">
        <v>1569</v>
      </c>
      <c r="T1155">
        <v>18420</v>
      </c>
      <c r="U1155">
        <v>1</v>
      </c>
      <c r="V1155">
        <f>IF(Sheet1!X1155="No",0,1)</f>
        <v>1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</row>
    <row r="1156" spans="1:34" x14ac:dyDescent="0.3">
      <c r="A1156">
        <f>IF(Sheet1!C1156="No",0,1)</f>
        <v>0</v>
      </c>
      <c r="B1156">
        <v>47</v>
      </c>
      <c r="C1156">
        <f>IF(Sheet1!D1156="Non-Travel",0,IF(Sheet1!D1156="Travel_Frequently",1,2))</f>
        <v>2</v>
      </c>
      <c r="D1156">
        <v>1176</v>
      </c>
      <c r="E1156">
        <f>IF(Sheet1!F1156="Human Resources",0,IF(Sheet1!F1156="Research &amp; Development",1,2))</f>
        <v>0</v>
      </c>
      <c r="F1156">
        <v>26</v>
      </c>
      <c r="G1156">
        <v>4</v>
      </c>
      <c r="H1156" cm="1">
        <f t="array" ref="H1156">_xlfn.IFS(Sheet1!I1156="Human Resources",0,Sheet1!I1156="Life Sciences",1,Sheet1!I1156="Marketing",2,Sheet1!I1156="Medical",3,Sheet1!I1156="Technical Degree",4,Sheet1!I1156="Other",5)</f>
        <v>1</v>
      </c>
      <c r="I1156">
        <v>1</v>
      </c>
      <c r="J1156">
        <v>1625</v>
      </c>
      <c r="K1156">
        <v>4</v>
      </c>
      <c r="L1156">
        <f>IF(Sheet1!M1156="Male",0,1)</f>
        <v>1</v>
      </c>
      <c r="M1156">
        <v>98</v>
      </c>
      <c r="N1156">
        <v>3</v>
      </c>
      <c r="O1156">
        <v>5</v>
      </c>
      <c r="P1156" cm="1">
        <f t="array" ref="P1156">_xlfn.IFS(Sheet1!Q1156="Healthcare Representative",0,Sheet1!Q1156="Human Resources",1,Sheet1!Q1156="Laboratory Technician",2,Sheet1!Q1156="Manager",3,Sheet1!Q1156="Manufacturing Director",4,Sheet1!Q1156="Research Director",5,Sheet1!Q1156="Research Scientist",6,Sheet1!Q1156="Sales Executive",7,Sheet1!Q1156="Sales Representative",8)</f>
        <v>3</v>
      </c>
      <c r="Q1156">
        <v>3</v>
      </c>
      <c r="R1156">
        <f>IF(Sheet1!S1156="Single",0,IF(Sheet1!S1156="Married",1,2))</f>
        <v>1</v>
      </c>
      <c r="S1156">
        <v>19658</v>
      </c>
      <c r="T1156">
        <v>5220</v>
      </c>
      <c r="U1156">
        <v>3</v>
      </c>
      <c r="V1156">
        <f>IF(Sheet1!X1156="No",0,1)</f>
        <v>0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</row>
    <row r="1157" spans="1:34" x14ac:dyDescent="0.3">
      <c r="A1157">
        <f>IF(Sheet1!C1157="No",0,1)</f>
        <v>0</v>
      </c>
      <c r="B1157">
        <v>39</v>
      </c>
      <c r="C1157">
        <f>IF(Sheet1!D1157="Non-Travel",0,IF(Sheet1!D1157="Travel_Frequently",1,2))</f>
        <v>2</v>
      </c>
      <c r="D1157">
        <v>170</v>
      </c>
      <c r="E1157">
        <f>IF(Sheet1!F1157="Human Resources",0,IF(Sheet1!F1157="Research &amp; Development",1,2))</f>
        <v>1</v>
      </c>
      <c r="F1157">
        <v>3</v>
      </c>
      <c r="G1157">
        <v>2</v>
      </c>
      <c r="H1157" cm="1">
        <f t="array" ref="H1157">_xlfn.IFS(Sheet1!I1157="Human Resources",0,Sheet1!I1157="Life Sciences",1,Sheet1!I1157="Marketing",2,Sheet1!I1157="Medical",3,Sheet1!I1157="Technical Degree",4,Sheet1!I1157="Other",5)</f>
        <v>3</v>
      </c>
      <c r="I1157">
        <v>1</v>
      </c>
      <c r="J1157">
        <v>1627</v>
      </c>
      <c r="K1157">
        <v>3</v>
      </c>
      <c r="L1157">
        <f>IF(Sheet1!M1157="Male",0,1)</f>
        <v>0</v>
      </c>
      <c r="M1157">
        <v>76</v>
      </c>
      <c r="N1157">
        <v>2</v>
      </c>
      <c r="O1157">
        <v>2</v>
      </c>
      <c r="P1157" cm="1">
        <f t="array" ref="P1157">_xlfn.IFS(Sheet1!Q1157="Healthcare Representative",0,Sheet1!Q1157="Human Resources",1,Sheet1!Q1157="Laboratory Technician",2,Sheet1!Q1157="Manager",3,Sheet1!Q1157="Manufacturing Director",4,Sheet1!Q1157="Research Director",5,Sheet1!Q1157="Research Scientist",6,Sheet1!Q1157="Sales Executive",7,Sheet1!Q1157="Sales Representative",8)</f>
        <v>2</v>
      </c>
      <c r="Q1157">
        <v>3</v>
      </c>
      <c r="R1157">
        <f>IF(Sheet1!S1157="Single",0,IF(Sheet1!S1157="Married",1,2))</f>
        <v>2</v>
      </c>
      <c r="S1157">
        <v>3069</v>
      </c>
      <c r="T1157">
        <v>10302</v>
      </c>
      <c r="U1157">
        <v>0</v>
      </c>
      <c r="V1157">
        <f>IF(Sheet1!X1157="No",0,1)</f>
        <v>0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</row>
    <row r="1158" spans="1:34" x14ac:dyDescent="0.3">
      <c r="A1158">
        <f>IF(Sheet1!C1158="No",0,1)</f>
        <v>0</v>
      </c>
      <c r="B1158">
        <v>40</v>
      </c>
      <c r="C1158">
        <f>IF(Sheet1!D1158="Non-Travel",0,IF(Sheet1!D1158="Travel_Frequently",1,2))</f>
        <v>2</v>
      </c>
      <c r="D1158">
        <v>884</v>
      </c>
      <c r="E1158">
        <f>IF(Sheet1!F1158="Human Resources",0,IF(Sheet1!F1158="Research &amp; Development",1,2))</f>
        <v>1</v>
      </c>
      <c r="F1158">
        <v>15</v>
      </c>
      <c r="G1158">
        <v>3</v>
      </c>
      <c r="H1158" cm="1">
        <f t="array" ref="H1158">_xlfn.IFS(Sheet1!I1158="Human Resources",0,Sheet1!I1158="Life Sciences",1,Sheet1!I1158="Marketing",2,Sheet1!I1158="Medical",3,Sheet1!I1158="Technical Degree",4,Sheet1!I1158="Other",5)</f>
        <v>1</v>
      </c>
      <c r="I1158">
        <v>1</v>
      </c>
      <c r="J1158">
        <v>1628</v>
      </c>
      <c r="K1158">
        <v>1</v>
      </c>
      <c r="L1158">
        <f>IF(Sheet1!M1158="Male",0,1)</f>
        <v>1</v>
      </c>
      <c r="M1158">
        <v>80</v>
      </c>
      <c r="N1158">
        <v>2</v>
      </c>
      <c r="O1158">
        <v>3</v>
      </c>
      <c r="P1158" cm="1">
        <f t="array" ref="P1158">_xlfn.IFS(Sheet1!Q1158="Healthcare Representative",0,Sheet1!Q1158="Human Resources",1,Sheet1!Q1158="Laboratory Technician",2,Sheet1!Q1158="Manager",3,Sheet1!Q1158="Manufacturing Director",4,Sheet1!Q1158="Research Director",5,Sheet1!Q1158="Research Scientist",6,Sheet1!Q1158="Sales Executive",7,Sheet1!Q1158="Sales Representative",8)</f>
        <v>4</v>
      </c>
      <c r="Q1158">
        <v>3</v>
      </c>
      <c r="R1158">
        <f>IF(Sheet1!S1158="Single",0,IF(Sheet1!S1158="Married",1,2))</f>
        <v>1</v>
      </c>
      <c r="S1158">
        <v>10435</v>
      </c>
      <c r="T1158">
        <v>25800</v>
      </c>
      <c r="U1158">
        <v>1</v>
      </c>
      <c r="V1158">
        <f>IF(Sheet1!X1158="No",0,1)</f>
        <v>0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</row>
    <row r="1159" spans="1:34" x14ac:dyDescent="0.3">
      <c r="A1159">
        <f>IF(Sheet1!C1159="No",0,1)</f>
        <v>0</v>
      </c>
      <c r="B1159">
        <v>35</v>
      </c>
      <c r="C1159">
        <f>IF(Sheet1!D1159="Non-Travel",0,IF(Sheet1!D1159="Travel_Frequently",1,2))</f>
        <v>0</v>
      </c>
      <c r="D1159">
        <v>208</v>
      </c>
      <c r="E1159">
        <f>IF(Sheet1!F1159="Human Resources",0,IF(Sheet1!F1159="Research &amp; Development",1,2))</f>
        <v>1</v>
      </c>
      <c r="F1159">
        <v>8</v>
      </c>
      <c r="G1159">
        <v>4</v>
      </c>
      <c r="H1159" cm="1">
        <f t="array" ref="H1159">_xlfn.IFS(Sheet1!I1159="Human Resources",0,Sheet1!I1159="Life Sciences",1,Sheet1!I1159="Marketing",2,Sheet1!I1159="Medical",3,Sheet1!I1159="Technical Degree",4,Sheet1!I1159="Other",5)</f>
        <v>1</v>
      </c>
      <c r="I1159">
        <v>1</v>
      </c>
      <c r="J1159">
        <v>1630</v>
      </c>
      <c r="K1159">
        <v>3</v>
      </c>
      <c r="L1159">
        <f>IF(Sheet1!M1159="Male",0,1)</f>
        <v>1</v>
      </c>
      <c r="M1159">
        <v>52</v>
      </c>
      <c r="N1159">
        <v>3</v>
      </c>
      <c r="O1159">
        <v>2</v>
      </c>
      <c r="P1159" cm="1">
        <f t="array" ref="P1159">_xlfn.IFS(Sheet1!Q1159="Healthcare Representative",0,Sheet1!Q1159="Human Resources",1,Sheet1!Q1159="Laboratory Technician",2,Sheet1!Q1159="Manager",3,Sheet1!Q1159="Manufacturing Director",4,Sheet1!Q1159="Research Director",5,Sheet1!Q1159="Research Scientist",6,Sheet1!Q1159="Sales Executive",7,Sheet1!Q1159="Sales Representative",8)</f>
        <v>0</v>
      </c>
      <c r="Q1159">
        <v>3</v>
      </c>
      <c r="R1159">
        <f>IF(Sheet1!S1159="Single",0,IF(Sheet1!S1159="Married",1,2))</f>
        <v>1</v>
      </c>
      <c r="S1159">
        <v>4148</v>
      </c>
      <c r="T1159">
        <v>12250</v>
      </c>
      <c r="U1159">
        <v>1</v>
      </c>
      <c r="V1159">
        <f>IF(Sheet1!X1159="No",0,1)</f>
        <v>0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</row>
    <row r="1160" spans="1:34" x14ac:dyDescent="0.3">
      <c r="A1160">
        <f>IF(Sheet1!C1160="No",0,1)</f>
        <v>0</v>
      </c>
      <c r="B1160">
        <v>37</v>
      </c>
      <c r="C1160">
        <f>IF(Sheet1!D1160="Non-Travel",0,IF(Sheet1!D1160="Travel_Frequently",1,2))</f>
        <v>2</v>
      </c>
      <c r="D1160">
        <v>671</v>
      </c>
      <c r="E1160">
        <f>IF(Sheet1!F1160="Human Resources",0,IF(Sheet1!F1160="Research &amp; Development",1,2))</f>
        <v>1</v>
      </c>
      <c r="F1160">
        <v>19</v>
      </c>
      <c r="G1160">
        <v>3</v>
      </c>
      <c r="H1160" cm="1">
        <f t="array" ref="H1160">_xlfn.IFS(Sheet1!I1160="Human Resources",0,Sheet1!I1160="Life Sciences",1,Sheet1!I1160="Marketing",2,Sheet1!I1160="Medical",3,Sheet1!I1160="Technical Degree",4,Sheet1!I1160="Other",5)</f>
        <v>1</v>
      </c>
      <c r="I1160">
        <v>1</v>
      </c>
      <c r="J1160">
        <v>1631</v>
      </c>
      <c r="K1160">
        <v>3</v>
      </c>
      <c r="L1160">
        <f>IF(Sheet1!M1160="Male",0,1)</f>
        <v>0</v>
      </c>
      <c r="M1160">
        <v>85</v>
      </c>
      <c r="N1160">
        <v>3</v>
      </c>
      <c r="O1160">
        <v>2</v>
      </c>
      <c r="P1160" cm="1">
        <f t="array" ref="P1160">_xlfn.IFS(Sheet1!Q1160="Healthcare Representative",0,Sheet1!Q1160="Human Resources",1,Sheet1!Q1160="Laboratory Technician",2,Sheet1!Q1160="Manager",3,Sheet1!Q1160="Manufacturing Director",4,Sheet1!Q1160="Research Director",5,Sheet1!Q1160="Research Scientist",6,Sheet1!Q1160="Sales Executive",7,Sheet1!Q1160="Sales Representative",8)</f>
        <v>4</v>
      </c>
      <c r="Q1160">
        <v>3</v>
      </c>
      <c r="R1160">
        <f>IF(Sheet1!S1160="Single",0,IF(Sheet1!S1160="Married",1,2))</f>
        <v>1</v>
      </c>
      <c r="S1160">
        <v>5768</v>
      </c>
      <c r="T1160">
        <v>26493</v>
      </c>
      <c r="U1160">
        <v>3</v>
      </c>
      <c r="V1160">
        <f>IF(Sheet1!X1160="No",0,1)</f>
        <v>0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</row>
    <row r="1161" spans="1:34" x14ac:dyDescent="0.3">
      <c r="A1161">
        <f>IF(Sheet1!C1161="No",0,1)</f>
        <v>0</v>
      </c>
      <c r="B1161">
        <v>39</v>
      </c>
      <c r="C1161">
        <f>IF(Sheet1!D1161="Non-Travel",0,IF(Sheet1!D1161="Travel_Frequently",1,2))</f>
        <v>1</v>
      </c>
      <c r="D1161">
        <v>711</v>
      </c>
      <c r="E1161">
        <f>IF(Sheet1!F1161="Human Resources",0,IF(Sheet1!F1161="Research &amp; Development",1,2))</f>
        <v>1</v>
      </c>
      <c r="F1161">
        <v>4</v>
      </c>
      <c r="G1161">
        <v>3</v>
      </c>
      <c r="H1161" cm="1">
        <f t="array" ref="H1161">_xlfn.IFS(Sheet1!I1161="Human Resources",0,Sheet1!I1161="Life Sciences",1,Sheet1!I1161="Marketing",2,Sheet1!I1161="Medical",3,Sheet1!I1161="Technical Degree",4,Sheet1!I1161="Other",5)</f>
        <v>3</v>
      </c>
      <c r="I1161">
        <v>1</v>
      </c>
      <c r="J1161">
        <v>1633</v>
      </c>
      <c r="K1161">
        <v>1</v>
      </c>
      <c r="L1161">
        <f>IF(Sheet1!M1161="Male",0,1)</f>
        <v>1</v>
      </c>
      <c r="M1161">
        <v>81</v>
      </c>
      <c r="N1161">
        <v>3</v>
      </c>
      <c r="O1161">
        <v>2</v>
      </c>
      <c r="P1161" cm="1">
        <f t="array" ref="P1161">_xlfn.IFS(Sheet1!Q1161="Healthcare Representative",0,Sheet1!Q1161="Human Resources",1,Sheet1!Q1161="Laboratory Technician",2,Sheet1!Q1161="Manager",3,Sheet1!Q1161="Manufacturing Director",4,Sheet1!Q1161="Research Director",5,Sheet1!Q1161="Research Scientist",6,Sheet1!Q1161="Sales Executive",7,Sheet1!Q1161="Sales Representative",8)</f>
        <v>4</v>
      </c>
      <c r="Q1161">
        <v>3</v>
      </c>
      <c r="R1161">
        <f>IF(Sheet1!S1161="Single",0,IF(Sheet1!S1161="Married",1,2))</f>
        <v>0</v>
      </c>
      <c r="S1161">
        <v>5042</v>
      </c>
      <c r="T1161">
        <v>3140</v>
      </c>
      <c r="U1161">
        <v>0</v>
      </c>
      <c r="V1161">
        <f>IF(Sheet1!X1161="No",0,1)</f>
        <v>0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</row>
    <row r="1162" spans="1:34" x14ac:dyDescent="0.3">
      <c r="A1162">
        <f>IF(Sheet1!C1162="No",0,1)</f>
        <v>0</v>
      </c>
      <c r="B1162">
        <v>45</v>
      </c>
      <c r="C1162">
        <f>IF(Sheet1!D1162="Non-Travel",0,IF(Sheet1!D1162="Travel_Frequently",1,2))</f>
        <v>2</v>
      </c>
      <c r="D1162">
        <v>1329</v>
      </c>
      <c r="E1162">
        <f>IF(Sheet1!F1162="Human Resources",0,IF(Sheet1!F1162="Research &amp; Development",1,2))</f>
        <v>1</v>
      </c>
      <c r="F1162">
        <v>2</v>
      </c>
      <c r="G1162">
        <v>2</v>
      </c>
      <c r="H1162" cm="1">
        <f t="array" ref="H1162">_xlfn.IFS(Sheet1!I1162="Human Resources",0,Sheet1!I1162="Life Sciences",1,Sheet1!I1162="Marketing",2,Sheet1!I1162="Medical",3,Sheet1!I1162="Technical Degree",4,Sheet1!I1162="Other",5)</f>
        <v>5</v>
      </c>
      <c r="I1162">
        <v>1</v>
      </c>
      <c r="J1162">
        <v>1635</v>
      </c>
      <c r="K1162">
        <v>4</v>
      </c>
      <c r="L1162">
        <f>IF(Sheet1!M1162="Male",0,1)</f>
        <v>1</v>
      </c>
      <c r="M1162">
        <v>59</v>
      </c>
      <c r="N1162">
        <v>2</v>
      </c>
      <c r="O1162">
        <v>2</v>
      </c>
      <c r="P1162" cm="1">
        <f t="array" ref="P1162">_xlfn.IFS(Sheet1!Q1162="Healthcare Representative",0,Sheet1!Q1162="Human Resources",1,Sheet1!Q1162="Laboratory Technician",2,Sheet1!Q1162="Manager",3,Sheet1!Q1162="Manufacturing Director",4,Sheet1!Q1162="Research Director",5,Sheet1!Q1162="Research Scientist",6,Sheet1!Q1162="Sales Executive",7,Sheet1!Q1162="Sales Representative",8)</f>
        <v>4</v>
      </c>
      <c r="Q1162">
        <v>4</v>
      </c>
      <c r="R1162">
        <f>IF(Sheet1!S1162="Single",0,IF(Sheet1!S1162="Married",1,2))</f>
        <v>2</v>
      </c>
      <c r="S1162">
        <v>5770</v>
      </c>
      <c r="T1162">
        <v>5388</v>
      </c>
      <c r="U1162">
        <v>1</v>
      </c>
      <c r="V1162">
        <f>IF(Sheet1!X1162="No",0,1)</f>
        <v>0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</row>
    <row r="1163" spans="1:34" x14ac:dyDescent="0.3">
      <c r="A1163">
        <f>IF(Sheet1!C1163="No",0,1)</f>
        <v>0</v>
      </c>
      <c r="B1163">
        <v>38</v>
      </c>
      <c r="C1163">
        <f>IF(Sheet1!D1163="Non-Travel",0,IF(Sheet1!D1163="Travel_Frequently",1,2))</f>
        <v>2</v>
      </c>
      <c r="D1163">
        <v>397</v>
      </c>
      <c r="E1163">
        <f>IF(Sheet1!F1163="Human Resources",0,IF(Sheet1!F1163="Research &amp; Development",1,2))</f>
        <v>1</v>
      </c>
      <c r="F1163">
        <v>2</v>
      </c>
      <c r="G1163">
        <v>2</v>
      </c>
      <c r="H1163" cm="1">
        <f t="array" ref="H1163">_xlfn.IFS(Sheet1!I1163="Human Resources",0,Sheet1!I1163="Life Sciences",1,Sheet1!I1163="Marketing",2,Sheet1!I1163="Medical",3,Sheet1!I1163="Technical Degree",4,Sheet1!I1163="Other",5)</f>
        <v>3</v>
      </c>
      <c r="I1163">
        <v>1</v>
      </c>
      <c r="J1163">
        <v>1638</v>
      </c>
      <c r="K1163">
        <v>4</v>
      </c>
      <c r="L1163">
        <f>IF(Sheet1!M1163="Male",0,1)</f>
        <v>1</v>
      </c>
      <c r="M1163">
        <v>54</v>
      </c>
      <c r="N1163">
        <v>2</v>
      </c>
      <c r="O1163">
        <v>3</v>
      </c>
      <c r="P1163" cm="1">
        <f t="array" ref="P1163">_xlfn.IFS(Sheet1!Q1163="Healthcare Representative",0,Sheet1!Q1163="Human Resources",1,Sheet1!Q1163="Laboratory Technician",2,Sheet1!Q1163="Manager",3,Sheet1!Q1163="Manufacturing Director",4,Sheet1!Q1163="Research Director",5,Sheet1!Q1163="Research Scientist",6,Sheet1!Q1163="Sales Executive",7,Sheet1!Q1163="Sales Representative",8)</f>
        <v>4</v>
      </c>
      <c r="Q1163">
        <v>3</v>
      </c>
      <c r="R1163">
        <f>IF(Sheet1!S1163="Single",0,IF(Sheet1!S1163="Married",1,2))</f>
        <v>1</v>
      </c>
      <c r="S1163">
        <v>7756</v>
      </c>
      <c r="T1163">
        <v>14199</v>
      </c>
      <c r="U1163">
        <v>3</v>
      </c>
      <c r="V1163">
        <f>IF(Sheet1!X1163="No",0,1)</f>
        <v>1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</row>
    <row r="1164" spans="1:34" x14ac:dyDescent="0.3">
      <c r="A1164">
        <f>IF(Sheet1!C1164="No",0,1)</f>
        <v>1</v>
      </c>
      <c r="B1164">
        <v>35</v>
      </c>
      <c r="C1164">
        <f>IF(Sheet1!D1164="Non-Travel",0,IF(Sheet1!D1164="Travel_Frequently",1,2))</f>
        <v>2</v>
      </c>
      <c r="D1164">
        <v>737</v>
      </c>
      <c r="E1164">
        <f>IF(Sheet1!F1164="Human Resources",0,IF(Sheet1!F1164="Research &amp; Development",1,2))</f>
        <v>2</v>
      </c>
      <c r="F1164">
        <v>10</v>
      </c>
      <c r="G1164">
        <v>3</v>
      </c>
      <c r="H1164" cm="1">
        <f t="array" ref="H1164">_xlfn.IFS(Sheet1!I1164="Human Resources",0,Sheet1!I1164="Life Sciences",1,Sheet1!I1164="Marketing",2,Sheet1!I1164="Medical",3,Sheet1!I1164="Technical Degree",4,Sheet1!I1164="Other",5)</f>
        <v>3</v>
      </c>
      <c r="I1164">
        <v>1</v>
      </c>
      <c r="J1164">
        <v>1639</v>
      </c>
      <c r="K1164">
        <v>4</v>
      </c>
      <c r="L1164">
        <f>IF(Sheet1!M1164="Male",0,1)</f>
        <v>0</v>
      </c>
      <c r="M1164">
        <v>55</v>
      </c>
      <c r="N1164">
        <v>2</v>
      </c>
      <c r="O1164">
        <v>3</v>
      </c>
      <c r="P1164" cm="1">
        <f t="array" ref="P1164">_xlfn.IFS(Sheet1!Q1164="Healthcare Representative",0,Sheet1!Q1164="Human Resources",1,Sheet1!Q1164="Laboratory Technician",2,Sheet1!Q1164="Manager",3,Sheet1!Q1164="Manufacturing Director",4,Sheet1!Q1164="Research Director",5,Sheet1!Q1164="Research Scientist",6,Sheet1!Q1164="Sales Executive",7,Sheet1!Q1164="Sales Representative",8)</f>
        <v>7</v>
      </c>
      <c r="Q1164">
        <v>1</v>
      </c>
      <c r="R1164">
        <f>IF(Sheet1!S1164="Single",0,IF(Sheet1!S1164="Married",1,2))</f>
        <v>1</v>
      </c>
      <c r="S1164">
        <v>10306</v>
      </c>
      <c r="T1164">
        <v>21530</v>
      </c>
      <c r="U1164">
        <v>9</v>
      </c>
      <c r="V1164">
        <f>IF(Sheet1!X1164="No",0,1)</f>
        <v>0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</row>
    <row r="1165" spans="1:34" x14ac:dyDescent="0.3">
      <c r="A1165">
        <f>IF(Sheet1!C1165="No",0,1)</f>
        <v>0</v>
      </c>
      <c r="B1165">
        <v>37</v>
      </c>
      <c r="C1165">
        <f>IF(Sheet1!D1165="Non-Travel",0,IF(Sheet1!D1165="Travel_Frequently",1,2))</f>
        <v>2</v>
      </c>
      <c r="D1165">
        <v>1470</v>
      </c>
      <c r="E1165">
        <f>IF(Sheet1!F1165="Human Resources",0,IF(Sheet1!F1165="Research &amp; Development",1,2))</f>
        <v>1</v>
      </c>
      <c r="F1165">
        <v>10</v>
      </c>
      <c r="G1165">
        <v>3</v>
      </c>
      <c r="H1165" cm="1">
        <f t="array" ref="H1165">_xlfn.IFS(Sheet1!I1165="Human Resources",0,Sheet1!I1165="Life Sciences",1,Sheet1!I1165="Marketing",2,Sheet1!I1165="Medical",3,Sheet1!I1165="Technical Degree",4,Sheet1!I1165="Other",5)</f>
        <v>3</v>
      </c>
      <c r="I1165">
        <v>1</v>
      </c>
      <c r="J1165">
        <v>1640</v>
      </c>
      <c r="K1165">
        <v>2</v>
      </c>
      <c r="L1165">
        <f>IF(Sheet1!M1165="Male",0,1)</f>
        <v>1</v>
      </c>
      <c r="M1165">
        <v>71</v>
      </c>
      <c r="N1165">
        <v>3</v>
      </c>
      <c r="O1165">
        <v>1</v>
      </c>
      <c r="P1165" cm="1">
        <f t="array" ref="P1165">_xlfn.IFS(Sheet1!Q1165="Healthcare Representative",0,Sheet1!Q1165="Human Resources",1,Sheet1!Q1165="Laboratory Technician",2,Sheet1!Q1165="Manager",3,Sheet1!Q1165="Manufacturing Director",4,Sheet1!Q1165="Research Director",5,Sheet1!Q1165="Research Scientist",6,Sheet1!Q1165="Sales Executive",7,Sheet1!Q1165="Sales Representative",8)</f>
        <v>6</v>
      </c>
      <c r="Q1165">
        <v>2</v>
      </c>
      <c r="R1165">
        <f>IF(Sheet1!S1165="Single",0,IF(Sheet1!S1165="Married",1,2))</f>
        <v>1</v>
      </c>
      <c r="S1165">
        <v>3936</v>
      </c>
      <c r="T1165">
        <v>9953</v>
      </c>
      <c r="U1165">
        <v>1</v>
      </c>
      <c r="V1165">
        <f>IF(Sheet1!X1165="No",0,1)</f>
        <v>0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</row>
    <row r="1166" spans="1:34" x14ac:dyDescent="0.3">
      <c r="A1166">
        <f>IF(Sheet1!C1166="No",0,1)</f>
        <v>0</v>
      </c>
      <c r="B1166">
        <v>40</v>
      </c>
      <c r="C1166">
        <f>IF(Sheet1!D1166="Non-Travel",0,IF(Sheet1!D1166="Travel_Frequently",1,2))</f>
        <v>2</v>
      </c>
      <c r="D1166">
        <v>448</v>
      </c>
      <c r="E1166">
        <f>IF(Sheet1!F1166="Human Resources",0,IF(Sheet1!F1166="Research &amp; Development",1,2))</f>
        <v>1</v>
      </c>
      <c r="F1166">
        <v>16</v>
      </c>
      <c r="G1166">
        <v>3</v>
      </c>
      <c r="H1166" cm="1">
        <f t="array" ref="H1166">_xlfn.IFS(Sheet1!I1166="Human Resources",0,Sheet1!I1166="Life Sciences",1,Sheet1!I1166="Marketing",2,Sheet1!I1166="Medical",3,Sheet1!I1166="Technical Degree",4,Sheet1!I1166="Other",5)</f>
        <v>1</v>
      </c>
      <c r="I1166">
        <v>1</v>
      </c>
      <c r="J1166">
        <v>1641</v>
      </c>
      <c r="K1166">
        <v>3</v>
      </c>
      <c r="L1166">
        <f>IF(Sheet1!M1166="Male",0,1)</f>
        <v>1</v>
      </c>
      <c r="M1166">
        <v>84</v>
      </c>
      <c r="N1166">
        <v>3</v>
      </c>
      <c r="O1166">
        <v>3</v>
      </c>
      <c r="P1166" cm="1">
        <f t="array" ref="P1166">_xlfn.IFS(Sheet1!Q1166="Healthcare Representative",0,Sheet1!Q1166="Human Resources",1,Sheet1!Q1166="Laboratory Technician",2,Sheet1!Q1166="Manager",3,Sheet1!Q1166="Manufacturing Director",4,Sheet1!Q1166="Research Director",5,Sheet1!Q1166="Research Scientist",6,Sheet1!Q1166="Sales Executive",7,Sheet1!Q1166="Sales Representative",8)</f>
        <v>4</v>
      </c>
      <c r="Q1166">
        <v>4</v>
      </c>
      <c r="R1166">
        <f>IF(Sheet1!S1166="Single",0,IF(Sheet1!S1166="Married",1,2))</f>
        <v>0</v>
      </c>
      <c r="S1166">
        <v>7945</v>
      </c>
      <c r="T1166">
        <v>19948</v>
      </c>
      <c r="U1166">
        <v>6</v>
      </c>
      <c r="V1166">
        <f>IF(Sheet1!X1166="No",0,1)</f>
        <v>1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</row>
    <row r="1167" spans="1:34" x14ac:dyDescent="0.3">
      <c r="A1167">
        <f>IF(Sheet1!C1167="No",0,1)</f>
        <v>0</v>
      </c>
      <c r="B1167">
        <v>44</v>
      </c>
      <c r="C1167">
        <f>IF(Sheet1!D1167="Non-Travel",0,IF(Sheet1!D1167="Travel_Frequently",1,2))</f>
        <v>1</v>
      </c>
      <c r="D1167">
        <v>602</v>
      </c>
      <c r="E1167">
        <f>IF(Sheet1!F1167="Human Resources",0,IF(Sheet1!F1167="Research &amp; Development",1,2))</f>
        <v>0</v>
      </c>
      <c r="F1167">
        <v>1</v>
      </c>
      <c r="G1167">
        <v>5</v>
      </c>
      <c r="H1167" cm="1">
        <f t="array" ref="H1167">_xlfn.IFS(Sheet1!I1167="Human Resources",0,Sheet1!I1167="Life Sciences",1,Sheet1!I1167="Marketing",2,Sheet1!I1167="Medical",3,Sheet1!I1167="Technical Degree",4,Sheet1!I1167="Other",5)</f>
        <v>0</v>
      </c>
      <c r="I1167">
        <v>1</v>
      </c>
      <c r="J1167">
        <v>1642</v>
      </c>
      <c r="K1167">
        <v>1</v>
      </c>
      <c r="L1167">
        <f>IF(Sheet1!M1167="Male",0,1)</f>
        <v>0</v>
      </c>
      <c r="M1167">
        <v>37</v>
      </c>
      <c r="N1167">
        <v>3</v>
      </c>
      <c r="O1167">
        <v>2</v>
      </c>
      <c r="P1167" cm="1">
        <f t="array" ref="P1167">_xlfn.IFS(Sheet1!Q1167="Healthcare Representative",0,Sheet1!Q1167="Human Resources",1,Sheet1!Q1167="Laboratory Technician",2,Sheet1!Q1167="Manager",3,Sheet1!Q1167="Manufacturing Director",4,Sheet1!Q1167="Research Director",5,Sheet1!Q1167="Research Scientist",6,Sheet1!Q1167="Sales Executive",7,Sheet1!Q1167="Sales Representative",8)</f>
        <v>1</v>
      </c>
      <c r="Q1167">
        <v>4</v>
      </c>
      <c r="R1167">
        <f>IF(Sheet1!S1167="Single",0,IF(Sheet1!S1167="Married",1,2))</f>
        <v>1</v>
      </c>
      <c r="S1167">
        <v>5743</v>
      </c>
      <c r="T1167">
        <v>10503</v>
      </c>
      <c r="U1167">
        <v>4</v>
      </c>
      <c r="V1167">
        <f>IF(Sheet1!X1167="No",0,1)</f>
        <v>1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</row>
    <row r="1168" spans="1:34" x14ac:dyDescent="0.3">
      <c r="A1168">
        <f>IF(Sheet1!C1168="No",0,1)</f>
        <v>0</v>
      </c>
      <c r="B1168">
        <v>48</v>
      </c>
      <c r="C1168">
        <f>IF(Sheet1!D1168="Non-Travel",0,IF(Sheet1!D1168="Travel_Frequently",1,2))</f>
        <v>1</v>
      </c>
      <c r="D1168">
        <v>365</v>
      </c>
      <c r="E1168">
        <f>IF(Sheet1!F1168="Human Resources",0,IF(Sheet1!F1168="Research &amp; Development",1,2))</f>
        <v>1</v>
      </c>
      <c r="F1168">
        <v>4</v>
      </c>
      <c r="G1168">
        <v>5</v>
      </c>
      <c r="H1168" cm="1">
        <f t="array" ref="H1168">_xlfn.IFS(Sheet1!I1168="Human Resources",0,Sheet1!I1168="Life Sciences",1,Sheet1!I1168="Marketing",2,Sheet1!I1168="Medical",3,Sheet1!I1168="Technical Degree",4,Sheet1!I1168="Other",5)</f>
        <v>3</v>
      </c>
      <c r="I1168">
        <v>1</v>
      </c>
      <c r="J1168">
        <v>1644</v>
      </c>
      <c r="K1168">
        <v>3</v>
      </c>
      <c r="L1168">
        <f>IF(Sheet1!M1168="Male",0,1)</f>
        <v>0</v>
      </c>
      <c r="M1168">
        <v>89</v>
      </c>
      <c r="N1168">
        <v>2</v>
      </c>
      <c r="O1168">
        <v>4</v>
      </c>
      <c r="P1168" cm="1">
        <f t="array" ref="P1168">_xlfn.IFS(Sheet1!Q1168="Healthcare Representative",0,Sheet1!Q1168="Human Resources",1,Sheet1!Q1168="Laboratory Technician",2,Sheet1!Q1168="Manager",3,Sheet1!Q1168="Manufacturing Director",4,Sheet1!Q1168="Research Director",5,Sheet1!Q1168="Research Scientist",6,Sheet1!Q1168="Sales Executive",7,Sheet1!Q1168="Sales Representative",8)</f>
        <v>3</v>
      </c>
      <c r="Q1168">
        <v>4</v>
      </c>
      <c r="R1168">
        <f>IF(Sheet1!S1168="Single",0,IF(Sheet1!S1168="Married",1,2))</f>
        <v>1</v>
      </c>
      <c r="S1168">
        <v>15202</v>
      </c>
      <c r="T1168">
        <v>5602</v>
      </c>
      <c r="U1168">
        <v>2</v>
      </c>
      <c r="V1168">
        <f>IF(Sheet1!X1168="No",0,1)</f>
        <v>0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</row>
    <row r="1169" spans="1:34" x14ac:dyDescent="0.3">
      <c r="A1169">
        <f>IF(Sheet1!C1169="No",0,1)</f>
        <v>1</v>
      </c>
      <c r="B1169">
        <v>35</v>
      </c>
      <c r="C1169">
        <f>IF(Sheet1!D1169="Non-Travel",0,IF(Sheet1!D1169="Travel_Frequently",1,2))</f>
        <v>2</v>
      </c>
      <c r="D1169">
        <v>763</v>
      </c>
      <c r="E1169">
        <f>IF(Sheet1!F1169="Human Resources",0,IF(Sheet1!F1169="Research &amp; Development",1,2))</f>
        <v>2</v>
      </c>
      <c r="F1169">
        <v>15</v>
      </c>
      <c r="G1169">
        <v>2</v>
      </c>
      <c r="H1169" cm="1">
        <f t="array" ref="H1169">_xlfn.IFS(Sheet1!I1169="Human Resources",0,Sheet1!I1169="Life Sciences",1,Sheet1!I1169="Marketing",2,Sheet1!I1169="Medical",3,Sheet1!I1169="Technical Degree",4,Sheet1!I1169="Other",5)</f>
        <v>3</v>
      </c>
      <c r="I1169">
        <v>1</v>
      </c>
      <c r="J1169">
        <v>1645</v>
      </c>
      <c r="K1169">
        <v>1</v>
      </c>
      <c r="L1169">
        <f>IF(Sheet1!M1169="Male",0,1)</f>
        <v>0</v>
      </c>
      <c r="M1169">
        <v>59</v>
      </c>
      <c r="N1169">
        <v>1</v>
      </c>
      <c r="O1169">
        <v>2</v>
      </c>
      <c r="P1169" cm="1">
        <f t="array" ref="P1169">_xlfn.IFS(Sheet1!Q1169="Healthcare Representative",0,Sheet1!Q1169="Human Resources",1,Sheet1!Q1169="Laboratory Technician",2,Sheet1!Q1169="Manager",3,Sheet1!Q1169="Manufacturing Director",4,Sheet1!Q1169="Research Director",5,Sheet1!Q1169="Research Scientist",6,Sheet1!Q1169="Sales Executive",7,Sheet1!Q1169="Sales Representative",8)</f>
        <v>7</v>
      </c>
      <c r="Q1169">
        <v>4</v>
      </c>
      <c r="R1169">
        <f>IF(Sheet1!S1169="Single",0,IF(Sheet1!S1169="Married",1,2))</f>
        <v>2</v>
      </c>
      <c r="S1169">
        <v>5440</v>
      </c>
      <c r="T1169">
        <v>22098</v>
      </c>
      <c r="U1169">
        <v>6</v>
      </c>
      <c r="V1169">
        <f>IF(Sheet1!X1169="No",0,1)</f>
        <v>1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</row>
    <row r="1170" spans="1:34" x14ac:dyDescent="0.3">
      <c r="A1170">
        <f>IF(Sheet1!C1170="No",0,1)</f>
        <v>0</v>
      </c>
      <c r="B1170">
        <v>24</v>
      </c>
      <c r="C1170">
        <f>IF(Sheet1!D1170="Non-Travel",0,IF(Sheet1!D1170="Travel_Frequently",1,2))</f>
        <v>1</v>
      </c>
      <c r="D1170">
        <v>567</v>
      </c>
      <c r="E1170">
        <f>IF(Sheet1!F1170="Human Resources",0,IF(Sheet1!F1170="Research &amp; Development",1,2))</f>
        <v>1</v>
      </c>
      <c r="F1170">
        <v>2</v>
      </c>
      <c r="G1170">
        <v>1</v>
      </c>
      <c r="H1170" cm="1">
        <f t="array" ref="H1170">_xlfn.IFS(Sheet1!I1170="Human Resources",0,Sheet1!I1170="Life Sciences",1,Sheet1!I1170="Marketing",2,Sheet1!I1170="Medical",3,Sheet1!I1170="Technical Degree",4,Sheet1!I1170="Other",5)</f>
        <v>4</v>
      </c>
      <c r="I1170">
        <v>1</v>
      </c>
      <c r="J1170">
        <v>1646</v>
      </c>
      <c r="K1170">
        <v>1</v>
      </c>
      <c r="L1170">
        <f>IF(Sheet1!M1170="Male",0,1)</f>
        <v>1</v>
      </c>
      <c r="M1170">
        <v>32</v>
      </c>
      <c r="N1170">
        <v>3</v>
      </c>
      <c r="O1170">
        <v>1</v>
      </c>
      <c r="P1170" cm="1">
        <f t="array" ref="P1170">_xlfn.IFS(Sheet1!Q1170="Healthcare Representative",0,Sheet1!Q1170="Human Resources",1,Sheet1!Q1170="Laboratory Technician",2,Sheet1!Q1170="Manager",3,Sheet1!Q1170="Manufacturing Director",4,Sheet1!Q1170="Research Director",5,Sheet1!Q1170="Research Scientist",6,Sheet1!Q1170="Sales Executive",7,Sheet1!Q1170="Sales Representative",8)</f>
        <v>6</v>
      </c>
      <c r="Q1170">
        <v>4</v>
      </c>
      <c r="R1170">
        <f>IF(Sheet1!S1170="Single",0,IF(Sheet1!S1170="Married",1,2))</f>
        <v>0</v>
      </c>
      <c r="S1170">
        <v>3760</v>
      </c>
      <c r="T1170">
        <v>17218</v>
      </c>
      <c r="U1170">
        <v>1</v>
      </c>
      <c r="V1170">
        <f>IF(Sheet1!X1170="No",0,1)</f>
        <v>1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</row>
    <row r="1171" spans="1:34" x14ac:dyDescent="0.3">
      <c r="A1171">
        <f>IF(Sheet1!C1171="No",0,1)</f>
        <v>0</v>
      </c>
      <c r="B1171">
        <v>27</v>
      </c>
      <c r="C1171">
        <f>IF(Sheet1!D1171="Non-Travel",0,IF(Sheet1!D1171="Travel_Frequently",1,2))</f>
        <v>2</v>
      </c>
      <c r="D1171">
        <v>486</v>
      </c>
      <c r="E1171">
        <f>IF(Sheet1!F1171="Human Resources",0,IF(Sheet1!F1171="Research &amp; Development",1,2))</f>
        <v>1</v>
      </c>
      <c r="F1171">
        <v>8</v>
      </c>
      <c r="G1171">
        <v>3</v>
      </c>
      <c r="H1171" cm="1">
        <f t="array" ref="H1171">_xlfn.IFS(Sheet1!I1171="Human Resources",0,Sheet1!I1171="Life Sciences",1,Sheet1!I1171="Marketing",2,Sheet1!I1171="Medical",3,Sheet1!I1171="Technical Degree",4,Sheet1!I1171="Other",5)</f>
        <v>3</v>
      </c>
      <c r="I1171">
        <v>1</v>
      </c>
      <c r="J1171">
        <v>1647</v>
      </c>
      <c r="K1171">
        <v>2</v>
      </c>
      <c r="L1171">
        <f>IF(Sheet1!M1171="Male",0,1)</f>
        <v>1</v>
      </c>
      <c r="M1171">
        <v>86</v>
      </c>
      <c r="N1171">
        <v>4</v>
      </c>
      <c r="O1171">
        <v>1</v>
      </c>
      <c r="P1171" cm="1">
        <f t="array" ref="P1171">_xlfn.IFS(Sheet1!Q1171="Healthcare Representative",0,Sheet1!Q1171="Human Resources",1,Sheet1!Q1171="Laboratory Technician",2,Sheet1!Q1171="Manager",3,Sheet1!Q1171="Manufacturing Director",4,Sheet1!Q1171="Research Director",5,Sheet1!Q1171="Research Scientist",6,Sheet1!Q1171="Sales Executive",7,Sheet1!Q1171="Sales Representative",8)</f>
        <v>6</v>
      </c>
      <c r="Q1171">
        <v>3</v>
      </c>
      <c r="R1171">
        <f>IF(Sheet1!S1171="Single",0,IF(Sheet1!S1171="Married",1,2))</f>
        <v>1</v>
      </c>
      <c r="S1171">
        <v>3517</v>
      </c>
      <c r="T1171">
        <v>22490</v>
      </c>
      <c r="U1171">
        <v>7</v>
      </c>
      <c r="V1171">
        <f>IF(Sheet1!X1171="No",0,1)</f>
        <v>0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</row>
    <row r="1172" spans="1:34" x14ac:dyDescent="0.3">
      <c r="A1172">
        <f>IF(Sheet1!C1172="No",0,1)</f>
        <v>0</v>
      </c>
      <c r="B1172">
        <v>27</v>
      </c>
      <c r="C1172">
        <f>IF(Sheet1!D1172="Non-Travel",0,IF(Sheet1!D1172="Travel_Frequently",1,2))</f>
        <v>1</v>
      </c>
      <c r="D1172">
        <v>591</v>
      </c>
      <c r="E1172">
        <f>IF(Sheet1!F1172="Human Resources",0,IF(Sheet1!F1172="Research &amp; Development",1,2))</f>
        <v>1</v>
      </c>
      <c r="F1172">
        <v>2</v>
      </c>
      <c r="G1172">
        <v>3</v>
      </c>
      <c r="H1172" cm="1">
        <f t="array" ref="H1172">_xlfn.IFS(Sheet1!I1172="Human Resources",0,Sheet1!I1172="Life Sciences",1,Sheet1!I1172="Marketing",2,Sheet1!I1172="Medical",3,Sheet1!I1172="Technical Degree",4,Sheet1!I1172="Other",5)</f>
        <v>3</v>
      </c>
      <c r="I1172">
        <v>1</v>
      </c>
      <c r="J1172">
        <v>1648</v>
      </c>
      <c r="K1172">
        <v>4</v>
      </c>
      <c r="L1172">
        <f>IF(Sheet1!M1172="Male",0,1)</f>
        <v>0</v>
      </c>
      <c r="M1172">
        <v>87</v>
      </c>
      <c r="N1172">
        <v>3</v>
      </c>
      <c r="O1172">
        <v>1</v>
      </c>
      <c r="P1172" cm="1">
        <f t="array" ref="P1172">_xlfn.IFS(Sheet1!Q1172="Healthcare Representative",0,Sheet1!Q1172="Human Resources",1,Sheet1!Q1172="Laboratory Technician",2,Sheet1!Q1172="Manager",3,Sheet1!Q1172="Manufacturing Director",4,Sheet1!Q1172="Research Director",5,Sheet1!Q1172="Research Scientist",6,Sheet1!Q1172="Sales Executive",7,Sheet1!Q1172="Sales Representative",8)</f>
        <v>6</v>
      </c>
      <c r="Q1172">
        <v>4</v>
      </c>
      <c r="R1172">
        <f>IF(Sheet1!S1172="Single",0,IF(Sheet1!S1172="Married",1,2))</f>
        <v>0</v>
      </c>
      <c r="S1172">
        <v>2580</v>
      </c>
      <c r="T1172">
        <v>6297</v>
      </c>
      <c r="U1172">
        <v>2</v>
      </c>
      <c r="V1172">
        <f>IF(Sheet1!X1172="No",0,1)</f>
        <v>0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</row>
    <row r="1173" spans="1:34" x14ac:dyDescent="0.3">
      <c r="A1173">
        <f>IF(Sheet1!C1173="No",0,1)</f>
        <v>1</v>
      </c>
      <c r="B1173">
        <v>40</v>
      </c>
      <c r="C1173">
        <f>IF(Sheet1!D1173="Non-Travel",0,IF(Sheet1!D1173="Travel_Frequently",1,2))</f>
        <v>2</v>
      </c>
      <c r="D1173">
        <v>1329</v>
      </c>
      <c r="E1173">
        <f>IF(Sheet1!F1173="Human Resources",0,IF(Sheet1!F1173="Research &amp; Development",1,2))</f>
        <v>1</v>
      </c>
      <c r="F1173">
        <v>7</v>
      </c>
      <c r="G1173">
        <v>3</v>
      </c>
      <c r="H1173" cm="1">
        <f t="array" ref="H1173">_xlfn.IFS(Sheet1!I1173="Human Resources",0,Sheet1!I1173="Life Sciences",1,Sheet1!I1173="Marketing",2,Sheet1!I1173="Medical",3,Sheet1!I1173="Technical Degree",4,Sheet1!I1173="Other",5)</f>
        <v>1</v>
      </c>
      <c r="I1173">
        <v>1</v>
      </c>
      <c r="J1173">
        <v>1649</v>
      </c>
      <c r="K1173">
        <v>1</v>
      </c>
      <c r="L1173">
        <f>IF(Sheet1!M1173="Male",0,1)</f>
        <v>0</v>
      </c>
      <c r="M1173">
        <v>73</v>
      </c>
      <c r="N1173">
        <v>3</v>
      </c>
      <c r="O1173">
        <v>1</v>
      </c>
      <c r="P1173" cm="1">
        <f t="array" ref="P1173">_xlfn.IFS(Sheet1!Q1173="Healthcare Representative",0,Sheet1!Q1173="Human Resources",1,Sheet1!Q1173="Laboratory Technician",2,Sheet1!Q1173="Manager",3,Sheet1!Q1173="Manufacturing Director",4,Sheet1!Q1173="Research Director",5,Sheet1!Q1173="Research Scientist",6,Sheet1!Q1173="Sales Executive",7,Sheet1!Q1173="Sales Representative",8)</f>
        <v>2</v>
      </c>
      <c r="Q1173">
        <v>1</v>
      </c>
      <c r="R1173">
        <f>IF(Sheet1!S1173="Single",0,IF(Sheet1!S1173="Married",1,2))</f>
        <v>0</v>
      </c>
      <c r="S1173">
        <v>2166</v>
      </c>
      <c r="T1173">
        <v>3339</v>
      </c>
      <c r="U1173">
        <v>3</v>
      </c>
      <c r="V1173">
        <f>IF(Sheet1!X1173="No",0,1)</f>
        <v>1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</row>
    <row r="1174" spans="1:34" x14ac:dyDescent="0.3">
      <c r="A1174">
        <f>IF(Sheet1!C1174="No",0,1)</f>
        <v>0</v>
      </c>
      <c r="B1174">
        <v>29</v>
      </c>
      <c r="C1174">
        <f>IF(Sheet1!D1174="Non-Travel",0,IF(Sheet1!D1174="Travel_Frequently",1,2))</f>
        <v>2</v>
      </c>
      <c r="D1174">
        <v>469</v>
      </c>
      <c r="E1174">
        <f>IF(Sheet1!F1174="Human Resources",0,IF(Sheet1!F1174="Research &amp; Development",1,2))</f>
        <v>2</v>
      </c>
      <c r="F1174">
        <v>10</v>
      </c>
      <c r="G1174">
        <v>3</v>
      </c>
      <c r="H1174" cm="1">
        <f t="array" ref="H1174">_xlfn.IFS(Sheet1!I1174="Human Resources",0,Sheet1!I1174="Life Sciences",1,Sheet1!I1174="Marketing",2,Sheet1!I1174="Medical",3,Sheet1!I1174="Technical Degree",4,Sheet1!I1174="Other",5)</f>
        <v>3</v>
      </c>
      <c r="I1174">
        <v>1</v>
      </c>
      <c r="J1174">
        <v>1650</v>
      </c>
      <c r="K1174">
        <v>3</v>
      </c>
      <c r="L1174">
        <f>IF(Sheet1!M1174="Male",0,1)</f>
        <v>0</v>
      </c>
      <c r="M1174">
        <v>42</v>
      </c>
      <c r="N1174">
        <v>2</v>
      </c>
      <c r="O1174">
        <v>2</v>
      </c>
      <c r="P1174" cm="1">
        <f t="array" ref="P1174">_xlfn.IFS(Sheet1!Q1174="Healthcare Representative",0,Sheet1!Q1174="Human Resources",1,Sheet1!Q1174="Laboratory Technician",2,Sheet1!Q1174="Manager",3,Sheet1!Q1174="Manufacturing Director",4,Sheet1!Q1174="Research Director",5,Sheet1!Q1174="Research Scientist",6,Sheet1!Q1174="Sales Executive",7,Sheet1!Q1174="Sales Representative",8)</f>
        <v>7</v>
      </c>
      <c r="Q1174">
        <v>3</v>
      </c>
      <c r="R1174">
        <f>IF(Sheet1!S1174="Single",0,IF(Sheet1!S1174="Married",1,2))</f>
        <v>0</v>
      </c>
      <c r="S1174">
        <v>5869</v>
      </c>
      <c r="T1174">
        <v>23413</v>
      </c>
      <c r="U1174">
        <v>9</v>
      </c>
      <c r="V1174">
        <f>IF(Sheet1!X1174="No",0,1)</f>
        <v>0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</row>
    <row r="1175" spans="1:34" x14ac:dyDescent="0.3">
      <c r="A1175">
        <f>IF(Sheet1!C1175="No",0,1)</f>
        <v>0</v>
      </c>
      <c r="B1175">
        <v>36</v>
      </c>
      <c r="C1175">
        <f>IF(Sheet1!D1175="Non-Travel",0,IF(Sheet1!D1175="Travel_Frequently",1,2))</f>
        <v>2</v>
      </c>
      <c r="D1175">
        <v>711</v>
      </c>
      <c r="E1175">
        <f>IF(Sheet1!F1175="Human Resources",0,IF(Sheet1!F1175="Research &amp; Development",1,2))</f>
        <v>1</v>
      </c>
      <c r="F1175">
        <v>5</v>
      </c>
      <c r="G1175">
        <v>4</v>
      </c>
      <c r="H1175" cm="1">
        <f t="array" ref="H1175">_xlfn.IFS(Sheet1!I1175="Human Resources",0,Sheet1!I1175="Life Sciences",1,Sheet1!I1175="Marketing",2,Sheet1!I1175="Medical",3,Sheet1!I1175="Technical Degree",4,Sheet1!I1175="Other",5)</f>
        <v>1</v>
      </c>
      <c r="I1175">
        <v>1</v>
      </c>
      <c r="J1175">
        <v>1651</v>
      </c>
      <c r="K1175">
        <v>2</v>
      </c>
      <c r="L1175">
        <f>IF(Sheet1!M1175="Male",0,1)</f>
        <v>1</v>
      </c>
      <c r="M1175">
        <v>42</v>
      </c>
      <c r="N1175">
        <v>3</v>
      </c>
      <c r="O1175">
        <v>3</v>
      </c>
      <c r="P1175" cm="1">
        <f t="array" ref="P1175">_xlfn.IFS(Sheet1!Q1175="Healthcare Representative",0,Sheet1!Q1175="Human Resources",1,Sheet1!Q1175="Laboratory Technician",2,Sheet1!Q1175="Manager",3,Sheet1!Q1175="Manufacturing Director",4,Sheet1!Q1175="Research Director",5,Sheet1!Q1175="Research Scientist",6,Sheet1!Q1175="Sales Executive",7,Sheet1!Q1175="Sales Representative",8)</f>
        <v>0</v>
      </c>
      <c r="Q1175">
        <v>1</v>
      </c>
      <c r="R1175">
        <f>IF(Sheet1!S1175="Single",0,IF(Sheet1!S1175="Married",1,2))</f>
        <v>1</v>
      </c>
      <c r="S1175">
        <v>8008</v>
      </c>
      <c r="T1175">
        <v>22792</v>
      </c>
      <c r="U1175">
        <v>4</v>
      </c>
      <c r="V1175">
        <f>IF(Sheet1!X1175="No",0,1)</f>
        <v>0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</row>
    <row r="1176" spans="1:34" x14ac:dyDescent="0.3">
      <c r="A1176">
        <f>IF(Sheet1!C1176="No",0,1)</f>
        <v>0</v>
      </c>
      <c r="B1176">
        <v>25</v>
      </c>
      <c r="C1176">
        <f>IF(Sheet1!D1176="Non-Travel",0,IF(Sheet1!D1176="Travel_Frequently",1,2))</f>
        <v>1</v>
      </c>
      <c r="D1176">
        <v>772</v>
      </c>
      <c r="E1176">
        <f>IF(Sheet1!F1176="Human Resources",0,IF(Sheet1!F1176="Research &amp; Development",1,2))</f>
        <v>1</v>
      </c>
      <c r="F1176">
        <v>2</v>
      </c>
      <c r="G1176">
        <v>1</v>
      </c>
      <c r="H1176" cm="1">
        <f t="array" ref="H1176">_xlfn.IFS(Sheet1!I1176="Human Resources",0,Sheet1!I1176="Life Sciences",1,Sheet1!I1176="Marketing",2,Sheet1!I1176="Medical",3,Sheet1!I1176="Technical Degree",4,Sheet1!I1176="Other",5)</f>
        <v>1</v>
      </c>
      <c r="I1176">
        <v>1</v>
      </c>
      <c r="J1176">
        <v>1653</v>
      </c>
      <c r="K1176">
        <v>4</v>
      </c>
      <c r="L1176">
        <f>IF(Sheet1!M1176="Male",0,1)</f>
        <v>0</v>
      </c>
      <c r="M1176">
        <v>77</v>
      </c>
      <c r="N1176">
        <v>4</v>
      </c>
      <c r="O1176">
        <v>2</v>
      </c>
      <c r="P1176" cm="1">
        <f t="array" ref="P1176">_xlfn.IFS(Sheet1!Q1176="Healthcare Representative",0,Sheet1!Q1176="Human Resources",1,Sheet1!Q1176="Laboratory Technician",2,Sheet1!Q1176="Manager",3,Sheet1!Q1176="Manufacturing Director",4,Sheet1!Q1176="Research Director",5,Sheet1!Q1176="Research Scientist",6,Sheet1!Q1176="Sales Executive",7,Sheet1!Q1176="Sales Representative",8)</f>
        <v>4</v>
      </c>
      <c r="Q1176">
        <v>3</v>
      </c>
      <c r="R1176">
        <f>IF(Sheet1!S1176="Single",0,IF(Sheet1!S1176="Married",1,2))</f>
        <v>2</v>
      </c>
      <c r="S1176">
        <v>5206</v>
      </c>
      <c r="T1176">
        <v>4973</v>
      </c>
      <c r="U1176">
        <v>1</v>
      </c>
      <c r="V1176">
        <f>IF(Sheet1!X1176="No",0,1)</f>
        <v>0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</row>
    <row r="1177" spans="1:34" x14ac:dyDescent="0.3">
      <c r="A1177">
        <f>IF(Sheet1!C1177="No",0,1)</f>
        <v>0</v>
      </c>
      <c r="B1177">
        <v>39</v>
      </c>
      <c r="C1177">
        <f>IF(Sheet1!D1177="Non-Travel",0,IF(Sheet1!D1177="Travel_Frequently",1,2))</f>
        <v>2</v>
      </c>
      <c r="D1177">
        <v>492</v>
      </c>
      <c r="E1177">
        <f>IF(Sheet1!F1177="Human Resources",0,IF(Sheet1!F1177="Research &amp; Development",1,2))</f>
        <v>1</v>
      </c>
      <c r="F1177">
        <v>12</v>
      </c>
      <c r="G1177">
        <v>3</v>
      </c>
      <c r="H1177" cm="1">
        <f t="array" ref="H1177">_xlfn.IFS(Sheet1!I1177="Human Resources",0,Sheet1!I1177="Life Sciences",1,Sheet1!I1177="Marketing",2,Sheet1!I1177="Medical",3,Sheet1!I1177="Technical Degree",4,Sheet1!I1177="Other",5)</f>
        <v>3</v>
      </c>
      <c r="I1177">
        <v>1</v>
      </c>
      <c r="J1177">
        <v>1654</v>
      </c>
      <c r="K1177">
        <v>4</v>
      </c>
      <c r="L1177">
        <f>IF(Sheet1!M1177="Male",0,1)</f>
        <v>0</v>
      </c>
      <c r="M1177">
        <v>66</v>
      </c>
      <c r="N1177">
        <v>3</v>
      </c>
      <c r="O1177">
        <v>2</v>
      </c>
      <c r="P1177" cm="1">
        <f t="array" ref="P1177">_xlfn.IFS(Sheet1!Q1177="Healthcare Representative",0,Sheet1!Q1177="Human Resources",1,Sheet1!Q1177="Laboratory Technician",2,Sheet1!Q1177="Manager",3,Sheet1!Q1177="Manufacturing Director",4,Sheet1!Q1177="Research Director",5,Sheet1!Q1177="Research Scientist",6,Sheet1!Q1177="Sales Executive",7,Sheet1!Q1177="Sales Representative",8)</f>
        <v>4</v>
      </c>
      <c r="Q1177">
        <v>2</v>
      </c>
      <c r="R1177">
        <f>IF(Sheet1!S1177="Single",0,IF(Sheet1!S1177="Married",1,2))</f>
        <v>1</v>
      </c>
      <c r="S1177">
        <v>5295</v>
      </c>
      <c r="T1177">
        <v>7693</v>
      </c>
      <c r="U1177">
        <v>4</v>
      </c>
      <c r="V1177">
        <f>IF(Sheet1!X1177="No",0,1)</f>
        <v>0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</row>
    <row r="1178" spans="1:34" x14ac:dyDescent="0.3">
      <c r="A1178">
        <f>IF(Sheet1!C1178="No",0,1)</f>
        <v>0</v>
      </c>
      <c r="B1178">
        <v>49</v>
      </c>
      <c r="C1178">
        <f>IF(Sheet1!D1178="Non-Travel",0,IF(Sheet1!D1178="Travel_Frequently",1,2))</f>
        <v>2</v>
      </c>
      <c r="D1178">
        <v>301</v>
      </c>
      <c r="E1178">
        <f>IF(Sheet1!F1178="Human Resources",0,IF(Sheet1!F1178="Research &amp; Development",1,2))</f>
        <v>1</v>
      </c>
      <c r="F1178">
        <v>22</v>
      </c>
      <c r="G1178">
        <v>4</v>
      </c>
      <c r="H1178" cm="1">
        <f t="array" ref="H1178">_xlfn.IFS(Sheet1!I1178="Human Resources",0,Sheet1!I1178="Life Sciences",1,Sheet1!I1178="Marketing",2,Sheet1!I1178="Medical",3,Sheet1!I1178="Technical Degree",4,Sheet1!I1178="Other",5)</f>
        <v>5</v>
      </c>
      <c r="I1178">
        <v>1</v>
      </c>
      <c r="J1178">
        <v>1655</v>
      </c>
      <c r="K1178">
        <v>1</v>
      </c>
      <c r="L1178">
        <f>IF(Sheet1!M1178="Male",0,1)</f>
        <v>1</v>
      </c>
      <c r="M1178">
        <v>72</v>
      </c>
      <c r="N1178">
        <v>3</v>
      </c>
      <c r="O1178">
        <v>4</v>
      </c>
      <c r="P1178" cm="1">
        <f t="array" ref="P1178">_xlfn.IFS(Sheet1!Q1178="Healthcare Representative",0,Sheet1!Q1178="Human Resources",1,Sheet1!Q1178="Laboratory Technician",2,Sheet1!Q1178="Manager",3,Sheet1!Q1178="Manufacturing Director",4,Sheet1!Q1178="Research Director",5,Sheet1!Q1178="Research Scientist",6,Sheet1!Q1178="Sales Executive",7,Sheet1!Q1178="Sales Representative",8)</f>
        <v>5</v>
      </c>
      <c r="Q1178">
        <v>2</v>
      </c>
      <c r="R1178">
        <f>IF(Sheet1!S1178="Single",0,IF(Sheet1!S1178="Married",1,2))</f>
        <v>1</v>
      </c>
      <c r="S1178">
        <v>16413</v>
      </c>
      <c r="T1178">
        <v>3498</v>
      </c>
      <c r="U1178">
        <v>3</v>
      </c>
      <c r="V1178">
        <f>IF(Sheet1!X1178="No",0,1)</f>
        <v>0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</row>
    <row r="1179" spans="1:34" x14ac:dyDescent="0.3">
      <c r="A1179">
        <f>IF(Sheet1!C1179="No",0,1)</f>
        <v>0</v>
      </c>
      <c r="B1179">
        <v>50</v>
      </c>
      <c r="C1179">
        <f>IF(Sheet1!D1179="Non-Travel",0,IF(Sheet1!D1179="Travel_Frequently",1,2))</f>
        <v>2</v>
      </c>
      <c r="D1179">
        <v>813</v>
      </c>
      <c r="E1179">
        <f>IF(Sheet1!F1179="Human Resources",0,IF(Sheet1!F1179="Research &amp; Development",1,2))</f>
        <v>1</v>
      </c>
      <c r="F1179">
        <v>17</v>
      </c>
      <c r="G1179">
        <v>5</v>
      </c>
      <c r="H1179" cm="1">
        <f t="array" ref="H1179">_xlfn.IFS(Sheet1!I1179="Human Resources",0,Sheet1!I1179="Life Sciences",1,Sheet1!I1179="Marketing",2,Sheet1!I1179="Medical",3,Sheet1!I1179="Technical Degree",4,Sheet1!I1179="Other",5)</f>
        <v>1</v>
      </c>
      <c r="I1179">
        <v>1</v>
      </c>
      <c r="J1179">
        <v>1656</v>
      </c>
      <c r="K1179">
        <v>4</v>
      </c>
      <c r="L1179">
        <f>IF(Sheet1!M1179="Male",0,1)</f>
        <v>1</v>
      </c>
      <c r="M1179">
        <v>50</v>
      </c>
      <c r="N1179">
        <v>2</v>
      </c>
      <c r="O1179">
        <v>3</v>
      </c>
      <c r="P1179" cm="1">
        <f t="array" ref="P1179">_xlfn.IFS(Sheet1!Q1179="Healthcare Representative",0,Sheet1!Q1179="Human Resources",1,Sheet1!Q1179="Laboratory Technician",2,Sheet1!Q1179="Manager",3,Sheet1!Q1179="Manufacturing Director",4,Sheet1!Q1179="Research Director",5,Sheet1!Q1179="Research Scientist",6,Sheet1!Q1179="Sales Executive",7,Sheet1!Q1179="Sales Representative",8)</f>
        <v>5</v>
      </c>
      <c r="Q1179">
        <v>1</v>
      </c>
      <c r="R1179">
        <f>IF(Sheet1!S1179="Single",0,IF(Sheet1!S1179="Married",1,2))</f>
        <v>2</v>
      </c>
      <c r="S1179">
        <v>13269</v>
      </c>
      <c r="T1179">
        <v>21981</v>
      </c>
      <c r="U1179">
        <v>5</v>
      </c>
      <c r="V1179">
        <f>IF(Sheet1!X1179="No",0,1)</f>
        <v>0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</row>
    <row r="1180" spans="1:34" x14ac:dyDescent="0.3">
      <c r="A1180">
        <f>IF(Sheet1!C1180="No",0,1)</f>
        <v>0</v>
      </c>
      <c r="B1180">
        <v>20</v>
      </c>
      <c r="C1180">
        <f>IF(Sheet1!D1180="Non-Travel",0,IF(Sheet1!D1180="Travel_Frequently",1,2))</f>
        <v>2</v>
      </c>
      <c r="D1180">
        <v>1141</v>
      </c>
      <c r="E1180">
        <f>IF(Sheet1!F1180="Human Resources",0,IF(Sheet1!F1180="Research &amp; Development",1,2))</f>
        <v>2</v>
      </c>
      <c r="F1180">
        <v>2</v>
      </c>
      <c r="G1180">
        <v>3</v>
      </c>
      <c r="H1180" cm="1">
        <f t="array" ref="H1180">_xlfn.IFS(Sheet1!I1180="Human Resources",0,Sheet1!I1180="Life Sciences",1,Sheet1!I1180="Marketing",2,Sheet1!I1180="Medical",3,Sheet1!I1180="Technical Degree",4,Sheet1!I1180="Other",5)</f>
        <v>3</v>
      </c>
      <c r="I1180">
        <v>1</v>
      </c>
      <c r="J1180">
        <v>1657</v>
      </c>
      <c r="K1180">
        <v>3</v>
      </c>
      <c r="L1180">
        <f>IF(Sheet1!M1180="Male",0,1)</f>
        <v>1</v>
      </c>
      <c r="M1180">
        <v>31</v>
      </c>
      <c r="N1180">
        <v>3</v>
      </c>
      <c r="O1180">
        <v>1</v>
      </c>
      <c r="P1180" cm="1">
        <f t="array" ref="P1180">_xlfn.IFS(Sheet1!Q1180="Healthcare Representative",0,Sheet1!Q1180="Human Resources",1,Sheet1!Q1180="Laboratory Technician",2,Sheet1!Q1180="Manager",3,Sheet1!Q1180="Manufacturing Director",4,Sheet1!Q1180="Research Director",5,Sheet1!Q1180="Research Scientist",6,Sheet1!Q1180="Sales Executive",7,Sheet1!Q1180="Sales Representative",8)</f>
        <v>8</v>
      </c>
      <c r="Q1180">
        <v>3</v>
      </c>
      <c r="R1180">
        <f>IF(Sheet1!S1180="Single",0,IF(Sheet1!S1180="Married",1,2))</f>
        <v>0</v>
      </c>
      <c r="S1180">
        <v>2783</v>
      </c>
      <c r="T1180">
        <v>13251</v>
      </c>
      <c r="U1180">
        <v>1</v>
      </c>
      <c r="V1180">
        <f>IF(Sheet1!X1180="No",0,1)</f>
        <v>0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</row>
    <row r="1181" spans="1:34" x14ac:dyDescent="0.3">
      <c r="A1181">
        <f>IF(Sheet1!C1181="No",0,1)</f>
        <v>0</v>
      </c>
      <c r="B1181">
        <v>34</v>
      </c>
      <c r="C1181">
        <f>IF(Sheet1!D1181="Non-Travel",0,IF(Sheet1!D1181="Travel_Frequently",1,2))</f>
        <v>2</v>
      </c>
      <c r="D1181">
        <v>1130</v>
      </c>
      <c r="E1181">
        <f>IF(Sheet1!F1181="Human Resources",0,IF(Sheet1!F1181="Research &amp; Development",1,2))</f>
        <v>1</v>
      </c>
      <c r="F1181">
        <v>3</v>
      </c>
      <c r="G1181">
        <v>3</v>
      </c>
      <c r="H1181" cm="1">
        <f t="array" ref="H1181">_xlfn.IFS(Sheet1!I1181="Human Resources",0,Sheet1!I1181="Life Sciences",1,Sheet1!I1181="Marketing",2,Sheet1!I1181="Medical",3,Sheet1!I1181="Technical Degree",4,Sheet1!I1181="Other",5)</f>
        <v>1</v>
      </c>
      <c r="I1181">
        <v>1</v>
      </c>
      <c r="J1181">
        <v>1658</v>
      </c>
      <c r="K1181">
        <v>4</v>
      </c>
      <c r="L1181">
        <f>IF(Sheet1!M1181="Male",0,1)</f>
        <v>1</v>
      </c>
      <c r="M1181">
        <v>66</v>
      </c>
      <c r="N1181">
        <v>3</v>
      </c>
      <c r="O1181">
        <v>2</v>
      </c>
      <c r="P1181" cm="1">
        <f t="array" ref="P1181">_xlfn.IFS(Sheet1!Q1181="Healthcare Representative",0,Sheet1!Q1181="Human Resources",1,Sheet1!Q1181="Laboratory Technician",2,Sheet1!Q1181="Manager",3,Sheet1!Q1181="Manufacturing Director",4,Sheet1!Q1181="Research Director",5,Sheet1!Q1181="Research Scientist",6,Sheet1!Q1181="Sales Executive",7,Sheet1!Q1181="Sales Representative",8)</f>
        <v>6</v>
      </c>
      <c r="Q1181">
        <v>2</v>
      </c>
      <c r="R1181">
        <f>IF(Sheet1!S1181="Single",0,IF(Sheet1!S1181="Married",1,2))</f>
        <v>2</v>
      </c>
      <c r="S1181">
        <v>5433</v>
      </c>
      <c r="T1181">
        <v>19332</v>
      </c>
      <c r="U1181">
        <v>1</v>
      </c>
      <c r="V1181">
        <f>IF(Sheet1!X1181="No",0,1)</f>
        <v>0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</row>
    <row r="1182" spans="1:34" x14ac:dyDescent="0.3">
      <c r="A1182">
        <f>IF(Sheet1!C1182="No",0,1)</f>
        <v>0</v>
      </c>
      <c r="B1182">
        <v>36</v>
      </c>
      <c r="C1182">
        <f>IF(Sheet1!D1182="Non-Travel",0,IF(Sheet1!D1182="Travel_Frequently",1,2))</f>
        <v>2</v>
      </c>
      <c r="D1182">
        <v>311</v>
      </c>
      <c r="E1182">
        <f>IF(Sheet1!F1182="Human Resources",0,IF(Sheet1!F1182="Research &amp; Development",1,2))</f>
        <v>1</v>
      </c>
      <c r="F1182">
        <v>7</v>
      </c>
      <c r="G1182">
        <v>3</v>
      </c>
      <c r="H1182" cm="1">
        <f t="array" ref="H1182">_xlfn.IFS(Sheet1!I1182="Human Resources",0,Sheet1!I1182="Life Sciences",1,Sheet1!I1182="Marketing",2,Sheet1!I1182="Medical",3,Sheet1!I1182="Technical Degree",4,Sheet1!I1182="Other",5)</f>
        <v>1</v>
      </c>
      <c r="I1182">
        <v>1</v>
      </c>
      <c r="J1182">
        <v>1659</v>
      </c>
      <c r="K1182">
        <v>1</v>
      </c>
      <c r="L1182">
        <f>IF(Sheet1!M1182="Male",0,1)</f>
        <v>0</v>
      </c>
      <c r="M1182">
        <v>77</v>
      </c>
      <c r="N1182">
        <v>3</v>
      </c>
      <c r="O1182">
        <v>1</v>
      </c>
      <c r="P1182" cm="1">
        <f t="array" ref="P1182">_xlfn.IFS(Sheet1!Q1182="Healthcare Representative",0,Sheet1!Q1182="Human Resources",1,Sheet1!Q1182="Laboratory Technician",2,Sheet1!Q1182="Manager",3,Sheet1!Q1182="Manufacturing Director",4,Sheet1!Q1182="Research Director",5,Sheet1!Q1182="Research Scientist",6,Sheet1!Q1182="Sales Executive",7,Sheet1!Q1182="Sales Representative",8)</f>
        <v>2</v>
      </c>
      <c r="Q1182">
        <v>2</v>
      </c>
      <c r="R1182">
        <f>IF(Sheet1!S1182="Single",0,IF(Sheet1!S1182="Married",1,2))</f>
        <v>0</v>
      </c>
      <c r="S1182">
        <v>2013</v>
      </c>
      <c r="T1182">
        <v>10950</v>
      </c>
      <c r="U1182">
        <v>2</v>
      </c>
      <c r="V1182">
        <f>IF(Sheet1!X1182="No",0,1)</f>
        <v>0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</row>
    <row r="1183" spans="1:34" x14ac:dyDescent="0.3">
      <c r="A1183">
        <f>IF(Sheet1!C1183="No",0,1)</f>
        <v>0</v>
      </c>
      <c r="B1183">
        <v>49</v>
      </c>
      <c r="C1183">
        <f>IF(Sheet1!D1183="Non-Travel",0,IF(Sheet1!D1183="Travel_Frequently",1,2))</f>
        <v>2</v>
      </c>
      <c r="D1183">
        <v>465</v>
      </c>
      <c r="E1183">
        <f>IF(Sheet1!F1183="Human Resources",0,IF(Sheet1!F1183="Research &amp; Development",1,2))</f>
        <v>1</v>
      </c>
      <c r="F1183">
        <v>6</v>
      </c>
      <c r="G1183">
        <v>1</v>
      </c>
      <c r="H1183" cm="1">
        <f t="array" ref="H1183">_xlfn.IFS(Sheet1!I1183="Human Resources",0,Sheet1!I1183="Life Sciences",1,Sheet1!I1183="Marketing",2,Sheet1!I1183="Medical",3,Sheet1!I1183="Technical Degree",4,Sheet1!I1183="Other",5)</f>
        <v>1</v>
      </c>
      <c r="I1183">
        <v>1</v>
      </c>
      <c r="J1183">
        <v>1661</v>
      </c>
      <c r="K1183">
        <v>3</v>
      </c>
      <c r="L1183">
        <f>IF(Sheet1!M1183="Male",0,1)</f>
        <v>1</v>
      </c>
      <c r="M1183">
        <v>41</v>
      </c>
      <c r="N1183">
        <v>2</v>
      </c>
      <c r="O1183">
        <v>4</v>
      </c>
      <c r="P1183" cm="1">
        <f t="array" ref="P1183">_xlfn.IFS(Sheet1!Q1183="Healthcare Representative",0,Sheet1!Q1183="Human Resources",1,Sheet1!Q1183="Laboratory Technician",2,Sheet1!Q1183="Manager",3,Sheet1!Q1183="Manufacturing Director",4,Sheet1!Q1183="Research Director",5,Sheet1!Q1183="Research Scientist",6,Sheet1!Q1183="Sales Executive",7,Sheet1!Q1183="Sales Representative",8)</f>
        <v>0</v>
      </c>
      <c r="Q1183">
        <v>3</v>
      </c>
      <c r="R1183">
        <f>IF(Sheet1!S1183="Single",0,IF(Sheet1!S1183="Married",1,2))</f>
        <v>1</v>
      </c>
      <c r="S1183">
        <v>13966</v>
      </c>
      <c r="T1183">
        <v>11652</v>
      </c>
      <c r="U1183">
        <v>2</v>
      </c>
      <c r="V1183">
        <f>IF(Sheet1!X1183="No",0,1)</f>
        <v>1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</row>
    <row r="1184" spans="1:34" x14ac:dyDescent="0.3">
      <c r="A1184">
        <f>IF(Sheet1!C1184="No",0,1)</f>
        <v>0</v>
      </c>
      <c r="B1184">
        <v>36</v>
      </c>
      <c r="C1184">
        <f>IF(Sheet1!D1184="Non-Travel",0,IF(Sheet1!D1184="Travel_Frequently",1,2))</f>
        <v>0</v>
      </c>
      <c r="D1184">
        <v>894</v>
      </c>
      <c r="E1184">
        <f>IF(Sheet1!F1184="Human Resources",0,IF(Sheet1!F1184="Research &amp; Development",1,2))</f>
        <v>1</v>
      </c>
      <c r="F1184">
        <v>1</v>
      </c>
      <c r="G1184">
        <v>4</v>
      </c>
      <c r="H1184" cm="1">
        <f t="array" ref="H1184">_xlfn.IFS(Sheet1!I1184="Human Resources",0,Sheet1!I1184="Life Sciences",1,Sheet1!I1184="Marketing",2,Sheet1!I1184="Medical",3,Sheet1!I1184="Technical Degree",4,Sheet1!I1184="Other",5)</f>
        <v>3</v>
      </c>
      <c r="I1184">
        <v>1</v>
      </c>
      <c r="J1184">
        <v>1662</v>
      </c>
      <c r="K1184">
        <v>4</v>
      </c>
      <c r="L1184">
        <f>IF(Sheet1!M1184="Male",0,1)</f>
        <v>1</v>
      </c>
      <c r="M1184">
        <v>33</v>
      </c>
      <c r="N1184">
        <v>2</v>
      </c>
      <c r="O1184">
        <v>2</v>
      </c>
      <c r="P1184" cm="1">
        <f t="array" ref="P1184">_xlfn.IFS(Sheet1!Q1184="Healthcare Representative",0,Sheet1!Q1184="Human Resources",1,Sheet1!Q1184="Laboratory Technician",2,Sheet1!Q1184="Manager",3,Sheet1!Q1184="Manufacturing Director",4,Sheet1!Q1184="Research Director",5,Sheet1!Q1184="Research Scientist",6,Sheet1!Q1184="Sales Executive",7,Sheet1!Q1184="Sales Representative",8)</f>
        <v>4</v>
      </c>
      <c r="Q1184">
        <v>3</v>
      </c>
      <c r="R1184">
        <f>IF(Sheet1!S1184="Single",0,IF(Sheet1!S1184="Married",1,2))</f>
        <v>1</v>
      </c>
      <c r="S1184">
        <v>4374</v>
      </c>
      <c r="T1184">
        <v>15411</v>
      </c>
      <c r="U1184">
        <v>0</v>
      </c>
      <c r="V1184">
        <f>IF(Sheet1!X1184="No",0,1)</f>
        <v>0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</row>
    <row r="1185" spans="1:34" x14ac:dyDescent="0.3">
      <c r="A1185">
        <f>IF(Sheet1!C1185="No",0,1)</f>
        <v>0</v>
      </c>
      <c r="B1185">
        <v>36</v>
      </c>
      <c r="C1185">
        <f>IF(Sheet1!D1185="Non-Travel",0,IF(Sheet1!D1185="Travel_Frequently",1,2))</f>
        <v>2</v>
      </c>
      <c r="D1185">
        <v>1040</v>
      </c>
      <c r="E1185">
        <f>IF(Sheet1!F1185="Human Resources",0,IF(Sheet1!F1185="Research &amp; Development",1,2))</f>
        <v>1</v>
      </c>
      <c r="F1185">
        <v>3</v>
      </c>
      <c r="G1185">
        <v>2</v>
      </c>
      <c r="H1185" cm="1">
        <f t="array" ref="H1185">_xlfn.IFS(Sheet1!I1185="Human Resources",0,Sheet1!I1185="Life Sciences",1,Sheet1!I1185="Marketing",2,Sheet1!I1185="Medical",3,Sheet1!I1185="Technical Degree",4,Sheet1!I1185="Other",5)</f>
        <v>1</v>
      </c>
      <c r="I1185">
        <v>1</v>
      </c>
      <c r="J1185">
        <v>1664</v>
      </c>
      <c r="K1185">
        <v>4</v>
      </c>
      <c r="L1185">
        <f>IF(Sheet1!M1185="Male",0,1)</f>
        <v>0</v>
      </c>
      <c r="M1185">
        <v>79</v>
      </c>
      <c r="N1185">
        <v>4</v>
      </c>
      <c r="O1185">
        <v>2</v>
      </c>
      <c r="P1185" cm="1">
        <f t="array" ref="P1185">_xlfn.IFS(Sheet1!Q1185="Healthcare Representative",0,Sheet1!Q1185="Human Resources",1,Sheet1!Q1185="Laboratory Technician",2,Sheet1!Q1185="Manager",3,Sheet1!Q1185="Manufacturing Director",4,Sheet1!Q1185="Research Director",5,Sheet1!Q1185="Research Scientist",6,Sheet1!Q1185="Sales Executive",7,Sheet1!Q1185="Sales Representative",8)</f>
        <v>0</v>
      </c>
      <c r="Q1185">
        <v>1</v>
      </c>
      <c r="R1185">
        <f>IF(Sheet1!S1185="Single",0,IF(Sheet1!S1185="Married",1,2))</f>
        <v>2</v>
      </c>
      <c r="S1185">
        <v>6842</v>
      </c>
      <c r="T1185">
        <v>26308</v>
      </c>
      <c r="U1185">
        <v>6</v>
      </c>
      <c r="V1185">
        <f>IF(Sheet1!X1185="No",0,1)</f>
        <v>0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</row>
    <row r="1186" spans="1:34" x14ac:dyDescent="0.3">
      <c r="A1186">
        <f>IF(Sheet1!C1186="No",0,1)</f>
        <v>0</v>
      </c>
      <c r="B1186">
        <v>54</v>
      </c>
      <c r="C1186">
        <f>IF(Sheet1!D1186="Non-Travel",0,IF(Sheet1!D1186="Travel_Frequently",1,2))</f>
        <v>2</v>
      </c>
      <c r="D1186">
        <v>584</v>
      </c>
      <c r="E1186">
        <f>IF(Sheet1!F1186="Human Resources",0,IF(Sheet1!F1186="Research &amp; Development",1,2))</f>
        <v>1</v>
      </c>
      <c r="F1186">
        <v>22</v>
      </c>
      <c r="G1186">
        <v>5</v>
      </c>
      <c r="H1186" cm="1">
        <f t="array" ref="H1186">_xlfn.IFS(Sheet1!I1186="Human Resources",0,Sheet1!I1186="Life Sciences",1,Sheet1!I1186="Marketing",2,Sheet1!I1186="Medical",3,Sheet1!I1186="Technical Degree",4,Sheet1!I1186="Other",5)</f>
        <v>3</v>
      </c>
      <c r="I1186">
        <v>1</v>
      </c>
      <c r="J1186">
        <v>1665</v>
      </c>
      <c r="K1186">
        <v>2</v>
      </c>
      <c r="L1186">
        <f>IF(Sheet1!M1186="Male",0,1)</f>
        <v>1</v>
      </c>
      <c r="M1186">
        <v>91</v>
      </c>
      <c r="N1186">
        <v>3</v>
      </c>
      <c r="O1186">
        <v>4</v>
      </c>
      <c r="P1186" cm="1">
        <f t="array" ref="P1186">_xlfn.IFS(Sheet1!Q1186="Healthcare Representative",0,Sheet1!Q1186="Human Resources",1,Sheet1!Q1186="Laboratory Technician",2,Sheet1!Q1186="Manager",3,Sheet1!Q1186="Manufacturing Director",4,Sheet1!Q1186="Research Director",5,Sheet1!Q1186="Research Scientist",6,Sheet1!Q1186="Sales Executive",7,Sheet1!Q1186="Sales Representative",8)</f>
        <v>3</v>
      </c>
      <c r="Q1186">
        <v>3</v>
      </c>
      <c r="R1186">
        <f>IF(Sheet1!S1186="Single",0,IF(Sheet1!S1186="Married",1,2))</f>
        <v>1</v>
      </c>
      <c r="S1186">
        <v>17426</v>
      </c>
      <c r="T1186">
        <v>18685</v>
      </c>
      <c r="U1186">
        <v>3</v>
      </c>
      <c r="V1186">
        <f>IF(Sheet1!X1186="No",0,1)</f>
        <v>0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</row>
    <row r="1187" spans="1:34" x14ac:dyDescent="0.3">
      <c r="A1187">
        <f>IF(Sheet1!C1187="No",0,1)</f>
        <v>0</v>
      </c>
      <c r="B1187">
        <v>43</v>
      </c>
      <c r="C1187">
        <f>IF(Sheet1!D1187="Non-Travel",0,IF(Sheet1!D1187="Travel_Frequently",1,2))</f>
        <v>2</v>
      </c>
      <c r="D1187">
        <v>1291</v>
      </c>
      <c r="E1187">
        <f>IF(Sheet1!F1187="Human Resources",0,IF(Sheet1!F1187="Research &amp; Development",1,2))</f>
        <v>1</v>
      </c>
      <c r="F1187">
        <v>15</v>
      </c>
      <c r="G1187">
        <v>2</v>
      </c>
      <c r="H1187" cm="1">
        <f t="array" ref="H1187">_xlfn.IFS(Sheet1!I1187="Human Resources",0,Sheet1!I1187="Life Sciences",1,Sheet1!I1187="Marketing",2,Sheet1!I1187="Medical",3,Sheet1!I1187="Technical Degree",4,Sheet1!I1187="Other",5)</f>
        <v>1</v>
      </c>
      <c r="I1187">
        <v>1</v>
      </c>
      <c r="J1187">
        <v>1666</v>
      </c>
      <c r="K1187">
        <v>3</v>
      </c>
      <c r="L1187">
        <f>IF(Sheet1!M1187="Male",0,1)</f>
        <v>0</v>
      </c>
      <c r="M1187">
        <v>65</v>
      </c>
      <c r="N1187">
        <v>2</v>
      </c>
      <c r="O1187">
        <v>4</v>
      </c>
      <c r="P1187" cm="1">
        <f t="array" ref="P1187">_xlfn.IFS(Sheet1!Q1187="Healthcare Representative",0,Sheet1!Q1187="Human Resources",1,Sheet1!Q1187="Laboratory Technician",2,Sheet1!Q1187="Manager",3,Sheet1!Q1187="Manufacturing Director",4,Sheet1!Q1187="Research Director",5,Sheet1!Q1187="Research Scientist",6,Sheet1!Q1187="Sales Executive",7,Sheet1!Q1187="Sales Representative",8)</f>
        <v>5</v>
      </c>
      <c r="Q1187">
        <v>3</v>
      </c>
      <c r="R1187">
        <f>IF(Sheet1!S1187="Single",0,IF(Sheet1!S1187="Married",1,2))</f>
        <v>1</v>
      </c>
      <c r="S1187">
        <v>17603</v>
      </c>
      <c r="T1187">
        <v>3525</v>
      </c>
      <c r="U1187">
        <v>1</v>
      </c>
      <c r="V1187">
        <f>IF(Sheet1!X1187="No",0,1)</f>
        <v>0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</row>
    <row r="1188" spans="1:34" x14ac:dyDescent="0.3">
      <c r="A1188">
        <f>IF(Sheet1!C1188="No",0,1)</f>
        <v>1</v>
      </c>
      <c r="B1188">
        <v>35</v>
      </c>
      <c r="C1188">
        <f>IF(Sheet1!D1188="Non-Travel",0,IF(Sheet1!D1188="Travel_Frequently",1,2))</f>
        <v>1</v>
      </c>
      <c r="D1188">
        <v>880</v>
      </c>
      <c r="E1188">
        <f>IF(Sheet1!F1188="Human Resources",0,IF(Sheet1!F1188="Research &amp; Development",1,2))</f>
        <v>2</v>
      </c>
      <c r="F1188">
        <v>12</v>
      </c>
      <c r="G1188">
        <v>4</v>
      </c>
      <c r="H1188" cm="1">
        <f t="array" ref="H1188">_xlfn.IFS(Sheet1!I1188="Human Resources",0,Sheet1!I1188="Life Sciences",1,Sheet1!I1188="Marketing",2,Sheet1!I1188="Medical",3,Sheet1!I1188="Technical Degree",4,Sheet1!I1188="Other",5)</f>
        <v>5</v>
      </c>
      <c r="I1188">
        <v>1</v>
      </c>
      <c r="J1188">
        <v>1667</v>
      </c>
      <c r="K1188">
        <v>4</v>
      </c>
      <c r="L1188">
        <f>IF(Sheet1!M1188="Male",0,1)</f>
        <v>0</v>
      </c>
      <c r="M1188">
        <v>36</v>
      </c>
      <c r="N1188">
        <v>3</v>
      </c>
      <c r="O1188">
        <v>2</v>
      </c>
      <c r="P1188" cm="1">
        <f t="array" ref="P1188">_xlfn.IFS(Sheet1!Q1188="Healthcare Representative",0,Sheet1!Q1188="Human Resources",1,Sheet1!Q1188="Laboratory Technician",2,Sheet1!Q1188="Manager",3,Sheet1!Q1188="Manufacturing Director",4,Sheet1!Q1188="Research Director",5,Sheet1!Q1188="Research Scientist",6,Sheet1!Q1188="Sales Executive",7,Sheet1!Q1188="Sales Representative",8)</f>
        <v>7</v>
      </c>
      <c r="Q1188">
        <v>4</v>
      </c>
      <c r="R1188">
        <f>IF(Sheet1!S1188="Single",0,IF(Sheet1!S1188="Married",1,2))</f>
        <v>0</v>
      </c>
      <c r="S1188">
        <v>4581</v>
      </c>
      <c r="T1188">
        <v>10414</v>
      </c>
      <c r="U1188">
        <v>3</v>
      </c>
      <c r="V1188">
        <f>IF(Sheet1!X1188="No",0,1)</f>
        <v>1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</row>
    <row r="1189" spans="1:34" x14ac:dyDescent="0.3">
      <c r="A1189">
        <f>IF(Sheet1!C1189="No",0,1)</f>
        <v>0</v>
      </c>
      <c r="B1189">
        <v>38</v>
      </c>
      <c r="C1189">
        <f>IF(Sheet1!D1189="Non-Travel",0,IF(Sheet1!D1189="Travel_Frequently",1,2))</f>
        <v>1</v>
      </c>
      <c r="D1189">
        <v>1189</v>
      </c>
      <c r="E1189">
        <f>IF(Sheet1!F1189="Human Resources",0,IF(Sheet1!F1189="Research &amp; Development",1,2))</f>
        <v>1</v>
      </c>
      <c r="F1189">
        <v>1</v>
      </c>
      <c r="G1189">
        <v>3</v>
      </c>
      <c r="H1189" cm="1">
        <f t="array" ref="H1189">_xlfn.IFS(Sheet1!I1189="Human Resources",0,Sheet1!I1189="Life Sciences",1,Sheet1!I1189="Marketing",2,Sheet1!I1189="Medical",3,Sheet1!I1189="Technical Degree",4,Sheet1!I1189="Other",5)</f>
        <v>1</v>
      </c>
      <c r="I1189">
        <v>1</v>
      </c>
      <c r="J1189">
        <v>1668</v>
      </c>
      <c r="K1189">
        <v>4</v>
      </c>
      <c r="L1189">
        <f>IF(Sheet1!M1189="Male",0,1)</f>
        <v>0</v>
      </c>
      <c r="M1189">
        <v>90</v>
      </c>
      <c r="N1189">
        <v>3</v>
      </c>
      <c r="O1189">
        <v>2</v>
      </c>
      <c r="P1189" cm="1">
        <f t="array" ref="P1189">_xlfn.IFS(Sheet1!Q1189="Healthcare Representative",0,Sheet1!Q1189="Human Resources",1,Sheet1!Q1189="Laboratory Technician",2,Sheet1!Q1189="Manager",3,Sheet1!Q1189="Manufacturing Director",4,Sheet1!Q1189="Research Director",5,Sheet1!Q1189="Research Scientist",6,Sheet1!Q1189="Sales Executive",7,Sheet1!Q1189="Sales Representative",8)</f>
        <v>6</v>
      </c>
      <c r="Q1189">
        <v>4</v>
      </c>
      <c r="R1189">
        <f>IF(Sheet1!S1189="Single",0,IF(Sheet1!S1189="Married",1,2))</f>
        <v>1</v>
      </c>
      <c r="S1189">
        <v>4735</v>
      </c>
      <c r="T1189">
        <v>9867</v>
      </c>
      <c r="U1189">
        <v>7</v>
      </c>
      <c r="V1189">
        <f>IF(Sheet1!X1189="No",0,1)</f>
        <v>0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</row>
    <row r="1190" spans="1:34" x14ac:dyDescent="0.3">
      <c r="A1190">
        <f>IF(Sheet1!C1190="No",0,1)</f>
        <v>0</v>
      </c>
      <c r="B1190">
        <v>29</v>
      </c>
      <c r="C1190">
        <f>IF(Sheet1!D1190="Non-Travel",0,IF(Sheet1!D1190="Travel_Frequently",1,2))</f>
        <v>2</v>
      </c>
      <c r="D1190">
        <v>991</v>
      </c>
      <c r="E1190">
        <f>IF(Sheet1!F1190="Human Resources",0,IF(Sheet1!F1190="Research &amp; Development",1,2))</f>
        <v>2</v>
      </c>
      <c r="F1190">
        <v>5</v>
      </c>
      <c r="G1190">
        <v>3</v>
      </c>
      <c r="H1190" cm="1">
        <f t="array" ref="H1190">_xlfn.IFS(Sheet1!I1190="Human Resources",0,Sheet1!I1190="Life Sciences",1,Sheet1!I1190="Marketing",2,Sheet1!I1190="Medical",3,Sheet1!I1190="Technical Degree",4,Sheet1!I1190="Other",5)</f>
        <v>3</v>
      </c>
      <c r="I1190">
        <v>1</v>
      </c>
      <c r="J1190">
        <v>1669</v>
      </c>
      <c r="K1190">
        <v>1</v>
      </c>
      <c r="L1190">
        <f>IF(Sheet1!M1190="Male",0,1)</f>
        <v>0</v>
      </c>
      <c r="M1190">
        <v>43</v>
      </c>
      <c r="N1190">
        <v>2</v>
      </c>
      <c r="O1190">
        <v>2</v>
      </c>
      <c r="P1190" cm="1">
        <f t="array" ref="P1190">_xlfn.IFS(Sheet1!Q1190="Healthcare Representative",0,Sheet1!Q1190="Human Resources",1,Sheet1!Q1190="Laboratory Technician",2,Sheet1!Q1190="Manager",3,Sheet1!Q1190="Manufacturing Director",4,Sheet1!Q1190="Research Director",5,Sheet1!Q1190="Research Scientist",6,Sheet1!Q1190="Sales Executive",7,Sheet1!Q1190="Sales Representative",8)</f>
        <v>7</v>
      </c>
      <c r="Q1190">
        <v>2</v>
      </c>
      <c r="R1190">
        <f>IF(Sheet1!S1190="Single",0,IF(Sheet1!S1190="Married",1,2))</f>
        <v>2</v>
      </c>
      <c r="S1190">
        <v>4187</v>
      </c>
      <c r="T1190">
        <v>3356</v>
      </c>
      <c r="U1190">
        <v>1</v>
      </c>
      <c r="V1190">
        <f>IF(Sheet1!X1190="No",0,1)</f>
        <v>1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</row>
    <row r="1191" spans="1:34" x14ac:dyDescent="0.3">
      <c r="A1191">
        <f>IF(Sheet1!C1191="No",0,1)</f>
        <v>0</v>
      </c>
      <c r="B1191">
        <v>33</v>
      </c>
      <c r="C1191">
        <f>IF(Sheet1!D1191="Non-Travel",0,IF(Sheet1!D1191="Travel_Frequently",1,2))</f>
        <v>2</v>
      </c>
      <c r="D1191">
        <v>392</v>
      </c>
      <c r="E1191">
        <f>IF(Sheet1!F1191="Human Resources",0,IF(Sheet1!F1191="Research &amp; Development",1,2))</f>
        <v>2</v>
      </c>
      <c r="F1191">
        <v>2</v>
      </c>
      <c r="G1191">
        <v>4</v>
      </c>
      <c r="H1191" cm="1">
        <f t="array" ref="H1191">_xlfn.IFS(Sheet1!I1191="Human Resources",0,Sheet1!I1191="Life Sciences",1,Sheet1!I1191="Marketing",2,Sheet1!I1191="Medical",3,Sheet1!I1191="Technical Degree",4,Sheet1!I1191="Other",5)</f>
        <v>3</v>
      </c>
      <c r="I1191">
        <v>1</v>
      </c>
      <c r="J1191">
        <v>1670</v>
      </c>
      <c r="K1191">
        <v>4</v>
      </c>
      <c r="L1191">
        <f>IF(Sheet1!M1191="Male",0,1)</f>
        <v>0</v>
      </c>
      <c r="M1191">
        <v>93</v>
      </c>
      <c r="N1191">
        <v>3</v>
      </c>
      <c r="O1191">
        <v>2</v>
      </c>
      <c r="P1191" cm="1">
        <f t="array" ref="P1191">_xlfn.IFS(Sheet1!Q1191="Healthcare Representative",0,Sheet1!Q1191="Human Resources",1,Sheet1!Q1191="Laboratory Technician",2,Sheet1!Q1191="Manager",3,Sheet1!Q1191="Manufacturing Director",4,Sheet1!Q1191="Research Director",5,Sheet1!Q1191="Research Scientist",6,Sheet1!Q1191="Sales Executive",7,Sheet1!Q1191="Sales Representative",8)</f>
        <v>7</v>
      </c>
      <c r="Q1191">
        <v>4</v>
      </c>
      <c r="R1191">
        <f>IF(Sheet1!S1191="Single",0,IF(Sheet1!S1191="Married",1,2))</f>
        <v>2</v>
      </c>
      <c r="S1191">
        <v>5505</v>
      </c>
      <c r="T1191">
        <v>3921</v>
      </c>
      <c r="U1191">
        <v>1</v>
      </c>
      <c r="V1191">
        <f>IF(Sheet1!X1191="No",0,1)</f>
        <v>0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</row>
    <row r="1192" spans="1:34" x14ac:dyDescent="0.3">
      <c r="A1192">
        <f>IF(Sheet1!C1192="No",0,1)</f>
        <v>0</v>
      </c>
      <c r="B1192">
        <v>32</v>
      </c>
      <c r="C1192">
        <f>IF(Sheet1!D1192="Non-Travel",0,IF(Sheet1!D1192="Travel_Frequently",1,2))</f>
        <v>2</v>
      </c>
      <c r="D1192">
        <v>977</v>
      </c>
      <c r="E1192">
        <f>IF(Sheet1!F1192="Human Resources",0,IF(Sheet1!F1192="Research &amp; Development",1,2))</f>
        <v>1</v>
      </c>
      <c r="F1192">
        <v>2</v>
      </c>
      <c r="G1192">
        <v>3</v>
      </c>
      <c r="H1192" cm="1">
        <f t="array" ref="H1192">_xlfn.IFS(Sheet1!I1192="Human Resources",0,Sheet1!I1192="Life Sciences",1,Sheet1!I1192="Marketing",2,Sheet1!I1192="Medical",3,Sheet1!I1192="Technical Degree",4,Sheet1!I1192="Other",5)</f>
        <v>3</v>
      </c>
      <c r="I1192">
        <v>1</v>
      </c>
      <c r="J1192">
        <v>1671</v>
      </c>
      <c r="K1192">
        <v>4</v>
      </c>
      <c r="L1192">
        <f>IF(Sheet1!M1192="Male",0,1)</f>
        <v>0</v>
      </c>
      <c r="M1192">
        <v>45</v>
      </c>
      <c r="N1192">
        <v>3</v>
      </c>
      <c r="O1192">
        <v>2</v>
      </c>
      <c r="P1192" cm="1">
        <f t="array" ref="P1192">_xlfn.IFS(Sheet1!Q1192="Healthcare Representative",0,Sheet1!Q1192="Human Resources",1,Sheet1!Q1192="Laboratory Technician",2,Sheet1!Q1192="Manager",3,Sheet1!Q1192="Manufacturing Director",4,Sheet1!Q1192="Research Director",5,Sheet1!Q1192="Research Scientist",6,Sheet1!Q1192="Sales Executive",7,Sheet1!Q1192="Sales Representative",8)</f>
        <v>6</v>
      </c>
      <c r="Q1192">
        <v>2</v>
      </c>
      <c r="R1192">
        <f>IF(Sheet1!S1192="Single",0,IF(Sheet1!S1192="Married",1,2))</f>
        <v>2</v>
      </c>
      <c r="S1192">
        <v>5470</v>
      </c>
      <c r="T1192">
        <v>25518</v>
      </c>
      <c r="U1192">
        <v>0</v>
      </c>
      <c r="V1192">
        <f>IF(Sheet1!X1192="No",0,1)</f>
        <v>0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</row>
    <row r="1193" spans="1:34" x14ac:dyDescent="0.3">
      <c r="A1193">
        <f>IF(Sheet1!C1193="No",0,1)</f>
        <v>0</v>
      </c>
      <c r="B1193">
        <v>31</v>
      </c>
      <c r="C1193">
        <f>IF(Sheet1!D1193="Non-Travel",0,IF(Sheet1!D1193="Travel_Frequently",1,2))</f>
        <v>2</v>
      </c>
      <c r="D1193">
        <v>1112</v>
      </c>
      <c r="E1193">
        <f>IF(Sheet1!F1193="Human Resources",0,IF(Sheet1!F1193="Research &amp; Development",1,2))</f>
        <v>2</v>
      </c>
      <c r="F1193">
        <v>5</v>
      </c>
      <c r="G1193">
        <v>4</v>
      </c>
      <c r="H1193" cm="1">
        <f t="array" ref="H1193">_xlfn.IFS(Sheet1!I1193="Human Resources",0,Sheet1!I1193="Life Sciences",1,Sheet1!I1193="Marketing",2,Sheet1!I1193="Medical",3,Sheet1!I1193="Technical Degree",4,Sheet1!I1193="Other",5)</f>
        <v>1</v>
      </c>
      <c r="I1193">
        <v>1</v>
      </c>
      <c r="J1193">
        <v>1673</v>
      </c>
      <c r="K1193">
        <v>1</v>
      </c>
      <c r="L1193">
        <f>IF(Sheet1!M1193="Male",0,1)</f>
        <v>1</v>
      </c>
      <c r="M1193">
        <v>67</v>
      </c>
      <c r="N1193">
        <v>3</v>
      </c>
      <c r="O1193">
        <v>2</v>
      </c>
      <c r="P1193" cm="1">
        <f t="array" ref="P1193">_xlfn.IFS(Sheet1!Q1193="Healthcare Representative",0,Sheet1!Q1193="Human Resources",1,Sheet1!Q1193="Laboratory Technician",2,Sheet1!Q1193="Manager",3,Sheet1!Q1193="Manufacturing Director",4,Sheet1!Q1193="Research Director",5,Sheet1!Q1193="Research Scientist",6,Sheet1!Q1193="Sales Executive",7,Sheet1!Q1193="Sales Representative",8)</f>
        <v>7</v>
      </c>
      <c r="Q1193">
        <v>4</v>
      </c>
      <c r="R1193">
        <f>IF(Sheet1!S1193="Single",0,IF(Sheet1!S1193="Married",1,2))</f>
        <v>1</v>
      </c>
      <c r="S1193">
        <v>5476</v>
      </c>
      <c r="T1193">
        <v>22589</v>
      </c>
      <c r="U1193">
        <v>1</v>
      </c>
      <c r="V1193">
        <f>IF(Sheet1!X1193="No",0,1)</f>
        <v>0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</row>
    <row r="1194" spans="1:34" x14ac:dyDescent="0.3">
      <c r="A1194">
        <f>IF(Sheet1!C1194="No",0,1)</f>
        <v>0</v>
      </c>
      <c r="B1194">
        <v>49</v>
      </c>
      <c r="C1194">
        <f>IF(Sheet1!D1194="Non-Travel",0,IF(Sheet1!D1194="Travel_Frequently",1,2))</f>
        <v>2</v>
      </c>
      <c r="D1194">
        <v>464</v>
      </c>
      <c r="E1194">
        <f>IF(Sheet1!F1194="Human Resources",0,IF(Sheet1!F1194="Research &amp; Development",1,2))</f>
        <v>1</v>
      </c>
      <c r="F1194">
        <v>16</v>
      </c>
      <c r="G1194">
        <v>3</v>
      </c>
      <c r="H1194" cm="1">
        <f t="array" ref="H1194">_xlfn.IFS(Sheet1!I1194="Human Resources",0,Sheet1!I1194="Life Sciences",1,Sheet1!I1194="Marketing",2,Sheet1!I1194="Medical",3,Sheet1!I1194="Technical Degree",4,Sheet1!I1194="Other",5)</f>
        <v>3</v>
      </c>
      <c r="I1194">
        <v>1</v>
      </c>
      <c r="J1194">
        <v>1674</v>
      </c>
      <c r="K1194">
        <v>4</v>
      </c>
      <c r="L1194">
        <f>IF(Sheet1!M1194="Male",0,1)</f>
        <v>1</v>
      </c>
      <c r="M1194">
        <v>74</v>
      </c>
      <c r="N1194">
        <v>3</v>
      </c>
      <c r="O1194">
        <v>1</v>
      </c>
      <c r="P1194" cm="1">
        <f t="array" ref="P1194">_xlfn.IFS(Sheet1!Q1194="Healthcare Representative",0,Sheet1!Q1194="Human Resources",1,Sheet1!Q1194="Laboratory Technician",2,Sheet1!Q1194="Manager",3,Sheet1!Q1194="Manufacturing Director",4,Sheet1!Q1194="Research Director",5,Sheet1!Q1194="Research Scientist",6,Sheet1!Q1194="Sales Executive",7,Sheet1!Q1194="Sales Representative",8)</f>
        <v>2</v>
      </c>
      <c r="Q1194">
        <v>1</v>
      </c>
      <c r="R1194">
        <f>IF(Sheet1!S1194="Single",0,IF(Sheet1!S1194="Married",1,2))</f>
        <v>2</v>
      </c>
      <c r="S1194">
        <v>2587</v>
      </c>
      <c r="T1194">
        <v>24941</v>
      </c>
      <c r="U1194">
        <v>4</v>
      </c>
      <c r="V1194">
        <f>IF(Sheet1!X1194="No",0,1)</f>
        <v>1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</row>
    <row r="1195" spans="1:34" x14ac:dyDescent="0.3">
      <c r="A1195">
        <f>IF(Sheet1!C1195="No",0,1)</f>
        <v>0</v>
      </c>
      <c r="B1195">
        <v>38</v>
      </c>
      <c r="C1195">
        <f>IF(Sheet1!D1195="Non-Travel",0,IF(Sheet1!D1195="Travel_Frequently",1,2))</f>
        <v>1</v>
      </c>
      <c r="D1195">
        <v>148</v>
      </c>
      <c r="E1195">
        <f>IF(Sheet1!F1195="Human Resources",0,IF(Sheet1!F1195="Research &amp; Development",1,2))</f>
        <v>1</v>
      </c>
      <c r="F1195">
        <v>2</v>
      </c>
      <c r="G1195">
        <v>3</v>
      </c>
      <c r="H1195" cm="1">
        <f t="array" ref="H1195">_xlfn.IFS(Sheet1!I1195="Human Resources",0,Sheet1!I1195="Life Sciences",1,Sheet1!I1195="Marketing",2,Sheet1!I1195="Medical",3,Sheet1!I1195="Technical Degree",4,Sheet1!I1195="Other",5)</f>
        <v>3</v>
      </c>
      <c r="I1195">
        <v>1</v>
      </c>
      <c r="J1195">
        <v>1675</v>
      </c>
      <c r="K1195">
        <v>4</v>
      </c>
      <c r="L1195">
        <f>IF(Sheet1!M1195="Male",0,1)</f>
        <v>1</v>
      </c>
      <c r="M1195">
        <v>42</v>
      </c>
      <c r="N1195">
        <v>2</v>
      </c>
      <c r="O1195">
        <v>1</v>
      </c>
      <c r="P1195" cm="1">
        <f t="array" ref="P1195">_xlfn.IFS(Sheet1!Q1195="Healthcare Representative",0,Sheet1!Q1195="Human Resources",1,Sheet1!Q1195="Laboratory Technician",2,Sheet1!Q1195="Manager",3,Sheet1!Q1195="Manufacturing Director",4,Sheet1!Q1195="Research Director",5,Sheet1!Q1195="Research Scientist",6,Sheet1!Q1195="Sales Executive",7,Sheet1!Q1195="Sales Representative",8)</f>
        <v>2</v>
      </c>
      <c r="Q1195">
        <v>2</v>
      </c>
      <c r="R1195">
        <f>IF(Sheet1!S1195="Single",0,IF(Sheet1!S1195="Married",1,2))</f>
        <v>0</v>
      </c>
      <c r="S1195">
        <v>2440</v>
      </c>
      <c r="T1195">
        <v>23826</v>
      </c>
      <c r="U1195">
        <v>1</v>
      </c>
      <c r="V1195">
        <f>IF(Sheet1!X1195="No",0,1)</f>
        <v>0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</row>
    <row r="1196" spans="1:34" x14ac:dyDescent="0.3">
      <c r="A1196">
        <f>IF(Sheet1!C1196="No",0,1)</f>
        <v>0</v>
      </c>
      <c r="B1196">
        <v>47</v>
      </c>
      <c r="C1196">
        <f>IF(Sheet1!D1196="Non-Travel",0,IF(Sheet1!D1196="Travel_Frequently",1,2))</f>
        <v>2</v>
      </c>
      <c r="D1196">
        <v>1225</v>
      </c>
      <c r="E1196">
        <f>IF(Sheet1!F1196="Human Resources",0,IF(Sheet1!F1196="Research &amp; Development",1,2))</f>
        <v>2</v>
      </c>
      <c r="F1196">
        <v>2</v>
      </c>
      <c r="G1196">
        <v>4</v>
      </c>
      <c r="H1196" cm="1">
        <f t="array" ref="H1196">_xlfn.IFS(Sheet1!I1196="Human Resources",0,Sheet1!I1196="Life Sciences",1,Sheet1!I1196="Marketing",2,Sheet1!I1196="Medical",3,Sheet1!I1196="Technical Degree",4,Sheet1!I1196="Other",5)</f>
        <v>1</v>
      </c>
      <c r="I1196">
        <v>1</v>
      </c>
      <c r="J1196">
        <v>1676</v>
      </c>
      <c r="K1196">
        <v>2</v>
      </c>
      <c r="L1196">
        <f>IF(Sheet1!M1196="Male",0,1)</f>
        <v>1</v>
      </c>
      <c r="M1196">
        <v>47</v>
      </c>
      <c r="N1196">
        <v>4</v>
      </c>
      <c r="O1196">
        <v>4</v>
      </c>
      <c r="P1196" cm="1">
        <f t="array" ref="P1196">_xlfn.IFS(Sheet1!Q1196="Healthcare Representative",0,Sheet1!Q1196="Human Resources",1,Sheet1!Q1196="Laboratory Technician",2,Sheet1!Q1196="Manager",3,Sheet1!Q1196="Manufacturing Director",4,Sheet1!Q1196="Research Director",5,Sheet1!Q1196="Research Scientist",6,Sheet1!Q1196="Sales Executive",7,Sheet1!Q1196="Sales Representative",8)</f>
        <v>3</v>
      </c>
      <c r="Q1196">
        <v>2</v>
      </c>
      <c r="R1196">
        <f>IF(Sheet1!S1196="Single",0,IF(Sheet1!S1196="Married",1,2))</f>
        <v>2</v>
      </c>
      <c r="S1196">
        <v>15972</v>
      </c>
      <c r="T1196">
        <v>21086</v>
      </c>
      <c r="U1196">
        <v>6</v>
      </c>
      <c r="V1196">
        <f>IF(Sheet1!X1196="No",0,1)</f>
        <v>0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</row>
    <row r="1197" spans="1:34" x14ac:dyDescent="0.3">
      <c r="A1197">
        <f>IF(Sheet1!C1197="No",0,1)</f>
        <v>0</v>
      </c>
      <c r="B1197">
        <v>49</v>
      </c>
      <c r="C1197">
        <f>IF(Sheet1!D1197="Non-Travel",0,IF(Sheet1!D1197="Travel_Frequently",1,2))</f>
        <v>2</v>
      </c>
      <c r="D1197">
        <v>809</v>
      </c>
      <c r="E1197">
        <f>IF(Sheet1!F1197="Human Resources",0,IF(Sheet1!F1197="Research &amp; Development",1,2))</f>
        <v>1</v>
      </c>
      <c r="F1197">
        <v>1</v>
      </c>
      <c r="G1197">
        <v>3</v>
      </c>
      <c r="H1197" cm="1">
        <f t="array" ref="H1197">_xlfn.IFS(Sheet1!I1197="Human Resources",0,Sheet1!I1197="Life Sciences",1,Sheet1!I1197="Marketing",2,Sheet1!I1197="Medical",3,Sheet1!I1197="Technical Degree",4,Sheet1!I1197="Other",5)</f>
        <v>1</v>
      </c>
      <c r="I1197">
        <v>1</v>
      </c>
      <c r="J1197">
        <v>1677</v>
      </c>
      <c r="K1197">
        <v>3</v>
      </c>
      <c r="L1197">
        <f>IF(Sheet1!M1197="Male",0,1)</f>
        <v>0</v>
      </c>
      <c r="M1197">
        <v>36</v>
      </c>
      <c r="N1197">
        <v>3</v>
      </c>
      <c r="O1197">
        <v>4</v>
      </c>
      <c r="P1197" cm="1">
        <f t="array" ref="P1197">_xlfn.IFS(Sheet1!Q1197="Healthcare Representative",0,Sheet1!Q1197="Human Resources",1,Sheet1!Q1197="Laboratory Technician",2,Sheet1!Q1197="Manager",3,Sheet1!Q1197="Manufacturing Director",4,Sheet1!Q1197="Research Director",5,Sheet1!Q1197="Research Scientist",6,Sheet1!Q1197="Sales Executive",7,Sheet1!Q1197="Sales Representative",8)</f>
        <v>3</v>
      </c>
      <c r="Q1197">
        <v>3</v>
      </c>
      <c r="R1197">
        <f>IF(Sheet1!S1197="Single",0,IF(Sheet1!S1197="Married",1,2))</f>
        <v>0</v>
      </c>
      <c r="S1197">
        <v>15379</v>
      </c>
      <c r="T1197">
        <v>22384</v>
      </c>
      <c r="U1197">
        <v>4</v>
      </c>
      <c r="V1197">
        <f>IF(Sheet1!X1197="No",0,1)</f>
        <v>0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</row>
    <row r="1198" spans="1:34" x14ac:dyDescent="0.3">
      <c r="A1198">
        <f>IF(Sheet1!C1198="No",0,1)</f>
        <v>0</v>
      </c>
      <c r="B1198">
        <v>41</v>
      </c>
      <c r="C1198">
        <f>IF(Sheet1!D1198="Non-Travel",0,IF(Sheet1!D1198="Travel_Frequently",1,2))</f>
        <v>2</v>
      </c>
      <c r="D1198">
        <v>1206</v>
      </c>
      <c r="E1198">
        <f>IF(Sheet1!F1198="Human Resources",0,IF(Sheet1!F1198="Research &amp; Development",1,2))</f>
        <v>2</v>
      </c>
      <c r="F1198">
        <v>23</v>
      </c>
      <c r="G1198">
        <v>2</v>
      </c>
      <c r="H1198" cm="1">
        <f t="array" ref="H1198">_xlfn.IFS(Sheet1!I1198="Human Resources",0,Sheet1!I1198="Life Sciences",1,Sheet1!I1198="Marketing",2,Sheet1!I1198="Medical",3,Sheet1!I1198="Technical Degree",4,Sheet1!I1198="Other",5)</f>
        <v>1</v>
      </c>
      <c r="I1198">
        <v>1</v>
      </c>
      <c r="J1198">
        <v>1678</v>
      </c>
      <c r="K1198">
        <v>4</v>
      </c>
      <c r="L1198">
        <f>IF(Sheet1!M1198="Male",0,1)</f>
        <v>0</v>
      </c>
      <c r="M1198">
        <v>80</v>
      </c>
      <c r="N1198">
        <v>3</v>
      </c>
      <c r="O1198">
        <v>3</v>
      </c>
      <c r="P1198" cm="1">
        <f t="array" ref="P1198">_xlfn.IFS(Sheet1!Q1198="Healthcare Representative",0,Sheet1!Q1198="Human Resources",1,Sheet1!Q1198="Laboratory Technician",2,Sheet1!Q1198="Manager",3,Sheet1!Q1198="Manufacturing Director",4,Sheet1!Q1198="Research Director",5,Sheet1!Q1198="Research Scientist",6,Sheet1!Q1198="Sales Executive",7,Sheet1!Q1198="Sales Representative",8)</f>
        <v>7</v>
      </c>
      <c r="Q1198">
        <v>3</v>
      </c>
      <c r="R1198">
        <f>IF(Sheet1!S1198="Single",0,IF(Sheet1!S1198="Married",1,2))</f>
        <v>0</v>
      </c>
      <c r="S1198">
        <v>7082</v>
      </c>
      <c r="T1198">
        <v>11591</v>
      </c>
      <c r="U1198">
        <v>3</v>
      </c>
      <c r="V1198">
        <f>IF(Sheet1!X1198="No",0,1)</f>
        <v>1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</row>
    <row r="1199" spans="1:34" x14ac:dyDescent="0.3">
      <c r="A1199">
        <f>IF(Sheet1!C1199="No",0,1)</f>
        <v>0</v>
      </c>
      <c r="B1199">
        <v>20</v>
      </c>
      <c r="C1199">
        <f>IF(Sheet1!D1199="Non-Travel",0,IF(Sheet1!D1199="Travel_Frequently",1,2))</f>
        <v>2</v>
      </c>
      <c r="D1199">
        <v>727</v>
      </c>
      <c r="E1199">
        <f>IF(Sheet1!F1199="Human Resources",0,IF(Sheet1!F1199="Research &amp; Development",1,2))</f>
        <v>2</v>
      </c>
      <c r="F1199">
        <v>9</v>
      </c>
      <c r="G1199">
        <v>1</v>
      </c>
      <c r="H1199" cm="1">
        <f t="array" ref="H1199">_xlfn.IFS(Sheet1!I1199="Human Resources",0,Sheet1!I1199="Life Sciences",1,Sheet1!I1199="Marketing",2,Sheet1!I1199="Medical",3,Sheet1!I1199="Technical Degree",4,Sheet1!I1199="Other",5)</f>
        <v>1</v>
      </c>
      <c r="I1199">
        <v>1</v>
      </c>
      <c r="J1199">
        <v>1680</v>
      </c>
      <c r="K1199">
        <v>4</v>
      </c>
      <c r="L1199">
        <f>IF(Sheet1!M1199="Male",0,1)</f>
        <v>0</v>
      </c>
      <c r="M1199">
        <v>54</v>
      </c>
      <c r="N1199">
        <v>3</v>
      </c>
      <c r="O1199">
        <v>1</v>
      </c>
      <c r="P1199" cm="1">
        <f t="array" ref="P1199">_xlfn.IFS(Sheet1!Q1199="Healthcare Representative",0,Sheet1!Q1199="Human Resources",1,Sheet1!Q1199="Laboratory Technician",2,Sheet1!Q1199="Manager",3,Sheet1!Q1199="Manufacturing Director",4,Sheet1!Q1199="Research Director",5,Sheet1!Q1199="Research Scientist",6,Sheet1!Q1199="Sales Executive",7,Sheet1!Q1199="Sales Representative",8)</f>
        <v>8</v>
      </c>
      <c r="Q1199">
        <v>1</v>
      </c>
      <c r="R1199">
        <f>IF(Sheet1!S1199="Single",0,IF(Sheet1!S1199="Married",1,2))</f>
        <v>0</v>
      </c>
      <c r="S1199">
        <v>2728</v>
      </c>
      <c r="T1199">
        <v>21082</v>
      </c>
      <c r="U1199">
        <v>1</v>
      </c>
      <c r="V1199">
        <f>IF(Sheet1!X1199="No",0,1)</f>
        <v>0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</row>
    <row r="1200" spans="1:34" x14ac:dyDescent="0.3">
      <c r="A1200">
        <f>IF(Sheet1!C1200="No",0,1)</f>
        <v>0</v>
      </c>
      <c r="B1200">
        <v>33</v>
      </c>
      <c r="C1200">
        <f>IF(Sheet1!D1200="Non-Travel",0,IF(Sheet1!D1200="Travel_Frequently",1,2))</f>
        <v>0</v>
      </c>
      <c r="D1200">
        <v>530</v>
      </c>
      <c r="E1200">
        <f>IF(Sheet1!F1200="Human Resources",0,IF(Sheet1!F1200="Research &amp; Development",1,2))</f>
        <v>2</v>
      </c>
      <c r="F1200">
        <v>16</v>
      </c>
      <c r="G1200">
        <v>3</v>
      </c>
      <c r="H1200" cm="1">
        <f t="array" ref="H1200">_xlfn.IFS(Sheet1!I1200="Human Resources",0,Sheet1!I1200="Life Sciences",1,Sheet1!I1200="Marketing",2,Sheet1!I1200="Medical",3,Sheet1!I1200="Technical Degree",4,Sheet1!I1200="Other",5)</f>
        <v>1</v>
      </c>
      <c r="I1200">
        <v>1</v>
      </c>
      <c r="J1200">
        <v>1681</v>
      </c>
      <c r="K1200">
        <v>3</v>
      </c>
      <c r="L1200">
        <f>IF(Sheet1!M1200="Male",0,1)</f>
        <v>1</v>
      </c>
      <c r="M1200">
        <v>36</v>
      </c>
      <c r="N1200">
        <v>3</v>
      </c>
      <c r="O1200">
        <v>2</v>
      </c>
      <c r="P1200" cm="1">
        <f t="array" ref="P1200">_xlfn.IFS(Sheet1!Q1200="Healthcare Representative",0,Sheet1!Q1200="Human Resources",1,Sheet1!Q1200="Laboratory Technician",2,Sheet1!Q1200="Manager",3,Sheet1!Q1200="Manufacturing Director",4,Sheet1!Q1200="Research Director",5,Sheet1!Q1200="Research Scientist",6,Sheet1!Q1200="Sales Executive",7,Sheet1!Q1200="Sales Representative",8)</f>
        <v>7</v>
      </c>
      <c r="Q1200">
        <v>4</v>
      </c>
      <c r="R1200">
        <f>IF(Sheet1!S1200="Single",0,IF(Sheet1!S1200="Married",1,2))</f>
        <v>2</v>
      </c>
      <c r="S1200">
        <v>5368</v>
      </c>
      <c r="T1200">
        <v>16130</v>
      </c>
      <c r="U1200">
        <v>1</v>
      </c>
      <c r="V1200">
        <f>IF(Sheet1!X1200="No",0,1)</f>
        <v>1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</row>
    <row r="1201" spans="1:34" x14ac:dyDescent="0.3">
      <c r="A1201">
        <f>IF(Sheet1!C1201="No",0,1)</f>
        <v>0</v>
      </c>
      <c r="B1201">
        <v>36</v>
      </c>
      <c r="C1201">
        <f>IF(Sheet1!D1201="Non-Travel",0,IF(Sheet1!D1201="Travel_Frequently",1,2))</f>
        <v>2</v>
      </c>
      <c r="D1201">
        <v>1351</v>
      </c>
      <c r="E1201">
        <f>IF(Sheet1!F1201="Human Resources",0,IF(Sheet1!F1201="Research &amp; Development",1,2))</f>
        <v>1</v>
      </c>
      <c r="F1201">
        <v>26</v>
      </c>
      <c r="G1201">
        <v>4</v>
      </c>
      <c r="H1201" cm="1">
        <f t="array" ref="H1201">_xlfn.IFS(Sheet1!I1201="Human Resources",0,Sheet1!I1201="Life Sciences",1,Sheet1!I1201="Marketing",2,Sheet1!I1201="Medical",3,Sheet1!I1201="Technical Degree",4,Sheet1!I1201="Other",5)</f>
        <v>1</v>
      </c>
      <c r="I1201">
        <v>1</v>
      </c>
      <c r="J1201">
        <v>1682</v>
      </c>
      <c r="K1201">
        <v>1</v>
      </c>
      <c r="L1201">
        <f>IF(Sheet1!M1201="Male",0,1)</f>
        <v>0</v>
      </c>
      <c r="M1201">
        <v>80</v>
      </c>
      <c r="N1201">
        <v>3</v>
      </c>
      <c r="O1201">
        <v>2</v>
      </c>
      <c r="P1201" cm="1">
        <f t="array" ref="P1201">_xlfn.IFS(Sheet1!Q1201="Healthcare Representative",0,Sheet1!Q1201="Human Resources",1,Sheet1!Q1201="Laboratory Technician",2,Sheet1!Q1201="Manager",3,Sheet1!Q1201="Manufacturing Director",4,Sheet1!Q1201="Research Director",5,Sheet1!Q1201="Research Scientist",6,Sheet1!Q1201="Sales Executive",7,Sheet1!Q1201="Sales Representative",8)</f>
        <v>0</v>
      </c>
      <c r="Q1201">
        <v>3</v>
      </c>
      <c r="R1201">
        <f>IF(Sheet1!S1201="Single",0,IF(Sheet1!S1201="Married",1,2))</f>
        <v>1</v>
      </c>
      <c r="S1201">
        <v>5347</v>
      </c>
      <c r="T1201">
        <v>7419</v>
      </c>
      <c r="U1201">
        <v>6</v>
      </c>
      <c r="V1201">
        <f>IF(Sheet1!X1201="No",0,1)</f>
        <v>0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</row>
    <row r="1202" spans="1:34" x14ac:dyDescent="0.3">
      <c r="A1202">
        <f>IF(Sheet1!C1202="No",0,1)</f>
        <v>0</v>
      </c>
      <c r="B1202">
        <v>44</v>
      </c>
      <c r="C1202">
        <f>IF(Sheet1!D1202="Non-Travel",0,IF(Sheet1!D1202="Travel_Frequently",1,2))</f>
        <v>2</v>
      </c>
      <c r="D1202">
        <v>528</v>
      </c>
      <c r="E1202">
        <f>IF(Sheet1!F1202="Human Resources",0,IF(Sheet1!F1202="Research &amp; Development",1,2))</f>
        <v>0</v>
      </c>
      <c r="F1202">
        <v>1</v>
      </c>
      <c r="G1202">
        <v>3</v>
      </c>
      <c r="H1202" cm="1">
        <f t="array" ref="H1202">_xlfn.IFS(Sheet1!I1202="Human Resources",0,Sheet1!I1202="Life Sciences",1,Sheet1!I1202="Marketing",2,Sheet1!I1202="Medical",3,Sheet1!I1202="Technical Degree",4,Sheet1!I1202="Other",5)</f>
        <v>1</v>
      </c>
      <c r="I1202">
        <v>1</v>
      </c>
      <c r="J1202">
        <v>1683</v>
      </c>
      <c r="K1202">
        <v>3</v>
      </c>
      <c r="L1202">
        <f>IF(Sheet1!M1202="Male",0,1)</f>
        <v>1</v>
      </c>
      <c r="M1202">
        <v>44</v>
      </c>
      <c r="N1202">
        <v>3</v>
      </c>
      <c r="O1202">
        <v>1</v>
      </c>
      <c r="P1202" cm="1">
        <f t="array" ref="P1202">_xlfn.IFS(Sheet1!Q1202="Healthcare Representative",0,Sheet1!Q1202="Human Resources",1,Sheet1!Q1202="Laboratory Technician",2,Sheet1!Q1202="Manager",3,Sheet1!Q1202="Manufacturing Director",4,Sheet1!Q1202="Research Director",5,Sheet1!Q1202="Research Scientist",6,Sheet1!Q1202="Sales Executive",7,Sheet1!Q1202="Sales Representative",8)</f>
        <v>1</v>
      </c>
      <c r="Q1202">
        <v>4</v>
      </c>
      <c r="R1202">
        <f>IF(Sheet1!S1202="Single",0,IF(Sheet1!S1202="Married",1,2))</f>
        <v>2</v>
      </c>
      <c r="S1202">
        <v>3195</v>
      </c>
      <c r="T1202">
        <v>4167</v>
      </c>
      <c r="U1202">
        <v>4</v>
      </c>
      <c r="V1202">
        <f>IF(Sheet1!X1202="No",0,1)</f>
        <v>1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</row>
    <row r="1203" spans="1:34" x14ac:dyDescent="0.3">
      <c r="A1203">
        <f>IF(Sheet1!C1203="No",0,1)</f>
        <v>1</v>
      </c>
      <c r="B1203">
        <v>23</v>
      </c>
      <c r="C1203">
        <f>IF(Sheet1!D1203="Non-Travel",0,IF(Sheet1!D1203="Travel_Frequently",1,2))</f>
        <v>2</v>
      </c>
      <c r="D1203">
        <v>1320</v>
      </c>
      <c r="E1203">
        <f>IF(Sheet1!F1203="Human Resources",0,IF(Sheet1!F1203="Research &amp; Development",1,2))</f>
        <v>1</v>
      </c>
      <c r="F1203">
        <v>8</v>
      </c>
      <c r="G1203">
        <v>1</v>
      </c>
      <c r="H1203" cm="1">
        <f t="array" ref="H1203">_xlfn.IFS(Sheet1!I1203="Human Resources",0,Sheet1!I1203="Life Sciences",1,Sheet1!I1203="Marketing",2,Sheet1!I1203="Medical",3,Sheet1!I1203="Technical Degree",4,Sheet1!I1203="Other",5)</f>
        <v>3</v>
      </c>
      <c r="I1203">
        <v>1</v>
      </c>
      <c r="J1203">
        <v>1684</v>
      </c>
      <c r="K1203">
        <v>4</v>
      </c>
      <c r="L1203">
        <f>IF(Sheet1!M1203="Male",0,1)</f>
        <v>0</v>
      </c>
      <c r="M1203">
        <v>93</v>
      </c>
      <c r="N1203">
        <v>2</v>
      </c>
      <c r="O1203">
        <v>1</v>
      </c>
      <c r="P1203" cm="1">
        <f t="array" ref="P1203">_xlfn.IFS(Sheet1!Q1203="Healthcare Representative",0,Sheet1!Q1203="Human Resources",1,Sheet1!Q1203="Laboratory Technician",2,Sheet1!Q1203="Manager",3,Sheet1!Q1203="Manufacturing Director",4,Sheet1!Q1203="Research Director",5,Sheet1!Q1203="Research Scientist",6,Sheet1!Q1203="Sales Executive",7,Sheet1!Q1203="Sales Representative",8)</f>
        <v>2</v>
      </c>
      <c r="Q1203">
        <v>3</v>
      </c>
      <c r="R1203">
        <f>IF(Sheet1!S1203="Single",0,IF(Sheet1!S1203="Married",1,2))</f>
        <v>0</v>
      </c>
      <c r="S1203">
        <v>3989</v>
      </c>
      <c r="T1203">
        <v>20586</v>
      </c>
      <c r="U1203">
        <v>1</v>
      </c>
      <c r="V1203">
        <f>IF(Sheet1!X1203="No",0,1)</f>
        <v>1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</row>
    <row r="1204" spans="1:34" x14ac:dyDescent="0.3">
      <c r="A1204">
        <f>IF(Sheet1!C1204="No",0,1)</f>
        <v>0</v>
      </c>
      <c r="B1204">
        <v>38</v>
      </c>
      <c r="C1204">
        <f>IF(Sheet1!D1204="Non-Travel",0,IF(Sheet1!D1204="Travel_Frequently",1,2))</f>
        <v>2</v>
      </c>
      <c r="D1204">
        <v>1495</v>
      </c>
      <c r="E1204">
        <f>IF(Sheet1!F1204="Human Resources",0,IF(Sheet1!F1204="Research &amp; Development",1,2))</f>
        <v>1</v>
      </c>
      <c r="F1204">
        <v>4</v>
      </c>
      <c r="G1204">
        <v>2</v>
      </c>
      <c r="H1204" cm="1">
        <f t="array" ref="H1204">_xlfn.IFS(Sheet1!I1204="Human Resources",0,Sheet1!I1204="Life Sciences",1,Sheet1!I1204="Marketing",2,Sheet1!I1204="Medical",3,Sheet1!I1204="Technical Degree",4,Sheet1!I1204="Other",5)</f>
        <v>3</v>
      </c>
      <c r="I1204">
        <v>1</v>
      </c>
      <c r="J1204">
        <v>1687</v>
      </c>
      <c r="K1204">
        <v>4</v>
      </c>
      <c r="L1204">
        <f>IF(Sheet1!M1204="Male",0,1)</f>
        <v>1</v>
      </c>
      <c r="M1204">
        <v>87</v>
      </c>
      <c r="N1204">
        <v>3</v>
      </c>
      <c r="O1204">
        <v>1</v>
      </c>
      <c r="P1204" cm="1">
        <f t="array" ref="P1204">_xlfn.IFS(Sheet1!Q1204="Healthcare Representative",0,Sheet1!Q1204="Human Resources",1,Sheet1!Q1204="Laboratory Technician",2,Sheet1!Q1204="Manager",3,Sheet1!Q1204="Manufacturing Director",4,Sheet1!Q1204="Research Director",5,Sheet1!Q1204="Research Scientist",6,Sheet1!Q1204="Sales Executive",7,Sheet1!Q1204="Sales Representative",8)</f>
        <v>2</v>
      </c>
      <c r="Q1204">
        <v>3</v>
      </c>
      <c r="R1204">
        <f>IF(Sheet1!S1204="Single",0,IF(Sheet1!S1204="Married",1,2))</f>
        <v>1</v>
      </c>
      <c r="S1204">
        <v>3306</v>
      </c>
      <c r="T1204">
        <v>26176</v>
      </c>
      <c r="U1204">
        <v>7</v>
      </c>
      <c r="V1204">
        <f>IF(Sheet1!X1204="No",0,1)</f>
        <v>0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</row>
    <row r="1205" spans="1:34" x14ac:dyDescent="0.3">
      <c r="A1205">
        <f>IF(Sheet1!C1205="No",0,1)</f>
        <v>0</v>
      </c>
      <c r="B1205">
        <v>53</v>
      </c>
      <c r="C1205">
        <f>IF(Sheet1!D1205="Non-Travel",0,IF(Sheet1!D1205="Travel_Frequently",1,2))</f>
        <v>2</v>
      </c>
      <c r="D1205">
        <v>1395</v>
      </c>
      <c r="E1205">
        <f>IF(Sheet1!F1205="Human Resources",0,IF(Sheet1!F1205="Research &amp; Development",1,2))</f>
        <v>1</v>
      </c>
      <c r="F1205">
        <v>24</v>
      </c>
      <c r="G1205">
        <v>4</v>
      </c>
      <c r="H1205" cm="1">
        <f t="array" ref="H1205">_xlfn.IFS(Sheet1!I1205="Human Resources",0,Sheet1!I1205="Life Sciences",1,Sheet1!I1205="Marketing",2,Sheet1!I1205="Medical",3,Sheet1!I1205="Technical Degree",4,Sheet1!I1205="Other",5)</f>
        <v>3</v>
      </c>
      <c r="I1205">
        <v>1</v>
      </c>
      <c r="J1205">
        <v>1689</v>
      </c>
      <c r="K1205">
        <v>2</v>
      </c>
      <c r="L1205">
        <f>IF(Sheet1!M1205="Male",0,1)</f>
        <v>0</v>
      </c>
      <c r="M1205">
        <v>48</v>
      </c>
      <c r="N1205">
        <v>4</v>
      </c>
      <c r="O1205">
        <v>3</v>
      </c>
      <c r="P1205" cm="1">
        <f t="array" ref="P1205">_xlfn.IFS(Sheet1!Q1205="Healthcare Representative",0,Sheet1!Q1205="Human Resources",1,Sheet1!Q1205="Laboratory Technician",2,Sheet1!Q1205="Manager",3,Sheet1!Q1205="Manufacturing Director",4,Sheet1!Q1205="Research Director",5,Sheet1!Q1205="Research Scientist",6,Sheet1!Q1205="Sales Executive",7,Sheet1!Q1205="Sales Representative",8)</f>
        <v>0</v>
      </c>
      <c r="Q1205">
        <v>4</v>
      </c>
      <c r="R1205">
        <f>IF(Sheet1!S1205="Single",0,IF(Sheet1!S1205="Married",1,2))</f>
        <v>1</v>
      </c>
      <c r="S1205">
        <v>7005</v>
      </c>
      <c r="T1205">
        <v>3458</v>
      </c>
      <c r="U1205">
        <v>3</v>
      </c>
      <c r="V1205">
        <f>IF(Sheet1!X1205="No",0,1)</f>
        <v>0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</row>
    <row r="1206" spans="1:34" x14ac:dyDescent="0.3">
      <c r="A1206">
        <f>IF(Sheet1!C1206="No",0,1)</f>
        <v>1</v>
      </c>
      <c r="B1206">
        <v>48</v>
      </c>
      <c r="C1206">
        <f>IF(Sheet1!D1206="Non-Travel",0,IF(Sheet1!D1206="Travel_Frequently",1,2))</f>
        <v>1</v>
      </c>
      <c r="D1206">
        <v>708</v>
      </c>
      <c r="E1206">
        <f>IF(Sheet1!F1206="Human Resources",0,IF(Sheet1!F1206="Research &amp; Development",1,2))</f>
        <v>2</v>
      </c>
      <c r="F1206">
        <v>7</v>
      </c>
      <c r="G1206">
        <v>2</v>
      </c>
      <c r="H1206" cm="1">
        <f t="array" ref="H1206">_xlfn.IFS(Sheet1!I1206="Human Resources",0,Sheet1!I1206="Life Sciences",1,Sheet1!I1206="Marketing",2,Sheet1!I1206="Medical",3,Sheet1!I1206="Technical Degree",4,Sheet1!I1206="Other",5)</f>
        <v>3</v>
      </c>
      <c r="I1206">
        <v>1</v>
      </c>
      <c r="J1206">
        <v>1691</v>
      </c>
      <c r="K1206">
        <v>4</v>
      </c>
      <c r="L1206">
        <f>IF(Sheet1!M1206="Male",0,1)</f>
        <v>1</v>
      </c>
      <c r="M1206">
        <v>95</v>
      </c>
      <c r="N1206">
        <v>3</v>
      </c>
      <c r="O1206">
        <v>1</v>
      </c>
      <c r="P1206" cm="1">
        <f t="array" ref="P1206">_xlfn.IFS(Sheet1!Q1206="Healthcare Representative",0,Sheet1!Q1206="Human Resources",1,Sheet1!Q1206="Laboratory Technician",2,Sheet1!Q1206="Manager",3,Sheet1!Q1206="Manufacturing Director",4,Sheet1!Q1206="Research Director",5,Sheet1!Q1206="Research Scientist",6,Sheet1!Q1206="Sales Executive",7,Sheet1!Q1206="Sales Representative",8)</f>
        <v>8</v>
      </c>
      <c r="Q1206">
        <v>3</v>
      </c>
      <c r="R1206">
        <f>IF(Sheet1!S1206="Single",0,IF(Sheet1!S1206="Married",1,2))</f>
        <v>1</v>
      </c>
      <c r="S1206">
        <v>2655</v>
      </c>
      <c r="T1206">
        <v>11740</v>
      </c>
      <c r="U1206">
        <v>2</v>
      </c>
      <c r="V1206">
        <f>IF(Sheet1!X1206="No",0,1)</f>
        <v>1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</row>
    <row r="1207" spans="1:34" x14ac:dyDescent="0.3">
      <c r="A1207">
        <f>IF(Sheet1!C1207="No",0,1)</f>
        <v>1</v>
      </c>
      <c r="B1207">
        <v>32</v>
      </c>
      <c r="C1207">
        <f>IF(Sheet1!D1207="Non-Travel",0,IF(Sheet1!D1207="Travel_Frequently",1,2))</f>
        <v>2</v>
      </c>
      <c r="D1207">
        <v>1259</v>
      </c>
      <c r="E1207">
        <f>IF(Sheet1!F1207="Human Resources",0,IF(Sheet1!F1207="Research &amp; Development",1,2))</f>
        <v>1</v>
      </c>
      <c r="F1207">
        <v>2</v>
      </c>
      <c r="G1207">
        <v>4</v>
      </c>
      <c r="H1207" cm="1">
        <f t="array" ref="H1207">_xlfn.IFS(Sheet1!I1207="Human Resources",0,Sheet1!I1207="Life Sciences",1,Sheet1!I1207="Marketing",2,Sheet1!I1207="Medical",3,Sheet1!I1207="Technical Degree",4,Sheet1!I1207="Other",5)</f>
        <v>1</v>
      </c>
      <c r="I1207">
        <v>1</v>
      </c>
      <c r="J1207">
        <v>1692</v>
      </c>
      <c r="K1207">
        <v>4</v>
      </c>
      <c r="L1207">
        <f>IF(Sheet1!M1207="Male",0,1)</f>
        <v>0</v>
      </c>
      <c r="M1207">
        <v>95</v>
      </c>
      <c r="N1207">
        <v>3</v>
      </c>
      <c r="O1207">
        <v>1</v>
      </c>
      <c r="P1207" cm="1">
        <f t="array" ref="P1207">_xlfn.IFS(Sheet1!Q1207="Healthcare Representative",0,Sheet1!Q1207="Human Resources",1,Sheet1!Q1207="Laboratory Technician",2,Sheet1!Q1207="Manager",3,Sheet1!Q1207="Manufacturing Director",4,Sheet1!Q1207="Research Director",5,Sheet1!Q1207="Research Scientist",6,Sheet1!Q1207="Sales Executive",7,Sheet1!Q1207="Sales Representative",8)</f>
        <v>2</v>
      </c>
      <c r="Q1207">
        <v>2</v>
      </c>
      <c r="R1207">
        <f>IF(Sheet1!S1207="Single",0,IF(Sheet1!S1207="Married",1,2))</f>
        <v>0</v>
      </c>
      <c r="S1207">
        <v>1393</v>
      </c>
      <c r="T1207">
        <v>24852</v>
      </c>
      <c r="U1207">
        <v>1</v>
      </c>
      <c r="V1207">
        <f>IF(Sheet1!X1207="No",0,1)</f>
        <v>0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</row>
    <row r="1208" spans="1:34" x14ac:dyDescent="0.3">
      <c r="A1208">
        <f>IF(Sheet1!C1208="No",0,1)</f>
        <v>0</v>
      </c>
      <c r="B1208">
        <v>26</v>
      </c>
      <c r="C1208">
        <f>IF(Sheet1!D1208="Non-Travel",0,IF(Sheet1!D1208="Travel_Frequently",1,2))</f>
        <v>0</v>
      </c>
      <c r="D1208">
        <v>786</v>
      </c>
      <c r="E1208">
        <f>IF(Sheet1!F1208="Human Resources",0,IF(Sheet1!F1208="Research &amp; Development",1,2))</f>
        <v>1</v>
      </c>
      <c r="F1208">
        <v>7</v>
      </c>
      <c r="G1208">
        <v>3</v>
      </c>
      <c r="H1208" cm="1">
        <f t="array" ref="H1208">_xlfn.IFS(Sheet1!I1208="Human Resources",0,Sheet1!I1208="Life Sciences",1,Sheet1!I1208="Marketing",2,Sheet1!I1208="Medical",3,Sheet1!I1208="Technical Degree",4,Sheet1!I1208="Other",5)</f>
        <v>3</v>
      </c>
      <c r="I1208">
        <v>1</v>
      </c>
      <c r="J1208">
        <v>1693</v>
      </c>
      <c r="K1208">
        <v>4</v>
      </c>
      <c r="L1208">
        <f>IF(Sheet1!M1208="Male",0,1)</f>
        <v>0</v>
      </c>
      <c r="M1208">
        <v>76</v>
      </c>
      <c r="N1208">
        <v>3</v>
      </c>
      <c r="O1208">
        <v>1</v>
      </c>
      <c r="P1208" cm="1">
        <f t="array" ref="P1208">_xlfn.IFS(Sheet1!Q1208="Healthcare Representative",0,Sheet1!Q1208="Human Resources",1,Sheet1!Q1208="Laboratory Technician",2,Sheet1!Q1208="Manager",3,Sheet1!Q1208="Manufacturing Director",4,Sheet1!Q1208="Research Director",5,Sheet1!Q1208="Research Scientist",6,Sheet1!Q1208="Sales Executive",7,Sheet1!Q1208="Sales Representative",8)</f>
        <v>2</v>
      </c>
      <c r="Q1208">
        <v>4</v>
      </c>
      <c r="R1208">
        <f>IF(Sheet1!S1208="Single",0,IF(Sheet1!S1208="Married",1,2))</f>
        <v>0</v>
      </c>
      <c r="S1208">
        <v>2570</v>
      </c>
      <c r="T1208">
        <v>11925</v>
      </c>
      <c r="U1208">
        <v>1</v>
      </c>
      <c r="V1208">
        <f>IF(Sheet1!X1208="No",0,1)</f>
        <v>0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</row>
    <row r="1209" spans="1:34" x14ac:dyDescent="0.3">
      <c r="A1209">
        <f>IF(Sheet1!C1209="No",0,1)</f>
        <v>0</v>
      </c>
      <c r="B1209">
        <v>55</v>
      </c>
      <c r="C1209">
        <f>IF(Sheet1!D1209="Non-Travel",0,IF(Sheet1!D1209="Travel_Frequently",1,2))</f>
        <v>2</v>
      </c>
      <c r="D1209">
        <v>1441</v>
      </c>
      <c r="E1209">
        <f>IF(Sheet1!F1209="Human Resources",0,IF(Sheet1!F1209="Research &amp; Development",1,2))</f>
        <v>1</v>
      </c>
      <c r="F1209">
        <v>22</v>
      </c>
      <c r="G1209">
        <v>3</v>
      </c>
      <c r="H1209" cm="1">
        <f t="array" ref="H1209">_xlfn.IFS(Sheet1!I1209="Human Resources",0,Sheet1!I1209="Life Sciences",1,Sheet1!I1209="Marketing",2,Sheet1!I1209="Medical",3,Sheet1!I1209="Technical Degree",4,Sheet1!I1209="Other",5)</f>
        <v>4</v>
      </c>
      <c r="I1209">
        <v>1</v>
      </c>
      <c r="J1209">
        <v>1694</v>
      </c>
      <c r="K1209">
        <v>1</v>
      </c>
      <c r="L1209">
        <f>IF(Sheet1!M1209="Male",0,1)</f>
        <v>0</v>
      </c>
      <c r="M1209">
        <v>94</v>
      </c>
      <c r="N1209">
        <v>2</v>
      </c>
      <c r="O1209">
        <v>1</v>
      </c>
      <c r="P1209" cm="1">
        <f t="array" ref="P1209">_xlfn.IFS(Sheet1!Q1209="Healthcare Representative",0,Sheet1!Q1209="Human Resources",1,Sheet1!Q1209="Laboratory Technician",2,Sheet1!Q1209="Manager",3,Sheet1!Q1209="Manufacturing Director",4,Sheet1!Q1209="Research Director",5,Sheet1!Q1209="Research Scientist",6,Sheet1!Q1209="Sales Executive",7,Sheet1!Q1209="Sales Representative",8)</f>
        <v>6</v>
      </c>
      <c r="Q1209">
        <v>2</v>
      </c>
      <c r="R1209">
        <f>IF(Sheet1!S1209="Single",0,IF(Sheet1!S1209="Married",1,2))</f>
        <v>2</v>
      </c>
      <c r="S1209">
        <v>3537</v>
      </c>
      <c r="T1209">
        <v>23737</v>
      </c>
      <c r="U1209">
        <v>5</v>
      </c>
      <c r="V1209">
        <f>IF(Sheet1!X1209="No",0,1)</f>
        <v>0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</row>
    <row r="1210" spans="1:34" x14ac:dyDescent="0.3">
      <c r="A1210">
        <f>IF(Sheet1!C1210="No",0,1)</f>
        <v>0</v>
      </c>
      <c r="B1210">
        <v>34</v>
      </c>
      <c r="C1210">
        <f>IF(Sheet1!D1210="Non-Travel",0,IF(Sheet1!D1210="Travel_Frequently",1,2))</f>
        <v>2</v>
      </c>
      <c r="D1210">
        <v>1157</v>
      </c>
      <c r="E1210">
        <f>IF(Sheet1!F1210="Human Resources",0,IF(Sheet1!F1210="Research &amp; Development",1,2))</f>
        <v>1</v>
      </c>
      <c r="F1210">
        <v>5</v>
      </c>
      <c r="G1210">
        <v>2</v>
      </c>
      <c r="H1210" cm="1">
        <f t="array" ref="H1210">_xlfn.IFS(Sheet1!I1210="Human Resources",0,Sheet1!I1210="Life Sciences",1,Sheet1!I1210="Marketing",2,Sheet1!I1210="Medical",3,Sheet1!I1210="Technical Degree",4,Sheet1!I1210="Other",5)</f>
        <v>3</v>
      </c>
      <c r="I1210">
        <v>1</v>
      </c>
      <c r="J1210">
        <v>1696</v>
      </c>
      <c r="K1210">
        <v>2</v>
      </c>
      <c r="L1210">
        <f>IF(Sheet1!M1210="Male",0,1)</f>
        <v>0</v>
      </c>
      <c r="M1210">
        <v>57</v>
      </c>
      <c r="N1210">
        <v>2</v>
      </c>
      <c r="O1210">
        <v>2</v>
      </c>
      <c r="P1210" cm="1">
        <f t="array" ref="P1210">_xlfn.IFS(Sheet1!Q1210="Healthcare Representative",0,Sheet1!Q1210="Human Resources",1,Sheet1!Q1210="Laboratory Technician",2,Sheet1!Q1210="Manager",3,Sheet1!Q1210="Manufacturing Director",4,Sheet1!Q1210="Research Director",5,Sheet1!Q1210="Research Scientist",6,Sheet1!Q1210="Sales Executive",7,Sheet1!Q1210="Sales Representative",8)</f>
        <v>2</v>
      </c>
      <c r="Q1210">
        <v>4</v>
      </c>
      <c r="R1210">
        <f>IF(Sheet1!S1210="Single",0,IF(Sheet1!S1210="Married",1,2))</f>
        <v>1</v>
      </c>
      <c r="S1210">
        <v>3986</v>
      </c>
      <c r="T1210">
        <v>11912</v>
      </c>
      <c r="U1210">
        <v>1</v>
      </c>
      <c r="V1210">
        <f>IF(Sheet1!X1210="No",0,1)</f>
        <v>0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</row>
    <row r="1211" spans="1:34" x14ac:dyDescent="0.3">
      <c r="A1211">
        <f>IF(Sheet1!C1211="No",0,1)</f>
        <v>0</v>
      </c>
      <c r="B1211">
        <v>60</v>
      </c>
      <c r="C1211">
        <f>IF(Sheet1!D1211="Non-Travel",0,IF(Sheet1!D1211="Travel_Frequently",1,2))</f>
        <v>2</v>
      </c>
      <c r="D1211">
        <v>370</v>
      </c>
      <c r="E1211">
        <f>IF(Sheet1!F1211="Human Resources",0,IF(Sheet1!F1211="Research &amp; Development",1,2))</f>
        <v>1</v>
      </c>
      <c r="F1211">
        <v>1</v>
      </c>
      <c r="G1211">
        <v>4</v>
      </c>
      <c r="H1211" cm="1">
        <f t="array" ref="H1211">_xlfn.IFS(Sheet1!I1211="Human Resources",0,Sheet1!I1211="Life Sciences",1,Sheet1!I1211="Marketing",2,Sheet1!I1211="Medical",3,Sheet1!I1211="Technical Degree",4,Sheet1!I1211="Other",5)</f>
        <v>3</v>
      </c>
      <c r="I1211">
        <v>1</v>
      </c>
      <c r="J1211">
        <v>1697</v>
      </c>
      <c r="K1211">
        <v>3</v>
      </c>
      <c r="L1211">
        <f>IF(Sheet1!M1211="Male",0,1)</f>
        <v>0</v>
      </c>
      <c r="M1211">
        <v>92</v>
      </c>
      <c r="N1211">
        <v>1</v>
      </c>
      <c r="O1211">
        <v>3</v>
      </c>
      <c r="P1211" cm="1">
        <f t="array" ref="P1211">_xlfn.IFS(Sheet1!Q1211="Healthcare Representative",0,Sheet1!Q1211="Human Resources",1,Sheet1!Q1211="Laboratory Technician",2,Sheet1!Q1211="Manager",3,Sheet1!Q1211="Manufacturing Director",4,Sheet1!Q1211="Research Director",5,Sheet1!Q1211="Research Scientist",6,Sheet1!Q1211="Sales Executive",7,Sheet1!Q1211="Sales Representative",8)</f>
        <v>0</v>
      </c>
      <c r="Q1211">
        <v>4</v>
      </c>
      <c r="R1211">
        <f>IF(Sheet1!S1211="Single",0,IF(Sheet1!S1211="Married",1,2))</f>
        <v>2</v>
      </c>
      <c r="S1211">
        <v>10883</v>
      </c>
      <c r="T1211">
        <v>20467</v>
      </c>
      <c r="U1211">
        <v>3</v>
      </c>
      <c r="V1211">
        <f>IF(Sheet1!X1211="No",0,1)</f>
        <v>0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</row>
    <row r="1212" spans="1:34" x14ac:dyDescent="0.3">
      <c r="A1212">
        <f>IF(Sheet1!C1212="No",0,1)</f>
        <v>0</v>
      </c>
      <c r="B1212">
        <v>33</v>
      </c>
      <c r="C1212">
        <f>IF(Sheet1!D1212="Non-Travel",0,IF(Sheet1!D1212="Travel_Frequently",1,2))</f>
        <v>2</v>
      </c>
      <c r="D1212">
        <v>267</v>
      </c>
      <c r="E1212">
        <f>IF(Sheet1!F1212="Human Resources",0,IF(Sheet1!F1212="Research &amp; Development",1,2))</f>
        <v>1</v>
      </c>
      <c r="F1212">
        <v>21</v>
      </c>
      <c r="G1212">
        <v>3</v>
      </c>
      <c r="H1212" cm="1">
        <f t="array" ref="H1212">_xlfn.IFS(Sheet1!I1212="Human Resources",0,Sheet1!I1212="Life Sciences",1,Sheet1!I1212="Marketing",2,Sheet1!I1212="Medical",3,Sheet1!I1212="Technical Degree",4,Sheet1!I1212="Other",5)</f>
        <v>3</v>
      </c>
      <c r="I1212">
        <v>1</v>
      </c>
      <c r="J1212">
        <v>1698</v>
      </c>
      <c r="K1212">
        <v>2</v>
      </c>
      <c r="L1212">
        <f>IF(Sheet1!M1212="Male",0,1)</f>
        <v>0</v>
      </c>
      <c r="M1212">
        <v>79</v>
      </c>
      <c r="N1212">
        <v>4</v>
      </c>
      <c r="O1212">
        <v>1</v>
      </c>
      <c r="P1212" cm="1">
        <f t="array" ref="P1212">_xlfn.IFS(Sheet1!Q1212="Healthcare Representative",0,Sheet1!Q1212="Human Resources",1,Sheet1!Q1212="Laboratory Technician",2,Sheet1!Q1212="Manager",3,Sheet1!Q1212="Manufacturing Director",4,Sheet1!Q1212="Research Director",5,Sheet1!Q1212="Research Scientist",6,Sheet1!Q1212="Sales Executive",7,Sheet1!Q1212="Sales Representative",8)</f>
        <v>2</v>
      </c>
      <c r="Q1212">
        <v>2</v>
      </c>
      <c r="R1212">
        <f>IF(Sheet1!S1212="Single",0,IF(Sheet1!S1212="Married",1,2))</f>
        <v>1</v>
      </c>
      <c r="S1212">
        <v>2028</v>
      </c>
      <c r="T1212">
        <v>13637</v>
      </c>
      <c r="U1212">
        <v>1</v>
      </c>
      <c r="V1212">
        <f>IF(Sheet1!X1212="No",0,1)</f>
        <v>0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</row>
    <row r="1213" spans="1:34" x14ac:dyDescent="0.3">
      <c r="A1213">
        <f>IF(Sheet1!C1213="No",0,1)</f>
        <v>0</v>
      </c>
      <c r="B1213">
        <v>37</v>
      </c>
      <c r="C1213">
        <f>IF(Sheet1!D1213="Non-Travel",0,IF(Sheet1!D1213="Travel_Frequently",1,2))</f>
        <v>1</v>
      </c>
      <c r="D1213">
        <v>1278</v>
      </c>
      <c r="E1213">
        <f>IF(Sheet1!F1213="Human Resources",0,IF(Sheet1!F1213="Research &amp; Development",1,2))</f>
        <v>2</v>
      </c>
      <c r="F1213">
        <v>1</v>
      </c>
      <c r="G1213">
        <v>4</v>
      </c>
      <c r="H1213" cm="1">
        <f t="array" ref="H1213">_xlfn.IFS(Sheet1!I1213="Human Resources",0,Sheet1!I1213="Life Sciences",1,Sheet1!I1213="Marketing",2,Sheet1!I1213="Medical",3,Sheet1!I1213="Technical Degree",4,Sheet1!I1213="Other",5)</f>
        <v>3</v>
      </c>
      <c r="I1213">
        <v>1</v>
      </c>
      <c r="J1213">
        <v>1700</v>
      </c>
      <c r="K1213">
        <v>3</v>
      </c>
      <c r="L1213">
        <f>IF(Sheet1!M1213="Male",0,1)</f>
        <v>0</v>
      </c>
      <c r="M1213">
        <v>31</v>
      </c>
      <c r="N1213">
        <v>1</v>
      </c>
      <c r="O1213">
        <v>2</v>
      </c>
      <c r="P1213" cm="1">
        <f t="array" ref="P1213">_xlfn.IFS(Sheet1!Q1213="Healthcare Representative",0,Sheet1!Q1213="Human Resources",1,Sheet1!Q1213="Laboratory Technician",2,Sheet1!Q1213="Manager",3,Sheet1!Q1213="Manufacturing Director",4,Sheet1!Q1213="Research Director",5,Sheet1!Q1213="Research Scientist",6,Sheet1!Q1213="Sales Executive",7,Sheet1!Q1213="Sales Representative",8)</f>
        <v>7</v>
      </c>
      <c r="Q1213">
        <v>4</v>
      </c>
      <c r="R1213">
        <f>IF(Sheet1!S1213="Single",0,IF(Sheet1!S1213="Married",1,2))</f>
        <v>2</v>
      </c>
      <c r="S1213">
        <v>9525</v>
      </c>
      <c r="T1213">
        <v>7677</v>
      </c>
      <c r="U1213">
        <v>1</v>
      </c>
      <c r="V1213">
        <f>IF(Sheet1!X1213="No",0,1)</f>
        <v>0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</row>
    <row r="1214" spans="1:34" x14ac:dyDescent="0.3">
      <c r="A1214">
        <f>IF(Sheet1!C1214="No",0,1)</f>
        <v>0</v>
      </c>
      <c r="B1214">
        <v>34</v>
      </c>
      <c r="C1214">
        <f>IF(Sheet1!D1214="Non-Travel",0,IF(Sheet1!D1214="Travel_Frequently",1,2))</f>
        <v>2</v>
      </c>
      <c r="D1214">
        <v>678</v>
      </c>
      <c r="E1214">
        <f>IF(Sheet1!F1214="Human Resources",0,IF(Sheet1!F1214="Research &amp; Development",1,2))</f>
        <v>1</v>
      </c>
      <c r="F1214">
        <v>19</v>
      </c>
      <c r="G1214">
        <v>3</v>
      </c>
      <c r="H1214" cm="1">
        <f t="array" ref="H1214">_xlfn.IFS(Sheet1!I1214="Human Resources",0,Sheet1!I1214="Life Sciences",1,Sheet1!I1214="Marketing",2,Sheet1!I1214="Medical",3,Sheet1!I1214="Technical Degree",4,Sheet1!I1214="Other",5)</f>
        <v>1</v>
      </c>
      <c r="I1214">
        <v>1</v>
      </c>
      <c r="J1214">
        <v>1701</v>
      </c>
      <c r="K1214">
        <v>2</v>
      </c>
      <c r="L1214">
        <f>IF(Sheet1!M1214="Male",0,1)</f>
        <v>1</v>
      </c>
      <c r="M1214">
        <v>35</v>
      </c>
      <c r="N1214">
        <v>2</v>
      </c>
      <c r="O1214">
        <v>1</v>
      </c>
      <c r="P1214" cm="1">
        <f t="array" ref="P1214">_xlfn.IFS(Sheet1!Q1214="Healthcare Representative",0,Sheet1!Q1214="Human Resources",1,Sheet1!Q1214="Laboratory Technician",2,Sheet1!Q1214="Manager",3,Sheet1!Q1214="Manufacturing Director",4,Sheet1!Q1214="Research Director",5,Sheet1!Q1214="Research Scientist",6,Sheet1!Q1214="Sales Executive",7,Sheet1!Q1214="Sales Representative",8)</f>
        <v>6</v>
      </c>
      <c r="Q1214">
        <v>4</v>
      </c>
      <c r="R1214">
        <f>IF(Sheet1!S1214="Single",0,IF(Sheet1!S1214="Married",1,2))</f>
        <v>1</v>
      </c>
      <c r="S1214">
        <v>2929</v>
      </c>
      <c r="T1214">
        <v>20338</v>
      </c>
      <c r="U1214">
        <v>1</v>
      </c>
      <c r="V1214">
        <f>IF(Sheet1!X1214="No",0,1)</f>
        <v>0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</row>
    <row r="1215" spans="1:34" x14ac:dyDescent="0.3">
      <c r="A1215">
        <f>IF(Sheet1!C1215="No",0,1)</f>
        <v>1</v>
      </c>
      <c r="B1215">
        <v>23</v>
      </c>
      <c r="C1215">
        <f>IF(Sheet1!D1215="Non-Travel",0,IF(Sheet1!D1215="Travel_Frequently",1,2))</f>
        <v>2</v>
      </c>
      <c r="D1215">
        <v>427</v>
      </c>
      <c r="E1215">
        <f>IF(Sheet1!F1215="Human Resources",0,IF(Sheet1!F1215="Research &amp; Development",1,2))</f>
        <v>2</v>
      </c>
      <c r="F1215">
        <v>7</v>
      </c>
      <c r="G1215">
        <v>3</v>
      </c>
      <c r="H1215" cm="1">
        <f t="array" ref="H1215">_xlfn.IFS(Sheet1!I1215="Human Resources",0,Sheet1!I1215="Life Sciences",1,Sheet1!I1215="Marketing",2,Sheet1!I1215="Medical",3,Sheet1!I1215="Technical Degree",4,Sheet1!I1215="Other",5)</f>
        <v>1</v>
      </c>
      <c r="I1215">
        <v>1</v>
      </c>
      <c r="J1215">
        <v>1702</v>
      </c>
      <c r="K1215">
        <v>3</v>
      </c>
      <c r="L1215">
        <f>IF(Sheet1!M1215="Male",0,1)</f>
        <v>0</v>
      </c>
      <c r="M1215">
        <v>99</v>
      </c>
      <c r="N1215">
        <v>3</v>
      </c>
      <c r="O1215">
        <v>1</v>
      </c>
      <c r="P1215" cm="1">
        <f t="array" ref="P1215">_xlfn.IFS(Sheet1!Q1215="Healthcare Representative",0,Sheet1!Q1215="Human Resources",1,Sheet1!Q1215="Laboratory Technician",2,Sheet1!Q1215="Manager",3,Sheet1!Q1215="Manufacturing Director",4,Sheet1!Q1215="Research Director",5,Sheet1!Q1215="Research Scientist",6,Sheet1!Q1215="Sales Executive",7,Sheet1!Q1215="Sales Representative",8)</f>
        <v>8</v>
      </c>
      <c r="Q1215">
        <v>4</v>
      </c>
      <c r="R1215">
        <f>IF(Sheet1!S1215="Single",0,IF(Sheet1!S1215="Married",1,2))</f>
        <v>2</v>
      </c>
      <c r="S1215">
        <v>2275</v>
      </c>
      <c r="T1215">
        <v>25103</v>
      </c>
      <c r="U1215">
        <v>1</v>
      </c>
      <c r="V1215">
        <f>IF(Sheet1!X1215="No",0,1)</f>
        <v>1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</row>
    <row r="1216" spans="1:34" x14ac:dyDescent="0.3">
      <c r="A1216">
        <f>IF(Sheet1!C1216="No",0,1)</f>
        <v>0</v>
      </c>
      <c r="B1216">
        <v>44</v>
      </c>
      <c r="C1216">
        <f>IF(Sheet1!D1216="Non-Travel",0,IF(Sheet1!D1216="Travel_Frequently",1,2))</f>
        <v>2</v>
      </c>
      <c r="D1216">
        <v>921</v>
      </c>
      <c r="E1216">
        <f>IF(Sheet1!F1216="Human Resources",0,IF(Sheet1!F1216="Research &amp; Development",1,2))</f>
        <v>1</v>
      </c>
      <c r="F1216">
        <v>2</v>
      </c>
      <c r="G1216">
        <v>3</v>
      </c>
      <c r="H1216" cm="1">
        <f t="array" ref="H1216">_xlfn.IFS(Sheet1!I1216="Human Resources",0,Sheet1!I1216="Life Sciences",1,Sheet1!I1216="Marketing",2,Sheet1!I1216="Medical",3,Sheet1!I1216="Technical Degree",4,Sheet1!I1216="Other",5)</f>
        <v>1</v>
      </c>
      <c r="I1216">
        <v>1</v>
      </c>
      <c r="J1216">
        <v>1703</v>
      </c>
      <c r="K1216">
        <v>3</v>
      </c>
      <c r="L1216">
        <f>IF(Sheet1!M1216="Male",0,1)</f>
        <v>1</v>
      </c>
      <c r="M1216">
        <v>96</v>
      </c>
      <c r="N1216">
        <v>4</v>
      </c>
      <c r="O1216">
        <v>3</v>
      </c>
      <c r="P1216" cm="1">
        <f t="array" ref="P1216">_xlfn.IFS(Sheet1!Q1216="Healthcare Representative",0,Sheet1!Q1216="Human Resources",1,Sheet1!Q1216="Laboratory Technician",2,Sheet1!Q1216="Manager",3,Sheet1!Q1216="Manufacturing Director",4,Sheet1!Q1216="Research Director",5,Sheet1!Q1216="Research Scientist",6,Sheet1!Q1216="Sales Executive",7,Sheet1!Q1216="Sales Representative",8)</f>
        <v>0</v>
      </c>
      <c r="Q1216">
        <v>4</v>
      </c>
      <c r="R1216">
        <f>IF(Sheet1!S1216="Single",0,IF(Sheet1!S1216="Married",1,2))</f>
        <v>1</v>
      </c>
      <c r="S1216">
        <v>7879</v>
      </c>
      <c r="T1216">
        <v>14810</v>
      </c>
      <c r="U1216">
        <v>1</v>
      </c>
      <c r="V1216">
        <f>IF(Sheet1!X1216="No",0,1)</f>
        <v>1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</row>
    <row r="1217" spans="1:34" x14ac:dyDescent="0.3">
      <c r="A1217">
        <f>IF(Sheet1!C1217="No",0,1)</f>
        <v>0</v>
      </c>
      <c r="B1217">
        <v>35</v>
      </c>
      <c r="C1217">
        <f>IF(Sheet1!D1217="Non-Travel",0,IF(Sheet1!D1217="Travel_Frequently",1,2))</f>
        <v>1</v>
      </c>
      <c r="D1217">
        <v>146</v>
      </c>
      <c r="E1217">
        <f>IF(Sheet1!F1217="Human Resources",0,IF(Sheet1!F1217="Research &amp; Development",1,2))</f>
        <v>1</v>
      </c>
      <c r="F1217">
        <v>2</v>
      </c>
      <c r="G1217">
        <v>4</v>
      </c>
      <c r="H1217" cm="1">
        <f t="array" ref="H1217">_xlfn.IFS(Sheet1!I1217="Human Resources",0,Sheet1!I1217="Life Sciences",1,Sheet1!I1217="Marketing",2,Sheet1!I1217="Medical",3,Sheet1!I1217="Technical Degree",4,Sheet1!I1217="Other",5)</f>
        <v>3</v>
      </c>
      <c r="I1217">
        <v>1</v>
      </c>
      <c r="J1217">
        <v>1704</v>
      </c>
      <c r="K1217">
        <v>1</v>
      </c>
      <c r="L1217">
        <f>IF(Sheet1!M1217="Male",0,1)</f>
        <v>0</v>
      </c>
      <c r="M1217">
        <v>79</v>
      </c>
      <c r="N1217">
        <v>2</v>
      </c>
      <c r="O1217">
        <v>1</v>
      </c>
      <c r="P1217" cm="1">
        <f t="array" ref="P1217">_xlfn.IFS(Sheet1!Q1217="Healthcare Representative",0,Sheet1!Q1217="Human Resources",1,Sheet1!Q1217="Laboratory Technician",2,Sheet1!Q1217="Manager",3,Sheet1!Q1217="Manufacturing Director",4,Sheet1!Q1217="Research Director",5,Sheet1!Q1217="Research Scientist",6,Sheet1!Q1217="Sales Executive",7,Sheet1!Q1217="Sales Representative",8)</f>
        <v>6</v>
      </c>
      <c r="Q1217">
        <v>4</v>
      </c>
      <c r="R1217">
        <f>IF(Sheet1!S1217="Single",0,IF(Sheet1!S1217="Married",1,2))</f>
        <v>0</v>
      </c>
      <c r="S1217">
        <v>4930</v>
      </c>
      <c r="T1217">
        <v>13970</v>
      </c>
      <c r="U1217">
        <v>0</v>
      </c>
      <c r="V1217">
        <f>IF(Sheet1!X1217="No",0,1)</f>
        <v>1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</row>
    <row r="1218" spans="1:34" x14ac:dyDescent="0.3">
      <c r="A1218">
        <f>IF(Sheet1!C1218="No",0,1)</f>
        <v>0</v>
      </c>
      <c r="B1218">
        <v>43</v>
      </c>
      <c r="C1218">
        <f>IF(Sheet1!D1218="Non-Travel",0,IF(Sheet1!D1218="Travel_Frequently",1,2))</f>
        <v>2</v>
      </c>
      <c r="D1218">
        <v>1179</v>
      </c>
      <c r="E1218">
        <f>IF(Sheet1!F1218="Human Resources",0,IF(Sheet1!F1218="Research &amp; Development",1,2))</f>
        <v>2</v>
      </c>
      <c r="F1218">
        <v>2</v>
      </c>
      <c r="G1218">
        <v>3</v>
      </c>
      <c r="H1218" cm="1">
        <f t="array" ref="H1218">_xlfn.IFS(Sheet1!I1218="Human Resources",0,Sheet1!I1218="Life Sciences",1,Sheet1!I1218="Marketing",2,Sheet1!I1218="Medical",3,Sheet1!I1218="Technical Degree",4,Sheet1!I1218="Other",5)</f>
        <v>3</v>
      </c>
      <c r="I1218">
        <v>1</v>
      </c>
      <c r="J1218">
        <v>1706</v>
      </c>
      <c r="K1218">
        <v>4</v>
      </c>
      <c r="L1218">
        <f>IF(Sheet1!M1218="Male",0,1)</f>
        <v>0</v>
      </c>
      <c r="M1218">
        <v>73</v>
      </c>
      <c r="N1218">
        <v>3</v>
      </c>
      <c r="O1218">
        <v>2</v>
      </c>
      <c r="P1218" cm="1">
        <f t="array" ref="P1218">_xlfn.IFS(Sheet1!Q1218="Healthcare Representative",0,Sheet1!Q1218="Human Resources",1,Sheet1!Q1218="Laboratory Technician",2,Sheet1!Q1218="Manager",3,Sheet1!Q1218="Manufacturing Director",4,Sheet1!Q1218="Research Director",5,Sheet1!Q1218="Research Scientist",6,Sheet1!Q1218="Sales Executive",7,Sheet1!Q1218="Sales Representative",8)</f>
        <v>7</v>
      </c>
      <c r="Q1218">
        <v>4</v>
      </c>
      <c r="R1218">
        <f>IF(Sheet1!S1218="Single",0,IF(Sheet1!S1218="Married",1,2))</f>
        <v>1</v>
      </c>
      <c r="S1218">
        <v>7847</v>
      </c>
      <c r="T1218">
        <v>6069</v>
      </c>
      <c r="U1218">
        <v>1</v>
      </c>
      <c r="V1218">
        <f>IF(Sheet1!X1218="No",0,1)</f>
        <v>1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</row>
    <row r="1219" spans="1:34" x14ac:dyDescent="0.3">
      <c r="A1219">
        <f>IF(Sheet1!C1219="No",0,1)</f>
        <v>0</v>
      </c>
      <c r="B1219">
        <v>24</v>
      </c>
      <c r="C1219">
        <f>IF(Sheet1!D1219="Non-Travel",0,IF(Sheet1!D1219="Travel_Frequently",1,2))</f>
        <v>2</v>
      </c>
      <c r="D1219">
        <v>581</v>
      </c>
      <c r="E1219">
        <f>IF(Sheet1!F1219="Human Resources",0,IF(Sheet1!F1219="Research &amp; Development",1,2))</f>
        <v>1</v>
      </c>
      <c r="F1219">
        <v>9</v>
      </c>
      <c r="G1219">
        <v>3</v>
      </c>
      <c r="H1219" cm="1">
        <f t="array" ref="H1219">_xlfn.IFS(Sheet1!I1219="Human Resources",0,Sheet1!I1219="Life Sciences",1,Sheet1!I1219="Marketing",2,Sheet1!I1219="Medical",3,Sheet1!I1219="Technical Degree",4,Sheet1!I1219="Other",5)</f>
        <v>3</v>
      </c>
      <c r="I1219">
        <v>1</v>
      </c>
      <c r="J1219">
        <v>1707</v>
      </c>
      <c r="K1219">
        <v>3</v>
      </c>
      <c r="L1219">
        <f>IF(Sheet1!M1219="Male",0,1)</f>
        <v>0</v>
      </c>
      <c r="M1219">
        <v>62</v>
      </c>
      <c r="N1219">
        <v>4</v>
      </c>
      <c r="O1219">
        <v>1</v>
      </c>
      <c r="P1219" cm="1">
        <f t="array" ref="P1219">_xlfn.IFS(Sheet1!Q1219="Healthcare Representative",0,Sheet1!Q1219="Human Resources",1,Sheet1!Q1219="Laboratory Technician",2,Sheet1!Q1219="Manager",3,Sheet1!Q1219="Manufacturing Director",4,Sheet1!Q1219="Research Director",5,Sheet1!Q1219="Research Scientist",6,Sheet1!Q1219="Sales Executive",7,Sheet1!Q1219="Sales Representative",8)</f>
        <v>6</v>
      </c>
      <c r="Q1219">
        <v>3</v>
      </c>
      <c r="R1219">
        <f>IF(Sheet1!S1219="Single",0,IF(Sheet1!S1219="Married",1,2))</f>
        <v>1</v>
      </c>
      <c r="S1219">
        <v>4401</v>
      </c>
      <c r="T1219">
        <v>17616</v>
      </c>
      <c r="U1219">
        <v>1</v>
      </c>
      <c r="V1219">
        <f>IF(Sheet1!X1219="No",0,1)</f>
        <v>0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</row>
    <row r="1220" spans="1:34" x14ac:dyDescent="0.3">
      <c r="A1220">
        <f>IF(Sheet1!C1220="No",0,1)</f>
        <v>0</v>
      </c>
      <c r="B1220">
        <v>41</v>
      </c>
      <c r="C1220">
        <f>IF(Sheet1!D1220="Non-Travel",0,IF(Sheet1!D1220="Travel_Frequently",1,2))</f>
        <v>2</v>
      </c>
      <c r="D1220">
        <v>918</v>
      </c>
      <c r="E1220">
        <f>IF(Sheet1!F1220="Human Resources",0,IF(Sheet1!F1220="Research &amp; Development",1,2))</f>
        <v>2</v>
      </c>
      <c r="F1220">
        <v>6</v>
      </c>
      <c r="G1220">
        <v>3</v>
      </c>
      <c r="H1220" cm="1">
        <f t="array" ref="H1220">_xlfn.IFS(Sheet1!I1220="Human Resources",0,Sheet1!I1220="Life Sciences",1,Sheet1!I1220="Marketing",2,Sheet1!I1220="Medical",3,Sheet1!I1220="Technical Degree",4,Sheet1!I1220="Other",5)</f>
        <v>2</v>
      </c>
      <c r="I1220">
        <v>1</v>
      </c>
      <c r="J1220">
        <v>1708</v>
      </c>
      <c r="K1220">
        <v>4</v>
      </c>
      <c r="L1220">
        <f>IF(Sheet1!M1220="Male",0,1)</f>
        <v>0</v>
      </c>
      <c r="M1220">
        <v>35</v>
      </c>
      <c r="N1220">
        <v>3</v>
      </c>
      <c r="O1220">
        <v>3</v>
      </c>
      <c r="P1220" cm="1">
        <f t="array" ref="P1220">_xlfn.IFS(Sheet1!Q1220="Healthcare Representative",0,Sheet1!Q1220="Human Resources",1,Sheet1!Q1220="Laboratory Technician",2,Sheet1!Q1220="Manager",3,Sheet1!Q1220="Manufacturing Director",4,Sheet1!Q1220="Research Director",5,Sheet1!Q1220="Research Scientist",6,Sheet1!Q1220="Sales Executive",7,Sheet1!Q1220="Sales Representative",8)</f>
        <v>7</v>
      </c>
      <c r="Q1220">
        <v>3</v>
      </c>
      <c r="R1220">
        <f>IF(Sheet1!S1220="Single",0,IF(Sheet1!S1220="Married",1,2))</f>
        <v>0</v>
      </c>
      <c r="S1220">
        <v>9241</v>
      </c>
      <c r="T1220">
        <v>15869</v>
      </c>
      <c r="U1220">
        <v>1</v>
      </c>
      <c r="V1220">
        <f>IF(Sheet1!X1220="No",0,1)</f>
        <v>0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</row>
    <row r="1221" spans="1:34" x14ac:dyDescent="0.3">
      <c r="A1221">
        <f>IF(Sheet1!C1221="No",0,1)</f>
        <v>0</v>
      </c>
      <c r="B1221">
        <v>29</v>
      </c>
      <c r="C1221">
        <f>IF(Sheet1!D1221="Non-Travel",0,IF(Sheet1!D1221="Travel_Frequently",1,2))</f>
        <v>2</v>
      </c>
      <c r="D1221">
        <v>1082</v>
      </c>
      <c r="E1221">
        <f>IF(Sheet1!F1221="Human Resources",0,IF(Sheet1!F1221="Research &amp; Development",1,2))</f>
        <v>1</v>
      </c>
      <c r="F1221">
        <v>9</v>
      </c>
      <c r="G1221">
        <v>4</v>
      </c>
      <c r="H1221" cm="1">
        <f t="array" ref="H1221">_xlfn.IFS(Sheet1!I1221="Human Resources",0,Sheet1!I1221="Life Sciences",1,Sheet1!I1221="Marketing",2,Sheet1!I1221="Medical",3,Sheet1!I1221="Technical Degree",4,Sheet1!I1221="Other",5)</f>
        <v>3</v>
      </c>
      <c r="I1221">
        <v>1</v>
      </c>
      <c r="J1221">
        <v>1709</v>
      </c>
      <c r="K1221">
        <v>4</v>
      </c>
      <c r="L1221">
        <f>IF(Sheet1!M1221="Male",0,1)</f>
        <v>1</v>
      </c>
      <c r="M1221">
        <v>43</v>
      </c>
      <c r="N1221">
        <v>3</v>
      </c>
      <c r="O1221">
        <v>1</v>
      </c>
      <c r="P1221" cm="1">
        <f t="array" ref="P1221">_xlfn.IFS(Sheet1!Q1221="Healthcare Representative",0,Sheet1!Q1221="Human Resources",1,Sheet1!Q1221="Laboratory Technician",2,Sheet1!Q1221="Manager",3,Sheet1!Q1221="Manufacturing Director",4,Sheet1!Q1221="Research Director",5,Sheet1!Q1221="Research Scientist",6,Sheet1!Q1221="Sales Executive",7,Sheet1!Q1221="Sales Representative",8)</f>
        <v>2</v>
      </c>
      <c r="Q1221">
        <v>3</v>
      </c>
      <c r="R1221">
        <f>IF(Sheet1!S1221="Single",0,IF(Sheet1!S1221="Married",1,2))</f>
        <v>1</v>
      </c>
      <c r="S1221">
        <v>2974</v>
      </c>
      <c r="T1221">
        <v>25412</v>
      </c>
      <c r="U1221">
        <v>9</v>
      </c>
      <c r="V1221">
        <f>IF(Sheet1!X1221="No",0,1)</f>
        <v>0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</row>
    <row r="1222" spans="1:34" x14ac:dyDescent="0.3">
      <c r="A1222">
        <f>IF(Sheet1!C1222="No",0,1)</f>
        <v>0</v>
      </c>
      <c r="B1222">
        <v>36</v>
      </c>
      <c r="C1222">
        <f>IF(Sheet1!D1222="Non-Travel",0,IF(Sheet1!D1222="Travel_Frequently",1,2))</f>
        <v>2</v>
      </c>
      <c r="D1222">
        <v>530</v>
      </c>
      <c r="E1222">
        <f>IF(Sheet1!F1222="Human Resources",0,IF(Sheet1!F1222="Research &amp; Development",1,2))</f>
        <v>2</v>
      </c>
      <c r="F1222">
        <v>2</v>
      </c>
      <c r="G1222">
        <v>4</v>
      </c>
      <c r="H1222" cm="1">
        <f t="array" ref="H1222">_xlfn.IFS(Sheet1!I1222="Human Resources",0,Sheet1!I1222="Life Sciences",1,Sheet1!I1222="Marketing",2,Sheet1!I1222="Medical",3,Sheet1!I1222="Technical Degree",4,Sheet1!I1222="Other",5)</f>
        <v>1</v>
      </c>
      <c r="I1222">
        <v>1</v>
      </c>
      <c r="J1222">
        <v>1710</v>
      </c>
      <c r="K1222">
        <v>3</v>
      </c>
      <c r="L1222">
        <f>IF(Sheet1!M1222="Male",0,1)</f>
        <v>1</v>
      </c>
      <c r="M1222">
        <v>51</v>
      </c>
      <c r="N1222">
        <v>3</v>
      </c>
      <c r="O1222">
        <v>2</v>
      </c>
      <c r="P1222" cm="1">
        <f t="array" ref="P1222">_xlfn.IFS(Sheet1!Q1222="Healthcare Representative",0,Sheet1!Q1222="Human Resources",1,Sheet1!Q1222="Laboratory Technician",2,Sheet1!Q1222="Manager",3,Sheet1!Q1222="Manufacturing Director",4,Sheet1!Q1222="Research Director",5,Sheet1!Q1222="Research Scientist",6,Sheet1!Q1222="Sales Executive",7,Sheet1!Q1222="Sales Representative",8)</f>
        <v>8</v>
      </c>
      <c r="Q1222">
        <v>4</v>
      </c>
      <c r="R1222">
        <f>IF(Sheet1!S1222="Single",0,IF(Sheet1!S1222="Married",1,2))</f>
        <v>0</v>
      </c>
      <c r="S1222">
        <v>4502</v>
      </c>
      <c r="T1222">
        <v>7439</v>
      </c>
      <c r="U1222">
        <v>3</v>
      </c>
      <c r="V1222">
        <f>IF(Sheet1!X1222="No",0,1)</f>
        <v>0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</row>
    <row r="1223" spans="1:34" x14ac:dyDescent="0.3">
      <c r="A1223">
        <f>IF(Sheet1!C1223="No",0,1)</f>
        <v>0</v>
      </c>
      <c r="B1223">
        <v>45</v>
      </c>
      <c r="C1223">
        <f>IF(Sheet1!D1223="Non-Travel",0,IF(Sheet1!D1223="Travel_Frequently",1,2))</f>
        <v>0</v>
      </c>
      <c r="D1223">
        <v>1238</v>
      </c>
      <c r="E1223">
        <f>IF(Sheet1!F1223="Human Resources",0,IF(Sheet1!F1223="Research &amp; Development",1,2))</f>
        <v>1</v>
      </c>
      <c r="F1223">
        <v>1</v>
      </c>
      <c r="G1223">
        <v>1</v>
      </c>
      <c r="H1223" cm="1">
        <f t="array" ref="H1223">_xlfn.IFS(Sheet1!I1223="Human Resources",0,Sheet1!I1223="Life Sciences",1,Sheet1!I1223="Marketing",2,Sheet1!I1223="Medical",3,Sheet1!I1223="Technical Degree",4,Sheet1!I1223="Other",5)</f>
        <v>1</v>
      </c>
      <c r="I1223">
        <v>1</v>
      </c>
      <c r="J1223">
        <v>1712</v>
      </c>
      <c r="K1223">
        <v>3</v>
      </c>
      <c r="L1223">
        <f>IF(Sheet1!M1223="Male",0,1)</f>
        <v>0</v>
      </c>
      <c r="M1223">
        <v>74</v>
      </c>
      <c r="N1223">
        <v>2</v>
      </c>
      <c r="O1223">
        <v>3</v>
      </c>
      <c r="P1223" cm="1">
        <f t="array" ref="P1223">_xlfn.IFS(Sheet1!Q1223="Healthcare Representative",0,Sheet1!Q1223="Human Resources",1,Sheet1!Q1223="Laboratory Technician",2,Sheet1!Q1223="Manager",3,Sheet1!Q1223="Manufacturing Director",4,Sheet1!Q1223="Research Director",5,Sheet1!Q1223="Research Scientist",6,Sheet1!Q1223="Sales Executive",7,Sheet1!Q1223="Sales Representative",8)</f>
        <v>0</v>
      </c>
      <c r="Q1223">
        <v>3</v>
      </c>
      <c r="R1223">
        <f>IF(Sheet1!S1223="Single",0,IF(Sheet1!S1223="Married",1,2))</f>
        <v>1</v>
      </c>
      <c r="S1223">
        <v>10748</v>
      </c>
      <c r="T1223">
        <v>3395</v>
      </c>
      <c r="U1223">
        <v>3</v>
      </c>
      <c r="V1223">
        <f>IF(Sheet1!X1223="No",0,1)</f>
        <v>0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</row>
    <row r="1224" spans="1:34" x14ac:dyDescent="0.3">
      <c r="A1224">
        <f>IF(Sheet1!C1224="No",0,1)</f>
        <v>1</v>
      </c>
      <c r="B1224">
        <v>24</v>
      </c>
      <c r="C1224">
        <f>IF(Sheet1!D1224="Non-Travel",0,IF(Sheet1!D1224="Travel_Frequently",1,2))</f>
        <v>2</v>
      </c>
      <c r="D1224">
        <v>240</v>
      </c>
      <c r="E1224">
        <f>IF(Sheet1!F1224="Human Resources",0,IF(Sheet1!F1224="Research &amp; Development",1,2))</f>
        <v>0</v>
      </c>
      <c r="F1224">
        <v>22</v>
      </c>
      <c r="G1224">
        <v>1</v>
      </c>
      <c r="H1224" cm="1">
        <f t="array" ref="H1224">_xlfn.IFS(Sheet1!I1224="Human Resources",0,Sheet1!I1224="Life Sciences",1,Sheet1!I1224="Marketing",2,Sheet1!I1224="Medical",3,Sheet1!I1224="Technical Degree",4,Sheet1!I1224="Other",5)</f>
        <v>0</v>
      </c>
      <c r="I1224">
        <v>1</v>
      </c>
      <c r="J1224">
        <v>1714</v>
      </c>
      <c r="K1224">
        <v>4</v>
      </c>
      <c r="L1224">
        <f>IF(Sheet1!M1224="Male",0,1)</f>
        <v>0</v>
      </c>
      <c r="M1224">
        <v>58</v>
      </c>
      <c r="N1224">
        <v>1</v>
      </c>
      <c r="O1224">
        <v>1</v>
      </c>
      <c r="P1224" cm="1">
        <f t="array" ref="P1224">_xlfn.IFS(Sheet1!Q1224="Healthcare Representative",0,Sheet1!Q1224="Human Resources",1,Sheet1!Q1224="Laboratory Technician",2,Sheet1!Q1224="Manager",3,Sheet1!Q1224="Manufacturing Director",4,Sheet1!Q1224="Research Director",5,Sheet1!Q1224="Research Scientist",6,Sheet1!Q1224="Sales Executive",7,Sheet1!Q1224="Sales Representative",8)</f>
        <v>1</v>
      </c>
      <c r="Q1224">
        <v>3</v>
      </c>
      <c r="R1224">
        <f>IF(Sheet1!S1224="Single",0,IF(Sheet1!S1224="Married",1,2))</f>
        <v>1</v>
      </c>
      <c r="S1224">
        <v>1555</v>
      </c>
      <c r="T1224">
        <v>11585</v>
      </c>
      <c r="U1224">
        <v>1</v>
      </c>
      <c r="V1224">
        <f>IF(Sheet1!X1224="No",0,1)</f>
        <v>0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</row>
    <row r="1225" spans="1:34" x14ac:dyDescent="0.3">
      <c r="A1225">
        <f>IF(Sheet1!C1225="No",0,1)</f>
        <v>1</v>
      </c>
      <c r="B1225">
        <v>47</v>
      </c>
      <c r="C1225">
        <f>IF(Sheet1!D1225="Non-Travel",0,IF(Sheet1!D1225="Travel_Frequently",1,2))</f>
        <v>1</v>
      </c>
      <c r="D1225">
        <v>1093</v>
      </c>
      <c r="E1225">
        <f>IF(Sheet1!F1225="Human Resources",0,IF(Sheet1!F1225="Research &amp; Development",1,2))</f>
        <v>2</v>
      </c>
      <c r="F1225">
        <v>9</v>
      </c>
      <c r="G1225">
        <v>3</v>
      </c>
      <c r="H1225" cm="1">
        <f t="array" ref="H1225">_xlfn.IFS(Sheet1!I1225="Human Resources",0,Sheet1!I1225="Life Sciences",1,Sheet1!I1225="Marketing",2,Sheet1!I1225="Medical",3,Sheet1!I1225="Technical Degree",4,Sheet1!I1225="Other",5)</f>
        <v>1</v>
      </c>
      <c r="I1225">
        <v>1</v>
      </c>
      <c r="J1225">
        <v>1716</v>
      </c>
      <c r="K1225">
        <v>3</v>
      </c>
      <c r="L1225">
        <f>IF(Sheet1!M1225="Male",0,1)</f>
        <v>0</v>
      </c>
      <c r="M1225">
        <v>82</v>
      </c>
      <c r="N1225">
        <v>1</v>
      </c>
      <c r="O1225">
        <v>4</v>
      </c>
      <c r="P1225" cm="1">
        <f t="array" ref="P1225">_xlfn.IFS(Sheet1!Q1225="Healthcare Representative",0,Sheet1!Q1225="Human Resources",1,Sheet1!Q1225="Laboratory Technician",2,Sheet1!Q1225="Manager",3,Sheet1!Q1225="Manufacturing Director",4,Sheet1!Q1225="Research Director",5,Sheet1!Q1225="Research Scientist",6,Sheet1!Q1225="Sales Executive",7,Sheet1!Q1225="Sales Representative",8)</f>
        <v>7</v>
      </c>
      <c r="Q1225">
        <v>3</v>
      </c>
      <c r="R1225">
        <f>IF(Sheet1!S1225="Single",0,IF(Sheet1!S1225="Married",1,2))</f>
        <v>1</v>
      </c>
      <c r="S1225">
        <v>12936</v>
      </c>
      <c r="T1225">
        <v>24164</v>
      </c>
      <c r="U1225">
        <v>7</v>
      </c>
      <c r="V1225">
        <f>IF(Sheet1!X1225="No",0,1)</f>
        <v>0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</row>
    <row r="1226" spans="1:34" x14ac:dyDescent="0.3">
      <c r="A1226">
        <f>IF(Sheet1!C1226="No",0,1)</f>
        <v>0</v>
      </c>
      <c r="B1226">
        <v>26</v>
      </c>
      <c r="C1226">
        <f>IF(Sheet1!D1226="Non-Travel",0,IF(Sheet1!D1226="Travel_Frequently",1,2))</f>
        <v>2</v>
      </c>
      <c r="D1226">
        <v>390</v>
      </c>
      <c r="E1226">
        <f>IF(Sheet1!F1226="Human Resources",0,IF(Sheet1!F1226="Research &amp; Development",1,2))</f>
        <v>1</v>
      </c>
      <c r="F1226">
        <v>17</v>
      </c>
      <c r="G1226">
        <v>4</v>
      </c>
      <c r="H1226" cm="1">
        <f t="array" ref="H1226">_xlfn.IFS(Sheet1!I1226="Human Resources",0,Sheet1!I1226="Life Sciences",1,Sheet1!I1226="Marketing",2,Sheet1!I1226="Medical",3,Sheet1!I1226="Technical Degree",4,Sheet1!I1226="Other",5)</f>
        <v>3</v>
      </c>
      <c r="I1226">
        <v>1</v>
      </c>
      <c r="J1226">
        <v>1718</v>
      </c>
      <c r="K1226">
        <v>4</v>
      </c>
      <c r="L1226">
        <f>IF(Sheet1!M1226="Male",0,1)</f>
        <v>0</v>
      </c>
      <c r="M1226">
        <v>62</v>
      </c>
      <c r="N1226">
        <v>1</v>
      </c>
      <c r="O1226">
        <v>1</v>
      </c>
      <c r="P1226" cm="1">
        <f t="array" ref="P1226">_xlfn.IFS(Sheet1!Q1226="Healthcare Representative",0,Sheet1!Q1226="Human Resources",1,Sheet1!Q1226="Laboratory Technician",2,Sheet1!Q1226="Manager",3,Sheet1!Q1226="Manufacturing Director",4,Sheet1!Q1226="Research Director",5,Sheet1!Q1226="Research Scientist",6,Sheet1!Q1226="Sales Executive",7,Sheet1!Q1226="Sales Representative",8)</f>
        <v>2</v>
      </c>
      <c r="Q1226">
        <v>3</v>
      </c>
      <c r="R1226">
        <f>IF(Sheet1!S1226="Single",0,IF(Sheet1!S1226="Married",1,2))</f>
        <v>1</v>
      </c>
      <c r="S1226">
        <v>2305</v>
      </c>
      <c r="T1226">
        <v>6217</v>
      </c>
      <c r="U1226">
        <v>1</v>
      </c>
      <c r="V1226">
        <f>IF(Sheet1!X1226="No",0,1)</f>
        <v>0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</row>
    <row r="1227" spans="1:34" x14ac:dyDescent="0.3">
      <c r="A1227">
        <f>IF(Sheet1!C1227="No",0,1)</f>
        <v>0</v>
      </c>
      <c r="B1227">
        <v>45</v>
      </c>
      <c r="C1227">
        <f>IF(Sheet1!D1227="Non-Travel",0,IF(Sheet1!D1227="Travel_Frequently",1,2))</f>
        <v>2</v>
      </c>
      <c r="D1227">
        <v>1005</v>
      </c>
      <c r="E1227">
        <f>IF(Sheet1!F1227="Human Resources",0,IF(Sheet1!F1227="Research &amp; Development",1,2))</f>
        <v>1</v>
      </c>
      <c r="F1227">
        <v>28</v>
      </c>
      <c r="G1227">
        <v>2</v>
      </c>
      <c r="H1227" cm="1">
        <f t="array" ref="H1227">_xlfn.IFS(Sheet1!I1227="Human Resources",0,Sheet1!I1227="Life Sciences",1,Sheet1!I1227="Marketing",2,Sheet1!I1227="Medical",3,Sheet1!I1227="Technical Degree",4,Sheet1!I1227="Other",5)</f>
        <v>4</v>
      </c>
      <c r="I1227">
        <v>1</v>
      </c>
      <c r="J1227">
        <v>1719</v>
      </c>
      <c r="K1227">
        <v>4</v>
      </c>
      <c r="L1227">
        <f>IF(Sheet1!M1227="Male",0,1)</f>
        <v>1</v>
      </c>
      <c r="M1227">
        <v>48</v>
      </c>
      <c r="N1227">
        <v>2</v>
      </c>
      <c r="O1227">
        <v>4</v>
      </c>
      <c r="P1227" cm="1">
        <f t="array" ref="P1227">_xlfn.IFS(Sheet1!Q1227="Healthcare Representative",0,Sheet1!Q1227="Human Resources",1,Sheet1!Q1227="Laboratory Technician",2,Sheet1!Q1227="Manager",3,Sheet1!Q1227="Manufacturing Director",4,Sheet1!Q1227="Research Director",5,Sheet1!Q1227="Research Scientist",6,Sheet1!Q1227="Sales Executive",7,Sheet1!Q1227="Sales Representative",8)</f>
        <v>5</v>
      </c>
      <c r="Q1227">
        <v>2</v>
      </c>
      <c r="R1227">
        <f>IF(Sheet1!S1227="Single",0,IF(Sheet1!S1227="Married",1,2))</f>
        <v>0</v>
      </c>
      <c r="S1227">
        <v>16704</v>
      </c>
      <c r="T1227">
        <v>17119</v>
      </c>
      <c r="U1227">
        <v>1</v>
      </c>
      <c r="V1227">
        <f>IF(Sheet1!X1227="No",0,1)</f>
        <v>0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</row>
    <row r="1228" spans="1:34" x14ac:dyDescent="0.3">
      <c r="A1228">
        <f>IF(Sheet1!C1228="No",0,1)</f>
        <v>0</v>
      </c>
      <c r="B1228">
        <v>32</v>
      </c>
      <c r="C1228">
        <f>IF(Sheet1!D1228="Non-Travel",0,IF(Sheet1!D1228="Travel_Frequently",1,2))</f>
        <v>1</v>
      </c>
      <c r="D1228">
        <v>585</v>
      </c>
      <c r="E1228">
        <f>IF(Sheet1!F1228="Human Resources",0,IF(Sheet1!F1228="Research &amp; Development",1,2))</f>
        <v>1</v>
      </c>
      <c r="F1228">
        <v>10</v>
      </c>
      <c r="G1228">
        <v>3</v>
      </c>
      <c r="H1228" cm="1">
        <f t="array" ref="H1228">_xlfn.IFS(Sheet1!I1228="Human Resources",0,Sheet1!I1228="Life Sciences",1,Sheet1!I1228="Marketing",2,Sheet1!I1228="Medical",3,Sheet1!I1228="Technical Degree",4,Sheet1!I1228="Other",5)</f>
        <v>1</v>
      </c>
      <c r="I1228">
        <v>1</v>
      </c>
      <c r="J1228">
        <v>1720</v>
      </c>
      <c r="K1228">
        <v>1</v>
      </c>
      <c r="L1228">
        <f>IF(Sheet1!M1228="Male",0,1)</f>
        <v>0</v>
      </c>
      <c r="M1228">
        <v>56</v>
      </c>
      <c r="N1228">
        <v>3</v>
      </c>
      <c r="O1228">
        <v>1</v>
      </c>
      <c r="P1228" cm="1">
        <f t="array" ref="P1228">_xlfn.IFS(Sheet1!Q1228="Healthcare Representative",0,Sheet1!Q1228="Human Resources",1,Sheet1!Q1228="Laboratory Technician",2,Sheet1!Q1228="Manager",3,Sheet1!Q1228="Manufacturing Director",4,Sheet1!Q1228="Research Director",5,Sheet1!Q1228="Research Scientist",6,Sheet1!Q1228="Sales Executive",7,Sheet1!Q1228="Sales Representative",8)</f>
        <v>6</v>
      </c>
      <c r="Q1228">
        <v>3</v>
      </c>
      <c r="R1228">
        <f>IF(Sheet1!S1228="Single",0,IF(Sheet1!S1228="Married",1,2))</f>
        <v>1</v>
      </c>
      <c r="S1228">
        <v>3433</v>
      </c>
      <c r="T1228">
        <v>17360</v>
      </c>
      <c r="U1228">
        <v>6</v>
      </c>
      <c r="V1228">
        <f>IF(Sheet1!X1228="No",0,1)</f>
        <v>0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</row>
    <row r="1229" spans="1:34" x14ac:dyDescent="0.3">
      <c r="A1229">
        <f>IF(Sheet1!C1229="No",0,1)</f>
        <v>0</v>
      </c>
      <c r="B1229">
        <v>31</v>
      </c>
      <c r="C1229">
        <f>IF(Sheet1!D1229="Non-Travel",0,IF(Sheet1!D1229="Travel_Frequently",1,2))</f>
        <v>2</v>
      </c>
      <c r="D1229">
        <v>741</v>
      </c>
      <c r="E1229">
        <f>IF(Sheet1!F1229="Human Resources",0,IF(Sheet1!F1229="Research &amp; Development",1,2))</f>
        <v>1</v>
      </c>
      <c r="F1229">
        <v>2</v>
      </c>
      <c r="G1229">
        <v>4</v>
      </c>
      <c r="H1229" cm="1">
        <f t="array" ref="H1229">_xlfn.IFS(Sheet1!I1229="Human Resources",0,Sheet1!I1229="Life Sciences",1,Sheet1!I1229="Marketing",2,Sheet1!I1229="Medical",3,Sheet1!I1229="Technical Degree",4,Sheet1!I1229="Other",5)</f>
        <v>1</v>
      </c>
      <c r="I1229">
        <v>1</v>
      </c>
      <c r="J1229">
        <v>1721</v>
      </c>
      <c r="K1229">
        <v>2</v>
      </c>
      <c r="L1229">
        <f>IF(Sheet1!M1229="Male",0,1)</f>
        <v>0</v>
      </c>
      <c r="M1229">
        <v>69</v>
      </c>
      <c r="N1229">
        <v>3</v>
      </c>
      <c r="O1229">
        <v>1</v>
      </c>
      <c r="P1229" cm="1">
        <f t="array" ref="P1229">_xlfn.IFS(Sheet1!Q1229="Healthcare Representative",0,Sheet1!Q1229="Human Resources",1,Sheet1!Q1229="Laboratory Technician",2,Sheet1!Q1229="Manager",3,Sheet1!Q1229="Manufacturing Director",4,Sheet1!Q1229="Research Director",5,Sheet1!Q1229="Research Scientist",6,Sheet1!Q1229="Sales Executive",7,Sheet1!Q1229="Sales Representative",8)</f>
        <v>2</v>
      </c>
      <c r="Q1229">
        <v>3</v>
      </c>
      <c r="R1229">
        <f>IF(Sheet1!S1229="Single",0,IF(Sheet1!S1229="Married",1,2))</f>
        <v>1</v>
      </c>
      <c r="S1229">
        <v>3477</v>
      </c>
      <c r="T1229">
        <v>18103</v>
      </c>
      <c r="U1229">
        <v>1</v>
      </c>
      <c r="V1229">
        <f>IF(Sheet1!X1229="No",0,1)</f>
        <v>0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</row>
    <row r="1230" spans="1:34" x14ac:dyDescent="0.3">
      <c r="A1230">
        <f>IF(Sheet1!C1230="No",0,1)</f>
        <v>0</v>
      </c>
      <c r="B1230">
        <v>41</v>
      </c>
      <c r="C1230">
        <f>IF(Sheet1!D1230="Non-Travel",0,IF(Sheet1!D1230="Travel_Frequently",1,2))</f>
        <v>0</v>
      </c>
      <c r="D1230">
        <v>552</v>
      </c>
      <c r="E1230">
        <f>IF(Sheet1!F1230="Human Resources",0,IF(Sheet1!F1230="Research &amp; Development",1,2))</f>
        <v>0</v>
      </c>
      <c r="F1230">
        <v>4</v>
      </c>
      <c r="G1230">
        <v>3</v>
      </c>
      <c r="H1230" cm="1">
        <f t="array" ref="H1230">_xlfn.IFS(Sheet1!I1230="Human Resources",0,Sheet1!I1230="Life Sciences",1,Sheet1!I1230="Marketing",2,Sheet1!I1230="Medical",3,Sheet1!I1230="Technical Degree",4,Sheet1!I1230="Other",5)</f>
        <v>0</v>
      </c>
      <c r="I1230">
        <v>1</v>
      </c>
      <c r="J1230">
        <v>1722</v>
      </c>
      <c r="K1230">
        <v>3</v>
      </c>
      <c r="L1230">
        <f>IF(Sheet1!M1230="Male",0,1)</f>
        <v>0</v>
      </c>
      <c r="M1230">
        <v>60</v>
      </c>
      <c r="N1230">
        <v>1</v>
      </c>
      <c r="O1230">
        <v>2</v>
      </c>
      <c r="P1230" cm="1">
        <f t="array" ref="P1230">_xlfn.IFS(Sheet1!Q1230="Healthcare Representative",0,Sheet1!Q1230="Human Resources",1,Sheet1!Q1230="Laboratory Technician",2,Sheet1!Q1230="Manager",3,Sheet1!Q1230="Manufacturing Director",4,Sheet1!Q1230="Research Director",5,Sheet1!Q1230="Research Scientist",6,Sheet1!Q1230="Sales Executive",7,Sheet1!Q1230="Sales Representative",8)</f>
        <v>1</v>
      </c>
      <c r="Q1230">
        <v>2</v>
      </c>
      <c r="R1230">
        <f>IF(Sheet1!S1230="Single",0,IF(Sheet1!S1230="Married",1,2))</f>
        <v>1</v>
      </c>
      <c r="S1230">
        <v>6430</v>
      </c>
      <c r="T1230">
        <v>20794</v>
      </c>
      <c r="U1230">
        <v>6</v>
      </c>
      <c r="V1230">
        <f>IF(Sheet1!X1230="No",0,1)</f>
        <v>0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</row>
    <row r="1231" spans="1:34" x14ac:dyDescent="0.3">
      <c r="A1231">
        <f>IF(Sheet1!C1231="No",0,1)</f>
        <v>0</v>
      </c>
      <c r="B1231">
        <v>40</v>
      </c>
      <c r="C1231">
        <f>IF(Sheet1!D1231="Non-Travel",0,IF(Sheet1!D1231="Travel_Frequently",1,2))</f>
        <v>2</v>
      </c>
      <c r="D1231">
        <v>369</v>
      </c>
      <c r="E1231">
        <f>IF(Sheet1!F1231="Human Resources",0,IF(Sheet1!F1231="Research &amp; Development",1,2))</f>
        <v>1</v>
      </c>
      <c r="F1231">
        <v>8</v>
      </c>
      <c r="G1231">
        <v>2</v>
      </c>
      <c r="H1231" cm="1">
        <f t="array" ref="H1231">_xlfn.IFS(Sheet1!I1231="Human Resources",0,Sheet1!I1231="Life Sciences",1,Sheet1!I1231="Marketing",2,Sheet1!I1231="Medical",3,Sheet1!I1231="Technical Degree",4,Sheet1!I1231="Other",5)</f>
        <v>1</v>
      </c>
      <c r="I1231">
        <v>1</v>
      </c>
      <c r="J1231">
        <v>1724</v>
      </c>
      <c r="K1231">
        <v>2</v>
      </c>
      <c r="L1231">
        <f>IF(Sheet1!M1231="Male",0,1)</f>
        <v>1</v>
      </c>
      <c r="M1231">
        <v>92</v>
      </c>
      <c r="N1231">
        <v>3</v>
      </c>
      <c r="O1231">
        <v>2</v>
      </c>
      <c r="P1231" cm="1">
        <f t="array" ref="P1231">_xlfn.IFS(Sheet1!Q1231="Healthcare Representative",0,Sheet1!Q1231="Human Resources",1,Sheet1!Q1231="Laboratory Technician",2,Sheet1!Q1231="Manager",3,Sheet1!Q1231="Manufacturing Director",4,Sheet1!Q1231="Research Director",5,Sheet1!Q1231="Research Scientist",6,Sheet1!Q1231="Sales Executive",7,Sheet1!Q1231="Sales Representative",8)</f>
        <v>4</v>
      </c>
      <c r="Q1231">
        <v>1</v>
      </c>
      <c r="R1231">
        <f>IF(Sheet1!S1231="Single",0,IF(Sheet1!S1231="Married",1,2))</f>
        <v>1</v>
      </c>
      <c r="S1231">
        <v>6516</v>
      </c>
      <c r="T1231">
        <v>5041</v>
      </c>
      <c r="U1231">
        <v>2</v>
      </c>
      <c r="V1231">
        <f>IF(Sheet1!X1231="No",0,1)</f>
        <v>1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</row>
    <row r="1232" spans="1:34" x14ac:dyDescent="0.3">
      <c r="A1232">
        <f>IF(Sheet1!C1232="No",0,1)</f>
        <v>0</v>
      </c>
      <c r="B1232">
        <v>24</v>
      </c>
      <c r="C1232">
        <f>IF(Sheet1!D1232="Non-Travel",0,IF(Sheet1!D1232="Travel_Frequently",1,2))</f>
        <v>2</v>
      </c>
      <c r="D1232">
        <v>506</v>
      </c>
      <c r="E1232">
        <f>IF(Sheet1!F1232="Human Resources",0,IF(Sheet1!F1232="Research &amp; Development",1,2))</f>
        <v>1</v>
      </c>
      <c r="F1232">
        <v>29</v>
      </c>
      <c r="G1232">
        <v>1</v>
      </c>
      <c r="H1232" cm="1">
        <f t="array" ref="H1232">_xlfn.IFS(Sheet1!I1232="Human Resources",0,Sheet1!I1232="Life Sciences",1,Sheet1!I1232="Marketing",2,Sheet1!I1232="Medical",3,Sheet1!I1232="Technical Degree",4,Sheet1!I1232="Other",5)</f>
        <v>3</v>
      </c>
      <c r="I1232">
        <v>1</v>
      </c>
      <c r="J1232">
        <v>1725</v>
      </c>
      <c r="K1232">
        <v>2</v>
      </c>
      <c r="L1232">
        <f>IF(Sheet1!M1232="Male",0,1)</f>
        <v>0</v>
      </c>
      <c r="M1232">
        <v>91</v>
      </c>
      <c r="N1232">
        <v>3</v>
      </c>
      <c r="O1232">
        <v>1</v>
      </c>
      <c r="P1232" cm="1">
        <f t="array" ref="P1232">_xlfn.IFS(Sheet1!Q1232="Healthcare Representative",0,Sheet1!Q1232="Human Resources",1,Sheet1!Q1232="Laboratory Technician",2,Sheet1!Q1232="Manager",3,Sheet1!Q1232="Manufacturing Director",4,Sheet1!Q1232="Research Director",5,Sheet1!Q1232="Research Scientist",6,Sheet1!Q1232="Sales Executive",7,Sheet1!Q1232="Sales Representative",8)</f>
        <v>2</v>
      </c>
      <c r="Q1232">
        <v>1</v>
      </c>
      <c r="R1232">
        <f>IF(Sheet1!S1232="Single",0,IF(Sheet1!S1232="Married",1,2))</f>
        <v>2</v>
      </c>
      <c r="S1232">
        <v>3907</v>
      </c>
      <c r="T1232">
        <v>3622</v>
      </c>
      <c r="U1232">
        <v>1</v>
      </c>
      <c r="V1232">
        <f>IF(Sheet1!X1232="No",0,1)</f>
        <v>0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</row>
    <row r="1233" spans="1:34" x14ac:dyDescent="0.3">
      <c r="A1233">
        <f>IF(Sheet1!C1233="No",0,1)</f>
        <v>0</v>
      </c>
      <c r="B1233">
        <v>46</v>
      </c>
      <c r="C1233">
        <f>IF(Sheet1!D1233="Non-Travel",0,IF(Sheet1!D1233="Travel_Frequently",1,2))</f>
        <v>2</v>
      </c>
      <c r="D1233">
        <v>717</v>
      </c>
      <c r="E1233">
        <f>IF(Sheet1!F1233="Human Resources",0,IF(Sheet1!F1233="Research &amp; Development",1,2))</f>
        <v>1</v>
      </c>
      <c r="F1233">
        <v>13</v>
      </c>
      <c r="G1233">
        <v>4</v>
      </c>
      <c r="H1233" cm="1">
        <f t="array" ref="H1233">_xlfn.IFS(Sheet1!I1233="Human Resources",0,Sheet1!I1233="Life Sciences",1,Sheet1!I1233="Marketing",2,Sheet1!I1233="Medical",3,Sheet1!I1233="Technical Degree",4,Sheet1!I1233="Other",5)</f>
        <v>1</v>
      </c>
      <c r="I1233">
        <v>1</v>
      </c>
      <c r="J1233">
        <v>1727</v>
      </c>
      <c r="K1233">
        <v>3</v>
      </c>
      <c r="L1233">
        <f>IF(Sheet1!M1233="Male",0,1)</f>
        <v>0</v>
      </c>
      <c r="M1233">
        <v>34</v>
      </c>
      <c r="N1233">
        <v>3</v>
      </c>
      <c r="O1233">
        <v>2</v>
      </c>
      <c r="P1233" cm="1">
        <f t="array" ref="P1233">_xlfn.IFS(Sheet1!Q1233="Healthcare Representative",0,Sheet1!Q1233="Human Resources",1,Sheet1!Q1233="Laboratory Technician",2,Sheet1!Q1233="Manager",3,Sheet1!Q1233="Manufacturing Director",4,Sheet1!Q1233="Research Director",5,Sheet1!Q1233="Research Scientist",6,Sheet1!Q1233="Sales Executive",7,Sheet1!Q1233="Sales Representative",8)</f>
        <v>0</v>
      </c>
      <c r="Q1233">
        <v>2</v>
      </c>
      <c r="R1233">
        <f>IF(Sheet1!S1233="Single",0,IF(Sheet1!S1233="Married",1,2))</f>
        <v>0</v>
      </c>
      <c r="S1233">
        <v>5562</v>
      </c>
      <c r="T1233">
        <v>9697</v>
      </c>
      <c r="U1233">
        <v>6</v>
      </c>
      <c r="V1233">
        <f>IF(Sheet1!X1233="No",0,1)</f>
        <v>0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</row>
    <row r="1234" spans="1:34" x14ac:dyDescent="0.3">
      <c r="A1234">
        <f>IF(Sheet1!C1234="No",0,1)</f>
        <v>0</v>
      </c>
      <c r="B1234">
        <v>35</v>
      </c>
      <c r="C1234">
        <f>IF(Sheet1!D1234="Non-Travel",0,IF(Sheet1!D1234="Travel_Frequently",1,2))</f>
        <v>2</v>
      </c>
      <c r="D1234">
        <v>1370</v>
      </c>
      <c r="E1234">
        <f>IF(Sheet1!F1234="Human Resources",0,IF(Sheet1!F1234="Research &amp; Development",1,2))</f>
        <v>1</v>
      </c>
      <c r="F1234">
        <v>27</v>
      </c>
      <c r="G1234">
        <v>4</v>
      </c>
      <c r="H1234" cm="1">
        <f t="array" ref="H1234">_xlfn.IFS(Sheet1!I1234="Human Resources",0,Sheet1!I1234="Life Sciences",1,Sheet1!I1234="Marketing",2,Sheet1!I1234="Medical",3,Sheet1!I1234="Technical Degree",4,Sheet1!I1234="Other",5)</f>
        <v>1</v>
      </c>
      <c r="I1234">
        <v>1</v>
      </c>
      <c r="J1234">
        <v>1728</v>
      </c>
      <c r="K1234">
        <v>4</v>
      </c>
      <c r="L1234">
        <f>IF(Sheet1!M1234="Male",0,1)</f>
        <v>0</v>
      </c>
      <c r="M1234">
        <v>49</v>
      </c>
      <c r="N1234">
        <v>3</v>
      </c>
      <c r="O1234">
        <v>2</v>
      </c>
      <c r="P1234" cm="1">
        <f t="array" ref="P1234">_xlfn.IFS(Sheet1!Q1234="Healthcare Representative",0,Sheet1!Q1234="Human Resources",1,Sheet1!Q1234="Laboratory Technician",2,Sheet1!Q1234="Manager",3,Sheet1!Q1234="Manufacturing Director",4,Sheet1!Q1234="Research Director",5,Sheet1!Q1234="Research Scientist",6,Sheet1!Q1234="Sales Executive",7,Sheet1!Q1234="Sales Representative",8)</f>
        <v>4</v>
      </c>
      <c r="Q1234">
        <v>3</v>
      </c>
      <c r="R1234">
        <f>IF(Sheet1!S1234="Single",0,IF(Sheet1!S1234="Married",1,2))</f>
        <v>1</v>
      </c>
      <c r="S1234">
        <v>6883</v>
      </c>
      <c r="T1234">
        <v>5151</v>
      </c>
      <c r="U1234">
        <v>2</v>
      </c>
      <c r="V1234">
        <f>IF(Sheet1!X1234="No",0,1)</f>
        <v>0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</row>
    <row r="1235" spans="1:34" x14ac:dyDescent="0.3">
      <c r="A1235">
        <f>IF(Sheet1!C1235="No",0,1)</f>
        <v>0</v>
      </c>
      <c r="B1235">
        <v>30</v>
      </c>
      <c r="C1235">
        <f>IF(Sheet1!D1235="Non-Travel",0,IF(Sheet1!D1235="Travel_Frequently",1,2))</f>
        <v>2</v>
      </c>
      <c r="D1235">
        <v>793</v>
      </c>
      <c r="E1235">
        <f>IF(Sheet1!F1235="Human Resources",0,IF(Sheet1!F1235="Research &amp; Development",1,2))</f>
        <v>1</v>
      </c>
      <c r="F1235">
        <v>16</v>
      </c>
      <c r="G1235">
        <v>1</v>
      </c>
      <c r="H1235" cm="1">
        <f t="array" ref="H1235">_xlfn.IFS(Sheet1!I1235="Human Resources",0,Sheet1!I1235="Life Sciences",1,Sheet1!I1235="Marketing",2,Sheet1!I1235="Medical",3,Sheet1!I1235="Technical Degree",4,Sheet1!I1235="Other",5)</f>
        <v>1</v>
      </c>
      <c r="I1235">
        <v>1</v>
      </c>
      <c r="J1235">
        <v>1729</v>
      </c>
      <c r="K1235">
        <v>2</v>
      </c>
      <c r="L1235">
        <f>IF(Sheet1!M1235="Male",0,1)</f>
        <v>0</v>
      </c>
      <c r="M1235">
        <v>33</v>
      </c>
      <c r="N1235">
        <v>3</v>
      </c>
      <c r="O1235">
        <v>1</v>
      </c>
      <c r="P1235" cm="1">
        <f t="array" ref="P1235">_xlfn.IFS(Sheet1!Q1235="Healthcare Representative",0,Sheet1!Q1235="Human Resources",1,Sheet1!Q1235="Laboratory Technician",2,Sheet1!Q1235="Manager",3,Sheet1!Q1235="Manufacturing Director",4,Sheet1!Q1235="Research Director",5,Sheet1!Q1235="Research Scientist",6,Sheet1!Q1235="Sales Executive",7,Sheet1!Q1235="Sales Representative",8)</f>
        <v>6</v>
      </c>
      <c r="Q1235">
        <v>4</v>
      </c>
      <c r="R1235">
        <f>IF(Sheet1!S1235="Single",0,IF(Sheet1!S1235="Married",1,2))</f>
        <v>1</v>
      </c>
      <c r="S1235">
        <v>2862</v>
      </c>
      <c r="T1235">
        <v>3811</v>
      </c>
      <c r="U1235">
        <v>1</v>
      </c>
      <c r="V1235">
        <f>IF(Sheet1!X1235="No",0,1)</f>
        <v>0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</row>
    <row r="1236" spans="1:34" x14ac:dyDescent="0.3">
      <c r="A1236">
        <f>IF(Sheet1!C1236="No",0,1)</f>
        <v>0</v>
      </c>
      <c r="B1236">
        <v>47</v>
      </c>
      <c r="C1236">
        <f>IF(Sheet1!D1236="Non-Travel",0,IF(Sheet1!D1236="Travel_Frequently",1,2))</f>
        <v>0</v>
      </c>
      <c r="D1236">
        <v>543</v>
      </c>
      <c r="E1236">
        <f>IF(Sheet1!F1236="Human Resources",0,IF(Sheet1!F1236="Research &amp; Development",1,2))</f>
        <v>2</v>
      </c>
      <c r="F1236">
        <v>2</v>
      </c>
      <c r="G1236">
        <v>4</v>
      </c>
      <c r="H1236" cm="1">
        <f t="array" ref="H1236">_xlfn.IFS(Sheet1!I1236="Human Resources",0,Sheet1!I1236="Life Sciences",1,Sheet1!I1236="Marketing",2,Sheet1!I1236="Medical",3,Sheet1!I1236="Technical Degree",4,Sheet1!I1236="Other",5)</f>
        <v>2</v>
      </c>
      <c r="I1236">
        <v>1</v>
      </c>
      <c r="J1236">
        <v>1731</v>
      </c>
      <c r="K1236">
        <v>3</v>
      </c>
      <c r="L1236">
        <f>IF(Sheet1!M1236="Male",0,1)</f>
        <v>0</v>
      </c>
      <c r="M1236">
        <v>87</v>
      </c>
      <c r="N1236">
        <v>3</v>
      </c>
      <c r="O1236">
        <v>2</v>
      </c>
      <c r="P1236" cm="1">
        <f t="array" ref="P1236">_xlfn.IFS(Sheet1!Q1236="Healthcare Representative",0,Sheet1!Q1236="Human Resources",1,Sheet1!Q1236="Laboratory Technician",2,Sheet1!Q1236="Manager",3,Sheet1!Q1236="Manufacturing Director",4,Sheet1!Q1236="Research Director",5,Sheet1!Q1236="Research Scientist",6,Sheet1!Q1236="Sales Executive",7,Sheet1!Q1236="Sales Representative",8)</f>
        <v>7</v>
      </c>
      <c r="Q1236">
        <v>2</v>
      </c>
      <c r="R1236">
        <f>IF(Sheet1!S1236="Single",0,IF(Sheet1!S1236="Married",1,2))</f>
        <v>1</v>
      </c>
      <c r="S1236">
        <v>4978</v>
      </c>
      <c r="T1236">
        <v>3536</v>
      </c>
      <c r="U1236">
        <v>7</v>
      </c>
      <c r="V1236">
        <f>IF(Sheet1!X1236="No",0,1)</f>
        <v>0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</row>
    <row r="1237" spans="1:34" x14ac:dyDescent="0.3">
      <c r="A1237">
        <f>IF(Sheet1!C1237="No",0,1)</f>
        <v>0</v>
      </c>
      <c r="B1237">
        <v>46</v>
      </c>
      <c r="C1237">
        <f>IF(Sheet1!D1237="Non-Travel",0,IF(Sheet1!D1237="Travel_Frequently",1,2))</f>
        <v>2</v>
      </c>
      <c r="D1237">
        <v>1277</v>
      </c>
      <c r="E1237">
        <f>IF(Sheet1!F1237="Human Resources",0,IF(Sheet1!F1237="Research &amp; Development",1,2))</f>
        <v>2</v>
      </c>
      <c r="F1237">
        <v>2</v>
      </c>
      <c r="G1237">
        <v>3</v>
      </c>
      <c r="H1237" cm="1">
        <f t="array" ref="H1237">_xlfn.IFS(Sheet1!I1237="Human Resources",0,Sheet1!I1237="Life Sciences",1,Sheet1!I1237="Marketing",2,Sheet1!I1237="Medical",3,Sheet1!I1237="Technical Degree",4,Sheet1!I1237="Other",5)</f>
        <v>1</v>
      </c>
      <c r="I1237">
        <v>1</v>
      </c>
      <c r="J1237">
        <v>1732</v>
      </c>
      <c r="K1237">
        <v>3</v>
      </c>
      <c r="L1237">
        <f>IF(Sheet1!M1237="Male",0,1)</f>
        <v>0</v>
      </c>
      <c r="M1237">
        <v>74</v>
      </c>
      <c r="N1237">
        <v>3</v>
      </c>
      <c r="O1237">
        <v>3</v>
      </c>
      <c r="P1237" cm="1">
        <f t="array" ref="P1237">_xlfn.IFS(Sheet1!Q1237="Healthcare Representative",0,Sheet1!Q1237="Human Resources",1,Sheet1!Q1237="Laboratory Technician",2,Sheet1!Q1237="Manager",3,Sheet1!Q1237="Manufacturing Director",4,Sheet1!Q1237="Research Director",5,Sheet1!Q1237="Research Scientist",6,Sheet1!Q1237="Sales Executive",7,Sheet1!Q1237="Sales Representative",8)</f>
        <v>7</v>
      </c>
      <c r="Q1237">
        <v>4</v>
      </c>
      <c r="R1237">
        <f>IF(Sheet1!S1237="Single",0,IF(Sheet1!S1237="Married",1,2))</f>
        <v>2</v>
      </c>
      <c r="S1237">
        <v>10368</v>
      </c>
      <c r="T1237">
        <v>5596</v>
      </c>
      <c r="U1237">
        <v>4</v>
      </c>
      <c r="V1237">
        <f>IF(Sheet1!X1237="No",0,1)</f>
        <v>1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</row>
    <row r="1238" spans="1:34" x14ac:dyDescent="0.3">
      <c r="A1238">
        <f>IF(Sheet1!C1238="No",0,1)</f>
        <v>1</v>
      </c>
      <c r="B1238">
        <v>36</v>
      </c>
      <c r="C1238">
        <f>IF(Sheet1!D1238="Non-Travel",0,IF(Sheet1!D1238="Travel_Frequently",1,2))</f>
        <v>2</v>
      </c>
      <c r="D1238">
        <v>1456</v>
      </c>
      <c r="E1238">
        <f>IF(Sheet1!F1238="Human Resources",0,IF(Sheet1!F1238="Research &amp; Development",1,2))</f>
        <v>2</v>
      </c>
      <c r="F1238">
        <v>13</v>
      </c>
      <c r="G1238">
        <v>5</v>
      </c>
      <c r="H1238" cm="1">
        <f t="array" ref="H1238">_xlfn.IFS(Sheet1!I1238="Human Resources",0,Sheet1!I1238="Life Sciences",1,Sheet1!I1238="Marketing",2,Sheet1!I1238="Medical",3,Sheet1!I1238="Technical Degree",4,Sheet1!I1238="Other",5)</f>
        <v>2</v>
      </c>
      <c r="I1238">
        <v>1</v>
      </c>
      <c r="J1238">
        <v>1733</v>
      </c>
      <c r="K1238">
        <v>2</v>
      </c>
      <c r="L1238">
        <f>IF(Sheet1!M1238="Male",0,1)</f>
        <v>0</v>
      </c>
      <c r="M1238">
        <v>96</v>
      </c>
      <c r="N1238">
        <v>2</v>
      </c>
      <c r="O1238">
        <v>2</v>
      </c>
      <c r="P1238" cm="1">
        <f t="array" ref="P1238">_xlfn.IFS(Sheet1!Q1238="Healthcare Representative",0,Sheet1!Q1238="Human Resources",1,Sheet1!Q1238="Laboratory Technician",2,Sheet1!Q1238="Manager",3,Sheet1!Q1238="Manufacturing Director",4,Sheet1!Q1238="Research Director",5,Sheet1!Q1238="Research Scientist",6,Sheet1!Q1238="Sales Executive",7,Sheet1!Q1238="Sales Representative",8)</f>
        <v>7</v>
      </c>
      <c r="Q1238">
        <v>1</v>
      </c>
      <c r="R1238">
        <f>IF(Sheet1!S1238="Single",0,IF(Sheet1!S1238="Married",1,2))</f>
        <v>2</v>
      </c>
      <c r="S1238">
        <v>6134</v>
      </c>
      <c r="T1238">
        <v>8658</v>
      </c>
      <c r="U1238">
        <v>5</v>
      </c>
      <c r="V1238">
        <f>IF(Sheet1!X1238="No",0,1)</f>
        <v>1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</row>
    <row r="1239" spans="1:34" x14ac:dyDescent="0.3">
      <c r="A1239">
        <f>IF(Sheet1!C1239="No",0,1)</f>
        <v>1</v>
      </c>
      <c r="B1239">
        <v>32</v>
      </c>
      <c r="C1239">
        <f>IF(Sheet1!D1239="Non-Travel",0,IF(Sheet1!D1239="Travel_Frequently",1,2))</f>
        <v>2</v>
      </c>
      <c r="D1239">
        <v>964</v>
      </c>
      <c r="E1239">
        <f>IF(Sheet1!F1239="Human Resources",0,IF(Sheet1!F1239="Research &amp; Development",1,2))</f>
        <v>2</v>
      </c>
      <c r="F1239">
        <v>1</v>
      </c>
      <c r="G1239">
        <v>2</v>
      </c>
      <c r="H1239" cm="1">
        <f t="array" ref="H1239">_xlfn.IFS(Sheet1!I1239="Human Resources",0,Sheet1!I1239="Life Sciences",1,Sheet1!I1239="Marketing",2,Sheet1!I1239="Medical",3,Sheet1!I1239="Technical Degree",4,Sheet1!I1239="Other",5)</f>
        <v>1</v>
      </c>
      <c r="I1239">
        <v>1</v>
      </c>
      <c r="J1239">
        <v>1734</v>
      </c>
      <c r="K1239">
        <v>1</v>
      </c>
      <c r="L1239">
        <f>IF(Sheet1!M1239="Male",0,1)</f>
        <v>0</v>
      </c>
      <c r="M1239">
        <v>34</v>
      </c>
      <c r="N1239">
        <v>1</v>
      </c>
      <c r="O1239">
        <v>2</v>
      </c>
      <c r="P1239" cm="1">
        <f t="array" ref="P1239">_xlfn.IFS(Sheet1!Q1239="Healthcare Representative",0,Sheet1!Q1239="Human Resources",1,Sheet1!Q1239="Laboratory Technician",2,Sheet1!Q1239="Manager",3,Sheet1!Q1239="Manufacturing Director",4,Sheet1!Q1239="Research Director",5,Sheet1!Q1239="Research Scientist",6,Sheet1!Q1239="Sales Executive",7,Sheet1!Q1239="Sales Representative",8)</f>
        <v>7</v>
      </c>
      <c r="Q1239">
        <v>2</v>
      </c>
      <c r="R1239">
        <f>IF(Sheet1!S1239="Single",0,IF(Sheet1!S1239="Married",1,2))</f>
        <v>0</v>
      </c>
      <c r="S1239">
        <v>6735</v>
      </c>
      <c r="T1239">
        <v>12147</v>
      </c>
      <c r="U1239">
        <v>6</v>
      </c>
      <c r="V1239">
        <f>IF(Sheet1!X1239="No",0,1)</f>
        <v>0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</row>
    <row r="1240" spans="1:34" x14ac:dyDescent="0.3">
      <c r="A1240">
        <f>IF(Sheet1!C1240="No",0,1)</f>
        <v>0</v>
      </c>
      <c r="B1240">
        <v>23</v>
      </c>
      <c r="C1240">
        <f>IF(Sheet1!D1240="Non-Travel",0,IF(Sheet1!D1240="Travel_Frequently",1,2))</f>
        <v>2</v>
      </c>
      <c r="D1240">
        <v>160</v>
      </c>
      <c r="E1240">
        <f>IF(Sheet1!F1240="Human Resources",0,IF(Sheet1!F1240="Research &amp; Development",1,2))</f>
        <v>1</v>
      </c>
      <c r="F1240">
        <v>4</v>
      </c>
      <c r="G1240">
        <v>1</v>
      </c>
      <c r="H1240" cm="1">
        <f t="array" ref="H1240">_xlfn.IFS(Sheet1!I1240="Human Resources",0,Sheet1!I1240="Life Sciences",1,Sheet1!I1240="Marketing",2,Sheet1!I1240="Medical",3,Sheet1!I1240="Technical Degree",4,Sheet1!I1240="Other",5)</f>
        <v>3</v>
      </c>
      <c r="I1240">
        <v>1</v>
      </c>
      <c r="J1240">
        <v>1735</v>
      </c>
      <c r="K1240">
        <v>3</v>
      </c>
      <c r="L1240">
        <f>IF(Sheet1!M1240="Male",0,1)</f>
        <v>1</v>
      </c>
      <c r="M1240">
        <v>51</v>
      </c>
      <c r="N1240">
        <v>3</v>
      </c>
      <c r="O1240">
        <v>1</v>
      </c>
      <c r="P1240" cm="1">
        <f t="array" ref="P1240">_xlfn.IFS(Sheet1!Q1240="Healthcare Representative",0,Sheet1!Q1240="Human Resources",1,Sheet1!Q1240="Laboratory Technician",2,Sheet1!Q1240="Manager",3,Sheet1!Q1240="Manufacturing Director",4,Sheet1!Q1240="Research Director",5,Sheet1!Q1240="Research Scientist",6,Sheet1!Q1240="Sales Executive",7,Sheet1!Q1240="Sales Representative",8)</f>
        <v>2</v>
      </c>
      <c r="Q1240">
        <v>2</v>
      </c>
      <c r="R1240">
        <f>IF(Sheet1!S1240="Single",0,IF(Sheet1!S1240="Married",1,2))</f>
        <v>0</v>
      </c>
      <c r="S1240">
        <v>3295</v>
      </c>
      <c r="T1240">
        <v>12862</v>
      </c>
      <c r="U1240">
        <v>1</v>
      </c>
      <c r="V1240">
        <f>IF(Sheet1!X1240="No",0,1)</f>
        <v>0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</row>
    <row r="1241" spans="1:34" x14ac:dyDescent="0.3">
      <c r="A1241">
        <f>IF(Sheet1!C1241="No",0,1)</f>
        <v>0</v>
      </c>
      <c r="B1241">
        <v>31</v>
      </c>
      <c r="C1241">
        <f>IF(Sheet1!D1241="Non-Travel",0,IF(Sheet1!D1241="Travel_Frequently",1,2))</f>
        <v>1</v>
      </c>
      <c r="D1241">
        <v>163</v>
      </c>
      <c r="E1241">
        <f>IF(Sheet1!F1241="Human Resources",0,IF(Sheet1!F1241="Research &amp; Development",1,2))</f>
        <v>1</v>
      </c>
      <c r="F1241">
        <v>24</v>
      </c>
      <c r="G1241">
        <v>1</v>
      </c>
      <c r="H1241" cm="1">
        <f t="array" ref="H1241">_xlfn.IFS(Sheet1!I1241="Human Resources",0,Sheet1!I1241="Life Sciences",1,Sheet1!I1241="Marketing",2,Sheet1!I1241="Medical",3,Sheet1!I1241="Technical Degree",4,Sheet1!I1241="Other",5)</f>
        <v>4</v>
      </c>
      <c r="I1241">
        <v>1</v>
      </c>
      <c r="J1241">
        <v>1736</v>
      </c>
      <c r="K1241">
        <v>4</v>
      </c>
      <c r="L1241">
        <f>IF(Sheet1!M1241="Male",0,1)</f>
        <v>1</v>
      </c>
      <c r="M1241">
        <v>30</v>
      </c>
      <c r="N1241">
        <v>3</v>
      </c>
      <c r="O1241">
        <v>2</v>
      </c>
      <c r="P1241" cm="1">
        <f t="array" ref="P1241">_xlfn.IFS(Sheet1!Q1241="Healthcare Representative",0,Sheet1!Q1241="Human Resources",1,Sheet1!Q1241="Laboratory Technician",2,Sheet1!Q1241="Manager",3,Sheet1!Q1241="Manufacturing Director",4,Sheet1!Q1241="Research Director",5,Sheet1!Q1241="Research Scientist",6,Sheet1!Q1241="Sales Executive",7,Sheet1!Q1241="Sales Representative",8)</f>
        <v>4</v>
      </c>
      <c r="Q1241">
        <v>4</v>
      </c>
      <c r="R1241">
        <f>IF(Sheet1!S1241="Single",0,IF(Sheet1!S1241="Married",1,2))</f>
        <v>0</v>
      </c>
      <c r="S1241">
        <v>5238</v>
      </c>
      <c r="T1241">
        <v>6670</v>
      </c>
      <c r="U1241">
        <v>2</v>
      </c>
      <c r="V1241">
        <f>IF(Sheet1!X1241="No",0,1)</f>
        <v>0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</row>
    <row r="1242" spans="1:34" x14ac:dyDescent="0.3">
      <c r="A1242">
        <f>IF(Sheet1!C1242="No",0,1)</f>
        <v>0</v>
      </c>
      <c r="B1242">
        <v>39</v>
      </c>
      <c r="C1242">
        <f>IF(Sheet1!D1242="Non-Travel",0,IF(Sheet1!D1242="Travel_Frequently",1,2))</f>
        <v>0</v>
      </c>
      <c r="D1242">
        <v>792</v>
      </c>
      <c r="E1242">
        <f>IF(Sheet1!F1242="Human Resources",0,IF(Sheet1!F1242="Research &amp; Development",1,2))</f>
        <v>1</v>
      </c>
      <c r="F1242">
        <v>1</v>
      </c>
      <c r="G1242">
        <v>3</v>
      </c>
      <c r="H1242" cm="1">
        <f t="array" ref="H1242">_xlfn.IFS(Sheet1!I1242="Human Resources",0,Sheet1!I1242="Life Sciences",1,Sheet1!I1242="Marketing",2,Sheet1!I1242="Medical",3,Sheet1!I1242="Technical Degree",4,Sheet1!I1242="Other",5)</f>
        <v>1</v>
      </c>
      <c r="I1242">
        <v>1</v>
      </c>
      <c r="J1242">
        <v>1737</v>
      </c>
      <c r="K1242">
        <v>4</v>
      </c>
      <c r="L1242">
        <f>IF(Sheet1!M1242="Male",0,1)</f>
        <v>0</v>
      </c>
      <c r="M1242">
        <v>77</v>
      </c>
      <c r="N1242">
        <v>3</v>
      </c>
      <c r="O1242">
        <v>2</v>
      </c>
      <c r="P1242" cm="1">
        <f t="array" ref="P1242">_xlfn.IFS(Sheet1!Q1242="Healthcare Representative",0,Sheet1!Q1242="Human Resources",1,Sheet1!Q1242="Laboratory Technician",2,Sheet1!Q1242="Manager",3,Sheet1!Q1242="Manufacturing Director",4,Sheet1!Q1242="Research Director",5,Sheet1!Q1242="Research Scientist",6,Sheet1!Q1242="Sales Executive",7,Sheet1!Q1242="Sales Representative",8)</f>
        <v>2</v>
      </c>
      <c r="Q1242">
        <v>4</v>
      </c>
      <c r="R1242">
        <f>IF(Sheet1!S1242="Single",0,IF(Sheet1!S1242="Married",1,2))</f>
        <v>1</v>
      </c>
      <c r="S1242">
        <v>6472</v>
      </c>
      <c r="T1242">
        <v>8989</v>
      </c>
      <c r="U1242">
        <v>1</v>
      </c>
      <c r="V1242">
        <f>IF(Sheet1!X1242="No",0,1)</f>
        <v>1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</row>
    <row r="1243" spans="1:34" x14ac:dyDescent="0.3">
      <c r="A1243">
        <f>IF(Sheet1!C1243="No",0,1)</f>
        <v>0</v>
      </c>
      <c r="B1243">
        <v>32</v>
      </c>
      <c r="C1243">
        <f>IF(Sheet1!D1243="Non-Travel",0,IF(Sheet1!D1243="Travel_Frequently",1,2))</f>
        <v>2</v>
      </c>
      <c r="D1243">
        <v>371</v>
      </c>
      <c r="E1243">
        <f>IF(Sheet1!F1243="Human Resources",0,IF(Sheet1!F1243="Research &amp; Development",1,2))</f>
        <v>2</v>
      </c>
      <c r="F1243">
        <v>19</v>
      </c>
      <c r="G1243">
        <v>3</v>
      </c>
      <c r="H1243" cm="1">
        <f t="array" ref="H1243">_xlfn.IFS(Sheet1!I1243="Human Resources",0,Sheet1!I1243="Life Sciences",1,Sheet1!I1243="Marketing",2,Sheet1!I1243="Medical",3,Sheet1!I1243="Technical Degree",4,Sheet1!I1243="Other",5)</f>
        <v>1</v>
      </c>
      <c r="I1243">
        <v>1</v>
      </c>
      <c r="J1243">
        <v>1739</v>
      </c>
      <c r="K1243">
        <v>4</v>
      </c>
      <c r="L1243">
        <f>IF(Sheet1!M1243="Male",0,1)</f>
        <v>0</v>
      </c>
      <c r="M1243">
        <v>80</v>
      </c>
      <c r="N1243">
        <v>1</v>
      </c>
      <c r="O1243">
        <v>3</v>
      </c>
      <c r="P1243" cm="1">
        <f t="array" ref="P1243">_xlfn.IFS(Sheet1!Q1243="Healthcare Representative",0,Sheet1!Q1243="Human Resources",1,Sheet1!Q1243="Laboratory Technician",2,Sheet1!Q1243="Manager",3,Sheet1!Q1243="Manufacturing Director",4,Sheet1!Q1243="Research Director",5,Sheet1!Q1243="Research Scientist",6,Sheet1!Q1243="Sales Executive",7,Sheet1!Q1243="Sales Representative",8)</f>
        <v>7</v>
      </c>
      <c r="Q1243">
        <v>3</v>
      </c>
      <c r="R1243">
        <f>IF(Sheet1!S1243="Single",0,IF(Sheet1!S1243="Married",1,2))</f>
        <v>1</v>
      </c>
      <c r="S1243">
        <v>9610</v>
      </c>
      <c r="T1243">
        <v>3840</v>
      </c>
      <c r="U1243">
        <v>3</v>
      </c>
      <c r="V1243">
        <f>IF(Sheet1!X1243="No",0,1)</f>
        <v>0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</row>
    <row r="1244" spans="1:34" x14ac:dyDescent="0.3">
      <c r="A1244">
        <f>IF(Sheet1!C1244="No",0,1)</f>
        <v>0</v>
      </c>
      <c r="B1244">
        <v>40</v>
      </c>
      <c r="C1244">
        <f>IF(Sheet1!D1244="Non-Travel",0,IF(Sheet1!D1244="Travel_Frequently",1,2))</f>
        <v>2</v>
      </c>
      <c r="D1244">
        <v>611</v>
      </c>
      <c r="E1244">
        <f>IF(Sheet1!F1244="Human Resources",0,IF(Sheet1!F1244="Research &amp; Development",1,2))</f>
        <v>2</v>
      </c>
      <c r="F1244">
        <v>7</v>
      </c>
      <c r="G1244">
        <v>4</v>
      </c>
      <c r="H1244" cm="1">
        <f t="array" ref="H1244">_xlfn.IFS(Sheet1!I1244="Human Resources",0,Sheet1!I1244="Life Sciences",1,Sheet1!I1244="Marketing",2,Sheet1!I1244="Medical",3,Sheet1!I1244="Technical Degree",4,Sheet1!I1244="Other",5)</f>
        <v>3</v>
      </c>
      <c r="I1244">
        <v>1</v>
      </c>
      <c r="J1244">
        <v>1740</v>
      </c>
      <c r="K1244">
        <v>2</v>
      </c>
      <c r="L1244">
        <f>IF(Sheet1!M1244="Male",0,1)</f>
        <v>0</v>
      </c>
      <c r="M1244">
        <v>88</v>
      </c>
      <c r="N1244">
        <v>3</v>
      </c>
      <c r="O1244">
        <v>5</v>
      </c>
      <c r="P1244" cm="1">
        <f t="array" ref="P1244">_xlfn.IFS(Sheet1!Q1244="Healthcare Representative",0,Sheet1!Q1244="Human Resources",1,Sheet1!Q1244="Laboratory Technician",2,Sheet1!Q1244="Manager",3,Sheet1!Q1244="Manufacturing Director",4,Sheet1!Q1244="Research Director",5,Sheet1!Q1244="Research Scientist",6,Sheet1!Q1244="Sales Executive",7,Sheet1!Q1244="Sales Representative",8)</f>
        <v>3</v>
      </c>
      <c r="Q1244">
        <v>2</v>
      </c>
      <c r="R1244">
        <f>IF(Sheet1!S1244="Single",0,IF(Sheet1!S1244="Married",1,2))</f>
        <v>0</v>
      </c>
      <c r="S1244">
        <v>19833</v>
      </c>
      <c r="T1244">
        <v>4349</v>
      </c>
      <c r="U1244">
        <v>1</v>
      </c>
      <c r="V1244">
        <f>IF(Sheet1!X1244="No",0,1)</f>
        <v>0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</row>
    <row r="1245" spans="1:34" x14ac:dyDescent="0.3">
      <c r="A1245">
        <f>IF(Sheet1!C1245="No",0,1)</f>
        <v>0</v>
      </c>
      <c r="B1245">
        <v>45</v>
      </c>
      <c r="C1245">
        <f>IF(Sheet1!D1245="Non-Travel",0,IF(Sheet1!D1245="Travel_Frequently",1,2))</f>
        <v>2</v>
      </c>
      <c r="D1245">
        <v>176</v>
      </c>
      <c r="E1245">
        <f>IF(Sheet1!F1245="Human Resources",0,IF(Sheet1!F1245="Research &amp; Development",1,2))</f>
        <v>0</v>
      </c>
      <c r="F1245">
        <v>4</v>
      </c>
      <c r="G1245">
        <v>3</v>
      </c>
      <c r="H1245" cm="1">
        <f t="array" ref="H1245">_xlfn.IFS(Sheet1!I1245="Human Resources",0,Sheet1!I1245="Life Sciences",1,Sheet1!I1245="Marketing",2,Sheet1!I1245="Medical",3,Sheet1!I1245="Technical Degree",4,Sheet1!I1245="Other",5)</f>
        <v>1</v>
      </c>
      <c r="I1245">
        <v>1</v>
      </c>
      <c r="J1245">
        <v>1744</v>
      </c>
      <c r="K1245">
        <v>3</v>
      </c>
      <c r="L1245">
        <f>IF(Sheet1!M1245="Male",0,1)</f>
        <v>1</v>
      </c>
      <c r="M1245">
        <v>56</v>
      </c>
      <c r="N1245">
        <v>1</v>
      </c>
      <c r="O1245">
        <v>3</v>
      </c>
      <c r="P1245" cm="1">
        <f t="array" ref="P1245">_xlfn.IFS(Sheet1!Q1245="Healthcare Representative",0,Sheet1!Q1245="Human Resources",1,Sheet1!Q1245="Laboratory Technician",2,Sheet1!Q1245="Manager",3,Sheet1!Q1245="Manufacturing Director",4,Sheet1!Q1245="Research Director",5,Sheet1!Q1245="Research Scientist",6,Sheet1!Q1245="Sales Executive",7,Sheet1!Q1245="Sales Representative",8)</f>
        <v>1</v>
      </c>
      <c r="Q1245">
        <v>3</v>
      </c>
      <c r="R1245">
        <f>IF(Sheet1!S1245="Single",0,IF(Sheet1!S1245="Married",1,2))</f>
        <v>1</v>
      </c>
      <c r="S1245">
        <v>9756</v>
      </c>
      <c r="T1245">
        <v>6595</v>
      </c>
      <c r="U1245">
        <v>4</v>
      </c>
      <c r="V1245">
        <f>IF(Sheet1!X1245="No",0,1)</f>
        <v>0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</row>
    <row r="1246" spans="1:34" x14ac:dyDescent="0.3">
      <c r="A1246">
        <f>IF(Sheet1!C1246="No",0,1)</f>
        <v>0</v>
      </c>
      <c r="B1246">
        <v>30</v>
      </c>
      <c r="C1246">
        <f>IF(Sheet1!D1246="Non-Travel",0,IF(Sheet1!D1246="Travel_Frequently",1,2))</f>
        <v>1</v>
      </c>
      <c r="D1246">
        <v>1312</v>
      </c>
      <c r="E1246">
        <f>IF(Sheet1!F1246="Human Resources",0,IF(Sheet1!F1246="Research &amp; Development",1,2))</f>
        <v>1</v>
      </c>
      <c r="F1246">
        <v>2</v>
      </c>
      <c r="G1246">
        <v>4</v>
      </c>
      <c r="H1246" cm="1">
        <f t="array" ref="H1246">_xlfn.IFS(Sheet1!I1246="Human Resources",0,Sheet1!I1246="Life Sciences",1,Sheet1!I1246="Marketing",2,Sheet1!I1246="Medical",3,Sheet1!I1246="Technical Degree",4,Sheet1!I1246="Other",5)</f>
        <v>4</v>
      </c>
      <c r="I1246">
        <v>1</v>
      </c>
      <c r="J1246">
        <v>1745</v>
      </c>
      <c r="K1246">
        <v>4</v>
      </c>
      <c r="L1246">
        <f>IF(Sheet1!M1246="Male",0,1)</f>
        <v>1</v>
      </c>
      <c r="M1246">
        <v>78</v>
      </c>
      <c r="N1246">
        <v>2</v>
      </c>
      <c r="O1246">
        <v>1</v>
      </c>
      <c r="P1246" cm="1">
        <f t="array" ref="P1246">_xlfn.IFS(Sheet1!Q1246="Healthcare Representative",0,Sheet1!Q1246="Human Resources",1,Sheet1!Q1246="Laboratory Technician",2,Sheet1!Q1246="Manager",3,Sheet1!Q1246="Manufacturing Director",4,Sheet1!Q1246="Research Director",5,Sheet1!Q1246="Research Scientist",6,Sheet1!Q1246="Sales Executive",7,Sheet1!Q1246="Sales Representative",8)</f>
        <v>6</v>
      </c>
      <c r="Q1246">
        <v>1</v>
      </c>
      <c r="R1246">
        <f>IF(Sheet1!S1246="Single",0,IF(Sheet1!S1246="Married",1,2))</f>
        <v>0</v>
      </c>
      <c r="S1246">
        <v>4968</v>
      </c>
      <c r="T1246">
        <v>26427</v>
      </c>
      <c r="U1246">
        <v>0</v>
      </c>
      <c r="V1246">
        <f>IF(Sheet1!X1246="No",0,1)</f>
        <v>0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</row>
    <row r="1247" spans="1:34" x14ac:dyDescent="0.3">
      <c r="A1247">
        <f>IF(Sheet1!C1247="No",0,1)</f>
        <v>0</v>
      </c>
      <c r="B1247">
        <v>24</v>
      </c>
      <c r="C1247">
        <f>IF(Sheet1!D1247="Non-Travel",0,IF(Sheet1!D1247="Travel_Frequently",1,2))</f>
        <v>1</v>
      </c>
      <c r="D1247">
        <v>897</v>
      </c>
      <c r="E1247">
        <f>IF(Sheet1!F1247="Human Resources",0,IF(Sheet1!F1247="Research &amp; Development",1,2))</f>
        <v>0</v>
      </c>
      <c r="F1247">
        <v>10</v>
      </c>
      <c r="G1247">
        <v>3</v>
      </c>
      <c r="H1247" cm="1">
        <f t="array" ref="H1247">_xlfn.IFS(Sheet1!I1247="Human Resources",0,Sheet1!I1247="Life Sciences",1,Sheet1!I1247="Marketing",2,Sheet1!I1247="Medical",3,Sheet1!I1247="Technical Degree",4,Sheet1!I1247="Other",5)</f>
        <v>3</v>
      </c>
      <c r="I1247">
        <v>1</v>
      </c>
      <c r="J1247">
        <v>1746</v>
      </c>
      <c r="K1247">
        <v>1</v>
      </c>
      <c r="L1247">
        <f>IF(Sheet1!M1247="Male",0,1)</f>
        <v>0</v>
      </c>
      <c r="M1247">
        <v>59</v>
      </c>
      <c r="N1247">
        <v>3</v>
      </c>
      <c r="O1247">
        <v>1</v>
      </c>
      <c r="P1247" cm="1">
        <f t="array" ref="P1247">_xlfn.IFS(Sheet1!Q1247="Healthcare Representative",0,Sheet1!Q1247="Human Resources",1,Sheet1!Q1247="Laboratory Technician",2,Sheet1!Q1247="Manager",3,Sheet1!Q1247="Manufacturing Director",4,Sheet1!Q1247="Research Director",5,Sheet1!Q1247="Research Scientist",6,Sheet1!Q1247="Sales Executive",7,Sheet1!Q1247="Sales Representative",8)</f>
        <v>1</v>
      </c>
      <c r="Q1247">
        <v>4</v>
      </c>
      <c r="R1247">
        <f>IF(Sheet1!S1247="Single",0,IF(Sheet1!S1247="Married",1,2))</f>
        <v>1</v>
      </c>
      <c r="S1247">
        <v>2145</v>
      </c>
      <c r="T1247">
        <v>2097</v>
      </c>
      <c r="U1247">
        <v>0</v>
      </c>
      <c r="V1247">
        <f>IF(Sheet1!X1247="No",0,1)</f>
        <v>0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</row>
    <row r="1248" spans="1:34" x14ac:dyDescent="0.3">
      <c r="A1248">
        <f>IF(Sheet1!C1248="No",0,1)</f>
        <v>1</v>
      </c>
      <c r="B1248">
        <v>30</v>
      </c>
      <c r="C1248">
        <f>IF(Sheet1!D1248="Non-Travel",0,IF(Sheet1!D1248="Travel_Frequently",1,2))</f>
        <v>1</v>
      </c>
      <c r="D1248">
        <v>600</v>
      </c>
      <c r="E1248">
        <f>IF(Sheet1!F1248="Human Resources",0,IF(Sheet1!F1248="Research &amp; Development",1,2))</f>
        <v>0</v>
      </c>
      <c r="F1248">
        <v>8</v>
      </c>
      <c r="G1248">
        <v>3</v>
      </c>
      <c r="H1248" cm="1">
        <f t="array" ref="H1248">_xlfn.IFS(Sheet1!I1248="Human Resources",0,Sheet1!I1248="Life Sciences",1,Sheet1!I1248="Marketing",2,Sheet1!I1248="Medical",3,Sheet1!I1248="Technical Degree",4,Sheet1!I1248="Other",5)</f>
        <v>0</v>
      </c>
      <c r="I1248">
        <v>1</v>
      </c>
      <c r="J1248">
        <v>1747</v>
      </c>
      <c r="K1248">
        <v>3</v>
      </c>
      <c r="L1248">
        <f>IF(Sheet1!M1248="Male",0,1)</f>
        <v>1</v>
      </c>
      <c r="M1248">
        <v>66</v>
      </c>
      <c r="N1248">
        <v>2</v>
      </c>
      <c r="O1248">
        <v>1</v>
      </c>
      <c r="P1248" cm="1">
        <f t="array" ref="P1248">_xlfn.IFS(Sheet1!Q1248="Healthcare Representative",0,Sheet1!Q1248="Human Resources",1,Sheet1!Q1248="Laboratory Technician",2,Sheet1!Q1248="Manager",3,Sheet1!Q1248="Manufacturing Director",4,Sheet1!Q1248="Research Director",5,Sheet1!Q1248="Research Scientist",6,Sheet1!Q1248="Sales Executive",7,Sheet1!Q1248="Sales Representative",8)</f>
        <v>1</v>
      </c>
      <c r="Q1248">
        <v>4</v>
      </c>
      <c r="R1248">
        <f>IF(Sheet1!S1248="Single",0,IF(Sheet1!S1248="Married",1,2))</f>
        <v>2</v>
      </c>
      <c r="S1248">
        <v>2180</v>
      </c>
      <c r="T1248">
        <v>9732</v>
      </c>
      <c r="U1248">
        <v>6</v>
      </c>
      <c r="V1248">
        <f>IF(Sheet1!X1248="No",0,1)</f>
        <v>0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</row>
    <row r="1249" spans="1:34" x14ac:dyDescent="0.3">
      <c r="A1249">
        <f>IF(Sheet1!C1249="No",0,1)</f>
        <v>0</v>
      </c>
      <c r="B1249">
        <v>31</v>
      </c>
      <c r="C1249">
        <f>IF(Sheet1!D1249="Non-Travel",0,IF(Sheet1!D1249="Travel_Frequently",1,2))</f>
        <v>2</v>
      </c>
      <c r="D1249">
        <v>1003</v>
      </c>
      <c r="E1249">
        <f>IF(Sheet1!F1249="Human Resources",0,IF(Sheet1!F1249="Research &amp; Development",1,2))</f>
        <v>2</v>
      </c>
      <c r="F1249">
        <v>5</v>
      </c>
      <c r="G1249">
        <v>3</v>
      </c>
      <c r="H1249" cm="1">
        <f t="array" ref="H1249">_xlfn.IFS(Sheet1!I1249="Human Resources",0,Sheet1!I1249="Life Sciences",1,Sheet1!I1249="Marketing",2,Sheet1!I1249="Medical",3,Sheet1!I1249="Technical Degree",4,Sheet1!I1249="Other",5)</f>
        <v>4</v>
      </c>
      <c r="I1249">
        <v>1</v>
      </c>
      <c r="J1249">
        <v>1749</v>
      </c>
      <c r="K1249">
        <v>1</v>
      </c>
      <c r="L1249">
        <f>IF(Sheet1!M1249="Male",0,1)</f>
        <v>0</v>
      </c>
      <c r="M1249">
        <v>51</v>
      </c>
      <c r="N1249">
        <v>3</v>
      </c>
      <c r="O1249">
        <v>2</v>
      </c>
      <c r="P1249" cm="1">
        <f t="array" ref="P1249">_xlfn.IFS(Sheet1!Q1249="Healthcare Representative",0,Sheet1!Q1249="Human Resources",1,Sheet1!Q1249="Laboratory Technician",2,Sheet1!Q1249="Manager",3,Sheet1!Q1249="Manufacturing Director",4,Sheet1!Q1249="Research Director",5,Sheet1!Q1249="Research Scientist",6,Sheet1!Q1249="Sales Executive",7,Sheet1!Q1249="Sales Representative",8)</f>
        <v>7</v>
      </c>
      <c r="Q1249">
        <v>3</v>
      </c>
      <c r="R1249">
        <f>IF(Sheet1!S1249="Single",0,IF(Sheet1!S1249="Married",1,2))</f>
        <v>1</v>
      </c>
      <c r="S1249">
        <v>8346</v>
      </c>
      <c r="T1249">
        <v>20943</v>
      </c>
      <c r="U1249">
        <v>1</v>
      </c>
      <c r="V1249">
        <f>IF(Sheet1!X1249="No",0,1)</f>
        <v>0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</row>
    <row r="1250" spans="1:34" x14ac:dyDescent="0.3">
      <c r="A1250">
        <f>IF(Sheet1!C1250="No",0,1)</f>
        <v>0</v>
      </c>
      <c r="B1250">
        <v>27</v>
      </c>
      <c r="C1250">
        <f>IF(Sheet1!D1250="Non-Travel",0,IF(Sheet1!D1250="Travel_Frequently",1,2))</f>
        <v>2</v>
      </c>
      <c r="D1250">
        <v>1054</v>
      </c>
      <c r="E1250">
        <f>IF(Sheet1!F1250="Human Resources",0,IF(Sheet1!F1250="Research &amp; Development",1,2))</f>
        <v>1</v>
      </c>
      <c r="F1250">
        <v>8</v>
      </c>
      <c r="G1250">
        <v>3</v>
      </c>
      <c r="H1250" cm="1">
        <f t="array" ref="H1250">_xlfn.IFS(Sheet1!I1250="Human Resources",0,Sheet1!I1250="Life Sciences",1,Sheet1!I1250="Marketing",2,Sheet1!I1250="Medical",3,Sheet1!I1250="Technical Degree",4,Sheet1!I1250="Other",5)</f>
        <v>3</v>
      </c>
      <c r="I1250">
        <v>1</v>
      </c>
      <c r="J1250">
        <v>1751</v>
      </c>
      <c r="K1250">
        <v>3</v>
      </c>
      <c r="L1250">
        <f>IF(Sheet1!M1250="Male",0,1)</f>
        <v>1</v>
      </c>
      <c r="M1250">
        <v>67</v>
      </c>
      <c r="N1250">
        <v>3</v>
      </c>
      <c r="O1250">
        <v>1</v>
      </c>
      <c r="P1250" cm="1">
        <f t="array" ref="P1250">_xlfn.IFS(Sheet1!Q1250="Healthcare Representative",0,Sheet1!Q1250="Human Resources",1,Sheet1!Q1250="Laboratory Technician",2,Sheet1!Q1250="Manager",3,Sheet1!Q1250="Manufacturing Director",4,Sheet1!Q1250="Research Director",5,Sheet1!Q1250="Research Scientist",6,Sheet1!Q1250="Sales Executive",7,Sheet1!Q1250="Sales Representative",8)</f>
        <v>6</v>
      </c>
      <c r="Q1250">
        <v>4</v>
      </c>
      <c r="R1250">
        <f>IF(Sheet1!S1250="Single",0,IF(Sheet1!S1250="Married",1,2))</f>
        <v>0</v>
      </c>
      <c r="S1250">
        <v>3445</v>
      </c>
      <c r="T1250">
        <v>6152</v>
      </c>
      <c r="U1250">
        <v>1</v>
      </c>
      <c r="V1250">
        <f>IF(Sheet1!X1250="No",0,1)</f>
        <v>0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</row>
    <row r="1251" spans="1:34" x14ac:dyDescent="0.3">
      <c r="A1251">
        <f>IF(Sheet1!C1251="No",0,1)</f>
        <v>1</v>
      </c>
      <c r="B1251">
        <v>29</v>
      </c>
      <c r="C1251">
        <f>IF(Sheet1!D1251="Non-Travel",0,IF(Sheet1!D1251="Travel_Frequently",1,2))</f>
        <v>2</v>
      </c>
      <c r="D1251">
        <v>428</v>
      </c>
      <c r="E1251">
        <f>IF(Sheet1!F1251="Human Resources",0,IF(Sheet1!F1251="Research &amp; Development",1,2))</f>
        <v>2</v>
      </c>
      <c r="F1251">
        <v>9</v>
      </c>
      <c r="G1251">
        <v>3</v>
      </c>
      <c r="H1251" cm="1">
        <f t="array" ref="H1251">_xlfn.IFS(Sheet1!I1251="Human Resources",0,Sheet1!I1251="Life Sciences",1,Sheet1!I1251="Marketing",2,Sheet1!I1251="Medical",3,Sheet1!I1251="Technical Degree",4,Sheet1!I1251="Other",5)</f>
        <v>2</v>
      </c>
      <c r="I1251">
        <v>1</v>
      </c>
      <c r="J1251">
        <v>1752</v>
      </c>
      <c r="K1251">
        <v>2</v>
      </c>
      <c r="L1251">
        <f>IF(Sheet1!M1251="Male",0,1)</f>
        <v>1</v>
      </c>
      <c r="M1251">
        <v>52</v>
      </c>
      <c r="N1251">
        <v>1</v>
      </c>
      <c r="O1251">
        <v>1</v>
      </c>
      <c r="P1251" cm="1">
        <f t="array" ref="P1251">_xlfn.IFS(Sheet1!Q1251="Healthcare Representative",0,Sheet1!Q1251="Human Resources",1,Sheet1!Q1251="Laboratory Technician",2,Sheet1!Q1251="Manager",3,Sheet1!Q1251="Manufacturing Director",4,Sheet1!Q1251="Research Director",5,Sheet1!Q1251="Research Scientist",6,Sheet1!Q1251="Sales Executive",7,Sheet1!Q1251="Sales Representative",8)</f>
        <v>8</v>
      </c>
      <c r="Q1251">
        <v>2</v>
      </c>
      <c r="R1251">
        <f>IF(Sheet1!S1251="Single",0,IF(Sheet1!S1251="Married",1,2))</f>
        <v>0</v>
      </c>
      <c r="S1251">
        <v>2760</v>
      </c>
      <c r="T1251">
        <v>14630</v>
      </c>
      <c r="U1251">
        <v>1</v>
      </c>
      <c r="V1251">
        <f>IF(Sheet1!X1251="No",0,1)</f>
        <v>0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</row>
    <row r="1252" spans="1:34" x14ac:dyDescent="0.3">
      <c r="A1252">
        <f>IF(Sheet1!C1252="No",0,1)</f>
        <v>0</v>
      </c>
      <c r="B1252">
        <v>29</v>
      </c>
      <c r="C1252">
        <f>IF(Sheet1!D1252="Non-Travel",0,IF(Sheet1!D1252="Travel_Frequently",1,2))</f>
        <v>1</v>
      </c>
      <c r="D1252">
        <v>461</v>
      </c>
      <c r="E1252">
        <f>IF(Sheet1!F1252="Human Resources",0,IF(Sheet1!F1252="Research &amp; Development",1,2))</f>
        <v>1</v>
      </c>
      <c r="F1252">
        <v>1</v>
      </c>
      <c r="G1252">
        <v>3</v>
      </c>
      <c r="H1252" cm="1">
        <f t="array" ref="H1252">_xlfn.IFS(Sheet1!I1252="Human Resources",0,Sheet1!I1252="Life Sciences",1,Sheet1!I1252="Marketing",2,Sheet1!I1252="Medical",3,Sheet1!I1252="Technical Degree",4,Sheet1!I1252="Other",5)</f>
        <v>1</v>
      </c>
      <c r="I1252">
        <v>1</v>
      </c>
      <c r="J1252">
        <v>1753</v>
      </c>
      <c r="K1252">
        <v>4</v>
      </c>
      <c r="L1252">
        <f>IF(Sheet1!M1252="Male",0,1)</f>
        <v>0</v>
      </c>
      <c r="M1252">
        <v>70</v>
      </c>
      <c r="N1252">
        <v>4</v>
      </c>
      <c r="O1252">
        <v>2</v>
      </c>
      <c r="P1252" cm="1">
        <f t="array" ref="P1252">_xlfn.IFS(Sheet1!Q1252="Healthcare Representative",0,Sheet1!Q1252="Human Resources",1,Sheet1!Q1252="Laboratory Technician",2,Sheet1!Q1252="Manager",3,Sheet1!Q1252="Manufacturing Director",4,Sheet1!Q1252="Research Director",5,Sheet1!Q1252="Research Scientist",6,Sheet1!Q1252="Sales Executive",7,Sheet1!Q1252="Sales Representative",8)</f>
        <v>0</v>
      </c>
      <c r="Q1252">
        <v>3</v>
      </c>
      <c r="R1252">
        <f>IF(Sheet1!S1252="Single",0,IF(Sheet1!S1252="Married",1,2))</f>
        <v>0</v>
      </c>
      <c r="S1252">
        <v>6294</v>
      </c>
      <c r="T1252">
        <v>23060</v>
      </c>
      <c r="U1252">
        <v>8</v>
      </c>
      <c r="V1252">
        <f>IF(Sheet1!X1252="No",0,1)</f>
        <v>1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</row>
    <row r="1253" spans="1:34" x14ac:dyDescent="0.3">
      <c r="A1253">
        <f>IF(Sheet1!C1253="No",0,1)</f>
        <v>0</v>
      </c>
      <c r="B1253">
        <v>30</v>
      </c>
      <c r="C1253">
        <f>IF(Sheet1!D1253="Non-Travel",0,IF(Sheet1!D1253="Travel_Frequently",1,2))</f>
        <v>2</v>
      </c>
      <c r="D1253">
        <v>979</v>
      </c>
      <c r="E1253">
        <f>IF(Sheet1!F1253="Human Resources",0,IF(Sheet1!F1253="Research &amp; Development",1,2))</f>
        <v>2</v>
      </c>
      <c r="F1253">
        <v>15</v>
      </c>
      <c r="G1253">
        <v>2</v>
      </c>
      <c r="H1253" cm="1">
        <f t="array" ref="H1253">_xlfn.IFS(Sheet1!I1253="Human Resources",0,Sheet1!I1253="Life Sciences",1,Sheet1!I1253="Marketing",2,Sheet1!I1253="Medical",3,Sheet1!I1253="Technical Degree",4,Sheet1!I1253="Other",5)</f>
        <v>2</v>
      </c>
      <c r="I1253">
        <v>1</v>
      </c>
      <c r="J1253">
        <v>1754</v>
      </c>
      <c r="K1253">
        <v>3</v>
      </c>
      <c r="L1253">
        <f>IF(Sheet1!M1253="Male",0,1)</f>
        <v>0</v>
      </c>
      <c r="M1253">
        <v>94</v>
      </c>
      <c r="N1253">
        <v>2</v>
      </c>
      <c r="O1253">
        <v>3</v>
      </c>
      <c r="P1253" cm="1">
        <f t="array" ref="P1253">_xlfn.IFS(Sheet1!Q1253="Healthcare Representative",0,Sheet1!Q1253="Human Resources",1,Sheet1!Q1253="Laboratory Technician",2,Sheet1!Q1253="Manager",3,Sheet1!Q1253="Manufacturing Director",4,Sheet1!Q1253="Research Director",5,Sheet1!Q1253="Research Scientist",6,Sheet1!Q1253="Sales Executive",7,Sheet1!Q1253="Sales Representative",8)</f>
        <v>7</v>
      </c>
      <c r="Q1253">
        <v>1</v>
      </c>
      <c r="R1253">
        <f>IF(Sheet1!S1253="Single",0,IF(Sheet1!S1253="Married",1,2))</f>
        <v>2</v>
      </c>
      <c r="S1253">
        <v>7140</v>
      </c>
      <c r="T1253">
        <v>3088</v>
      </c>
      <c r="U1253">
        <v>2</v>
      </c>
      <c r="V1253">
        <f>IF(Sheet1!X1253="No",0,1)</f>
        <v>0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</row>
    <row r="1254" spans="1:34" x14ac:dyDescent="0.3">
      <c r="A1254">
        <f>IF(Sheet1!C1254="No",0,1)</f>
        <v>0</v>
      </c>
      <c r="B1254">
        <v>34</v>
      </c>
      <c r="C1254">
        <f>IF(Sheet1!D1254="Non-Travel",0,IF(Sheet1!D1254="Travel_Frequently",1,2))</f>
        <v>2</v>
      </c>
      <c r="D1254">
        <v>181</v>
      </c>
      <c r="E1254">
        <f>IF(Sheet1!F1254="Human Resources",0,IF(Sheet1!F1254="Research &amp; Development",1,2))</f>
        <v>1</v>
      </c>
      <c r="F1254">
        <v>2</v>
      </c>
      <c r="G1254">
        <v>4</v>
      </c>
      <c r="H1254" cm="1">
        <f t="array" ref="H1254">_xlfn.IFS(Sheet1!I1254="Human Resources",0,Sheet1!I1254="Life Sciences",1,Sheet1!I1254="Marketing",2,Sheet1!I1254="Medical",3,Sheet1!I1254="Technical Degree",4,Sheet1!I1254="Other",5)</f>
        <v>3</v>
      </c>
      <c r="I1254">
        <v>1</v>
      </c>
      <c r="J1254">
        <v>1755</v>
      </c>
      <c r="K1254">
        <v>4</v>
      </c>
      <c r="L1254">
        <f>IF(Sheet1!M1254="Male",0,1)</f>
        <v>0</v>
      </c>
      <c r="M1254">
        <v>97</v>
      </c>
      <c r="N1254">
        <v>4</v>
      </c>
      <c r="O1254">
        <v>1</v>
      </c>
      <c r="P1254" cm="1">
        <f t="array" ref="P1254">_xlfn.IFS(Sheet1!Q1254="Healthcare Representative",0,Sheet1!Q1254="Human Resources",1,Sheet1!Q1254="Laboratory Technician",2,Sheet1!Q1254="Manager",3,Sheet1!Q1254="Manufacturing Director",4,Sheet1!Q1254="Research Director",5,Sheet1!Q1254="Research Scientist",6,Sheet1!Q1254="Sales Executive",7,Sheet1!Q1254="Sales Representative",8)</f>
        <v>6</v>
      </c>
      <c r="Q1254">
        <v>4</v>
      </c>
      <c r="R1254">
        <f>IF(Sheet1!S1254="Single",0,IF(Sheet1!S1254="Married",1,2))</f>
        <v>1</v>
      </c>
      <c r="S1254">
        <v>2932</v>
      </c>
      <c r="T1254">
        <v>5586</v>
      </c>
      <c r="U1254">
        <v>0</v>
      </c>
      <c r="V1254">
        <f>IF(Sheet1!X1254="No",0,1)</f>
        <v>1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</row>
    <row r="1255" spans="1:34" x14ac:dyDescent="0.3">
      <c r="A1255">
        <f>IF(Sheet1!C1255="No",0,1)</f>
        <v>0</v>
      </c>
      <c r="B1255">
        <v>33</v>
      </c>
      <c r="C1255">
        <f>IF(Sheet1!D1255="Non-Travel",0,IF(Sheet1!D1255="Travel_Frequently",1,2))</f>
        <v>0</v>
      </c>
      <c r="D1255">
        <v>1283</v>
      </c>
      <c r="E1255">
        <f>IF(Sheet1!F1255="Human Resources",0,IF(Sheet1!F1255="Research &amp; Development",1,2))</f>
        <v>2</v>
      </c>
      <c r="F1255">
        <v>2</v>
      </c>
      <c r="G1255">
        <v>3</v>
      </c>
      <c r="H1255" cm="1">
        <f t="array" ref="H1255">_xlfn.IFS(Sheet1!I1255="Human Resources",0,Sheet1!I1255="Life Sciences",1,Sheet1!I1255="Marketing",2,Sheet1!I1255="Medical",3,Sheet1!I1255="Technical Degree",4,Sheet1!I1255="Other",5)</f>
        <v>2</v>
      </c>
      <c r="I1255">
        <v>1</v>
      </c>
      <c r="J1255">
        <v>1756</v>
      </c>
      <c r="K1255">
        <v>4</v>
      </c>
      <c r="L1255">
        <f>IF(Sheet1!M1255="Male",0,1)</f>
        <v>1</v>
      </c>
      <c r="M1255">
        <v>62</v>
      </c>
      <c r="N1255">
        <v>3</v>
      </c>
      <c r="O1255">
        <v>2</v>
      </c>
      <c r="P1255" cm="1">
        <f t="array" ref="P1255">_xlfn.IFS(Sheet1!Q1255="Healthcare Representative",0,Sheet1!Q1255="Human Resources",1,Sheet1!Q1255="Laboratory Technician",2,Sheet1!Q1255="Manager",3,Sheet1!Q1255="Manufacturing Director",4,Sheet1!Q1255="Research Director",5,Sheet1!Q1255="Research Scientist",6,Sheet1!Q1255="Sales Executive",7,Sheet1!Q1255="Sales Representative",8)</f>
        <v>7</v>
      </c>
      <c r="Q1255">
        <v>2</v>
      </c>
      <c r="R1255">
        <f>IF(Sheet1!S1255="Single",0,IF(Sheet1!S1255="Married",1,2))</f>
        <v>0</v>
      </c>
      <c r="S1255">
        <v>5147</v>
      </c>
      <c r="T1255">
        <v>10697</v>
      </c>
      <c r="U1255">
        <v>8</v>
      </c>
      <c r="V1255">
        <f>IF(Sheet1!X1255="No",0,1)</f>
        <v>0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</row>
    <row r="1256" spans="1:34" x14ac:dyDescent="0.3">
      <c r="A1256">
        <f>IF(Sheet1!C1256="No",0,1)</f>
        <v>0</v>
      </c>
      <c r="B1256">
        <v>49</v>
      </c>
      <c r="C1256">
        <f>IF(Sheet1!D1256="Non-Travel",0,IF(Sheet1!D1256="Travel_Frequently",1,2))</f>
        <v>2</v>
      </c>
      <c r="D1256">
        <v>1313</v>
      </c>
      <c r="E1256">
        <f>IF(Sheet1!F1256="Human Resources",0,IF(Sheet1!F1256="Research &amp; Development",1,2))</f>
        <v>2</v>
      </c>
      <c r="F1256">
        <v>11</v>
      </c>
      <c r="G1256">
        <v>4</v>
      </c>
      <c r="H1256" cm="1">
        <f t="array" ref="H1256">_xlfn.IFS(Sheet1!I1256="Human Resources",0,Sheet1!I1256="Life Sciences",1,Sheet1!I1256="Marketing",2,Sheet1!I1256="Medical",3,Sheet1!I1256="Technical Degree",4,Sheet1!I1256="Other",5)</f>
        <v>2</v>
      </c>
      <c r="I1256">
        <v>1</v>
      </c>
      <c r="J1256">
        <v>1757</v>
      </c>
      <c r="K1256">
        <v>4</v>
      </c>
      <c r="L1256">
        <f>IF(Sheet1!M1256="Male",0,1)</f>
        <v>1</v>
      </c>
      <c r="M1256">
        <v>80</v>
      </c>
      <c r="N1256">
        <v>3</v>
      </c>
      <c r="O1256">
        <v>2</v>
      </c>
      <c r="P1256" cm="1">
        <f t="array" ref="P1256">_xlfn.IFS(Sheet1!Q1256="Healthcare Representative",0,Sheet1!Q1256="Human Resources",1,Sheet1!Q1256="Laboratory Technician",2,Sheet1!Q1256="Manager",3,Sheet1!Q1256="Manufacturing Director",4,Sheet1!Q1256="Research Director",5,Sheet1!Q1256="Research Scientist",6,Sheet1!Q1256="Sales Executive",7,Sheet1!Q1256="Sales Representative",8)</f>
        <v>7</v>
      </c>
      <c r="Q1256">
        <v>4</v>
      </c>
      <c r="R1256">
        <f>IF(Sheet1!S1256="Single",0,IF(Sheet1!S1256="Married",1,2))</f>
        <v>0</v>
      </c>
      <c r="S1256">
        <v>4507</v>
      </c>
      <c r="T1256">
        <v>8191</v>
      </c>
      <c r="U1256">
        <v>3</v>
      </c>
      <c r="V1256">
        <f>IF(Sheet1!X1256="No",0,1)</f>
        <v>0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</row>
    <row r="1257" spans="1:34" x14ac:dyDescent="0.3">
      <c r="A1257">
        <f>IF(Sheet1!C1257="No",0,1)</f>
        <v>1</v>
      </c>
      <c r="B1257">
        <v>33</v>
      </c>
      <c r="C1257">
        <f>IF(Sheet1!D1257="Non-Travel",0,IF(Sheet1!D1257="Travel_Frequently",1,2))</f>
        <v>2</v>
      </c>
      <c r="D1257">
        <v>211</v>
      </c>
      <c r="E1257">
        <f>IF(Sheet1!F1257="Human Resources",0,IF(Sheet1!F1257="Research &amp; Development",1,2))</f>
        <v>2</v>
      </c>
      <c r="F1257">
        <v>16</v>
      </c>
      <c r="G1257">
        <v>3</v>
      </c>
      <c r="H1257" cm="1">
        <f t="array" ref="H1257">_xlfn.IFS(Sheet1!I1257="Human Resources",0,Sheet1!I1257="Life Sciences",1,Sheet1!I1257="Marketing",2,Sheet1!I1257="Medical",3,Sheet1!I1257="Technical Degree",4,Sheet1!I1257="Other",5)</f>
        <v>1</v>
      </c>
      <c r="I1257">
        <v>1</v>
      </c>
      <c r="J1257">
        <v>1758</v>
      </c>
      <c r="K1257">
        <v>1</v>
      </c>
      <c r="L1257">
        <f>IF(Sheet1!M1257="Male",0,1)</f>
        <v>1</v>
      </c>
      <c r="M1257">
        <v>74</v>
      </c>
      <c r="N1257">
        <v>3</v>
      </c>
      <c r="O1257">
        <v>3</v>
      </c>
      <c r="P1257" cm="1">
        <f t="array" ref="P1257">_xlfn.IFS(Sheet1!Q1257="Healthcare Representative",0,Sheet1!Q1257="Human Resources",1,Sheet1!Q1257="Laboratory Technician",2,Sheet1!Q1257="Manager",3,Sheet1!Q1257="Manufacturing Director",4,Sheet1!Q1257="Research Director",5,Sheet1!Q1257="Research Scientist",6,Sheet1!Q1257="Sales Executive",7,Sheet1!Q1257="Sales Representative",8)</f>
        <v>7</v>
      </c>
      <c r="Q1257">
        <v>1</v>
      </c>
      <c r="R1257">
        <f>IF(Sheet1!S1257="Single",0,IF(Sheet1!S1257="Married",1,2))</f>
        <v>0</v>
      </c>
      <c r="S1257">
        <v>8564</v>
      </c>
      <c r="T1257">
        <v>10092</v>
      </c>
      <c r="U1257">
        <v>2</v>
      </c>
      <c r="V1257">
        <f>IF(Sheet1!X1257="No",0,1)</f>
        <v>1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</row>
    <row r="1258" spans="1:34" x14ac:dyDescent="0.3">
      <c r="A1258">
        <f>IF(Sheet1!C1258="No",0,1)</f>
        <v>0</v>
      </c>
      <c r="B1258">
        <v>38</v>
      </c>
      <c r="C1258">
        <f>IF(Sheet1!D1258="Non-Travel",0,IF(Sheet1!D1258="Travel_Frequently",1,2))</f>
        <v>1</v>
      </c>
      <c r="D1258">
        <v>594</v>
      </c>
      <c r="E1258">
        <f>IF(Sheet1!F1258="Human Resources",0,IF(Sheet1!F1258="Research &amp; Development",1,2))</f>
        <v>1</v>
      </c>
      <c r="F1258">
        <v>2</v>
      </c>
      <c r="G1258">
        <v>2</v>
      </c>
      <c r="H1258" cm="1">
        <f t="array" ref="H1258">_xlfn.IFS(Sheet1!I1258="Human Resources",0,Sheet1!I1258="Life Sciences",1,Sheet1!I1258="Marketing",2,Sheet1!I1258="Medical",3,Sheet1!I1258="Technical Degree",4,Sheet1!I1258="Other",5)</f>
        <v>3</v>
      </c>
      <c r="I1258">
        <v>1</v>
      </c>
      <c r="J1258">
        <v>1760</v>
      </c>
      <c r="K1258">
        <v>3</v>
      </c>
      <c r="L1258">
        <f>IF(Sheet1!M1258="Male",0,1)</f>
        <v>1</v>
      </c>
      <c r="M1258">
        <v>75</v>
      </c>
      <c r="N1258">
        <v>2</v>
      </c>
      <c r="O1258">
        <v>1</v>
      </c>
      <c r="P1258" cm="1">
        <f t="array" ref="P1258">_xlfn.IFS(Sheet1!Q1258="Healthcare Representative",0,Sheet1!Q1258="Human Resources",1,Sheet1!Q1258="Laboratory Technician",2,Sheet1!Q1258="Manager",3,Sheet1!Q1258="Manufacturing Director",4,Sheet1!Q1258="Research Director",5,Sheet1!Q1258="Research Scientist",6,Sheet1!Q1258="Sales Executive",7,Sheet1!Q1258="Sales Representative",8)</f>
        <v>2</v>
      </c>
      <c r="Q1258">
        <v>2</v>
      </c>
      <c r="R1258">
        <f>IF(Sheet1!S1258="Single",0,IF(Sheet1!S1258="Married",1,2))</f>
        <v>1</v>
      </c>
      <c r="S1258">
        <v>2468</v>
      </c>
      <c r="T1258">
        <v>15963</v>
      </c>
      <c r="U1258">
        <v>4</v>
      </c>
      <c r="V1258">
        <f>IF(Sheet1!X1258="No",0,1)</f>
        <v>0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</row>
    <row r="1259" spans="1:34" x14ac:dyDescent="0.3">
      <c r="A1259">
        <f>IF(Sheet1!C1259="No",0,1)</f>
        <v>1</v>
      </c>
      <c r="B1259">
        <v>31</v>
      </c>
      <c r="C1259">
        <f>IF(Sheet1!D1259="Non-Travel",0,IF(Sheet1!D1259="Travel_Frequently",1,2))</f>
        <v>2</v>
      </c>
      <c r="D1259">
        <v>1079</v>
      </c>
      <c r="E1259">
        <f>IF(Sheet1!F1259="Human Resources",0,IF(Sheet1!F1259="Research &amp; Development",1,2))</f>
        <v>2</v>
      </c>
      <c r="F1259">
        <v>16</v>
      </c>
      <c r="G1259">
        <v>4</v>
      </c>
      <c r="H1259" cm="1">
        <f t="array" ref="H1259">_xlfn.IFS(Sheet1!I1259="Human Resources",0,Sheet1!I1259="Life Sciences",1,Sheet1!I1259="Marketing",2,Sheet1!I1259="Medical",3,Sheet1!I1259="Technical Degree",4,Sheet1!I1259="Other",5)</f>
        <v>2</v>
      </c>
      <c r="I1259">
        <v>1</v>
      </c>
      <c r="J1259">
        <v>1761</v>
      </c>
      <c r="K1259">
        <v>1</v>
      </c>
      <c r="L1259">
        <f>IF(Sheet1!M1259="Male",0,1)</f>
        <v>0</v>
      </c>
      <c r="M1259">
        <v>70</v>
      </c>
      <c r="N1259">
        <v>3</v>
      </c>
      <c r="O1259">
        <v>3</v>
      </c>
      <c r="P1259" cm="1">
        <f t="array" ref="P1259">_xlfn.IFS(Sheet1!Q1259="Healthcare Representative",0,Sheet1!Q1259="Human Resources",1,Sheet1!Q1259="Laboratory Technician",2,Sheet1!Q1259="Manager",3,Sheet1!Q1259="Manufacturing Director",4,Sheet1!Q1259="Research Director",5,Sheet1!Q1259="Research Scientist",6,Sheet1!Q1259="Sales Executive",7,Sheet1!Q1259="Sales Representative",8)</f>
        <v>7</v>
      </c>
      <c r="Q1259">
        <v>3</v>
      </c>
      <c r="R1259">
        <f>IF(Sheet1!S1259="Single",0,IF(Sheet1!S1259="Married",1,2))</f>
        <v>1</v>
      </c>
      <c r="S1259">
        <v>8161</v>
      </c>
      <c r="T1259">
        <v>19002</v>
      </c>
      <c r="U1259">
        <v>2</v>
      </c>
      <c r="V1259">
        <f>IF(Sheet1!X1259="No",0,1)</f>
        <v>0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</row>
    <row r="1260" spans="1:34" x14ac:dyDescent="0.3">
      <c r="A1260">
        <f>IF(Sheet1!C1260="No",0,1)</f>
        <v>0</v>
      </c>
      <c r="B1260">
        <v>29</v>
      </c>
      <c r="C1260">
        <f>IF(Sheet1!D1260="Non-Travel",0,IF(Sheet1!D1260="Travel_Frequently",1,2))</f>
        <v>2</v>
      </c>
      <c r="D1260">
        <v>590</v>
      </c>
      <c r="E1260">
        <f>IF(Sheet1!F1260="Human Resources",0,IF(Sheet1!F1260="Research &amp; Development",1,2))</f>
        <v>1</v>
      </c>
      <c r="F1260">
        <v>4</v>
      </c>
      <c r="G1260">
        <v>3</v>
      </c>
      <c r="H1260" cm="1">
        <f t="array" ref="H1260">_xlfn.IFS(Sheet1!I1260="Human Resources",0,Sheet1!I1260="Life Sciences",1,Sheet1!I1260="Marketing",2,Sheet1!I1260="Medical",3,Sheet1!I1260="Technical Degree",4,Sheet1!I1260="Other",5)</f>
        <v>4</v>
      </c>
      <c r="I1260">
        <v>1</v>
      </c>
      <c r="J1260">
        <v>1762</v>
      </c>
      <c r="K1260">
        <v>4</v>
      </c>
      <c r="L1260">
        <f>IF(Sheet1!M1260="Male",0,1)</f>
        <v>1</v>
      </c>
      <c r="M1260">
        <v>91</v>
      </c>
      <c r="N1260">
        <v>2</v>
      </c>
      <c r="O1260">
        <v>1</v>
      </c>
      <c r="P1260" cm="1">
        <f t="array" ref="P1260">_xlfn.IFS(Sheet1!Q1260="Healthcare Representative",0,Sheet1!Q1260="Human Resources",1,Sheet1!Q1260="Laboratory Technician",2,Sheet1!Q1260="Manager",3,Sheet1!Q1260="Manufacturing Director",4,Sheet1!Q1260="Research Director",5,Sheet1!Q1260="Research Scientist",6,Sheet1!Q1260="Sales Executive",7,Sheet1!Q1260="Sales Representative",8)</f>
        <v>6</v>
      </c>
      <c r="Q1260">
        <v>1</v>
      </c>
      <c r="R1260">
        <f>IF(Sheet1!S1260="Single",0,IF(Sheet1!S1260="Married",1,2))</f>
        <v>2</v>
      </c>
      <c r="S1260">
        <v>2109</v>
      </c>
      <c r="T1260">
        <v>10007</v>
      </c>
      <c r="U1260">
        <v>1</v>
      </c>
      <c r="V1260">
        <f>IF(Sheet1!X1260="No",0,1)</f>
        <v>0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</row>
    <row r="1261" spans="1:34" x14ac:dyDescent="0.3">
      <c r="A1261">
        <f>IF(Sheet1!C1261="No",0,1)</f>
        <v>0</v>
      </c>
      <c r="B1261">
        <v>30</v>
      </c>
      <c r="C1261">
        <f>IF(Sheet1!D1261="Non-Travel",0,IF(Sheet1!D1261="Travel_Frequently",1,2))</f>
        <v>2</v>
      </c>
      <c r="D1261">
        <v>305</v>
      </c>
      <c r="E1261">
        <f>IF(Sheet1!F1261="Human Resources",0,IF(Sheet1!F1261="Research &amp; Development",1,2))</f>
        <v>1</v>
      </c>
      <c r="F1261">
        <v>16</v>
      </c>
      <c r="G1261">
        <v>3</v>
      </c>
      <c r="H1261" cm="1">
        <f t="array" ref="H1261">_xlfn.IFS(Sheet1!I1261="Human Resources",0,Sheet1!I1261="Life Sciences",1,Sheet1!I1261="Marketing",2,Sheet1!I1261="Medical",3,Sheet1!I1261="Technical Degree",4,Sheet1!I1261="Other",5)</f>
        <v>1</v>
      </c>
      <c r="I1261">
        <v>1</v>
      </c>
      <c r="J1261">
        <v>1763</v>
      </c>
      <c r="K1261">
        <v>3</v>
      </c>
      <c r="L1261">
        <f>IF(Sheet1!M1261="Male",0,1)</f>
        <v>0</v>
      </c>
      <c r="M1261">
        <v>58</v>
      </c>
      <c r="N1261">
        <v>4</v>
      </c>
      <c r="O1261">
        <v>2</v>
      </c>
      <c r="P1261" cm="1">
        <f t="array" ref="P1261">_xlfn.IFS(Sheet1!Q1261="Healthcare Representative",0,Sheet1!Q1261="Human Resources",1,Sheet1!Q1261="Laboratory Technician",2,Sheet1!Q1261="Manager",3,Sheet1!Q1261="Manufacturing Director",4,Sheet1!Q1261="Research Director",5,Sheet1!Q1261="Research Scientist",6,Sheet1!Q1261="Sales Executive",7,Sheet1!Q1261="Sales Representative",8)</f>
        <v>0</v>
      </c>
      <c r="Q1261">
        <v>3</v>
      </c>
      <c r="R1261">
        <f>IF(Sheet1!S1261="Single",0,IF(Sheet1!S1261="Married",1,2))</f>
        <v>1</v>
      </c>
      <c r="S1261">
        <v>5294</v>
      </c>
      <c r="T1261">
        <v>9128</v>
      </c>
      <c r="U1261">
        <v>3</v>
      </c>
      <c r="V1261">
        <f>IF(Sheet1!X1261="No",0,1)</f>
        <v>0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</row>
    <row r="1262" spans="1:34" x14ac:dyDescent="0.3">
      <c r="A1262">
        <f>IF(Sheet1!C1262="No",0,1)</f>
        <v>0</v>
      </c>
      <c r="B1262">
        <v>32</v>
      </c>
      <c r="C1262">
        <f>IF(Sheet1!D1262="Non-Travel",0,IF(Sheet1!D1262="Travel_Frequently",1,2))</f>
        <v>0</v>
      </c>
      <c r="D1262">
        <v>953</v>
      </c>
      <c r="E1262">
        <f>IF(Sheet1!F1262="Human Resources",0,IF(Sheet1!F1262="Research &amp; Development",1,2))</f>
        <v>1</v>
      </c>
      <c r="F1262">
        <v>5</v>
      </c>
      <c r="G1262">
        <v>4</v>
      </c>
      <c r="H1262" cm="1">
        <f t="array" ref="H1262">_xlfn.IFS(Sheet1!I1262="Human Resources",0,Sheet1!I1262="Life Sciences",1,Sheet1!I1262="Marketing",2,Sheet1!I1262="Medical",3,Sheet1!I1262="Technical Degree",4,Sheet1!I1262="Other",5)</f>
        <v>4</v>
      </c>
      <c r="I1262">
        <v>1</v>
      </c>
      <c r="J1262">
        <v>1764</v>
      </c>
      <c r="K1262">
        <v>2</v>
      </c>
      <c r="L1262">
        <f>IF(Sheet1!M1262="Male",0,1)</f>
        <v>0</v>
      </c>
      <c r="M1262">
        <v>65</v>
      </c>
      <c r="N1262">
        <v>3</v>
      </c>
      <c r="O1262">
        <v>1</v>
      </c>
      <c r="P1262" cm="1">
        <f t="array" ref="P1262">_xlfn.IFS(Sheet1!Q1262="Healthcare Representative",0,Sheet1!Q1262="Human Resources",1,Sheet1!Q1262="Laboratory Technician",2,Sheet1!Q1262="Manager",3,Sheet1!Q1262="Manufacturing Director",4,Sheet1!Q1262="Research Director",5,Sheet1!Q1262="Research Scientist",6,Sheet1!Q1262="Sales Executive",7,Sheet1!Q1262="Sales Representative",8)</f>
        <v>6</v>
      </c>
      <c r="Q1262">
        <v>2</v>
      </c>
      <c r="R1262">
        <f>IF(Sheet1!S1262="Single",0,IF(Sheet1!S1262="Married",1,2))</f>
        <v>0</v>
      </c>
      <c r="S1262">
        <v>2718</v>
      </c>
      <c r="T1262">
        <v>17674</v>
      </c>
      <c r="U1262">
        <v>2</v>
      </c>
      <c r="V1262">
        <f>IF(Sheet1!X1262="No",0,1)</f>
        <v>0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</row>
    <row r="1263" spans="1:34" x14ac:dyDescent="0.3">
      <c r="A1263">
        <f>IF(Sheet1!C1263="No",0,1)</f>
        <v>0</v>
      </c>
      <c r="B1263">
        <v>38</v>
      </c>
      <c r="C1263">
        <f>IF(Sheet1!D1263="Non-Travel",0,IF(Sheet1!D1263="Travel_Frequently",1,2))</f>
        <v>2</v>
      </c>
      <c r="D1263">
        <v>833</v>
      </c>
      <c r="E1263">
        <f>IF(Sheet1!F1263="Human Resources",0,IF(Sheet1!F1263="Research &amp; Development",1,2))</f>
        <v>1</v>
      </c>
      <c r="F1263">
        <v>18</v>
      </c>
      <c r="G1263">
        <v>3</v>
      </c>
      <c r="H1263" cm="1">
        <f t="array" ref="H1263">_xlfn.IFS(Sheet1!I1263="Human Resources",0,Sheet1!I1263="Life Sciences",1,Sheet1!I1263="Marketing",2,Sheet1!I1263="Medical",3,Sheet1!I1263="Technical Degree",4,Sheet1!I1263="Other",5)</f>
        <v>3</v>
      </c>
      <c r="I1263">
        <v>1</v>
      </c>
      <c r="J1263">
        <v>1766</v>
      </c>
      <c r="K1263">
        <v>2</v>
      </c>
      <c r="L1263">
        <f>IF(Sheet1!M1263="Male",0,1)</f>
        <v>0</v>
      </c>
      <c r="M1263">
        <v>60</v>
      </c>
      <c r="N1263">
        <v>1</v>
      </c>
      <c r="O1263">
        <v>2</v>
      </c>
      <c r="P1263" cm="1">
        <f t="array" ref="P1263">_xlfn.IFS(Sheet1!Q1263="Healthcare Representative",0,Sheet1!Q1263="Human Resources",1,Sheet1!Q1263="Laboratory Technician",2,Sheet1!Q1263="Manager",3,Sheet1!Q1263="Manufacturing Director",4,Sheet1!Q1263="Research Director",5,Sheet1!Q1263="Research Scientist",6,Sheet1!Q1263="Sales Executive",7,Sheet1!Q1263="Sales Representative",8)</f>
        <v>0</v>
      </c>
      <c r="Q1263">
        <v>4</v>
      </c>
      <c r="R1263">
        <f>IF(Sheet1!S1263="Single",0,IF(Sheet1!S1263="Married",1,2))</f>
        <v>1</v>
      </c>
      <c r="S1263">
        <v>5811</v>
      </c>
      <c r="T1263">
        <v>24539</v>
      </c>
      <c r="U1263">
        <v>3</v>
      </c>
      <c r="V1263">
        <f>IF(Sheet1!X1263="No",0,1)</f>
        <v>1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</row>
    <row r="1264" spans="1:34" x14ac:dyDescent="0.3">
      <c r="A1264">
        <f>IF(Sheet1!C1264="No",0,1)</f>
        <v>1</v>
      </c>
      <c r="B1264">
        <v>43</v>
      </c>
      <c r="C1264">
        <f>IF(Sheet1!D1264="Non-Travel",0,IF(Sheet1!D1264="Travel_Frequently",1,2))</f>
        <v>1</v>
      </c>
      <c r="D1264">
        <v>807</v>
      </c>
      <c r="E1264">
        <f>IF(Sheet1!F1264="Human Resources",0,IF(Sheet1!F1264="Research &amp; Development",1,2))</f>
        <v>1</v>
      </c>
      <c r="F1264">
        <v>17</v>
      </c>
      <c r="G1264">
        <v>3</v>
      </c>
      <c r="H1264" cm="1">
        <f t="array" ref="H1264">_xlfn.IFS(Sheet1!I1264="Human Resources",0,Sheet1!I1264="Life Sciences",1,Sheet1!I1264="Marketing",2,Sheet1!I1264="Medical",3,Sheet1!I1264="Technical Degree",4,Sheet1!I1264="Other",5)</f>
        <v>4</v>
      </c>
      <c r="I1264">
        <v>1</v>
      </c>
      <c r="J1264">
        <v>1767</v>
      </c>
      <c r="K1264">
        <v>3</v>
      </c>
      <c r="L1264">
        <f>IF(Sheet1!M1264="Male",0,1)</f>
        <v>0</v>
      </c>
      <c r="M1264">
        <v>38</v>
      </c>
      <c r="N1264">
        <v>2</v>
      </c>
      <c r="O1264">
        <v>1</v>
      </c>
      <c r="P1264" cm="1">
        <f t="array" ref="P1264">_xlfn.IFS(Sheet1!Q1264="Healthcare Representative",0,Sheet1!Q1264="Human Resources",1,Sheet1!Q1264="Laboratory Technician",2,Sheet1!Q1264="Manager",3,Sheet1!Q1264="Manufacturing Director",4,Sheet1!Q1264="Research Director",5,Sheet1!Q1264="Research Scientist",6,Sheet1!Q1264="Sales Executive",7,Sheet1!Q1264="Sales Representative",8)</f>
        <v>6</v>
      </c>
      <c r="Q1264">
        <v>3</v>
      </c>
      <c r="R1264">
        <f>IF(Sheet1!S1264="Single",0,IF(Sheet1!S1264="Married",1,2))</f>
        <v>1</v>
      </c>
      <c r="S1264">
        <v>2437</v>
      </c>
      <c r="T1264">
        <v>15587</v>
      </c>
      <c r="U1264">
        <v>9</v>
      </c>
      <c r="V1264">
        <f>IF(Sheet1!X1264="No",0,1)</f>
        <v>1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</row>
    <row r="1265" spans="1:34" x14ac:dyDescent="0.3">
      <c r="A1265">
        <f>IF(Sheet1!C1265="No",0,1)</f>
        <v>0</v>
      </c>
      <c r="B1265">
        <v>42</v>
      </c>
      <c r="C1265">
        <f>IF(Sheet1!D1265="Non-Travel",0,IF(Sheet1!D1265="Travel_Frequently",1,2))</f>
        <v>2</v>
      </c>
      <c r="D1265">
        <v>855</v>
      </c>
      <c r="E1265">
        <f>IF(Sheet1!F1265="Human Resources",0,IF(Sheet1!F1265="Research &amp; Development",1,2))</f>
        <v>1</v>
      </c>
      <c r="F1265">
        <v>12</v>
      </c>
      <c r="G1265">
        <v>3</v>
      </c>
      <c r="H1265" cm="1">
        <f t="array" ref="H1265">_xlfn.IFS(Sheet1!I1265="Human Resources",0,Sheet1!I1265="Life Sciences",1,Sheet1!I1265="Marketing",2,Sheet1!I1265="Medical",3,Sheet1!I1265="Technical Degree",4,Sheet1!I1265="Other",5)</f>
        <v>3</v>
      </c>
      <c r="I1265">
        <v>1</v>
      </c>
      <c r="J1265">
        <v>1768</v>
      </c>
      <c r="K1265">
        <v>2</v>
      </c>
      <c r="L1265">
        <f>IF(Sheet1!M1265="Male",0,1)</f>
        <v>0</v>
      </c>
      <c r="M1265">
        <v>57</v>
      </c>
      <c r="N1265">
        <v>3</v>
      </c>
      <c r="O1265">
        <v>1</v>
      </c>
      <c r="P1265" cm="1">
        <f t="array" ref="P1265">_xlfn.IFS(Sheet1!Q1265="Healthcare Representative",0,Sheet1!Q1265="Human Resources",1,Sheet1!Q1265="Laboratory Technician",2,Sheet1!Q1265="Manager",3,Sheet1!Q1265="Manufacturing Director",4,Sheet1!Q1265="Research Director",5,Sheet1!Q1265="Research Scientist",6,Sheet1!Q1265="Sales Executive",7,Sheet1!Q1265="Sales Representative",8)</f>
        <v>2</v>
      </c>
      <c r="Q1265">
        <v>2</v>
      </c>
      <c r="R1265">
        <f>IF(Sheet1!S1265="Single",0,IF(Sheet1!S1265="Married",1,2))</f>
        <v>2</v>
      </c>
      <c r="S1265">
        <v>2766</v>
      </c>
      <c r="T1265">
        <v>8952</v>
      </c>
      <c r="U1265">
        <v>8</v>
      </c>
      <c r="V1265">
        <f>IF(Sheet1!X1265="No",0,1)</f>
        <v>0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</row>
    <row r="1266" spans="1:34" x14ac:dyDescent="0.3">
      <c r="A1266">
        <f>IF(Sheet1!C1266="No",0,1)</f>
        <v>0</v>
      </c>
      <c r="B1266">
        <v>55</v>
      </c>
      <c r="C1266">
        <f>IF(Sheet1!D1266="Non-Travel",0,IF(Sheet1!D1266="Travel_Frequently",1,2))</f>
        <v>2</v>
      </c>
      <c r="D1266">
        <v>478</v>
      </c>
      <c r="E1266">
        <f>IF(Sheet1!F1266="Human Resources",0,IF(Sheet1!F1266="Research &amp; Development",1,2))</f>
        <v>1</v>
      </c>
      <c r="F1266">
        <v>2</v>
      </c>
      <c r="G1266">
        <v>3</v>
      </c>
      <c r="H1266" cm="1">
        <f t="array" ref="H1266">_xlfn.IFS(Sheet1!I1266="Human Resources",0,Sheet1!I1266="Life Sciences",1,Sheet1!I1266="Marketing",2,Sheet1!I1266="Medical",3,Sheet1!I1266="Technical Degree",4,Sheet1!I1266="Other",5)</f>
        <v>3</v>
      </c>
      <c r="I1266">
        <v>1</v>
      </c>
      <c r="J1266">
        <v>1770</v>
      </c>
      <c r="K1266">
        <v>3</v>
      </c>
      <c r="L1266">
        <f>IF(Sheet1!M1266="Male",0,1)</f>
        <v>0</v>
      </c>
      <c r="M1266">
        <v>60</v>
      </c>
      <c r="N1266">
        <v>2</v>
      </c>
      <c r="O1266">
        <v>5</v>
      </c>
      <c r="P1266" cm="1">
        <f t="array" ref="P1266">_xlfn.IFS(Sheet1!Q1266="Healthcare Representative",0,Sheet1!Q1266="Human Resources",1,Sheet1!Q1266="Laboratory Technician",2,Sheet1!Q1266="Manager",3,Sheet1!Q1266="Manufacturing Director",4,Sheet1!Q1266="Research Director",5,Sheet1!Q1266="Research Scientist",6,Sheet1!Q1266="Sales Executive",7,Sheet1!Q1266="Sales Representative",8)</f>
        <v>5</v>
      </c>
      <c r="Q1266">
        <v>1</v>
      </c>
      <c r="R1266">
        <f>IF(Sheet1!S1266="Single",0,IF(Sheet1!S1266="Married",1,2))</f>
        <v>1</v>
      </c>
      <c r="S1266">
        <v>19038</v>
      </c>
      <c r="T1266">
        <v>19805</v>
      </c>
      <c r="U1266">
        <v>8</v>
      </c>
      <c r="V1266">
        <f>IF(Sheet1!X1266="No",0,1)</f>
        <v>0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</row>
    <row r="1267" spans="1:34" x14ac:dyDescent="0.3">
      <c r="A1267">
        <f>IF(Sheet1!C1267="No",0,1)</f>
        <v>0</v>
      </c>
      <c r="B1267">
        <v>33</v>
      </c>
      <c r="C1267">
        <f>IF(Sheet1!D1267="Non-Travel",0,IF(Sheet1!D1267="Travel_Frequently",1,2))</f>
        <v>0</v>
      </c>
      <c r="D1267">
        <v>775</v>
      </c>
      <c r="E1267">
        <f>IF(Sheet1!F1267="Human Resources",0,IF(Sheet1!F1267="Research &amp; Development",1,2))</f>
        <v>1</v>
      </c>
      <c r="F1267">
        <v>4</v>
      </c>
      <c r="G1267">
        <v>3</v>
      </c>
      <c r="H1267" cm="1">
        <f t="array" ref="H1267">_xlfn.IFS(Sheet1!I1267="Human Resources",0,Sheet1!I1267="Life Sciences",1,Sheet1!I1267="Marketing",2,Sheet1!I1267="Medical",3,Sheet1!I1267="Technical Degree",4,Sheet1!I1267="Other",5)</f>
        <v>4</v>
      </c>
      <c r="I1267">
        <v>1</v>
      </c>
      <c r="J1267">
        <v>1771</v>
      </c>
      <c r="K1267">
        <v>4</v>
      </c>
      <c r="L1267">
        <f>IF(Sheet1!M1267="Male",0,1)</f>
        <v>0</v>
      </c>
      <c r="M1267">
        <v>90</v>
      </c>
      <c r="N1267">
        <v>3</v>
      </c>
      <c r="O1267">
        <v>2</v>
      </c>
      <c r="P1267" cm="1">
        <f t="array" ref="P1267">_xlfn.IFS(Sheet1!Q1267="Healthcare Representative",0,Sheet1!Q1267="Human Resources",1,Sheet1!Q1267="Laboratory Technician",2,Sheet1!Q1267="Manager",3,Sheet1!Q1267="Manufacturing Director",4,Sheet1!Q1267="Research Director",5,Sheet1!Q1267="Research Scientist",6,Sheet1!Q1267="Sales Executive",7,Sheet1!Q1267="Sales Representative",8)</f>
        <v>6</v>
      </c>
      <c r="Q1267">
        <v>2</v>
      </c>
      <c r="R1267">
        <f>IF(Sheet1!S1267="Single",0,IF(Sheet1!S1267="Married",1,2))</f>
        <v>2</v>
      </c>
      <c r="S1267">
        <v>3055</v>
      </c>
      <c r="T1267">
        <v>6194</v>
      </c>
      <c r="U1267">
        <v>5</v>
      </c>
      <c r="V1267">
        <f>IF(Sheet1!X1267="No",0,1)</f>
        <v>0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</row>
    <row r="1268" spans="1:34" x14ac:dyDescent="0.3">
      <c r="A1268">
        <f>IF(Sheet1!C1268="No",0,1)</f>
        <v>0</v>
      </c>
      <c r="B1268">
        <v>41</v>
      </c>
      <c r="C1268">
        <f>IF(Sheet1!D1268="Non-Travel",0,IF(Sheet1!D1268="Travel_Frequently",1,2))</f>
        <v>2</v>
      </c>
      <c r="D1268">
        <v>548</v>
      </c>
      <c r="E1268">
        <f>IF(Sheet1!F1268="Human Resources",0,IF(Sheet1!F1268="Research &amp; Development",1,2))</f>
        <v>1</v>
      </c>
      <c r="F1268">
        <v>9</v>
      </c>
      <c r="G1268">
        <v>4</v>
      </c>
      <c r="H1268" cm="1">
        <f t="array" ref="H1268">_xlfn.IFS(Sheet1!I1268="Human Resources",0,Sheet1!I1268="Life Sciences",1,Sheet1!I1268="Marketing",2,Sheet1!I1268="Medical",3,Sheet1!I1268="Technical Degree",4,Sheet1!I1268="Other",5)</f>
        <v>1</v>
      </c>
      <c r="I1268">
        <v>1</v>
      </c>
      <c r="J1268">
        <v>1772</v>
      </c>
      <c r="K1268">
        <v>3</v>
      </c>
      <c r="L1268">
        <f>IF(Sheet1!M1268="Male",0,1)</f>
        <v>0</v>
      </c>
      <c r="M1268">
        <v>94</v>
      </c>
      <c r="N1268">
        <v>3</v>
      </c>
      <c r="O1268">
        <v>1</v>
      </c>
      <c r="P1268" cm="1">
        <f t="array" ref="P1268">_xlfn.IFS(Sheet1!Q1268="Healthcare Representative",0,Sheet1!Q1268="Human Resources",1,Sheet1!Q1268="Laboratory Technician",2,Sheet1!Q1268="Manager",3,Sheet1!Q1268="Manufacturing Director",4,Sheet1!Q1268="Research Director",5,Sheet1!Q1268="Research Scientist",6,Sheet1!Q1268="Sales Executive",7,Sheet1!Q1268="Sales Representative",8)</f>
        <v>2</v>
      </c>
      <c r="Q1268">
        <v>1</v>
      </c>
      <c r="R1268">
        <f>IF(Sheet1!S1268="Single",0,IF(Sheet1!S1268="Married",1,2))</f>
        <v>2</v>
      </c>
      <c r="S1268">
        <v>2289</v>
      </c>
      <c r="T1268">
        <v>20520</v>
      </c>
      <c r="U1268">
        <v>1</v>
      </c>
      <c r="V1268">
        <f>IF(Sheet1!X1268="No",0,1)</f>
        <v>0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</row>
    <row r="1269" spans="1:34" x14ac:dyDescent="0.3">
      <c r="A1269">
        <f>IF(Sheet1!C1269="No",0,1)</f>
        <v>0</v>
      </c>
      <c r="B1269">
        <v>34</v>
      </c>
      <c r="C1269">
        <f>IF(Sheet1!D1269="Non-Travel",0,IF(Sheet1!D1269="Travel_Frequently",1,2))</f>
        <v>0</v>
      </c>
      <c r="D1269">
        <v>1375</v>
      </c>
      <c r="E1269">
        <f>IF(Sheet1!F1269="Human Resources",0,IF(Sheet1!F1269="Research &amp; Development",1,2))</f>
        <v>2</v>
      </c>
      <c r="F1269">
        <v>10</v>
      </c>
      <c r="G1269">
        <v>3</v>
      </c>
      <c r="H1269" cm="1">
        <f t="array" ref="H1269">_xlfn.IFS(Sheet1!I1269="Human Resources",0,Sheet1!I1269="Life Sciences",1,Sheet1!I1269="Marketing",2,Sheet1!I1269="Medical",3,Sheet1!I1269="Technical Degree",4,Sheet1!I1269="Other",5)</f>
        <v>1</v>
      </c>
      <c r="I1269">
        <v>1</v>
      </c>
      <c r="J1269">
        <v>1774</v>
      </c>
      <c r="K1269">
        <v>4</v>
      </c>
      <c r="L1269">
        <f>IF(Sheet1!M1269="Male",0,1)</f>
        <v>0</v>
      </c>
      <c r="M1269">
        <v>87</v>
      </c>
      <c r="N1269">
        <v>3</v>
      </c>
      <c r="O1269">
        <v>2</v>
      </c>
      <c r="P1269" cm="1">
        <f t="array" ref="P1269">_xlfn.IFS(Sheet1!Q1269="Healthcare Representative",0,Sheet1!Q1269="Human Resources",1,Sheet1!Q1269="Laboratory Technician",2,Sheet1!Q1269="Manager",3,Sheet1!Q1269="Manufacturing Director",4,Sheet1!Q1269="Research Director",5,Sheet1!Q1269="Research Scientist",6,Sheet1!Q1269="Sales Executive",7,Sheet1!Q1269="Sales Representative",8)</f>
        <v>7</v>
      </c>
      <c r="Q1269">
        <v>3</v>
      </c>
      <c r="R1269">
        <f>IF(Sheet1!S1269="Single",0,IF(Sheet1!S1269="Married",1,2))</f>
        <v>2</v>
      </c>
      <c r="S1269">
        <v>4001</v>
      </c>
      <c r="T1269">
        <v>12313</v>
      </c>
      <c r="U1269">
        <v>1</v>
      </c>
      <c r="V1269">
        <f>IF(Sheet1!X1269="No",0,1)</f>
        <v>1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</row>
    <row r="1270" spans="1:34" x14ac:dyDescent="0.3">
      <c r="A1270">
        <f>IF(Sheet1!C1270="No",0,1)</f>
        <v>0</v>
      </c>
      <c r="B1270">
        <v>53</v>
      </c>
      <c r="C1270">
        <f>IF(Sheet1!D1270="Non-Travel",0,IF(Sheet1!D1270="Travel_Frequently",1,2))</f>
        <v>0</v>
      </c>
      <c r="D1270">
        <v>661</v>
      </c>
      <c r="E1270">
        <f>IF(Sheet1!F1270="Human Resources",0,IF(Sheet1!F1270="Research &amp; Development",1,2))</f>
        <v>1</v>
      </c>
      <c r="F1270">
        <v>1</v>
      </c>
      <c r="G1270">
        <v>4</v>
      </c>
      <c r="H1270" cm="1">
        <f t="array" ref="H1270">_xlfn.IFS(Sheet1!I1270="Human Resources",0,Sheet1!I1270="Life Sciences",1,Sheet1!I1270="Marketing",2,Sheet1!I1270="Medical",3,Sheet1!I1270="Technical Degree",4,Sheet1!I1270="Other",5)</f>
        <v>3</v>
      </c>
      <c r="I1270">
        <v>1</v>
      </c>
      <c r="J1270">
        <v>1775</v>
      </c>
      <c r="K1270">
        <v>1</v>
      </c>
      <c r="L1270">
        <f>IF(Sheet1!M1270="Male",0,1)</f>
        <v>1</v>
      </c>
      <c r="M1270">
        <v>60</v>
      </c>
      <c r="N1270">
        <v>2</v>
      </c>
      <c r="O1270">
        <v>4</v>
      </c>
      <c r="P1270" cm="1">
        <f t="array" ref="P1270">_xlfn.IFS(Sheet1!Q1270="Healthcare Representative",0,Sheet1!Q1270="Human Resources",1,Sheet1!Q1270="Laboratory Technician",2,Sheet1!Q1270="Manager",3,Sheet1!Q1270="Manufacturing Director",4,Sheet1!Q1270="Research Director",5,Sheet1!Q1270="Research Scientist",6,Sheet1!Q1270="Sales Executive",7,Sheet1!Q1270="Sales Representative",8)</f>
        <v>4</v>
      </c>
      <c r="Q1270">
        <v>3</v>
      </c>
      <c r="R1270">
        <f>IF(Sheet1!S1270="Single",0,IF(Sheet1!S1270="Married",1,2))</f>
        <v>1</v>
      </c>
      <c r="S1270">
        <v>12965</v>
      </c>
      <c r="T1270">
        <v>22308</v>
      </c>
      <c r="U1270">
        <v>4</v>
      </c>
      <c r="V1270">
        <f>IF(Sheet1!X1270="No",0,1)</f>
        <v>1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</row>
    <row r="1271" spans="1:34" x14ac:dyDescent="0.3">
      <c r="A1271">
        <f>IF(Sheet1!C1271="No",0,1)</f>
        <v>0</v>
      </c>
      <c r="B1271">
        <v>43</v>
      </c>
      <c r="C1271">
        <f>IF(Sheet1!D1271="Non-Travel",0,IF(Sheet1!D1271="Travel_Frequently",1,2))</f>
        <v>2</v>
      </c>
      <c r="D1271">
        <v>244</v>
      </c>
      <c r="E1271">
        <f>IF(Sheet1!F1271="Human Resources",0,IF(Sheet1!F1271="Research &amp; Development",1,2))</f>
        <v>0</v>
      </c>
      <c r="F1271">
        <v>2</v>
      </c>
      <c r="G1271">
        <v>3</v>
      </c>
      <c r="H1271" cm="1">
        <f t="array" ref="H1271">_xlfn.IFS(Sheet1!I1271="Human Resources",0,Sheet1!I1271="Life Sciences",1,Sheet1!I1271="Marketing",2,Sheet1!I1271="Medical",3,Sheet1!I1271="Technical Degree",4,Sheet1!I1271="Other",5)</f>
        <v>1</v>
      </c>
      <c r="I1271">
        <v>1</v>
      </c>
      <c r="J1271">
        <v>1778</v>
      </c>
      <c r="K1271">
        <v>2</v>
      </c>
      <c r="L1271">
        <f>IF(Sheet1!M1271="Male",0,1)</f>
        <v>0</v>
      </c>
      <c r="M1271">
        <v>97</v>
      </c>
      <c r="N1271">
        <v>3</v>
      </c>
      <c r="O1271">
        <v>1</v>
      </c>
      <c r="P1271" cm="1">
        <f t="array" ref="P1271">_xlfn.IFS(Sheet1!Q1271="Healthcare Representative",0,Sheet1!Q1271="Human Resources",1,Sheet1!Q1271="Laboratory Technician",2,Sheet1!Q1271="Manager",3,Sheet1!Q1271="Manufacturing Director",4,Sheet1!Q1271="Research Director",5,Sheet1!Q1271="Research Scientist",6,Sheet1!Q1271="Sales Executive",7,Sheet1!Q1271="Sales Representative",8)</f>
        <v>1</v>
      </c>
      <c r="Q1271">
        <v>4</v>
      </c>
      <c r="R1271">
        <f>IF(Sheet1!S1271="Single",0,IF(Sheet1!S1271="Married",1,2))</f>
        <v>0</v>
      </c>
      <c r="S1271">
        <v>3539</v>
      </c>
      <c r="T1271">
        <v>5033</v>
      </c>
      <c r="U1271">
        <v>0</v>
      </c>
      <c r="V1271">
        <f>IF(Sheet1!X1271="No",0,1)</f>
        <v>0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</row>
    <row r="1272" spans="1:34" x14ac:dyDescent="0.3">
      <c r="A1272">
        <f>IF(Sheet1!C1272="No",0,1)</f>
        <v>0</v>
      </c>
      <c r="B1272">
        <v>34</v>
      </c>
      <c r="C1272">
        <f>IF(Sheet1!D1272="Non-Travel",0,IF(Sheet1!D1272="Travel_Frequently",1,2))</f>
        <v>2</v>
      </c>
      <c r="D1272">
        <v>511</v>
      </c>
      <c r="E1272">
        <f>IF(Sheet1!F1272="Human Resources",0,IF(Sheet1!F1272="Research &amp; Development",1,2))</f>
        <v>2</v>
      </c>
      <c r="F1272">
        <v>3</v>
      </c>
      <c r="G1272">
        <v>2</v>
      </c>
      <c r="H1272" cm="1">
        <f t="array" ref="H1272">_xlfn.IFS(Sheet1!I1272="Human Resources",0,Sheet1!I1272="Life Sciences",1,Sheet1!I1272="Marketing",2,Sheet1!I1272="Medical",3,Sheet1!I1272="Technical Degree",4,Sheet1!I1272="Other",5)</f>
        <v>1</v>
      </c>
      <c r="I1272">
        <v>1</v>
      </c>
      <c r="J1272">
        <v>1779</v>
      </c>
      <c r="K1272">
        <v>4</v>
      </c>
      <c r="L1272">
        <f>IF(Sheet1!M1272="Male",0,1)</f>
        <v>1</v>
      </c>
      <c r="M1272">
        <v>32</v>
      </c>
      <c r="N1272">
        <v>1</v>
      </c>
      <c r="O1272">
        <v>2</v>
      </c>
      <c r="P1272" cm="1">
        <f t="array" ref="P1272">_xlfn.IFS(Sheet1!Q1272="Healthcare Representative",0,Sheet1!Q1272="Human Resources",1,Sheet1!Q1272="Laboratory Technician",2,Sheet1!Q1272="Manager",3,Sheet1!Q1272="Manufacturing Director",4,Sheet1!Q1272="Research Director",5,Sheet1!Q1272="Research Scientist",6,Sheet1!Q1272="Sales Executive",7,Sheet1!Q1272="Sales Representative",8)</f>
        <v>7</v>
      </c>
      <c r="Q1272">
        <v>4</v>
      </c>
      <c r="R1272">
        <f>IF(Sheet1!S1272="Single",0,IF(Sheet1!S1272="Married",1,2))</f>
        <v>0</v>
      </c>
      <c r="S1272">
        <v>6029</v>
      </c>
      <c r="T1272">
        <v>25353</v>
      </c>
      <c r="U1272">
        <v>5</v>
      </c>
      <c r="V1272">
        <f>IF(Sheet1!X1272="No",0,1)</f>
        <v>0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</row>
    <row r="1273" spans="1:34" x14ac:dyDescent="0.3">
      <c r="A1273">
        <f>IF(Sheet1!C1273="No",0,1)</f>
        <v>1</v>
      </c>
      <c r="B1273">
        <v>21</v>
      </c>
      <c r="C1273">
        <f>IF(Sheet1!D1273="Non-Travel",0,IF(Sheet1!D1273="Travel_Frequently",1,2))</f>
        <v>2</v>
      </c>
      <c r="D1273">
        <v>337</v>
      </c>
      <c r="E1273">
        <f>IF(Sheet1!F1273="Human Resources",0,IF(Sheet1!F1273="Research &amp; Development",1,2))</f>
        <v>2</v>
      </c>
      <c r="F1273">
        <v>7</v>
      </c>
      <c r="G1273">
        <v>1</v>
      </c>
      <c r="H1273" cm="1">
        <f t="array" ref="H1273">_xlfn.IFS(Sheet1!I1273="Human Resources",0,Sheet1!I1273="Life Sciences",1,Sheet1!I1273="Marketing",2,Sheet1!I1273="Medical",3,Sheet1!I1273="Technical Degree",4,Sheet1!I1273="Other",5)</f>
        <v>2</v>
      </c>
      <c r="I1273">
        <v>1</v>
      </c>
      <c r="J1273">
        <v>1780</v>
      </c>
      <c r="K1273">
        <v>2</v>
      </c>
      <c r="L1273">
        <f>IF(Sheet1!M1273="Male",0,1)</f>
        <v>0</v>
      </c>
      <c r="M1273">
        <v>31</v>
      </c>
      <c r="N1273">
        <v>3</v>
      </c>
      <c r="O1273">
        <v>1</v>
      </c>
      <c r="P1273" cm="1">
        <f t="array" ref="P1273">_xlfn.IFS(Sheet1!Q1273="Healthcare Representative",0,Sheet1!Q1273="Human Resources",1,Sheet1!Q1273="Laboratory Technician",2,Sheet1!Q1273="Manager",3,Sheet1!Q1273="Manufacturing Director",4,Sheet1!Q1273="Research Director",5,Sheet1!Q1273="Research Scientist",6,Sheet1!Q1273="Sales Executive",7,Sheet1!Q1273="Sales Representative",8)</f>
        <v>8</v>
      </c>
      <c r="Q1273">
        <v>2</v>
      </c>
      <c r="R1273">
        <f>IF(Sheet1!S1273="Single",0,IF(Sheet1!S1273="Married",1,2))</f>
        <v>0</v>
      </c>
      <c r="S1273">
        <v>2679</v>
      </c>
      <c r="T1273">
        <v>4567</v>
      </c>
      <c r="U1273">
        <v>1</v>
      </c>
      <c r="V1273">
        <f>IF(Sheet1!X1273="No",0,1)</f>
        <v>0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</row>
    <row r="1274" spans="1:34" x14ac:dyDescent="0.3">
      <c r="A1274">
        <f>IF(Sheet1!C1274="No",0,1)</f>
        <v>0</v>
      </c>
      <c r="B1274">
        <v>38</v>
      </c>
      <c r="C1274">
        <f>IF(Sheet1!D1274="Non-Travel",0,IF(Sheet1!D1274="Travel_Frequently",1,2))</f>
        <v>2</v>
      </c>
      <c r="D1274">
        <v>1153</v>
      </c>
      <c r="E1274">
        <f>IF(Sheet1!F1274="Human Resources",0,IF(Sheet1!F1274="Research &amp; Development",1,2))</f>
        <v>1</v>
      </c>
      <c r="F1274">
        <v>6</v>
      </c>
      <c r="G1274">
        <v>2</v>
      </c>
      <c r="H1274" cm="1">
        <f t="array" ref="H1274">_xlfn.IFS(Sheet1!I1274="Human Resources",0,Sheet1!I1274="Life Sciences",1,Sheet1!I1274="Marketing",2,Sheet1!I1274="Medical",3,Sheet1!I1274="Technical Degree",4,Sheet1!I1274="Other",5)</f>
        <v>5</v>
      </c>
      <c r="I1274">
        <v>1</v>
      </c>
      <c r="J1274">
        <v>1782</v>
      </c>
      <c r="K1274">
        <v>4</v>
      </c>
      <c r="L1274">
        <f>IF(Sheet1!M1274="Male",0,1)</f>
        <v>1</v>
      </c>
      <c r="M1274">
        <v>40</v>
      </c>
      <c r="N1274">
        <v>2</v>
      </c>
      <c r="O1274">
        <v>1</v>
      </c>
      <c r="P1274" cm="1">
        <f t="array" ref="P1274">_xlfn.IFS(Sheet1!Q1274="Healthcare Representative",0,Sheet1!Q1274="Human Resources",1,Sheet1!Q1274="Laboratory Technician",2,Sheet1!Q1274="Manager",3,Sheet1!Q1274="Manufacturing Director",4,Sheet1!Q1274="Research Director",5,Sheet1!Q1274="Research Scientist",6,Sheet1!Q1274="Sales Executive",7,Sheet1!Q1274="Sales Representative",8)</f>
        <v>2</v>
      </c>
      <c r="Q1274">
        <v>3</v>
      </c>
      <c r="R1274">
        <f>IF(Sheet1!S1274="Single",0,IF(Sheet1!S1274="Married",1,2))</f>
        <v>1</v>
      </c>
      <c r="S1274">
        <v>3702</v>
      </c>
      <c r="T1274">
        <v>16376</v>
      </c>
      <c r="U1274">
        <v>1</v>
      </c>
      <c r="V1274">
        <f>IF(Sheet1!X1274="No",0,1)</f>
        <v>0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</row>
    <row r="1275" spans="1:34" x14ac:dyDescent="0.3">
      <c r="A1275">
        <f>IF(Sheet1!C1275="No",0,1)</f>
        <v>1</v>
      </c>
      <c r="B1275">
        <v>22</v>
      </c>
      <c r="C1275">
        <f>IF(Sheet1!D1275="Non-Travel",0,IF(Sheet1!D1275="Travel_Frequently",1,2))</f>
        <v>2</v>
      </c>
      <c r="D1275">
        <v>1294</v>
      </c>
      <c r="E1275">
        <f>IF(Sheet1!F1275="Human Resources",0,IF(Sheet1!F1275="Research &amp; Development",1,2))</f>
        <v>1</v>
      </c>
      <c r="F1275">
        <v>8</v>
      </c>
      <c r="G1275">
        <v>1</v>
      </c>
      <c r="H1275" cm="1">
        <f t="array" ref="H1275">_xlfn.IFS(Sheet1!I1275="Human Resources",0,Sheet1!I1275="Life Sciences",1,Sheet1!I1275="Marketing",2,Sheet1!I1275="Medical",3,Sheet1!I1275="Technical Degree",4,Sheet1!I1275="Other",5)</f>
        <v>3</v>
      </c>
      <c r="I1275">
        <v>1</v>
      </c>
      <c r="J1275">
        <v>1783</v>
      </c>
      <c r="K1275">
        <v>3</v>
      </c>
      <c r="L1275">
        <f>IF(Sheet1!M1275="Male",0,1)</f>
        <v>1</v>
      </c>
      <c r="M1275">
        <v>79</v>
      </c>
      <c r="N1275">
        <v>3</v>
      </c>
      <c r="O1275">
        <v>1</v>
      </c>
      <c r="P1275" cm="1">
        <f t="array" ref="P1275">_xlfn.IFS(Sheet1!Q1275="Healthcare Representative",0,Sheet1!Q1275="Human Resources",1,Sheet1!Q1275="Laboratory Technician",2,Sheet1!Q1275="Manager",3,Sheet1!Q1275="Manufacturing Director",4,Sheet1!Q1275="Research Director",5,Sheet1!Q1275="Research Scientist",6,Sheet1!Q1275="Sales Executive",7,Sheet1!Q1275="Sales Representative",8)</f>
        <v>2</v>
      </c>
      <c r="Q1275">
        <v>1</v>
      </c>
      <c r="R1275">
        <f>IF(Sheet1!S1275="Single",0,IF(Sheet1!S1275="Married",1,2))</f>
        <v>1</v>
      </c>
      <c r="S1275">
        <v>2398</v>
      </c>
      <c r="T1275">
        <v>15999</v>
      </c>
      <c r="U1275">
        <v>1</v>
      </c>
      <c r="V1275">
        <f>IF(Sheet1!X1275="No",0,1)</f>
        <v>1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</row>
    <row r="1276" spans="1:34" x14ac:dyDescent="0.3">
      <c r="A1276">
        <f>IF(Sheet1!C1276="No",0,1)</f>
        <v>0</v>
      </c>
      <c r="B1276">
        <v>31</v>
      </c>
      <c r="C1276">
        <f>IF(Sheet1!D1276="Non-Travel",0,IF(Sheet1!D1276="Travel_Frequently",1,2))</f>
        <v>2</v>
      </c>
      <c r="D1276">
        <v>196</v>
      </c>
      <c r="E1276">
        <f>IF(Sheet1!F1276="Human Resources",0,IF(Sheet1!F1276="Research &amp; Development",1,2))</f>
        <v>2</v>
      </c>
      <c r="F1276">
        <v>29</v>
      </c>
      <c r="G1276">
        <v>4</v>
      </c>
      <c r="H1276" cm="1">
        <f t="array" ref="H1276">_xlfn.IFS(Sheet1!I1276="Human Resources",0,Sheet1!I1276="Life Sciences",1,Sheet1!I1276="Marketing",2,Sheet1!I1276="Medical",3,Sheet1!I1276="Technical Degree",4,Sheet1!I1276="Other",5)</f>
        <v>2</v>
      </c>
      <c r="I1276">
        <v>1</v>
      </c>
      <c r="J1276">
        <v>1784</v>
      </c>
      <c r="K1276">
        <v>1</v>
      </c>
      <c r="L1276">
        <f>IF(Sheet1!M1276="Male",0,1)</f>
        <v>1</v>
      </c>
      <c r="M1276">
        <v>91</v>
      </c>
      <c r="N1276">
        <v>2</v>
      </c>
      <c r="O1276">
        <v>2</v>
      </c>
      <c r="P1276" cm="1">
        <f t="array" ref="P1276">_xlfn.IFS(Sheet1!Q1276="Healthcare Representative",0,Sheet1!Q1276="Human Resources",1,Sheet1!Q1276="Laboratory Technician",2,Sheet1!Q1276="Manager",3,Sheet1!Q1276="Manufacturing Director",4,Sheet1!Q1276="Research Director",5,Sheet1!Q1276="Research Scientist",6,Sheet1!Q1276="Sales Executive",7,Sheet1!Q1276="Sales Representative",8)</f>
        <v>7</v>
      </c>
      <c r="Q1276">
        <v>4</v>
      </c>
      <c r="R1276">
        <f>IF(Sheet1!S1276="Single",0,IF(Sheet1!S1276="Married",1,2))</f>
        <v>1</v>
      </c>
      <c r="S1276">
        <v>5468</v>
      </c>
      <c r="T1276">
        <v>13402</v>
      </c>
      <c r="U1276">
        <v>1</v>
      </c>
      <c r="V1276">
        <f>IF(Sheet1!X1276="No",0,1)</f>
        <v>0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</row>
    <row r="1277" spans="1:34" x14ac:dyDescent="0.3">
      <c r="A1277">
        <f>IF(Sheet1!C1277="No",0,1)</f>
        <v>0</v>
      </c>
      <c r="B1277">
        <v>51</v>
      </c>
      <c r="C1277">
        <f>IF(Sheet1!D1277="Non-Travel",0,IF(Sheet1!D1277="Travel_Frequently",1,2))</f>
        <v>2</v>
      </c>
      <c r="D1277">
        <v>942</v>
      </c>
      <c r="E1277">
        <f>IF(Sheet1!F1277="Human Resources",0,IF(Sheet1!F1277="Research &amp; Development",1,2))</f>
        <v>1</v>
      </c>
      <c r="F1277">
        <v>3</v>
      </c>
      <c r="G1277">
        <v>3</v>
      </c>
      <c r="H1277" cm="1">
        <f t="array" ref="H1277">_xlfn.IFS(Sheet1!I1277="Human Resources",0,Sheet1!I1277="Life Sciences",1,Sheet1!I1277="Marketing",2,Sheet1!I1277="Medical",3,Sheet1!I1277="Technical Degree",4,Sheet1!I1277="Other",5)</f>
        <v>4</v>
      </c>
      <c r="I1277">
        <v>1</v>
      </c>
      <c r="J1277">
        <v>1786</v>
      </c>
      <c r="K1277">
        <v>1</v>
      </c>
      <c r="L1277">
        <f>IF(Sheet1!M1277="Male",0,1)</f>
        <v>1</v>
      </c>
      <c r="M1277">
        <v>53</v>
      </c>
      <c r="N1277">
        <v>3</v>
      </c>
      <c r="O1277">
        <v>3</v>
      </c>
      <c r="P1277" cm="1">
        <f t="array" ref="P1277">_xlfn.IFS(Sheet1!Q1277="Healthcare Representative",0,Sheet1!Q1277="Human Resources",1,Sheet1!Q1277="Laboratory Technician",2,Sheet1!Q1277="Manager",3,Sheet1!Q1277="Manufacturing Director",4,Sheet1!Q1277="Research Director",5,Sheet1!Q1277="Research Scientist",6,Sheet1!Q1277="Sales Executive",7,Sheet1!Q1277="Sales Representative",8)</f>
        <v>3</v>
      </c>
      <c r="Q1277">
        <v>3</v>
      </c>
      <c r="R1277">
        <f>IF(Sheet1!S1277="Single",0,IF(Sheet1!S1277="Married",1,2))</f>
        <v>1</v>
      </c>
      <c r="S1277">
        <v>13116</v>
      </c>
      <c r="T1277">
        <v>22984</v>
      </c>
      <c r="U1277">
        <v>2</v>
      </c>
      <c r="V1277">
        <f>IF(Sheet1!X1277="No",0,1)</f>
        <v>0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</row>
    <row r="1278" spans="1:34" x14ac:dyDescent="0.3">
      <c r="A1278">
        <f>IF(Sheet1!C1278="No",0,1)</f>
        <v>0</v>
      </c>
      <c r="B1278">
        <v>37</v>
      </c>
      <c r="C1278">
        <f>IF(Sheet1!D1278="Non-Travel",0,IF(Sheet1!D1278="Travel_Frequently",1,2))</f>
        <v>2</v>
      </c>
      <c r="D1278">
        <v>589</v>
      </c>
      <c r="E1278">
        <f>IF(Sheet1!F1278="Human Resources",0,IF(Sheet1!F1278="Research &amp; Development",1,2))</f>
        <v>2</v>
      </c>
      <c r="F1278">
        <v>9</v>
      </c>
      <c r="G1278">
        <v>2</v>
      </c>
      <c r="H1278" cm="1">
        <f t="array" ref="H1278">_xlfn.IFS(Sheet1!I1278="Human Resources",0,Sheet1!I1278="Life Sciences",1,Sheet1!I1278="Marketing",2,Sheet1!I1278="Medical",3,Sheet1!I1278="Technical Degree",4,Sheet1!I1278="Other",5)</f>
        <v>2</v>
      </c>
      <c r="I1278">
        <v>1</v>
      </c>
      <c r="J1278">
        <v>1787</v>
      </c>
      <c r="K1278">
        <v>2</v>
      </c>
      <c r="L1278">
        <f>IF(Sheet1!M1278="Male",0,1)</f>
        <v>0</v>
      </c>
      <c r="M1278">
        <v>46</v>
      </c>
      <c r="N1278">
        <v>2</v>
      </c>
      <c r="O1278">
        <v>2</v>
      </c>
      <c r="P1278" cm="1">
        <f t="array" ref="P1278">_xlfn.IFS(Sheet1!Q1278="Healthcare Representative",0,Sheet1!Q1278="Human Resources",1,Sheet1!Q1278="Laboratory Technician",2,Sheet1!Q1278="Manager",3,Sheet1!Q1278="Manufacturing Director",4,Sheet1!Q1278="Research Director",5,Sheet1!Q1278="Research Scientist",6,Sheet1!Q1278="Sales Executive",7,Sheet1!Q1278="Sales Representative",8)</f>
        <v>7</v>
      </c>
      <c r="Q1278">
        <v>2</v>
      </c>
      <c r="R1278">
        <f>IF(Sheet1!S1278="Single",0,IF(Sheet1!S1278="Married",1,2))</f>
        <v>1</v>
      </c>
      <c r="S1278">
        <v>4189</v>
      </c>
      <c r="T1278">
        <v>8800</v>
      </c>
      <c r="U1278">
        <v>1</v>
      </c>
      <c r="V1278">
        <f>IF(Sheet1!X1278="No",0,1)</f>
        <v>0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</row>
    <row r="1279" spans="1:34" x14ac:dyDescent="0.3">
      <c r="A1279">
        <f>IF(Sheet1!C1279="No",0,1)</f>
        <v>0</v>
      </c>
      <c r="B1279">
        <v>46</v>
      </c>
      <c r="C1279">
        <f>IF(Sheet1!D1279="Non-Travel",0,IF(Sheet1!D1279="Travel_Frequently",1,2))</f>
        <v>2</v>
      </c>
      <c r="D1279">
        <v>734</v>
      </c>
      <c r="E1279">
        <f>IF(Sheet1!F1279="Human Resources",0,IF(Sheet1!F1279="Research &amp; Development",1,2))</f>
        <v>1</v>
      </c>
      <c r="F1279">
        <v>2</v>
      </c>
      <c r="G1279">
        <v>4</v>
      </c>
      <c r="H1279" cm="1">
        <f t="array" ref="H1279">_xlfn.IFS(Sheet1!I1279="Human Resources",0,Sheet1!I1279="Life Sciences",1,Sheet1!I1279="Marketing",2,Sheet1!I1279="Medical",3,Sheet1!I1279="Technical Degree",4,Sheet1!I1279="Other",5)</f>
        <v>3</v>
      </c>
      <c r="I1279">
        <v>1</v>
      </c>
      <c r="J1279">
        <v>1789</v>
      </c>
      <c r="K1279">
        <v>3</v>
      </c>
      <c r="L1279">
        <f>IF(Sheet1!M1279="Male",0,1)</f>
        <v>0</v>
      </c>
      <c r="M1279">
        <v>46</v>
      </c>
      <c r="N1279">
        <v>3</v>
      </c>
      <c r="O1279">
        <v>5</v>
      </c>
      <c r="P1279" cm="1">
        <f t="array" ref="P1279">_xlfn.IFS(Sheet1!Q1279="Healthcare Representative",0,Sheet1!Q1279="Human Resources",1,Sheet1!Q1279="Laboratory Technician",2,Sheet1!Q1279="Manager",3,Sheet1!Q1279="Manufacturing Director",4,Sheet1!Q1279="Research Director",5,Sheet1!Q1279="Research Scientist",6,Sheet1!Q1279="Sales Executive",7,Sheet1!Q1279="Sales Representative",8)</f>
        <v>5</v>
      </c>
      <c r="Q1279">
        <v>4</v>
      </c>
      <c r="R1279">
        <f>IF(Sheet1!S1279="Single",0,IF(Sheet1!S1279="Married",1,2))</f>
        <v>2</v>
      </c>
      <c r="S1279">
        <v>19328</v>
      </c>
      <c r="T1279">
        <v>14218</v>
      </c>
      <c r="U1279">
        <v>7</v>
      </c>
      <c r="V1279">
        <f>IF(Sheet1!X1279="No",0,1)</f>
        <v>1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</row>
    <row r="1280" spans="1:34" x14ac:dyDescent="0.3">
      <c r="A1280">
        <f>IF(Sheet1!C1280="No",0,1)</f>
        <v>0</v>
      </c>
      <c r="B1280">
        <v>36</v>
      </c>
      <c r="C1280">
        <f>IF(Sheet1!D1280="Non-Travel",0,IF(Sheet1!D1280="Travel_Frequently",1,2))</f>
        <v>2</v>
      </c>
      <c r="D1280">
        <v>1383</v>
      </c>
      <c r="E1280">
        <f>IF(Sheet1!F1280="Human Resources",0,IF(Sheet1!F1280="Research &amp; Development",1,2))</f>
        <v>1</v>
      </c>
      <c r="F1280">
        <v>10</v>
      </c>
      <c r="G1280">
        <v>3</v>
      </c>
      <c r="H1280" cm="1">
        <f t="array" ref="H1280">_xlfn.IFS(Sheet1!I1280="Human Resources",0,Sheet1!I1280="Life Sciences",1,Sheet1!I1280="Marketing",2,Sheet1!I1280="Medical",3,Sheet1!I1280="Technical Degree",4,Sheet1!I1280="Other",5)</f>
        <v>1</v>
      </c>
      <c r="I1280">
        <v>1</v>
      </c>
      <c r="J1280">
        <v>1790</v>
      </c>
      <c r="K1280">
        <v>4</v>
      </c>
      <c r="L1280">
        <f>IF(Sheet1!M1280="Male",0,1)</f>
        <v>0</v>
      </c>
      <c r="M1280">
        <v>90</v>
      </c>
      <c r="N1280">
        <v>3</v>
      </c>
      <c r="O1280">
        <v>3</v>
      </c>
      <c r="P1280" cm="1">
        <f t="array" ref="P1280">_xlfn.IFS(Sheet1!Q1280="Healthcare Representative",0,Sheet1!Q1280="Human Resources",1,Sheet1!Q1280="Laboratory Technician",2,Sheet1!Q1280="Manager",3,Sheet1!Q1280="Manufacturing Director",4,Sheet1!Q1280="Research Director",5,Sheet1!Q1280="Research Scientist",6,Sheet1!Q1280="Sales Executive",7,Sheet1!Q1280="Sales Representative",8)</f>
        <v>0</v>
      </c>
      <c r="Q1280">
        <v>1</v>
      </c>
      <c r="R1280">
        <f>IF(Sheet1!S1280="Single",0,IF(Sheet1!S1280="Married",1,2))</f>
        <v>1</v>
      </c>
      <c r="S1280">
        <v>8321</v>
      </c>
      <c r="T1280">
        <v>25949</v>
      </c>
      <c r="U1280">
        <v>7</v>
      </c>
      <c r="V1280">
        <f>IF(Sheet1!X1280="No",0,1)</f>
        <v>1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</row>
    <row r="1281" spans="1:34" x14ac:dyDescent="0.3">
      <c r="A1281">
        <f>IF(Sheet1!C1281="No",0,1)</f>
        <v>1</v>
      </c>
      <c r="B1281">
        <v>44</v>
      </c>
      <c r="C1281">
        <f>IF(Sheet1!D1281="Non-Travel",0,IF(Sheet1!D1281="Travel_Frequently",1,2))</f>
        <v>1</v>
      </c>
      <c r="D1281">
        <v>429</v>
      </c>
      <c r="E1281">
        <f>IF(Sheet1!F1281="Human Resources",0,IF(Sheet1!F1281="Research &amp; Development",1,2))</f>
        <v>1</v>
      </c>
      <c r="F1281">
        <v>1</v>
      </c>
      <c r="G1281">
        <v>2</v>
      </c>
      <c r="H1281" cm="1">
        <f t="array" ref="H1281">_xlfn.IFS(Sheet1!I1281="Human Resources",0,Sheet1!I1281="Life Sciences",1,Sheet1!I1281="Marketing",2,Sheet1!I1281="Medical",3,Sheet1!I1281="Technical Degree",4,Sheet1!I1281="Other",5)</f>
        <v>3</v>
      </c>
      <c r="I1281">
        <v>1</v>
      </c>
      <c r="J1281">
        <v>1792</v>
      </c>
      <c r="K1281">
        <v>3</v>
      </c>
      <c r="L1281">
        <f>IF(Sheet1!M1281="Male",0,1)</f>
        <v>0</v>
      </c>
      <c r="M1281">
        <v>99</v>
      </c>
      <c r="N1281">
        <v>3</v>
      </c>
      <c r="O1281">
        <v>1</v>
      </c>
      <c r="P1281" cm="1">
        <f t="array" ref="P1281">_xlfn.IFS(Sheet1!Q1281="Healthcare Representative",0,Sheet1!Q1281="Human Resources",1,Sheet1!Q1281="Laboratory Technician",2,Sheet1!Q1281="Manager",3,Sheet1!Q1281="Manufacturing Director",4,Sheet1!Q1281="Research Director",5,Sheet1!Q1281="Research Scientist",6,Sheet1!Q1281="Sales Executive",7,Sheet1!Q1281="Sales Representative",8)</f>
        <v>6</v>
      </c>
      <c r="Q1281">
        <v>2</v>
      </c>
      <c r="R1281">
        <f>IF(Sheet1!S1281="Single",0,IF(Sheet1!S1281="Married",1,2))</f>
        <v>2</v>
      </c>
      <c r="S1281">
        <v>2342</v>
      </c>
      <c r="T1281">
        <v>11092</v>
      </c>
      <c r="U1281">
        <v>1</v>
      </c>
      <c r="V1281">
        <f>IF(Sheet1!X1281="No",0,1)</f>
        <v>1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</row>
    <row r="1282" spans="1:34" x14ac:dyDescent="0.3">
      <c r="A1282">
        <f>IF(Sheet1!C1282="No",0,1)</f>
        <v>0</v>
      </c>
      <c r="B1282">
        <v>37</v>
      </c>
      <c r="C1282">
        <f>IF(Sheet1!D1282="Non-Travel",0,IF(Sheet1!D1282="Travel_Frequently",1,2))</f>
        <v>2</v>
      </c>
      <c r="D1282">
        <v>1239</v>
      </c>
      <c r="E1282">
        <f>IF(Sheet1!F1282="Human Resources",0,IF(Sheet1!F1282="Research &amp; Development",1,2))</f>
        <v>0</v>
      </c>
      <c r="F1282">
        <v>8</v>
      </c>
      <c r="G1282">
        <v>2</v>
      </c>
      <c r="H1282" cm="1">
        <f t="array" ref="H1282">_xlfn.IFS(Sheet1!I1282="Human Resources",0,Sheet1!I1282="Life Sciences",1,Sheet1!I1282="Marketing",2,Sheet1!I1282="Medical",3,Sheet1!I1282="Technical Degree",4,Sheet1!I1282="Other",5)</f>
        <v>5</v>
      </c>
      <c r="I1282">
        <v>1</v>
      </c>
      <c r="J1282">
        <v>1794</v>
      </c>
      <c r="K1282">
        <v>3</v>
      </c>
      <c r="L1282">
        <f>IF(Sheet1!M1282="Male",0,1)</f>
        <v>0</v>
      </c>
      <c r="M1282">
        <v>89</v>
      </c>
      <c r="N1282">
        <v>3</v>
      </c>
      <c r="O1282">
        <v>2</v>
      </c>
      <c r="P1282" cm="1">
        <f t="array" ref="P1282">_xlfn.IFS(Sheet1!Q1282="Healthcare Representative",0,Sheet1!Q1282="Human Resources",1,Sheet1!Q1282="Laboratory Technician",2,Sheet1!Q1282="Manager",3,Sheet1!Q1282="Manufacturing Director",4,Sheet1!Q1282="Research Director",5,Sheet1!Q1282="Research Scientist",6,Sheet1!Q1282="Sales Executive",7,Sheet1!Q1282="Sales Representative",8)</f>
        <v>1</v>
      </c>
      <c r="Q1282">
        <v>2</v>
      </c>
      <c r="R1282">
        <f>IF(Sheet1!S1282="Single",0,IF(Sheet1!S1282="Married",1,2))</f>
        <v>2</v>
      </c>
      <c r="S1282">
        <v>4071</v>
      </c>
      <c r="T1282">
        <v>12832</v>
      </c>
      <c r="U1282">
        <v>2</v>
      </c>
      <c r="V1282">
        <f>IF(Sheet1!X1282="No",0,1)</f>
        <v>0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</row>
    <row r="1283" spans="1:34" x14ac:dyDescent="0.3">
      <c r="A1283">
        <f>IF(Sheet1!C1283="No",0,1)</f>
        <v>1</v>
      </c>
      <c r="B1283">
        <v>35</v>
      </c>
      <c r="C1283">
        <f>IF(Sheet1!D1283="Non-Travel",0,IF(Sheet1!D1283="Travel_Frequently",1,2))</f>
        <v>2</v>
      </c>
      <c r="D1283">
        <v>303</v>
      </c>
      <c r="E1283">
        <f>IF(Sheet1!F1283="Human Resources",0,IF(Sheet1!F1283="Research &amp; Development",1,2))</f>
        <v>2</v>
      </c>
      <c r="F1283">
        <v>27</v>
      </c>
      <c r="G1283">
        <v>3</v>
      </c>
      <c r="H1283" cm="1">
        <f t="array" ref="H1283">_xlfn.IFS(Sheet1!I1283="Human Resources",0,Sheet1!I1283="Life Sciences",1,Sheet1!I1283="Marketing",2,Sheet1!I1283="Medical",3,Sheet1!I1283="Technical Degree",4,Sheet1!I1283="Other",5)</f>
        <v>1</v>
      </c>
      <c r="I1283">
        <v>1</v>
      </c>
      <c r="J1283">
        <v>1797</v>
      </c>
      <c r="K1283">
        <v>3</v>
      </c>
      <c r="L1283">
        <f>IF(Sheet1!M1283="Male",0,1)</f>
        <v>0</v>
      </c>
      <c r="M1283">
        <v>84</v>
      </c>
      <c r="N1283">
        <v>3</v>
      </c>
      <c r="O1283">
        <v>2</v>
      </c>
      <c r="P1283" cm="1">
        <f t="array" ref="P1283">_xlfn.IFS(Sheet1!Q1283="Healthcare Representative",0,Sheet1!Q1283="Human Resources",1,Sheet1!Q1283="Laboratory Technician",2,Sheet1!Q1283="Manager",3,Sheet1!Q1283="Manufacturing Director",4,Sheet1!Q1283="Research Director",5,Sheet1!Q1283="Research Scientist",6,Sheet1!Q1283="Sales Executive",7,Sheet1!Q1283="Sales Representative",8)</f>
        <v>7</v>
      </c>
      <c r="Q1283">
        <v>4</v>
      </c>
      <c r="R1283">
        <f>IF(Sheet1!S1283="Single",0,IF(Sheet1!S1283="Married",1,2))</f>
        <v>0</v>
      </c>
      <c r="S1283">
        <v>5813</v>
      </c>
      <c r="T1283">
        <v>13492</v>
      </c>
      <c r="U1283">
        <v>1</v>
      </c>
      <c r="V1283">
        <f>IF(Sheet1!X1283="No",0,1)</f>
        <v>1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</row>
    <row r="1284" spans="1:34" x14ac:dyDescent="0.3">
      <c r="A1284">
        <f>IF(Sheet1!C1284="No",0,1)</f>
        <v>0</v>
      </c>
      <c r="B1284">
        <v>33</v>
      </c>
      <c r="C1284">
        <f>IF(Sheet1!D1284="Non-Travel",0,IF(Sheet1!D1284="Travel_Frequently",1,2))</f>
        <v>2</v>
      </c>
      <c r="D1284">
        <v>867</v>
      </c>
      <c r="E1284">
        <f>IF(Sheet1!F1284="Human Resources",0,IF(Sheet1!F1284="Research &amp; Development",1,2))</f>
        <v>1</v>
      </c>
      <c r="F1284">
        <v>8</v>
      </c>
      <c r="G1284">
        <v>4</v>
      </c>
      <c r="H1284" cm="1">
        <f t="array" ref="H1284">_xlfn.IFS(Sheet1!I1284="Human Resources",0,Sheet1!I1284="Life Sciences",1,Sheet1!I1284="Marketing",2,Sheet1!I1284="Medical",3,Sheet1!I1284="Technical Degree",4,Sheet1!I1284="Other",5)</f>
        <v>1</v>
      </c>
      <c r="I1284">
        <v>1</v>
      </c>
      <c r="J1284">
        <v>1798</v>
      </c>
      <c r="K1284">
        <v>4</v>
      </c>
      <c r="L1284">
        <f>IF(Sheet1!M1284="Male",0,1)</f>
        <v>0</v>
      </c>
      <c r="M1284">
        <v>90</v>
      </c>
      <c r="N1284">
        <v>4</v>
      </c>
      <c r="O1284">
        <v>1</v>
      </c>
      <c r="P1284" cm="1">
        <f t="array" ref="P1284">_xlfn.IFS(Sheet1!Q1284="Healthcare Representative",0,Sheet1!Q1284="Human Resources",1,Sheet1!Q1284="Laboratory Technician",2,Sheet1!Q1284="Manager",3,Sheet1!Q1284="Manufacturing Director",4,Sheet1!Q1284="Research Director",5,Sheet1!Q1284="Research Scientist",6,Sheet1!Q1284="Sales Executive",7,Sheet1!Q1284="Sales Representative",8)</f>
        <v>6</v>
      </c>
      <c r="Q1284">
        <v>1</v>
      </c>
      <c r="R1284">
        <f>IF(Sheet1!S1284="Single",0,IF(Sheet1!S1284="Married",1,2))</f>
        <v>1</v>
      </c>
      <c r="S1284">
        <v>3143</v>
      </c>
      <c r="T1284">
        <v>6076</v>
      </c>
      <c r="U1284">
        <v>6</v>
      </c>
      <c r="V1284">
        <f>IF(Sheet1!X1284="No",0,1)</f>
        <v>0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</row>
    <row r="1285" spans="1:34" x14ac:dyDescent="0.3">
      <c r="A1285">
        <f>IF(Sheet1!C1285="No",0,1)</f>
        <v>0</v>
      </c>
      <c r="B1285">
        <v>28</v>
      </c>
      <c r="C1285">
        <f>IF(Sheet1!D1285="Non-Travel",0,IF(Sheet1!D1285="Travel_Frequently",1,2))</f>
        <v>2</v>
      </c>
      <c r="D1285">
        <v>1181</v>
      </c>
      <c r="E1285">
        <f>IF(Sheet1!F1285="Human Resources",0,IF(Sheet1!F1285="Research &amp; Development",1,2))</f>
        <v>1</v>
      </c>
      <c r="F1285">
        <v>1</v>
      </c>
      <c r="G1285">
        <v>3</v>
      </c>
      <c r="H1285" cm="1">
        <f t="array" ref="H1285">_xlfn.IFS(Sheet1!I1285="Human Resources",0,Sheet1!I1285="Life Sciences",1,Sheet1!I1285="Marketing",2,Sheet1!I1285="Medical",3,Sheet1!I1285="Technical Degree",4,Sheet1!I1285="Other",5)</f>
        <v>1</v>
      </c>
      <c r="I1285">
        <v>1</v>
      </c>
      <c r="J1285">
        <v>1799</v>
      </c>
      <c r="K1285">
        <v>3</v>
      </c>
      <c r="L1285">
        <f>IF(Sheet1!M1285="Male",0,1)</f>
        <v>0</v>
      </c>
      <c r="M1285">
        <v>82</v>
      </c>
      <c r="N1285">
        <v>3</v>
      </c>
      <c r="O1285">
        <v>1</v>
      </c>
      <c r="P1285" cm="1">
        <f t="array" ref="P1285">_xlfn.IFS(Sheet1!Q1285="Healthcare Representative",0,Sheet1!Q1285="Human Resources",1,Sheet1!Q1285="Laboratory Technician",2,Sheet1!Q1285="Manager",3,Sheet1!Q1285="Manufacturing Director",4,Sheet1!Q1285="Research Director",5,Sheet1!Q1285="Research Scientist",6,Sheet1!Q1285="Sales Executive",7,Sheet1!Q1285="Sales Representative",8)</f>
        <v>6</v>
      </c>
      <c r="Q1285">
        <v>4</v>
      </c>
      <c r="R1285">
        <f>IF(Sheet1!S1285="Single",0,IF(Sheet1!S1285="Married",1,2))</f>
        <v>1</v>
      </c>
      <c r="S1285">
        <v>2044</v>
      </c>
      <c r="T1285">
        <v>5531</v>
      </c>
      <c r="U1285">
        <v>1</v>
      </c>
      <c r="V1285">
        <f>IF(Sheet1!X1285="No",0,1)</f>
        <v>0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</row>
    <row r="1286" spans="1:34" x14ac:dyDescent="0.3">
      <c r="A1286">
        <f>IF(Sheet1!C1286="No",0,1)</f>
        <v>0</v>
      </c>
      <c r="B1286">
        <v>39</v>
      </c>
      <c r="C1286">
        <f>IF(Sheet1!D1286="Non-Travel",0,IF(Sheet1!D1286="Travel_Frequently",1,2))</f>
        <v>2</v>
      </c>
      <c r="D1286">
        <v>1253</v>
      </c>
      <c r="E1286">
        <f>IF(Sheet1!F1286="Human Resources",0,IF(Sheet1!F1286="Research &amp; Development",1,2))</f>
        <v>1</v>
      </c>
      <c r="F1286">
        <v>10</v>
      </c>
      <c r="G1286">
        <v>1</v>
      </c>
      <c r="H1286" cm="1">
        <f t="array" ref="H1286">_xlfn.IFS(Sheet1!I1286="Human Resources",0,Sheet1!I1286="Life Sciences",1,Sheet1!I1286="Marketing",2,Sheet1!I1286="Medical",3,Sheet1!I1286="Technical Degree",4,Sheet1!I1286="Other",5)</f>
        <v>3</v>
      </c>
      <c r="I1286">
        <v>1</v>
      </c>
      <c r="J1286">
        <v>1800</v>
      </c>
      <c r="K1286">
        <v>3</v>
      </c>
      <c r="L1286">
        <f>IF(Sheet1!M1286="Male",0,1)</f>
        <v>0</v>
      </c>
      <c r="M1286">
        <v>65</v>
      </c>
      <c r="N1286">
        <v>3</v>
      </c>
      <c r="O1286">
        <v>3</v>
      </c>
      <c r="P1286" cm="1">
        <f t="array" ref="P1286">_xlfn.IFS(Sheet1!Q1286="Healthcare Representative",0,Sheet1!Q1286="Human Resources",1,Sheet1!Q1286="Laboratory Technician",2,Sheet1!Q1286="Manager",3,Sheet1!Q1286="Manufacturing Director",4,Sheet1!Q1286="Research Director",5,Sheet1!Q1286="Research Scientist",6,Sheet1!Q1286="Sales Executive",7,Sheet1!Q1286="Sales Representative",8)</f>
        <v>5</v>
      </c>
      <c r="Q1286">
        <v>3</v>
      </c>
      <c r="R1286">
        <f>IF(Sheet1!S1286="Single",0,IF(Sheet1!S1286="Married",1,2))</f>
        <v>0</v>
      </c>
      <c r="S1286">
        <v>13464</v>
      </c>
      <c r="T1286">
        <v>7914</v>
      </c>
      <c r="U1286">
        <v>7</v>
      </c>
      <c r="V1286">
        <f>IF(Sheet1!X1286="No",0,1)</f>
        <v>0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</row>
    <row r="1287" spans="1:34" x14ac:dyDescent="0.3">
      <c r="A1287">
        <f>IF(Sheet1!C1287="No",0,1)</f>
        <v>0</v>
      </c>
      <c r="B1287">
        <v>46</v>
      </c>
      <c r="C1287">
        <f>IF(Sheet1!D1287="Non-Travel",0,IF(Sheet1!D1287="Travel_Frequently",1,2))</f>
        <v>0</v>
      </c>
      <c r="D1287">
        <v>849</v>
      </c>
      <c r="E1287">
        <f>IF(Sheet1!F1287="Human Resources",0,IF(Sheet1!F1287="Research &amp; Development",1,2))</f>
        <v>2</v>
      </c>
      <c r="F1287">
        <v>26</v>
      </c>
      <c r="G1287">
        <v>2</v>
      </c>
      <c r="H1287" cm="1">
        <f t="array" ref="H1287">_xlfn.IFS(Sheet1!I1287="Human Resources",0,Sheet1!I1287="Life Sciences",1,Sheet1!I1287="Marketing",2,Sheet1!I1287="Medical",3,Sheet1!I1287="Technical Degree",4,Sheet1!I1287="Other",5)</f>
        <v>1</v>
      </c>
      <c r="I1287">
        <v>1</v>
      </c>
      <c r="J1287">
        <v>1801</v>
      </c>
      <c r="K1287">
        <v>2</v>
      </c>
      <c r="L1287">
        <f>IF(Sheet1!M1287="Male",0,1)</f>
        <v>0</v>
      </c>
      <c r="M1287">
        <v>98</v>
      </c>
      <c r="N1287">
        <v>2</v>
      </c>
      <c r="O1287">
        <v>2</v>
      </c>
      <c r="P1287" cm="1">
        <f t="array" ref="P1287">_xlfn.IFS(Sheet1!Q1287="Healthcare Representative",0,Sheet1!Q1287="Human Resources",1,Sheet1!Q1287="Laboratory Technician",2,Sheet1!Q1287="Manager",3,Sheet1!Q1287="Manufacturing Director",4,Sheet1!Q1287="Research Director",5,Sheet1!Q1287="Research Scientist",6,Sheet1!Q1287="Sales Executive",7,Sheet1!Q1287="Sales Representative",8)</f>
        <v>7</v>
      </c>
      <c r="Q1287">
        <v>2</v>
      </c>
      <c r="R1287">
        <f>IF(Sheet1!S1287="Single",0,IF(Sheet1!S1287="Married",1,2))</f>
        <v>0</v>
      </c>
      <c r="S1287">
        <v>7991</v>
      </c>
      <c r="T1287">
        <v>25166</v>
      </c>
      <c r="U1287">
        <v>8</v>
      </c>
      <c r="V1287">
        <f>IF(Sheet1!X1287="No",0,1)</f>
        <v>0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</row>
    <row r="1288" spans="1:34" x14ac:dyDescent="0.3">
      <c r="A1288">
        <f>IF(Sheet1!C1288="No",0,1)</f>
        <v>0</v>
      </c>
      <c r="B1288">
        <v>40</v>
      </c>
      <c r="C1288">
        <f>IF(Sheet1!D1288="Non-Travel",0,IF(Sheet1!D1288="Travel_Frequently",1,2))</f>
        <v>2</v>
      </c>
      <c r="D1288">
        <v>616</v>
      </c>
      <c r="E1288">
        <f>IF(Sheet1!F1288="Human Resources",0,IF(Sheet1!F1288="Research &amp; Development",1,2))</f>
        <v>1</v>
      </c>
      <c r="F1288">
        <v>2</v>
      </c>
      <c r="G1288">
        <v>2</v>
      </c>
      <c r="H1288" cm="1">
        <f t="array" ref="H1288">_xlfn.IFS(Sheet1!I1288="Human Resources",0,Sheet1!I1288="Life Sciences",1,Sheet1!I1288="Marketing",2,Sheet1!I1288="Medical",3,Sheet1!I1288="Technical Degree",4,Sheet1!I1288="Other",5)</f>
        <v>1</v>
      </c>
      <c r="I1288">
        <v>1</v>
      </c>
      <c r="J1288">
        <v>1802</v>
      </c>
      <c r="K1288">
        <v>3</v>
      </c>
      <c r="L1288">
        <f>IF(Sheet1!M1288="Male",0,1)</f>
        <v>1</v>
      </c>
      <c r="M1288">
        <v>99</v>
      </c>
      <c r="N1288">
        <v>3</v>
      </c>
      <c r="O1288">
        <v>1</v>
      </c>
      <c r="P1288" cm="1">
        <f t="array" ref="P1288">_xlfn.IFS(Sheet1!Q1288="Healthcare Representative",0,Sheet1!Q1288="Human Resources",1,Sheet1!Q1288="Laboratory Technician",2,Sheet1!Q1288="Manager",3,Sheet1!Q1288="Manufacturing Director",4,Sheet1!Q1288="Research Director",5,Sheet1!Q1288="Research Scientist",6,Sheet1!Q1288="Sales Executive",7,Sheet1!Q1288="Sales Representative",8)</f>
        <v>2</v>
      </c>
      <c r="Q1288">
        <v>1</v>
      </c>
      <c r="R1288">
        <f>IF(Sheet1!S1288="Single",0,IF(Sheet1!S1288="Married",1,2))</f>
        <v>1</v>
      </c>
      <c r="S1288">
        <v>3377</v>
      </c>
      <c r="T1288">
        <v>25605</v>
      </c>
      <c r="U1288">
        <v>4</v>
      </c>
      <c r="V1288">
        <f>IF(Sheet1!X1288="No",0,1)</f>
        <v>0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</row>
    <row r="1289" spans="1:34" x14ac:dyDescent="0.3">
      <c r="A1289">
        <f>IF(Sheet1!C1289="No",0,1)</f>
        <v>0</v>
      </c>
      <c r="B1289">
        <v>42</v>
      </c>
      <c r="C1289">
        <f>IF(Sheet1!D1289="Non-Travel",0,IF(Sheet1!D1289="Travel_Frequently",1,2))</f>
        <v>2</v>
      </c>
      <c r="D1289">
        <v>1128</v>
      </c>
      <c r="E1289">
        <f>IF(Sheet1!F1289="Human Resources",0,IF(Sheet1!F1289="Research &amp; Development",1,2))</f>
        <v>1</v>
      </c>
      <c r="F1289">
        <v>13</v>
      </c>
      <c r="G1289">
        <v>3</v>
      </c>
      <c r="H1289" cm="1">
        <f t="array" ref="H1289">_xlfn.IFS(Sheet1!I1289="Human Resources",0,Sheet1!I1289="Life Sciences",1,Sheet1!I1289="Marketing",2,Sheet1!I1289="Medical",3,Sheet1!I1289="Technical Degree",4,Sheet1!I1289="Other",5)</f>
        <v>3</v>
      </c>
      <c r="I1289">
        <v>1</v>
      </c>
      <c r="J1289">
        <v>1803</v>
      </c>
      <c r="K1289">
        <v>2</v>
      </c>
      <c r="L1289">
        <f>IF(Sheet1!M1289="Male",0,1)</f>
        <v>0</v>
      </c>
      <c r="M1289">
        <v>95</v>
      </c>
      <c r="N1289">
        <v>4</v>
      </c>
      <c r="O1289">
        <v>2</v>
      </c>
      <c r="P1289" cm="1">
        <f t="array" ref="P1289">_xlfn.IFS(Sheet1!Q1289="Healthcare Representative",0,Sheet1!Q1289="Human Resources",1,Sheet1!Q1289="Laboratory Technician",2,Sheet1!Q1289="Manager",3,Sheet1!Q1289="Manufacturing Director",4,Sheet1!Q1289="Research Director",5,Sheet1!Q1289="Research Scientist",6,Sheet1!Q1289="Sales Executive",7,Sheet1!Q1289="Sales Representative",8)</f>
        <v>0</v>
      </c>
      <c r="Q1289">
        <v>1</v>
      </c>
      <c r="R1289">
        <f>IF(Sheet1!S1289="Single",0,IF(Sheet1!S1289="Married",1,2))</f>
        <v>1</v>
      </c>
      <c r="S1289">
        <v>5538</v>
      </c>
      <c r="T1289">
        <v>5696</v>
      </c>
      <c r="U1289">
        <v>5</v>
      </c>
      <c r="V1289">
        <f>IF(Sheet1!X1289="No",0,1)</f>
        <v>0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</row>
    <row r="1290" spans="1:34" x14ac:dyDescent="0.3">
      <c r="A1290">
        <f>IF(Sheet1!C1290="No",0,1)</f>
        <v>0</v>
      </c>
      <c r="B1290">
        <v>35</v>
      </c>
      <c r="C1290">
        <f>IF(Sheet1!D1290="Non-Travel",0,IF(Sheet1!D1290="Travel_Frequently",1,2))</f>
        <v>0</v>
      </c>
      <c r="D1290">
        <v>1180</v>
      </c>
      <c r="E1290">
        <f>IF(Sheet1!F1290="Human Resources",0,IF(Sheet1!F1290="Research &amp; Development",1,2))</f>
        <v>1</v>
      </c>
      <c r="F1290">
        <v>2</v>
      </c>
      <c r="G1290">
        <v>2</v>
      </c>
      <c r="H1290" cm="1">
        <f t="array" ref="H1290">_xlfn.IFS(Sheet1!I1290="Human Resources",0,Sheet1!I1290="Life Sciences",1,Sheet1!I1290="Marketing",2,Sheet1!I1290="Medical",3,Sheet1!I1290="Technical Degree",4,Sheet1!I1290="Other",5)</f>
        <v>3</v>
      </c>
      <c r="I1290">
        <v>1</v>
      </c>
      <c r="J1290">
        <v>1804</v>
      </c>
      <c r="K1290">
        <v>2</v>
      </c>
      <c r="L1290">
        <f>IF(Sheet1!M1290="Male",0,1)</f>
        <v>0</v>
      </c>
      <c r="M1290">
        <v>90</v>
      </c>
      <c r="N1290">
        <v>3</v>
      </c>
      <c r="O1290">
        <v>2</v>
      </c>
      <c r="P1290" cm="1">
        <f t="array" ref="P1290">_xlfn.IFS(Sheet1!Q1290="Healthcare Representative",0,Sheet1!Q1290="Human Resources",1,Sheet1!Q1290="Laboratory Technician",2,Sheet1!Q1290="Manager",3,Sheet1!Q1290="Manufacturing Director",4,Sheet1!Q1290="Research Director",5,Sheet1!Q1290="Research Scientist",6,Sheet1!Q1290="Sales Executive",7,Sheet1!Q1290="Sales Representative",8)</f>
        <v>4</v>
      </c>
      <c r="Q1290">
        <v>4</v>
      </c>
      <c r="R1290">
        <f>IF(Sheet1!S1290="Single",0,IF(Sheet1!S1290="Married",1,2))</f>
        <v>2</v>
      </c>
      <c r="S1290">
        <v>5762</v>
      </c>
      <c r="T1290">
        <v>24442</v>
      </c>
      <c r="U1290">
        <v>2</v>
      </c>
      <c r="V1290">
        <f>IF(Sheet1!X1290="No",0,1)</f>
        <v>0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</row>
    <row r="1291" spans="1:34" x14ac:dyDescent="0.3">
      <c r="A1291">
        <f>IF(Sheet1!C1291="No",0,1)</f>
        <v>0</v>
      </c>
      <c r="B1291">
        <v>38</v>
      </c>
      <c r="C1291">
        <f>IF(Sheet1!D1291="Non-Travel",0,IF(Sheet1!D1291="Travel_Frequently",1,2))</f>
        <v>0</v>
      </c>
      <c r="D1291">
        <v>1336</v>
      </c>
      <c r="E1291">
        <f>IF(Sheet1!F1291="Human Resources",0,IF(Sheet1!F1291="Research &amp; Development",1,2))</f>
        <v>0</v>
      </c>
      <c r="F1291">
        <v>2</v>
      </c>
      <c r="G1291">
        <v>3</v>
      </c>
      <c r="H1291" cm="1">
        <f t="array" ref="H1291">_xlfn.IFS(Sheet1!I1291="Human Resources",0,Sheet1!I1291="Life Sciences",1,Sheet1!I1291="Marketing",2,Sheet1!I1291="Medical",3,Sheet1!I1291="Technical Degree",4,Sheet1!I1291="Other",5)</f>
        <v>0</v>
      </c>
      <c r="I1291">
        <v>1</v>
      </c>
      <c r="J1291">
        <v>1805</v>
      </c>
      <c r="K1291">
        <v>1</v>
      </c>
      <c r="L1291">
        <f>IF(Sheet1!M1291="Male",0,1)</f>
        <v>0</v>
      </c>
      <c r="M1291">
        <v>100</v>
      </c>
      <c r="N1291">
        <v>3</v>
      </c>
      <c r="O1291">
        <v>1</v>
      </c>
      <c r="P1291" cm="1">
        <f t="array" ref="P1291">_xlfn.IFS(Sheet1!Q1291="Healthcare Representative",0,Sheet1!Q1291="Human Resources",1,Sheet1!Q1291="Laboratory Technician",2,Sheet1!Q1291="Manager",3,Sheet1!Q1291="Manufacturing Director",4,Sheet1!Q1291="Research Director",5,Sheet1!Q1291="Research Scientist",6,Sheet1!Q1291="Sales Executive",7,Sheet1!Q1291="Sales Representative",8)</f>
        <v>1</v>
      </c>
      <c r="Q1291">
        <v>2</v>
      </c>
      <c r="R1291">
        <f>IF(Sheet1!S1291="Single",0,IF(Sheet1!S1291="Married",1,2))</f>
        <v>2</v>
      </c>
      <c r="S1291">
        <v>2592</v>
      </c>
      <c r="T1291">
        <v>7129</v>
      </c>
      <c r="U1291">
        <v>5</v>
      </c>
      <c r="V1291">
        <f>IF(Sheet1!X1291="No",0,1)</f>
        <v>0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</row>
    <row r="1292" spans="1:34" x14ac:dyDescent="0.3">
      <c r="A1292">
        <f>IF(Sheet1!C1292="No",0,1)</f>
        <v>1</v>
      </c>
      <c r="B1292">
        <v>34</v>
      </c>
      <c r="C1292">
        <f>IF(Sheet1!D1292="Non-Travel",0,IF(Sheet1!D1292="Travel_Frequently",1,2))</f>
        <v>1</v>
      </c>
      <c r="D1292">
        <v>234</v>
      </c>
      <c r="E1292">
        <f>IF(Sheet1!F1292="Human Resources",0,IF(Sheet1!F1292="Research &amp; Development",1,2))</f>
        <v>1</v>
      </c>
      <c r="F1292">
        <v>9</v>
      </c>
      <c r="G1292">
        <v>4</v>
      </c>
      <c r="H1292" cm="1">
        <f t="array" ref="H1292">_xlfn.IFS(Sheet1!I1292="Human Resources",0,Sheet1!I1292="Life Sciences",1,Sheet1!I1292="Marketing",2,Sheet1!I1292="Medical",3,Sheet1!I1292="Technical Degree",4,Sheet1!I1292="Other",5)</f>
        <v>1</v>
      </c>
      <c r="I1292">
        <v>1</v>
      </c>
      <c r="J1292">
        <v>1807</v>
      </c>
      <c r="K1292">
        <v>4</v>
      </c>
      <c r="L1292">
        <f>IF(Sheet1!M1292="Male",0,1)</f>
        <v>0</v>
      </c>
      <c r="M1292">
        <v>93</v>
      </c>
      <c r="N1292">
        <v>3</v>
      </c>
      <c r="O1292">
        <v>2</v>
      </c>
      <c r="P1292" cm="1">
        <f t="array" ref="P1292">_xlfn.IFS(Sheet1!Q1292="Healthcare Representative",0,Sheet1!Q1292="Human Resources",1,Sheet1!Q1292="Laboratory Technician",2,Sheet1!Q1292="Manager",3,Sheet1!Q1292="Manufacturing Director",4,Sheet1!Q1292="Research Director",5,Sheet1!Q1292="Research Scientist",6,Sheet1!Q1292="Sales Executive",7,Sheet1!Q1292="Sales Representative",8)</f>
        <v>2</v>
      </c>
      <c r="Q1292">
        <v>1</v>
      </c>
      <c r="R1292">
        <f>IF(Sheet1!S1292="Single",0,IF(Sheet1!S1292="Married",1,2))</f>
        <v>1</v>
      </c>
      <c r="S1292">
        <v>5346</v>
      </c>
      <c r="T1292">
        <v>6208</v>
      </c>
      <c r="U1292">
        <v>4</v>
      </c>
      <c r="V1292">
        <f>IF(Sheet1!X1292="No",0,1)</f>
        <v>0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</row>
    <row r="1293" spans="1:34" x14ac:dyDescent="0.3">
      <c r="A1293">
        <f>IF(Sheet1!C1293="No",0,1)</f>
        <v>1</v>
      </c>
      <c r="B1293">
        <v>37</v>
      </c>
      <c r="C1293">
        <f>IF(Sheet1!D1293="Non-Travel",0,IF(Sheet1!D1293="Travel_Frequently",1,2))</f>
        <v>2</v>
      </c>
      <c r="D1293">
        <v>370</v>
      </c>
      <c r="E1293">
        <f>IF(Sheet1!F1293="Human Resources",0,IF(Sheet1!F1293="Research &amp; Development",1,2))</f>
        <v>1</v>
      </c>
      <c r="F1293">
        <v>10</v>
      </c>
      <c r="G1293">
        <v>4</v>
      </c>
      <c r="H1293" cm="1">
        <f t="array" ref="H1293">_xlfn.IFS(Sheet1!I1293="Human Resources",0,Sheet1!I1293="Life Sciences",1,Sheet1!I1293="Marketing",2,Sheet1!I1293="Medical",3,Sheet1!I1293="Technical Degree",4,Sheet1!I1293="Other",5)</f>
        <v>3</v>
      </c>
      <c r="I1293">
        <v>1</v>
      </c>
      <c r="J1293">
        <v>1809</v>
      </c>
      <c r="K1293">
        <v>4</v>
      </c>
      <c r="L1293">
        <f>IF(Sheet1!M1293="Male",0,1)</f>
        <v>0</v>
      </c>
      <c r="M1293">
        <v>58</v>
      </c>
      <c r="N1293">
        <v>3</v>
      </c>
      <c r="O1293">
        <v>2</v>
      </c>
      <c r="P1293" cm="1">
        <f t="array" ref="P1293">_xlfn.IFS(Sheet1!Q1293="Healthcare Representative",0,Sheet1!Q1293="Human Resources",1,Sheet1!Q1293="Laboratory Technician",2,Sheet1!Q1293="Manager",3,Sheet1!Q1293="Manufacturing Director",4,Sheet1!Q1293="Research Director",5,Sheet1!Q1293="Research Scientist",6,Sheet1!Q1293="Sales Executive",7,Sheet1!Q1293="Sales Representative",8)</f>
        <v>4</v>
      </c>
      <c r="Q1293">
        <v>1</v>
      </c>
      <c r="R1293">
        <f>IF(Sheet1!S1293="Single",0,IF(Sheet1!S1293="Married",1,2))</f>
        <v>0</v>
      </c>
      <c r="S1293">
        <v>4213</v>
      </c>
      <c r="T1293">
        <v>4992</v>
      </c>
      <c r="U1293">
        <v>1</v>
      </c>
      <c r="V1293">
        <f>IF(Sheet1!X1293="No",0,1)</f>
        <v>0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</row>
    <row r="1294" spans="1:34" x14ac:dyDescent="0.3">
      <c r="A1294">
        <f>IF(Sheet1!C1294="No",0,1)</f>
        <v>0</v>
      </c>
      <c r="B1294">
        <v>39</v>
      </c>
      <c r="C1294">
        <f>IF(Sheet1!D1294="Non-Travel",0,IF(Sheet1!D1294="Travel_Frequently",1,2))</f>
        <v>1</v>
      </c>
      <c r="D1294">
        <v>766</v>
      </c>
      <c r="E1294">
        <f>IF(Sheet1!F1294="Human Resources",0,IF(Sheet1!F1294="Research &amp; Development",1,2))</f>
        <v>2</v>
      </c>
      <c r="F1294">
        <v>20</v>
      </c>
      <c r="G1294">
        <v>3</v>
      </c>
      <c r="H1294" cm="1">
        <f t="array" ref="H1294">_xlfn.IFS(Sheet1!I1294="Human Resources",0,Sheet1!I1294="Life Sciences",1,Sheet1!I1294="Marketing",2,Sheet1!I1294="Medical",3,Sheet1!I1294="Technical Degree",4,Sheet1!I1294="Other",5)</f>
        <v>1</v>
      </c>
      <c r="I1294">
        <v>1</v>
      </c>
      <c r="J1294">
        <v>1812</v>
      </c>
      <c r="K1294">
        <v>3</v>
      </c>
      <c r="L1294">
        <f>IF(Sheet1!M1294="Male",0,1)</f>
        <v>0</v>
      </c>
      <c r="M1294">
        <v>83</v>
      </c>
      <c r="N1294">
        <v>3</v>
      </c>
      <c r="O1294">
        <v>2</v>
      </c>
      <c r="P1294" cm="1">
        <f t="array" ref="P1294">_xlfn.IFS(Sheet1!Q1294="Healthcare Representative",0,Sheet1!Q1294="Human Resources",1,Sheet1!Q1294="Laboratory Technician",2,Sheet1!Q1294="Manager",3,Sheet1!Q1294="Manufacturing Director",4,Sheet1!Q1294="Research Director",5,Sheet1!Q1294="Research Scientist",6,Sheet1!Q1294="Sales Executive",7,Sheet1!Q1294="Sales Representative",8)</f>
        <v>7</v>
      </c>
      <c r="Q1294">
        <v>4</v>
      </c>
      <c r="R1294">
        <f>IF(Sheet1!S1294="Single",0,IF(Sheet1!S1294="Married",1,2))</f>
        <v>2</v>
      </c>
      <c r="S1294">
        <v>4127</v>
      </c>
      <c r="T1294">
        <v>19188</v>
      </c>
      <c r="U1294">
        <v>2</v>
      </c>
      <c r="V1294">
        <f>IF(Sheet1!X1294="No",0,1)</f>
        <v>0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</row>
    <row r="1295" spans="1:34" x14ac:dyDescent="0.3">
      <c r="A1295">
        <f>IF(Sheet1!C1295="No",0,1)</f>
        <v>0</v>
      </c>
      <c r="B1295">
        <v>43</v>
      </c>
      <c r="C1295">
        <f>IF(Sheet1!D1295="Non-Travel",0,IF(Sheet1!D1295="Travel_Frequently",1,2))</f>
        <v>0</v>
      </c>
      <c r="D1295">
        <v>343</v>
      </c>
      <c r="E1295">
        <f>IF(Sheet1!F1295="Human Resources",0,IF(Sheet1!F1295="Research &amp; Development",1,2))</f>
        <v>1</v>
      </c>
      <c r="F1295">
        <v>9</v>
      </c>
      <c r="G1295">
        <v>3</v>
      </c>
      <c r="H1295" cm="1">
        <f t="array" ref="H1295">_xlfn.IFS(Sheet1!I1295="Human Resources",0,Sheet1!I1295="Life Sciences",1,Sheet1!I1295="Marketing",2,Sheet1!I1295="Medical",3,Sheet1!I1295="Technical Degree",4,Sheet1!I1295="Other",5)</f>
        <v>1</v>
      </c>
      <c r="I1295">
        <v>1</v>
      </c>
      <c r="J1295">
        <v>1813</v>
      </c>
      <c r="K1295">
        <v>1</v>
      </c>
      <c r="L1295">
        <f>IF(Sheet1!M1295="Male",0,1)</f>
        <v>0</v>
      </c>
      <c r="M1295">
        <v>52</v>
      </c>
      <c r="N1295">
        <v>3</v>
      </c>
      <c r="O1295">
        <v>1</v>
      </c>
      <c r="P1295" cm="1">
        <f t="array" ref="P1295">_xlfn.IFS(Sheet1!Q1295="Healthcare Representative",0,Sheet1!Q1295="Human Resources",1,Sheet1!Q1295="Laboratory Technician",2,Sheet1!Q1295="Manager",3,Sheet1!Q1295="Manufacturing Director",4,Sheet1!Q1295="Research Director",5,Sheet1!Q1295="Research Scientist",6,Sheet1!Q1295="Sales Executive",7,Sheet1!Q1295="Sales Representative",8)</f>
        <v>6</v>
      </c>
      <c r="Q1295">
        <v>3</v>
      </c>
      <c r="R1295">
        <f>IF(Sheet1!S1295="Single",0,IF(Sheet1!S1295="Married",1,2))</f>
        <v>0</v>
      </c>
      <c r="S1295">
        <v>2438</v>
      </c>
      <c r="T1295">
        <v>24978</v>
      </c>
      <c r="U1295">
        <v>4</v>
      </c>
      <c r="V1295">
        <f>IF(Sheet1!X1295="No",0,1)</f>
        <v>0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</row>
    <row r="1296" spans="1:34" x14ac:dyDescent="0.3">
      <c r="A1296">
        <f>IF(Sheet1!C1296="No",0,1)</f>
        <v>0</v>
      </c>
      <c r="B1296">
        <v>41</v>
      </c>
      <c r="C1296">
        <f>IF(Sheet1!D1296="Non-Travel",0,IF(Sheet1!D1296="Travel_Frequently",1,2))</f>
        <v>2</v>
      </c>
      <c r="D1296">
        <v>447</v>
      </c>
      <c r="E1296">
        <f>IF(Sheet1!F1296="Human Resources",0,IF(Sheet1!F1296="Research &amp; Development",1,2))</f>
        <v>1</v>
      </c>
      <c r="F1296">
        <v>5</v>
      </c>
      <c r="G1296">
        <v>3</v>
      </c>
      <c r="H1296" cm="1">
        <f t="array" ref="H1296">_xlfn.IFS(Sheet1!I1296="Human Resources",0,Sheet1!I1296="Life Sciences",1,Sheet1!I1296="Marketing",2,Sheet1!I1296="Medical",3,Sheet1!I1296="Technical Degree",4,Sheet1!I1296="Other",5)</f>
        <v>1</v>
      </c>
      <c r="I1296">
        <v>1</v>
      </c>
      <c r="J1296">
        <v>1814</v>
      </c>
      <c r="K1296">
        <v>2</v>
      </c>
      <c r="L1296">
        <f>IF(Sheet1!M1296="Male",0,1)</f>
        <v>0</v>
      </c>
      <c r="M1296">
        <v>85</v>
      </c>
      <c r="N1296">
        <v>4</v>
      </c>
      <c r="O1296">
        <v>2</v>
      </c>
      <c r="P1296" cm="1">
        <f t="array" ref="P1296">_xlfn.IFS(Sheet1!Q1296="Healthcare Representative",0,Sheet1!Q1296="Human Resources",1,Sheet1!Q1296="Laboratory Technician",2,Sheet1!Q1296="Manager",3,Sheet1!Q1296="Manufacturing Director",4,Sheet1!Q1296="Research Director",5,Sheet1!Q1296="Research Scientist",6,Sheet1!Q1296="Sales Executive",7,Sheet1!Q1296="Sales Representative",8)</f>
        <v>0</v>
      </c>
      <c r="Q1296">
        <v>2</v>
      </c>
      <c r="R1296">
        <f>IF(Sheet1!S1296="Single",0,IF(Sheet1!S1296="Married",1,2))</f>
        <v>0</v>
      </c>
      <c r="S1296">
        <v>6870</v>
      </c>
      <c r="T1296">
        <v>15530</v>
      </c>
      <c r="U1296">
        <v>3</v>
      </c>
      <c r="V1296">
        <f>IF(Sheet1!X1296="No",0,1)</f>
        <v>0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</row>
    <row r="1297" spans="1:34" x14ac:dyDescent="0.3">
      <c r="A1297">
        <f>IF(Sheet1!C1297="No",0,1)</f>
        <v>0</v>
      </c>
      <c r="B1297">
        <v>41</v>
      </c>
      <c r="C1297">
        <f>IF(Sheet1!D1297="Non-Travel",0,IF(Sheet1!D1297="Travel_Frequently",1,2))</f>
        <v>2</v>
      </c>
      <c r="D1297">
        <v>796</v>
      </c>
      <c r="E1297">
        <f>IF(Sheet1!F1297="Human Resources",0,IF(Sheet1!F1297="Research &amp; Development",1,2))</f>
        <v>2</v>
      </c>
      <c r="F1297">
        <v>4</v>
      </c>
      <c r="G1297">
        <v>1</v>
      </c>
      <c r="H1297" cm="1">
        <f t="array" ref="H1297">_xlfn.IFS(Sheet1!I1297="Human Resources",0,Sheet1!I1297="Life Sciences",1,Sheet1!I1297="Marketing",2,Sheet1!I1297="Medical",3,Sheet1!I1297="Technical Degree",4,Sheet1!I1297="Other",5)</f>
        <v>2</v>
      </c>
      <c r="I1297">
        <v>1</v>
      </c>
      <c r="J1297">
        <v>1815</v>
      </c>
      <c r="K1297">
        <v>3</v>
      </c>
      <c r="L1297">
        <f>IF(Sheet1!M1297="Male",0,1)</f>
        <v>1</v>
      </c>
      <c r="M1297">
        <v>81</v>
      </c>
      <c r="N1297">
        <v>3</v>
      </c>
      <c r="O1297">
        <v>3</v>
      </c>
      <c r="P1297" cm="1">
        <f t="array" ref="P1297">_xlfn.IFS(Sheet1!Q1297="Healthcare Representative",0,Sheet1!Q1297="Human Resources",1,Sheet1!Q1297="Laboratory Technician",2,Sheet1!Q1297="Manager",3,Sheet1!Q1297="Manufacturing Director",4,Sheet1!Q1297="Research Director",5,Sheet1!Q1297="Research Scientist",6,Sheet1!Q1297="Sales Executive",7,Sheet1!Q1297="Sales Representative",8)</f>
        <v>7</v>
      </c>
      <c r="Q1297">
        <v>3</v>
      </c>
      <c r="R1297">
        <f>IF(Sheet1!S1297="Single",0,IF(Sheet1!S1297="Married",1,2))</f>
        <v>2</v>
      </c>
      <c r="S1297">
        <v>10447</v>
      </c>
      <c r="T1297">
        <v>26458</v>
      </c>
      <c r="U1297">
        <v>0</v>
      </c>
      <c r="V1297">
        <f>IF(Sheet1!X1297="No",0,1)</f>
        <v>1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</row>
    <row r="1298" spans="1:34" x14ac:dyDescent="0.3">
      <c r="A1298">
        <f>IF(Sheet1!C1298="No",0,1)</f>
        <v>0</v>
      </c>
      <c r="B1298">
        <v>30</v>
      </c>
      <c r="C1298">
        <f>IF(Sheet1!D1298="Non-Travel",0,IF(Sheet1!D1298="Travel_Frequently",1,2))</f>
        <v>2</v>
      </c>
      <c r="D1298">
        <v>1092</v>
      </c>
      <c r="E1298">
        <f>IF(Sheet1!F1298="Human Resources",0,IF(Sheet1!F1298="Research &amp; Development",1,2))</f>
        <v>1</v>
      </c>
      <c r="F1298">
        <v>10</v>
      </c>
      <c r="G1298">
        <v>3</v>
      </c>
      <c r="H1298" cm="1">
        <f t="array" ref="H1298">_xlfn.IFS(Sheet1!I1298="Human Resources",0,Sheet1!I1298="Life Sciences",1,Sheet1!I1298="Marketing",2,Sheet1!I1298="Medical",3,Sheet1!I1298="Technical Degree",4,Sheet1!I1298="Other",5)</f>
        <v>3</v>
      </c>
      <c r="I1298">
        <v>1</v>
      </c>
      <c r="J1298">
        <v>1816</v>
      </c>
      <c r="K1298">
        <v>1</v>
      </c>
      <c r="L1298">
        <f>IF(Sheet1!M1298="Male",0,1)</f>
        <v>1</v>
      </c>
      <c r="M1298">
        <v>64</v>
      </c>
      <c r="N1298">
        <v>3</v>
      </c>
      <c r="O1298">
        <v>3</v>
      </c>
      <c r="P1298" cm="1">
        <f t="array" ref="P1298">_xlfn.IFS(Sheet1!Q1298="Healthcare Representative",0,Sheet1!Q1298="Human Resources",1,Sheet1!Q1298="Laboratory Technician",2,Sheet1!Q1298="Manager",3,Sheet1!Q1298="Manufacturing Director",4,Sheet1!Q1298="Research Director",5,Sheet1!Q1298="Research Scientist",6,Sheet1!Q1298="Sales Executive",7,Sheet1!Q1298="Sales Representative",8)</f>
        <v>4</v>
      </c>
      <c r="Q1298">
        <v>3</v>
      </c>
      <c r="R1298">
        <f>IF(Sheet1!S1298="Single",0,IF(Sheet1!S1298="Married",1,2))</f>
        <v>0</v>
      </c>
      <c r="S1298">
        <v>9667</v>
      </c>
      <c r="T1298">
        <v>2739</v>
      </c>
      <c r="U1298">
        <v>9</v>
      </c>
      <c r="V1298">
        <f>IF(Sheet1!X1298="No",0,1)</f>
        <v>0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</row>
    <row r="1299" spans="1:34" x14ac:dyDescent="0.3">
      <c r="A1299">
        <f>IF(Sheet1!C1299="No",0,1)</f>
        <v>1</v>
      </c>
      <c r="B1299">
        <v>26</v>
      </c>
      <c r="C1299">
        <f>IF(Sheet1!D1299="Non-Travel",0,IF(Sheet1!D1299="Travel_Frequently",1,2))</f>
        <v>2</v>
      </c>
      <c r="D1299">
        <v>920</v>
      </c>
      <c r="E1299">
        <f>IF(Sheet1!F1299="Human Resources",0,IF(Sheet1!F1299="Research &amp; Development",1,2))</f>
        <v>0</v>
      </c>
      <c r="F1299">
        <v>20</v>
      </c>
      <c r="G1299">
        <v>2</v>
      </c>
      <c r="H1299" cm="1">
        <f t="array" ref="H1299">_xlfn.IFS(Sheet1!I1299="Human Resources",0,Sheet1!I1299="Life Sciences",1,Sheet1!I1299="Marketing",2,Sheet1!I1299="Medical",3,Sheet1!I1299="Technical Degree",4,Sheet1!I1299="Other",5)</f>
        <v>3</v>
      </c>
      <c r="I1299">
        <v>1</v>
      </c>
      <c r="J1299">
        <v>1818</v>
      </c>
      <c r="K1299">
        <v>4</v>
      </c>
      <c r="L1299">
        <f>IF(Sheet1!M1299="Male",0,1)</f>
        <v>1</v>
      </c>
      <c r="M1299">
        <v>69</v>
      </c>
      <c r="N1299">
        <v>3</v>
      </c>
      <c r="O1299">
        <v>1</v>
      </c>
      <c r="P1299" cm="1">
        <f t="array" ref="P1299">_xlfn.IFS(Sheet1!Q1299="Healthcare Representative",0,Sheet1!Q1299="Human Resources",1,Sheet1!Q1299="Laboratory Technician",2,Sheet1!Q1299="Manager",3,Sheet1!Q1299="Manufacturing Director",4,Sheet1!Q1299="Research Director",5,Sheet1!Q1299="Research Scientist",6,Sheet1!Q1299="Sales Executive",7,Sheet1!Q1299="Sales Representative",8)</f>
        <v>1</v>
      </c>
      <c r="Q1299">
        <v>2</v>
      </c>
      <c r="R1299">
        <f>IF(Sheet1!S1299="Single",0,IF(Sheet1!S1299="Married",1,2))</f>
        <v>1</v>
      </c>
      <c r="S1299">
        <v>2148</v>
      </c>
      <c r="T1299">
        <v>6889</v>
      </c>
      <c r="U1299">
        <v>0</v>
      </c>
      <c r="V1299">
        <f>IF(Sheet1!X1299="No",0,1)</f>
        <v>1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</row>
    <row r="1300" spans="1:34" x14ac:dyDescent="0.3">
      <c r="A1300">
        <f>IF(Sheet1!C1300="No",0,1)</f>
        <v>1</v>
      </c>
      <c r="B1300">
        <v>46</v>
      </c>
      <c r="C1300">
        <f>IF(Sheet1!D1300="Non-Travel",0,IF(Sheet1!D1300="Travel_Frequently",1,2))</f>
        <v>2</v>
      </c>
      <c r="D1300">
        <v>261</v>
      </c>
      <c r="E1300">
        <f>IF(Sheet1!F1300="Human Resources",0,IF(Sheet1!F1300="Research &amp; Development",1,2))</f>
        <v>1</v>
      </c>
      <c r="F1300">
        <v>21</v>
      </c>
      <c r="G1300">
        <v>2</v>
      </c>
      <c r="H1300" cm="1">
        <f t="array" ref="H1300">_xlfn.IFS(Sheet1!I1300="Human Resources",0,Sheet1!I1300="Life Sciences",1,Sheet1!I1300="Marketing",2,Sheet1!I1300="Medical",3,Sheet1!I1300="Technical Degree",4,Sheet1!I1300="Other",5)</f>
        <v>3</v>
      </c>
      <c r="I1300">
        <v>1</v>
      </c>
      <c r="J1300">
        <v>1821</v>
      </c>
      <c r="K1300">
        <v>4</v>
      </c>
      <c r="L1300">
        <f>IF(Sheet1!M1300="Male",0,1)</f>
        <v>1</v>
      </c>
      <c r="M1300">
        <v>66</v>
      </c>
      <c r="N1300">
        <v>3</v>
      </c>
      <c r="O1300">
        <v>2</v>
      </c>
      <c r="P1300" cm="1">
        <f t="array" ref="P1300">_xlfn.IFS(Sheet1!Q1300="Healthcare Representative",0,Sheet1!Q1300="Human Resources",1,Sheet1!Q1300="Laboratory Technician",2,Sheet1!Q1300="Manager",3,Sheet1!Q1300="Manufacturing Director",4,Sheet1!Q1300="Research Director",5,Sheet1!Q1300="Research Scientist",6,Sheet1!Q1300="Sales Executive",7,Sheet1!Q1300="Sales Representative",8)</f>
        <v>0</v>
      </c>
      <c r="Q1300">
        <v>2</v>
      </c>
      <c r="R1300">
        <f>IF(Sheet1!S1300="Single",0,IF(Sheet1!S1300="Married",1,2))</f>
        <v>1</v>
      </c>
      <c r="S1300">
        <v>8926</v>
      </c>
      <c r="T1300">
        <v>10842</v>
      </c>
      <c r="U1300">
        <v>4</v>
      </c>
      <c r="V1300">
        <f>IF(Sheet1!X1300="No",0,1)</f>
        <v>0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</row>
    <row r="1301" spans="1:34" x14ac:dyDescent="0.3">
      <c r="A1301">
        <f>IF(Sheet1!C1301="No",0,1)</f>
        <v>0</v>
      </c>
      <c r="B1301">
        <v>40</v>
      </c>
      <c r="C1301">
        <f>IF(Sheet1!D1301="Non-Travel",0,IF(Sheet1!D1301="Travel_Frequently",1,2))</f>
        <v>2</v>
      </c>
      <c r="D1301">
        <v>1194</v>
      </c>
      <c r="E1301">
        <f>IF(Sheet1!F1301="Human Resources",0,IF(Sheet1!F1301="Research &amp; Development",1,2))</f>
        <v>1</v>
      </c>
      <c r="F1301">
        <v>1</v>
      </c>
      <c r="G1301">
        <v>3</v>
      </c>
      <c r="H1301" cm="1">
        <f t="array" ref="H1301">_xlfn.IFS(Sheet1!I1301="Human Resources",0,Sheet1!I1301="Life Sciences",1,Sheet1!I1301="Marketing",2,Sheet1!I1301="Medical",3,Sheet1!I1301="Technical Degree",4,Sheet1!I1301="Other",5)</f>
        <v>1</v>
      </c>
      <c r="I1301">
        <v>1</v>
      </c>
      <c r="J1301">
        <v>1822</v>
      </c>
      <c r="K1301">
        <v>3</v>
      </c>
      <c r="L1301">
        <f>IF(Sheet1!M1301="Male",0,1)</f>
        <v>1</v>
      </c>
      <c r="M1301">
        <v>52</v>
      </c>
      <c r="N1301">
        <v>3</v>
      </c>
      <c r="O1301">
        <v>2</v>
      </c>
      <c r="P1301" cm="1">
        <f t="array" ref="P1301">_xlfn.IFS(Sheet1!Q1301="Healthcare Representative",0,Sheet1!Q1301="Human Resources",1,Sheet1!Q1301="Laboratory Technician",2,Sheet1!Q1301="Manager",3,Sheet1!Q1301="Manufacturing Director",4,Sheet1!Q1301="Research Director",5,Sheet1!Q1301="Research Scientist",6,Sheet1!Q1301="Sales Executive",7,Sheet1!Q1301="Sales Representative",8)</f>
        <v>0</v>
      </c>
      <c r="Q1301">
        <v>4</v>
      </c>
      <c r="R1301">
        <f>IF(Sheet1!S1301="Single",0,IF(Sheet1!S1301="Married",1,2))</f>
        <v>2</v>
      </c>
      <c r="S1301">
        <v>6513</v>
      </c>
      <c r="T1301">
        <v>9060</v>
      </c>
      <c r="U1301">
        <v>4</v>
      </c>
      <c r="V1301">
        <f>IF(Sheet1!X1301="No",0,1)</f>
        <v>0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</row>
    <row r="1302" spans="1:34" x14ac:dyDescent="0.3">
      <c r="A1302">
        <f>IF(Sheet1!C1302="No",0,1)</f>
        <v>0</v>
      </c>
      <c r="B1302">
        <v>34</v>
      </c>
      <c r="C1302">
        <f>IF(Sheet1!D1302="Non-Travel",0,IF(Sheet1!D1302="Travel_Frequently",1,2))</f>
        <v>2</v>
      </c>
      <c r="D1302">
        <v>810</v>
      </c>
      <c r="E1302">
        <f>IF(Sheet1!F1302="Human Resources",0,IF(Sheet1!F1302="Research &amp; Development",1,2))</f>
        <v>2</v>
      </c>
      <c r="F1302">
        <v>8</v>
      </c>
      <c r="G1302">
        <v>2</v>
      </c>
      <c r="H1302" cm="1">
        <f t="array" ref="H1302">_xlfn.IFS(Sheet1!I1302="Human Resources",0,Sheet1!I1302="Life Sciences",1,Sheet1!I1302="Marketing",2,Sheet1!I1302="Medical",3,Sheet1!I1302="Technical Degree",4,Sheet1!I1302="Other",5)</f>
        <v>4</v>
      </c>
      <c r="I1302">
        <v>1</v>
      </c>
      <c r="J1302">
        <v>1823</v>
      </c>
      <c r="K1302">
        <v>2</v>
      </c>
      <c r="L1302">
        <f>IF(Sheet1!M1302="Male",0,1)</f>
        <v>0</v>
      </c>
      <c r="M1302">
        <v>92</v>
      </c>
      <c r="N1302">
        <v>4</v>
      </c>
      <c r="O1302">
        <v>2</v>
      </c>
      <c r="P1302" cm="1">
        <f t="array" ref="P1302">_xlfn.IFS(Sheet1!Q1302="Healthcare Representative",0,Sheet1!Q1302="Human Resources",1,Sheet1!Q1302="Laboratory Technician",2,Sheet1!Q1302="Manager",3,Sheet1!Q1302="Manufacturing Director",4,Sheet1!Q1302="Research Director",5,Sheet1!Q1302="Research Scientist",6,Sheet1!Q1302="Sales Executive",7,Sheet1!Q1302="Sales Representative",8)</f>
        <v>7</v>
      </c>
      <c r="Q1302">
        <v>3</v>
      </c>
      <c r="R1302">
        <f>IF(Sheet1!S1302="Single",0,IF(Sheet1!S1302="Married",1,2))</f>
        <v>1</v>
      </c>
      <c r="S1302">
        <v>6799</v>
      </c>
      <c r="T1302">
        <v>22128</v>
      </c>
      <c r="U1302">
        <v>1</v>
      </c>
      <c r="V1302">
        <f>IF(Sheet1!X1302="No",0,1)</f>
        <v>0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</row>
    <row r="1303" spans="1:34" x14ac:dyDescent="0.3">
      <c r="A1303">
        <f>IF(Sheet1!C1303="No",0,1)</f>
        <v>0</v>
      </c>
      <c r="B1303">
        <v>58</v>
      </c>
      <c r="C1303">
        <f>IF(Sheet1!D1303="Non-Travel",0,IF(Sheet1!D1303="Travel_Frequently",1,2))</f>
        <v>0</v>
      </c>
      <c r="D1303">
        <v>350</v>
      </c>
      <c r="E1303">
        <f>IF(Sheet1!F1303="Human Resources",0,IF(Sheet1!F1303="Research &amp; Development",1,2))</f>
        <v>2</v>
      </c>
      <c r="F1303">
        <v>2</v>
      </c>
      <c r="G1303">
        <v>3</v>
      </c>
      <c r="H1303" cm="1">
        <f t="array" ref="H1303">_xlfn.IFS(Sheet1!I1303="Human Resources",0,Sheet1!I1303="Life Sciences",1,Sheet1!I1303="Marketing",2,Sheet1!I1303="Medical",3,Sheet1!I1303="Technical Degree",4,Sheet1!I1303="Other",5)</f>
        <v>3</v>
      </c>
      <c r="I1303">
        <v>1</v>
      </c>
      <c r="J1303">
        <v>1824</v>
      </c>
      <c r="K1303">
        <v>2</v>
      </c>
      <c r="L1303">
        <f>IF(Sheet1!M1303="Male",0,1)</f>
        <v>0</v>
      </c>
      <c r="M1303">
        <v>52</v>
      </c>
      <c r="N1303">
        <v>3</v>
      </c>
      <c r="O1303">
        <v>4</v>
      </c>
      <c r="P1303" cm="1">
        <f t="array" ref="P1303">_xlfn.IFS(Sheet1!Q1303="Healthcare Representative",0,Sheet1!Q1303="Human Resources",1,Sheet1!Q1303="Laboratory Technician",2,Sheet1!Q1303="Manager",3,Sheet1!Q1303="Manufacturing Director",4,Sheet1!Q1303="Research Director",5,Sheet1!Q1303="Research Scientist",6,Sheet1!Q1303="Sales Executive",7,Sheet1!Q1303="Sales Representative",8)</f>
        <v>3</v>
      </c>
      <c r="Q1303">
        <v>2</v>
      </c>
      <c r="R1303">
        <f>IF(Sheet1!S1303="Single",0,IF(Sheet1!S1303="Married",1,2))</f>
        <v>2</v>
      </c>
      <c r="S1303">
        <v>16291</v>
      </c>
      <c r="T1303">
        <v>22577</v>
      </c>
      <c r="U1303">
        <v>4</v>
      </c>
      <c r="V1303">
        <f>IF(Sheet1!X1303="No",0,1)</f>
        <v>0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</row>
    <row r="1304" spans="1:34" x14ac:dyDescent="0.3">
      <c r="A1304">
        <f>IF(Sheet1!C1304="No",0,1)</f>
        <v>0</v>
      </c>
      <c r="B1304">
        <v>35</v>
      </c>
      <c r="C1304">
        <f>IF(Sheet1!D1304="Non-Travel",0,IF(Sheet1!D1304="Travel_Frequently",1,2))</f>
        <v>2</v>
      </c>
      <c r="D1304">
        <v>185</v>
      </c>
      <c r="E1304">
        <f>IF(Sheet1!F1304="Human Resources",0,IF(Sheet1!F1304="Research &amp; Development",1,2))</f>
        <v>1</v>
      </c>
      <c r="F1304">
        <v>23</v>
      </c>
      <c r="G1304">
        <v>4</v>
      </c>
      <c r="H1304" cm="1">
        <f t="array" ref="H1304">_xlfn.IFS(Sheet1!I1304="Human Resources",0,Sheet1!I1304="Life Sciences",1,Sheet1!I1304="Marketing",2,Sheet1!I1304="Medical",3,Sheet1!I1304="Technical Degree",4,Sheet1!I1304="Other",5)</f>
        <v>3</v>
      </c>
      <c r="I1304">
        <v>1</v>
      </c>
      <c r="J1304">
        <v>1826</v>
      </c>
      <c r="K1304">
        <v>2</v>
      </c>
      <c r="L1304">
        <f>IF(Sheet1!M1304="Male",0,1)</f>
        <v>0</v>
      </c>
      <c r="M1304">
        <v>91</v>
      </c>
      <c r="N1304">
        <v>1</v>
      </c>
      <c r="O1304">
        <v>1</v>
      </c>
      <c r="P1304" cm="1">
        <f t="array" ref="P1304">_xlfn.IFS(Sheet1!Q1304="Healthcare Representative",0,Sheet1!Q1304="Human Resources",1,Sheet1!Q1304="Laboratory Technician",2,Sheet1!Q1304="Manager",3,Sheet1!Q1304="Manufacturing Director",4,Sheet1!Q1304="Research Director",5,Sheet1!Q1304="Research Scientist",6,Sheet1!Q1304="Sales Executive",7,Sheet1!Q1304="Sales Representative",8)</f>
        <v>2</v>
      </c>
      <c r="Q1304">
        <v>3</v>
      </c>
      <c r="R1304">
        <f>IF(Sheet1!S1304="Single",0,IF(Sheet1!S1304="Married",1,2))</f>
        <v>1</v>
      </c>
      <c r="S1304">
        <v>2705</v>
      </c>
      <c r="T1304">
        <v>9696</v>
      </c>
      <c r="U1304">
        <v>0</v>
      </c>
      <c r="V1304">
        <f>IF(Sheet1!X1304="No",0,1)</f>
        <v>0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</row>
    <row r="1305" spans="1:34" x14ac:dyDescent="0.3">
      <c r="A1305">
        <f>IF(Sheet1!C1305="No",0,1)</f>
        <v>0</v>
      </c>
      <c r="B1305">
        <v>47</v>
      </c>
      <c r="C1305">
        <f>IF(Sheet1!D1305="Non-Travel",0,IF(Sheet1!D1305="Travel_Frequently",1,2))</f>
        <v>2</v>
      </c>
      <c r="D1305">
        <v>1001</v>
      </c>
      <c r="E1305">
        <f>IF(Sheet1!F1305="Human Resources",0,IF(Sheet1!F1305="Research &amp; Development",1,2))</f>
        <v>1</v>
      </c>
      <c r="F1305">
        <v>4</v>
      </c>
      <c r="G1305">
        <v>3</v>
      </c>
      <c r="H1305" cm="1">
        <f t="array" ref="H1305">_xlfn.IFS(Sheet1!I1305="Human Resources",0,Sheet1!I1305="Life Sciences",1,Sheet1!I1305="Marketing",2,Sheet1!I1305="Medical",3,Sheet1!I1305="Technical Degree",4,Sheet1!I1305="Other",5)</f>
        <v>1</v>
      </c>
      <c r="I1305">
        <v>1</v>
      </c>
      <c r="J1305">
        <v>1827</v>
      </c>
      <c r="K1305">
        <v>3</v>
      </c>
      <c r="L1305">
        <f>IF(Sheet1!M1305="Male",0,1)</f>
        <v>1</v>
      </c>
      <c r="M1305">
        <v>92</v>
      </c>
      <c r="N1305">
        <v>2</v>
      </c>
      <c r="O1305">
        <v>3</v>
      </c>
      <c r="P1305" cm="1">
        <f t="array" ref="P1305">_xlfn.IFS(Sheet1!Q1305="Healthcare Representative",0,Sheet1!Q1305="Human Resources",1,Sheet1!Q1305="Laboratory Technician",2,Sheet1!Q1305="Manager",3,Sheet1!Q1305="Manufacturing Director",4,Sheet1!Q1305="Research Director",5,Sheet1!Q1305="Research Scientist",6,Sheet1!Q1305="Sales Executive",7,Sheet1!Q1305="Sales Representative",8)</f>
        <v>4</v>
      </c>
      <c r="Q1305">
        <v>2</v>
      </c>
      <c r="R1305">
        <f>IF(Sheet1!S1305="Single",0,IF(Sheet1!S1305="Married",1,2))</f>
        <v>2</v>
      </c>
      <c r="S1305">
        <v>10333</v>
      </c>
      <c r="T1305">
        <v>19271</v>
      </c>
      <c r="U1305">
        <v>8</v>
      </c>
      <c r="V1305">
        <f>IF(Sheet1!X1305="No",0,1)</f>
        <v>1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</row>
    <row r="1306" spans="1:34" x14ac:dyDescent="0.3">
      <c r="A1306">
        <f>IF(Sheet1!C1306="No",0,1)</f>
        <v>0</v>
      </c>
      <c r="B1306">
        <v>40</v>
      </c>
      <c r="C1306">
        <f>IF(Sheet1!D1306="Non-Travel",0,IF(Sheet1!D1306="Travel_Frequently",1,2))</f>
        <v>2</v>
      </c>
      <c r="D1306">
        <v>750</v>
      </c>
      <c r="E1306">
        <f>IF(Sheet1!F1306="Human Resources",0,IF(Sheet1!F1306="Research &amp; Development",1,2))</f>
        <v>1</v>
      </c>
      <c r="F1306">
        <v>12</v>
      </c>
      <c r="G1306">
        <v>3</v>
      </c>
      <c r="H1306" cm="1">
        <f t="array" ref="H1306">_xlfn.IFS(Sheet1!I1306="Human Resources",0,Sheet1!I1306="Life Sciences",1,Sheet1!I1306="Marketing",2,Sheet1!I1306="Medical",3,Sheet1!I1306="Technical Degree",4,Sheet1!I1306="Other",5)</f>
        <v>1</v>
      </c>
      <c r="I1306">
        <v>1</v>
      </c>
      <c r="J1306">
        <v>1829</v>
      </c>
      <c r="K1306">
        <v>2</v>
      </c>
      <c r="L1306">
        <f>IF(Sheet1!M1306="Male",0,1)</f>
        <v>1</v>
      </c>
      <c r="M1306">
        <v>47</v>
      </c>
      <c r="N1306">
        <v>3</v>
      </c>
      <c r="O1306">
        <v>2</v>
      </c>
      <c r="P1306" cm="1">
        <f t="array" ref="P1306">_xlfn.IFS(Sheet1!Q1306="Healthcare Representative",0,Sheet1!Q1306="Human Resources",1,Sheet1!Q1306="Laboratory Technician",2,Sheet1!Q1306="Manager",3,Sheet1!Q1306="Manufacturing Director",4,Sheet1!Q1306="Research Director",5,Sheet1!Q1306="Research Scientist",6,Sheet1!Q1306="Sales Executive",7,Sheet1!Q1306="Sales Representative",8)</f>
        <v>0</v>
      </c>
      <c r="Q1306">
        <v>1</v>
      </c>
      <c r="R1306">
        <f>IF(Sheet1!S1306="Single",0,IF(Sheet1!S1306="Married",1,2))</f>
        <v>2</v>
      </c>
      <c r="S1306">
        <v>4448</v>
      </c>
      <c r="T1306">
        <v>10748</v>
      </c>
      <c r="U1306">
        <v>2</v>
      </c>
      <c r="V1306">
        <f>IF(Sheet1!X1306="No",0,1)</f>
        <v>0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</row>
    <row r="1307" spans="1:34" x14ac:dyDescent="0.3">
      <c r="A1307">
        <f>IF(Sheet1!C1307="No",0,1)</f>
        <v>0</v>
      </c>
      <c r="B1307">
        <v>54</v>
      </c>
      <c r="C1307">
        <f>IF(Sheet1!D1307="Non-Travel",0,IF(Sheet1!D1307="Travel_Frequently",1,2))</f>
        <v>2</v>
      </c>
      <c r="D1307">
        <v>431</v>
      </c>
      <c r="E1307">
        <f>IF(Sheet1!F1307="Human Resources",0,IF(Sheet1!F1307="Research &amp; Development",1,2))</f>
        <v>1</v>
      </c>
      <c r="F1307">
        <v>7</v>
      </c>
      <c r="G1307">
        <v>4</v>
      </c>
      <c r="H1307" cm="1">
        <f t="array" ref="H1307">_xlfn.IFS(Sheet1!I1307="Human Resources",0,Sheet1!I1307="Life Sciences",1,Sheet1!I1307="Marketing",2,Sheet1!I1307="Medical",3,Sheet1!I1307="Technical Degree",4,Sheet1!I1307="Other",5)</f>
        <v>3</v>
      </c>
      <c r="I1307">
        <v>1</v>
      </c>
      <c r="J1307">
        <v>1830</v>
      </c>
      <c r="K1307">
        <v>4</v>
      </c>
      <c r="L1307">
        <f>IF(Sheet1!M1307="Male",0,1)</f>
        <v>1</v>
      </c>
      <c r="M1307">
        <v>68</v>
      </c>
      <c r="N1307">
        <v>3</v>
      </c>
      <c r="O1307">
        <v>2</v>
      </c>
      <c r="P1307" cm="1">
        <f t="array" ref="P1307">_xlfn.IFS(Sheet1!Q1307="Healthcare Representative",0,Sheet1!Q1307="Human Resources",1,Sheet1!Q1307="Laboratory Technician",2,Sheet1!Q1307="Manager",3,Sheet1!Q1307="Manufacturing Director",4,Sheet1!Q1307="Research Director",5,Sheet1!Q1307="Research Scientist",6,Sheet1!Q1307="Sales Executive",7,Sheet1!Q1307="Sales Representative",8)</f>
        <v>6</v>
      </c>
      <c r="Q1307">
        <v>4</v>
      </c>
      <c r="R1307">
        <f>IF(Sheet1!S1307="Single",0,IF(Sheet1!S1307="Married",1,2))</f>
        <v>1</v>
      </c>
      <c r="S1307">
        <v>6854</v>
      </c>
      <c r="T1307">
        <v>15696</v>
      </c>
      <c r="U1307">
        <v>4</v>
      </c>
      <c r="V1307">
        <f>IF(Sheet1!X1307="No",0,1)</f>
        <v>0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</row>
    <row r="1308" spans="1:34" x14ac:dyDescent="0.3">
      <c r="A1308">
        <f>IF(Sheet1!C1308="No",0,1)</f>
        <v>0</v>
      </c>
      <c r="B1308">
        <v>31</v>
      </c>
      <c r="C1308">
        <f>IF(Sheet1!D1308="Non-Travel",0,IF(Sheet1!D1308="Travel_Frequently",1,2))</f>
        <v>1</v>
      </c>
      <c r="D1308">
        <v>1125</v>
      </c>
      <c r="E1308">
        <f>IF(Sheet1!F1308="Human Resources",0,IF(Sheet1!F1308="Research &amp; Development",1,2))</f>
        <v>2</v>
      </c>
      <c r="F1308">
        <v>7</v>
      </c>
      <c r="G1308">
        <v>4</v>
      </c>
      <c r="H1308" cm="1">
        <f t="array" ref="H1308">_xlfn.IFS(Sheet1!I1308="Human Resources",0,Sheet1!I1308="Life Sciences",1,Sheet1!I1308="Marketing",2,Sheet1!I1308="Medical",3,Sheet1!I1308="Technical Degree",4,Sheet1!I1308="Other",5)</f>
        <v>2</v>
      </c>
      <c r="I1308">
        <v>1</v>
      </c>
      <c r="J1308">
        <v>1833</v>
      </c>
      <c r="K1308">
        <v>1</v>
      </c>
      <c r="L1308">
        <f>IF(Sheet1!M1308="Male",0,1)</f>
        <v>1</v>
      </c>
      <c r="M1308">
        <v>68</v>
      </c>
      <c r="N1308">
        <v>3</v>
      </c>
      <c r="O1308">
        <v>3</v>
      </c>
      <c r="P1308" cm="1">
        <f t="array" ref="P1308">_xlfn.IFS(Sheet1!Q1308="Healthcare Representative",0,Sheet1!Q1308="Human Resources",1,Sheet1!Q1308="Laboratory Technician",2,Sheet1!Q1308="Manager",3,Sheet1!Q1308="Manufacturing Director",4,Sheet1!Q1308="Research Director",5,Sheet1!Q1308="Research Scientist",6,Sheet1!Q1308="Sales Executive",7,Sheet1!Q1308="Sales Representative",8)</f>
        <v>7</v>
      </c>
      <c r="Q1308">
        <v>1</v>
      </c>
      <c r="R1308">
        <f>IF(Sheet1!S1308="Single",0,IF(Sheet1!S1308="Married",1,2))</f>
        <v>1</v>
      </c>
      <c r="S1308">
        <v>9637</v>
      </c>
      <c r="T1308">
        <v>8277</v>
      </c>
      <c r="U1308">
        <v>2</v>
      </c>
      <c r="V1308">
        <f>IF(Sheet1!X1308="No",0,1)</f>
        <v>0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</row>
    <row r="1309" spans="1:34" x14ac:dyDescent="0.3">
      <c r="A1309">
        <f>IF(Sheet1!C1309="No",0,1)</f>
        <v>0</v>
      </c>
      <c r="B1309">
        <v>28</v>
      </c>
      <c r="C1309">
        <f>IF(Sheet1!D1309="Non-Travel",0,IF(Sheet1!D1309="Travel_Frequently",1,2))</f>
        <v>2</v>
      </c>
      <c r="D1309">
        <v>1217</v>
      </c>
      <c r="E1309">
        <f>IF(Sheet1!F1309="Human Resources",0,IF(Sheet1!F1309="Research &amp; Development",1,2))</f>
        <v>1</v>
      </c>
      <c r="F1309">
        <v>1</v>
      </c>
      <c r="G1309">
        <v>3</v>
      </c>
      <c r="H1309" cm="1">
        <f t="array" ref="H1309">_xlfn.IFS(Sheet1!I1309="Human Resources",0,Sheet1!I1309="Life Sciences",1,Sheet1!I1309="Marketing",2,Sheet1!I1309="Medical",3,Sheet1!I1309="Technical Degree",4,Sheet1!I1309="Other",5)</f>
        <v>3</v>
      </c>
      <c r="I1309">
        <v>1</v>
      </c>
      <c r="J1309">
        <v>1834</v>
      </c>
      <c r="K1309">
        <v>3</v>
      </c>
      <c r="L1309">
        <f>IF(Sheet1!M1309="Male",0,1)</f>
        <v>1</v>
      </c>
      <c r="M1309">
        <v>67</v>
      </c>
      <c r="N1309">
        <v>3</v>
      </c>
      <c r="O1309">
        <v>1</v>
      </c>
      <c r="P1309" cm="1">
        <f t="array" ref="P1309">_xlfn.IFS(Sheet1!Q1309="Healthcare Representative",0,Sheet1!Q1309="Human Resources",1,Sheet1!Q1309="Laboratory Technician",2,Sheet1!Q1309="Manager",3,Sheet1!Q1309="Manufacturing Director",4,Sheet1!Q1309="Research Director",5,Sheet1!Q1309="Research Scientist",6,Sheet1!Q1309="Sales Executive",7,Sheet1!Q1309="Sales Representative",8)</f>
        <v>6</v>
      </c>
      <c r="Q1309">
        <v>1</v>
      </c>
      <c r="R1309">
        <f>IF(Sheet1!S1309="Single",0,IF(Sheet1!S1309="Married",1,2))</f>
        <v>1</v>
      </c>
      <c r="S1309">
        <v>3591</v>
      </c>
      <c r="T1309">
        <v>12719</v>
      </c>
      <c r="U1309">
        <v>1</v>
      </c>
      <c r="V1309">
        <f>IF(Sheet1!X1309="No",0,1)</f>
        <v>0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</row>
    <row r="1310" spans="1:34" x14ac:dyDescent="0.3">
      <c r="A1310">
        <f>IF(Sheet1!C1310="No",0,1)</f>
        <v>0</v>
      </c>
      <c r="B1310">
        <v>38</v>
      </c>
      <c r="C1310">
        <f>IF(Sheet1!D1310="Non-Travel",0,IF(Sheet1!D1310="Travel_Frequently",1,2))</f>
        <v>2</v>
      </c>
      <c r="D1310">
        <v>723</v>
      </c>
      <c r="E1310">
        <f>IF(Sheet1!F1310="Human Resources",0,IF(Sheet1!F1310="Research &amp; Development",1,2))</f>
        <v>2</v>
      </c>
      <c r="F1310">
        <v>2</v>
      </c>
      <c r="G1310">
        <v>4</v>
      </c>
      <c r="H1310" cm="1">
        <f t="array" ref="H1310">_xlfn.IFS(Sheet1!I1310="Human Resources",0,Sheet1!I1310="Life Sciences",1,Sheet1!I1310="Marketing",2,Sheet1!I1310="Medical",3,Sheet1!I1310="Technical Degree",4,Sheet1!I1310="Other",5)</f>
        <v>2</v>
      </c>
      <c r="I1310">
        <v>1</v>
      </c>
      <c r="J1310">
        <v>1835</v>
      </c>
      <c r="K1310">
        <v>2</v>
      </c>
      <c r="L1310">
        <f>IF(Sheet1!M1310="Male",0,1)</f>
        <v>1</v>
      </c>
      <c r="M1310">
        <v>77</v>
      </c>
      <c r="N1310">
        <v>1</v>
      </c>
      <c r="O1310">
        <v>2</v>
      </c>
      <c r="P1310" cm="1">
        <f t="array" ref="P1310">_xlfn.IFS(Sheet1!Q1310="Healthcare Representative",0,Sheet1!Q1310="Human Resources",1,Sheet1!Q1310="Laboratory Technician",2,Sheet1!Q1310="Manager",3,Sheet1!Q1310="Manufacturing Director",4,Sheet1!Q1310="Research Director",5,Sheet1!Q1310="Research Scientist",6,Sheet1!Q1310="Sales Executive",7,Sheet1!Q1310="Sales Representative",8)</f>
        <v>8</v>
      </c>
      <c r="Q1310">
        <v>4</v>
      </c>
      <c r="R1310">
        <f>IF(Sheet1!S1310="Single",0,IF(Sheet1!S1310="Married",1,2))</f>
        <v>1</v>
      </c>
      <c r="S1310">
        <v>5405</v>
      </c>
      <c r="T1310">
        <v>4244</v>
      </c>
      <c r="U1310">
        <v>2</v>
      </c>
      <c r="V1310">
        <f>IF(Sheet1!X1310="No",0,1)</f>
        <v>1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</row>
    <row r="1311" spans="1:34" x14ac:dyDescent="0.3">
      <c r="A1311">
        <f>IF(Sheet1!C1311="No",0,1)</f>
        <v>0</v>
      </c>
      <c r="B1311">
        <v>26</v>
      </c>
      <c r="C1311">
        <f>IF(Sheet1!D1311="Non-Travel",0,IF(Sheet1!D1311="Travel_Frequently",1,2))</f>
        <v>2</v>
      </c>
      <c r="D1311">
        <v>572</v>
      </c>
      <c r="E1311">
        <f>IF(Sheet1!F1311="Human Resources",0,IF(Sheet1!F1311="Research &amp; Development",1,2))</f>
        <v>2</v>
      </c>
      <c r="F1311">
        <v>10</v>
      </c>
      <c r="G1311">
        <v>3</v>
      </c>
      <c r="H1311" cm="1">
        <f t="array" ref="H1311">_xlfn.IFS(Sheet1!I1311="Human Resources",0,Sheet1!I1311="Life Sciences",1,Sheet1!I1311="Marketing",2,Sheet1!I1311="Medical",3,Sheet1!I1311="Technical Degree",4,Sheet1!I1311="Other",5)</f>
        <v>3</v>
      </c>
      <c r="I1311">
        <v>1</v>
      </c>
      <c r="J1311">
        <v>1836</v>
      </c>
      <c r="K1311">
        <v>3</v>
      </c>
      <c r="L1311">
        <f>IF(Sheet1!M1311="Male",0,1)</f>
        <v>0</v>
      </c>
      <c r="M1311">
        <v>46</v>
      </c>
      <c r="N1311">
        <v>3</v>
      </c>
      <c r="O1311">
        <v>2</v>
      </c>
      <c r="P1311" cm="1">
        <f t="array" ref="P1311">_xlfn.IFS(Sheet1!Q1311="Healthcare Representative",0,Sheet1!Q1311="Human Resources",1,Sheet1!Q1311="Laboratory Technician",2,Sheet1!Q1311="Manager",3,Sheet1!Q1311="Manufacturing Director",4,Sheet1!Q1311="Research Director",5,Sheet1!Q1311="Research Scientist",6,Sheet1!Q1311="Sales Executive",7,Sheet1!Q1311="Sales Representative",8)</f>
        <v>7</v>
      </c>
      <c r="Q1311">
        <v>4</v>
      </c>
      <c r="R1311">
        <f>IF(Sheet1!S1311="Single",0,IF(Sheet1!S1311="Married",1,2))</f>
        <v>0</v>
      </c>
      <c r="S1311">
        <v>4684</v>
      </c>
      <c r="T1311">
        <v>9125</v>
      </c>
      <c r="U1311">
        <v>1</v>
      </c>
      <c r="V1311">
        <f>IF(Sheet1!X1311="No",0,1)</f>
        <v>0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</row>
    <row r="1312" spans="1:34" x14ac:dyDescent="0.3">
      <c r="A1312">
        <f>IF(Sheet1!C1312="No",0,1)</f>
        <v>0</v>
      </c>
      <c r="B1312">
        <v>58</v>
      </c>
      <c r="C1312">
        <f>IF(Sheet1!D1312="Non-Travel",0,IF(Sheet1!D1312="Travel_Frequently",1,2))</f>
        <v>1</v>
      </c>
      <c r="D1312">
        <v>1216</v>
      </c>
      <c r="E1312">
        <f>IF(Sheet1!F1312="Human Resources",0,IF(Sheet1!F1312="Research &amp; Development",1,2))</f>
        <v>1</v>
      </c>
      <c r="F1312">
        <v>15</v>
      </c>
      <c r="G1312">
        <v>4</v>
      </c>
      <c r="H1312" cm="1">
        <f t="array" ref="H1312">_xlfn.IFS(Sheet1!I1312="Human Resources",0,Sheet1!I1312="Life Sciences",1,Sheet1!I1312="Marketing",2,Sheet1!I1312="Medical",3,Sheet1!I1312="Technical Degree",4,Sheet1!I1312="Other",5)</f>
        <v>1</v>
      </c>
      <c r="I1312">
        <v>1</v>
      </c>
      <c r="J1312">
        <v>1837</v>
      </c>
      <c r="K1312">
        <v>1</v>
      </c>
      <c r="L1312">
        <f>IF(Sheet1!M1312="Male",0,1)</f>
        <v>0</v>
      </c>
      <c r="M1312">
        <v>87</v>
      </c>
      <c r="N1312">
        <v>3</v>
      </c>
      <c r="O1312">
        <v>4</v>
      </c>
      <c r="P1312" cm="1">
        <f t="array" ref="P1312">_xlfn.IFS(Sheet1!Q1312="Healthcare Representative",0,Sheet1!Q1312="Human Resources",1,Sheet1!Q1312="Laboratory Technician",2,Sheet1!Q1312="Manager",3,Sheet1!Q1312="Manufacturing Director",4,Sheet1!Q1312="Research Director",5,Sheet1!Q1312="Research Scientist",6,Sheet1!Q1312="Sales Executive",7,Sheet1!Q1312="Sales Representative",8)</f>
        <v>5</v>
      </c>
      <c r="Q1312">
        <v>3</v>
      </c>
      <c r="R1312">
        <f>IF(Sheet1!S1312="Single",0,IF(Sheet1!S1312="Married",1,2))</f>
        <v>1</v>
      </c>
      <c r="S1312">
        <v>15787</v>
      </c>
      <c r="T1312">
        <v>21624</v>
      </c>
      <c r="U1312">
        <v>2</v>
      </c>
      <c r="V1312">
        <f>IF(Sheet1!X1312="No",0,1)</f>
        <v>1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</row>
    <row r="1313" spans="1:34" x14ac:dyDescent="0.3">
      <c r="A1313">
        <f>IF(Sheet1!C1313="No",0,1)</f>
        <v>0</v>
      </c>
      <c r="B1313">
        <v>18</v>
      </c>
      <c r="C1313">
        <f>IF(Sheet1!D1313="Non-Travel",0,IF(Sheet1!D1313="Travel_Frequently",1,2))</f>
        <v>0</v>
      </c>
      <c r="D1313">
        <v>1431</v>
      </c>
      <c r="E1313">
        <f>IF(Sheet1!F1313="Human Resources",0,IF(Sheet1!F1313="Research &amp; Development",1,2))</f>
        <v>1</v>
      </c>
      <c r="F1313">
        <v>14</v>
      </c>
      <c r="G1313">
        <v>3</v>
      </c>
      <c r="H1313" cm="1">
        <f t="array" ref="H1313">_xlfn.IFS(Sheet1!I1313="Human Resources",0,Sheet1!I1313="Life Sciences",1,Sheet1!I1313="Marketing",2,Sheet1!I1313="Medical",3,Sheet1!I1313="Technical Degree",4,Sheet1!I1313="Other",5)</f>
        <v>3</v>
      </c>
      <c r="I1313">
        <v>1</v>
      </c>
      <c r="J1313">
        <v>1839</v>
      </c>
      <c r="K1313">
        <v>2</v>
      </c>
      <c r="L1313">
        <f>IF(Sheet1!M1313="Male",0,1)</f>
        <v>1</v>
      </c>
      <c r="M1313">
        <v>33</v>
      </c>
      <c r="N1313">
        <v>3</v>
      </c>
      <c r="O1313">
        <v>1</v>
      </c>
      <c r="P1313" cm="1">
        <f t="array" ref="P1313">_xlfn.IFS(Sheet1!Q1313="Healthcare Representative",0,Sheet1!Q1313="Human Resources",1,Sheet1!Q1313="Laboratory Technician",2,Sheet1!Q1313="Manager",3,Sheet1!Q1313="Manufacturing Director",4,Sheet1!Q1313="Research Director",5,Sheet1!Q1313="Research Scientist",6,Sheet1!Q1313="Sales Executive",7,Sheet1!Q1313="Sales Representative",8)</f>
        <v>6</v>
      </c>
      <c r="Q1313">
        <v>3</v>
      </c>
      <c r="R1313">
        <f>IF(Sheet1!S1313="Single",0,IF(Sheet1!S1313="Married",1,2))</f>
        <v>0</v>
      </c>
      <c r="S1313">
        <v>1514</v>
      </c>
      <c r="T1313">
        <v>8018</v>
      </c>
      <c r="U1313">
        <v>1</v>
      </c>
      <c r="V1313">
        <f>IF(Sheet1!X1313="No",0,1)</f>
        <v>0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3">
      <c r="A1314">
        <f>IF(Sheet1!C1314="No",0,1)</f>
        <v>1</v>
      </c>
      <c r="B1314">
        <v>31</v>
      </c>
      <c r="C1314">
        <f>IF(Sheet1!D1314="Non-Travel",0,IF(Sheet1!D1314="Travel_Frequently",1,2))</f>
        <v>2</v>
      </c>
      <c r="D1314">
        <v>359</v>
      </c>
      <c r="E1314">
        <f>IF(Sheet1!F1314="Human Resources",0,IF(Sheet1!F1314="Research &amp; Development",1,2))</f>
        <v>0</v>
      </c>
      <c r="F1314">
        <v>18</v>
      </c>
      <c r="G1314">
        <v>5</v>
      </c>
      <c r="H1314" cm="1">
        <f t="array" ref="H1314">_xlfn.IFS(Sheet1!I1314="Human Resources",0,Sheet1!I1314="Life Sciences",1,Sheet1!I1314="Marketing",2,Sheet1!I1314="Medical",3,Sheet1!I1314="Technical Degree",4,Sheet1!I1314="Other",5)</f>
        <v>0</v>
      </c>
      <c r="I1314">
        <v>1</v>
      </c>
      <c r="J1314">
        <v>1842</v>
      </c>
      <c r="K1314">
        <v>4</v>
      </c>
      <c r="L1314">
        <f>IF(Sheet1!M1314="Male",0,1)</f>
        <v>0</v>
      </c>
      <c r="M1314">
        <v>89</v>
      </c>
      <c r="N1314">
        <v>4</v>
      </c>
      <c r="O1314">
        <v>1</v>
      </c>
      <c r="P1314" cm="1">
        <f t="array" ref="P1314">_xlfn.IFS(Sheet1!Q1314="Healthcare Representative",0,Sheet1!Q1314="Human Resources",1,Sheet1!Q1314="Laboratory Technician",2,Sheet1!Q1314="Manager",3,Sheet1!Q1314="Manufacturing Director",4,Sheet1!Q1314="Research Director",5,Sheet1!Q1314="Research Scientist",6,Sheet1!Q1314="Sales Executive",7,Sheet1!Q1314="Sales Representative",8)</f>
        <v>1</v>
      </c>
      <c r="Q1314">
        <v>1</v>
      </c>
      <c r="R1314">
        <f>IF(Sheet1!S1314="Single",0,IF(Sheet1!S1314="Married",1,2))</f>
        <v>1</v>
      </c>
      <c r="S1314">
        <v>2956</v>
      </c>
      <c r="T1314">
        <v>21495</v>
      </c>
      <c r="U1314">
        <v>0</v>
      </c>
      <c r="V1314">
        <f>IF(Sheet1!X1314="No",0,1)</f>
        <v>0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</row>
    <row r="1315" spans="1:34" x14ac:dyDescent="0.3">
      <c r="A1315">
        <f>IF(Sheet1!C1315="No",0,1)</f>
        <v>1</v>
      </c>
      <c r="B1315">
        <v>29</v>
      </c>
      <c r="C1315">
        <f>IF(Sheet1!D1315="Non-Travel",0,IF(Sheet1!D1315="Travel_Frequently",1,2))</f>
        <v>2</v>
      </c>
      <c r="D1315">
        <v>350</v>
      </c>
      <c r="E1315">
        <f>IF(Sheet1!F1315="Human Resources",0,IF(Sheet1!F1315="Research &amp; Development",1,2))</f>
        <v>0</v>
      </c>
      <c r="F1315">
        <v>13</v>
      </c>
      <c r="G1315">
        <v>3</v>
      </c>
      <c r="H1315" cm="1">
        <f t="array" ref="H1315">_xlfn.IFS(Sheet1!I1315="Human Resources",0,Sheet1!I1315="Life Sciences",1,Sheet1!I1315="Marketing",2,Sheet1!I1315="Medical",3,Sheet1!I1315="Technical Degree",4,Sheet1!I1315="Other",5)</f>
        <v>0</v>
      </c>
      <c r="I1315">
        <v>1</v>
      </c>
      <c r="J1315">
        <v>1844</v>
      </c>
      <c r="K1315">
        <v>1</v>
      </c>
      <c r="L1315">
        <f>IF(Sheet1!M1315="Male",0,1)</f>
        <v>0</v>
      </c>
      <c r="M1315">
        <v>56</v>
      </c>
      <c r="N1315">
        <v>2</v>
      </c>
      <c r="O1315">
        <v>1</v>
      </c>
      <c r="P1315" cm="1">
        <f t="array" ref="P1315">_xlfn.IFS(Sheet1!Q1315="Healthcare Representative",0,Sheet1!Q1315="Human Resources",1,Sheet1!Q1315="Laboratory Technician",2,Sheet1!Q1315="Manager",3,Sheet1!Q1315="Manufacturing Director",4,Sheet1!Q1315="Research Director",5,Sheet1!Q1315="Research Scientist",6,Sheet1!Q1315="Sales Executive",7,Sheet1!Q1315="Sales Representative",8)</f>
        <v>1</v>
      </c>
      <c r="Q1315">
        <v>1</v>
      </c>
      <c r="R1315">
        <f>IF(Sheet1!S1315="Single",0,IF(Sheet1!S1315="Married",1,2))</f>
        <v>2</v>
      </c>
      <c r="S1315">
        <v>2335</v>
      </c>
      <c r="T1315">
        <v>3157</v>
      </c>
      <c r="U1315">
        <v>4</v>
      </c>
      <c r="V1315">
        <f>IF(Sheet1!X1315="No",0,1)</f>
        <v>1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</row>
    <row r="1316" spans="1:34" x14ac:dyDescent="0.3">
      <c r="A1316">
        <f>IF(Sheet1!C1316="No",0,1)</f>
        <v>0</v>
      </c>
      <c r="B1316">
        <v>45</v>
      </c>
      <c r="C1316">
        <f>IF(Sheet1!D1316="Non-Travel",0,IF(Sheet1!D1316="Travel_Frequently",1,2))</f>
        <v>0</v>
      </c>
      <c r="D1316">
        <v>589</v>
      </c>
      <c r="E1316">
        <f>IF(Sheet1!F1316="Human Resources",0,IF(Sheet1!F1316="Research &amp; Development",1,2))</f>
        <v>2</v>
      </c>
      <c r="F1316">
        <v>2</v>
      </c>
      <c r="G1316">
        <v>4</v>
      </c>
      <c r="H1316" cm="1">
        <f t="array" ref="H1316">_xlfn.IFS(Sheet1!I1316="Human Resources",0,Sheet1!I1316="Life Sciences",1,Sheet1!I1316="Marketing",2,Sheet1!I1316="Medical",3,Sheet1!I1316="Technical Degree",4,Sheet1!I1316="Other",5)</f>
        <v>1</v>
      </c>
      <c r="I1316">
        <v>1</v>
      </c>
      <c r="J1316">
        <v>1845</v>
      </c>
      <c r="K1316">
        <v>3</v>
      </c>
      <c r="L1316">
        <f>IF(Sheet1!M1316="Male",0,1)</f>
        <v>1</v>
      </c>
      <c r="M1316">
        <v>67</v>
      </c>
      <c r="N1316">
        <v>3</v>
      </c>
      <c r="O1316">
        <v>2</v>
      </c>
      <c r="P1316" cm="1">
        <f t="array" ref="P1316">_xlfn.IFS(Sheet1!Q1316="Healthcare Representative",0,Sheet1!Q1316="Human Resources",1,Sheet1!Q1316="Laboratory Technician",2,Sheet1!Q1316="Manager",3,Sheet1!Q1316="Manufacturing Director",4,Sheet1!Q1316="Research Director",5,Sheet1!Q1316="Research Scientist",6,Sheet1!Q1316="Sales Executive",7,Sheet1!Q1316="Sales Representative",8)</f>
        <v>7</v>
      </c>
      <c r="Q1316">
        <v>3</v>
      </c>
      <c r="R1316">
        <f>IF(Sheet1!S1316="Single",0,IF(Sheet1!S1316="Married",1,2))</f>
        <v>1</v>
      </c>
      <c r="S1316">
        <v>5154</v>
      </c>
      <c r="T1316">
        <v>19665</v>
      </c>
      <c r="U1316">
        <v>4</v>
      </c>
      <c r="V1316">
        <f>IF(Sheet1!X1316="No",0,1)</f>
        <v>0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</row>
    <row r="1317" spans="1:34" x14ac:dyDescent="0.3">
      <c r="A1317">
        <f>IF(Sheet1!C1317="No",0,1)</f>
        <v>0</v>
      </c>
      <c r="B1317">
        <v>36</v>
      </c>
      <c r="C1317">
        <f>IF(Sheet1!D1317="Non-Travel",0,IF(Sheet1!D1317="Travel_Frequently",1,2))</f>
        <v>2</v>
      </c>
      <c r="D1317">
        <v>430</v>
      </c>
      <c r="E1317">
        <f>IF(Sheet1!F1317="Human Resources",0,IF(Sheet1!F1317="Research &amp; Development",1,2))</f>
        <v>1</v>
      </c>
      <c r="F1317">
        <v>2</v>
      </c>
      <c r="G1317">
        <v>4</v>
      </c>
      <c r="H1317" cm="1">
        <f t="array" ref="H1317">_xlfn.IFS(Sheet1!I1317="Human Resources",0,Sheet1!I1317="Life Sciences",1,Sheet1!I1317="Marketing",2,Sheet1!I1317="Medical",3,Sheet1!I1317="Technical Degree",4,Sheet1!I1317="Other",5)</f>
        <v>5</v>
      </c>
      <c r="I1317">
        <v>1</v>
      </c>
      <c r="J1317">
        <v>1847</v>
      </c>
      <c r="K1317">
        <v>4</v>
      </c>
      <c r="L1317">
        <f>IF(Sheet1!M1317="Male",0,1)</f>
        <v>1</v>
      </c>
      <c r="M1317">
        <v>73</v>
      </c>
      <c r="N1317">
        <v>3</v>
      </c>
      <c r="O1317">
        <v>2</v>
      </c>
      <c r="P1317" cm="1">
        <f t="array" ref="P1317">_xlfn.IFS(Sheet1!Q1317="Healthcare Representative",0,Sheet1!Q1317="Human Resources",1,Sheet1!Q1317="Laboratory Technician",2,Sheet1!Q1317="Manager",3,Sheet1!Q1317="Manufacturing Director",4,Sheet1!Q1317="Research Director",5,Sheet1!Q1317="Research Scientist",6,Sheet1!Q1317="Sales Executive",7,Sheet1!Q1317="Sales Representative",8)</f>
        <v>6</v>
      </c>
      <c r="Q1317">
        <v>2</v>
      </c>
      <c r="R1317">
        <f>IF(Sheet1!S1317="Single",0,IF(Sheet1!S1317="Married",1,2))</f>
        <v>1</v>
      </c>
      <c r="S1317">
        <v>6962</v>
      </c>
      <c r="T1317">
        <v>19573</v>
      </c>
      <c r="U1317">
        <v>4</v>
      </c>
      <c r="V1317">
        <f>IF(Sheet1!X1317="No",0,1)</f>
        <v>1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</row>
    <row r="1318" spans="1:34" x14ac:dyDescent="0.3">
      <c r="A1318">
        <f>IF(Sheet1!C1318="No",0,1)</f>
        <v>0</v>
      </c>
      <c r="B1318">
        <v>43</v>
      </c>
      <c r="C1318">
        <f>IF(Sheet1!D1318="Non-Travel",0,IF(Sheet1!D1318="Travel_Frequently",1,2))</f>
        <v>1</v>
      </c>
      <c r="D1318">
        <v>1422</v>
      </c>
      <c r="E1318">
        <f>IF(Sheet1!F1318="Human Resources",0,IF(Sheet1!F1318="Research &amp; Development",1,2))</f>
        <v>2</v>
      </c>
      <c r="F1318">
        <v>2</v>
      </c>
      <c r="G1318">
        <v>4</v>
      </c>
      <c r="H1318" cm="1">
        <f t="array" ref="H1318">_xlfn.IFS(Sheet1!I1318="Human Resources",0,Sheet1!I1318="Life Sciences",1,Sheet1!I1318="Marketing",2,Sheet1!I1318="Medical",3,Sheet1!I1318="Technical Degree",4,Sheet1!I1318="Other",5)</f>
        <v>1</v>
      </c>
      <c r="I1318">
        <v>1</v>
      </c>
      <c r="J1318">
        <v>1849</v>
      </c>
      <c r="K1318">
        <v>1</v>
      </c>
      <c r="L1318">
        <f>IF(Sheet1!M1318="Male",0,1)</f>
        <v>0</v>
      </c>
      <c r="M1318">
        <v>92</v>
      </c>
      <c r="N1318">
        <v>3</v>
      </c>
      <c r="O1318">
        <v>2</v>
      </c>
      <c r="P1318" cm="1">
        <f t="array" ref="P1318">_xlfn.IFS(Sheet1!Q1318="Healthcare Representative",0,Sheet1!Q1318="Human Resources",1,Sheet1!Q1318="Laboratory Technician",2,Sheet1!Q1318="Manager",3,Sheet1!Q1318="Manufacturing Director",4,Sheet1!Q1318="Research Director",5,Sheet1!Q1318="Research Scientist",6,Sheet1!Q1318="Sales Executive",7,Sheet1!Q1318="Sales Representative",8)</f>
        <v>7</v>
      </c>
      <c r="Q1318">
        <v>4</v>
      </c>
      <c r="R1318">
        <f>IF(Sheet1!S1318="Single",0,IF(Sheet1!S1318="Married",1,2))</f>
        <v>1</v>
      </c>
      <c r="S1318">
        <v>5675</v>
      </c>
      <c r="T1318">
        <v>19246</v>
      </c>
      <c r="U1318">
        <v>1</v>
      </c>
      <c r="V1318">
        <f>IF(Sheet1!X1318="No",0,1)</f>
        <v>0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</row>
    <row r="1319" spans="1:34" x14ac:dyDescent="0.3">
      <c r="A1319">
        <f>IF(Sheet1!C1319="No",0,1)</f>
        <v>0</v>
      </c>
      <c r="B1319">
        <v>27</v>
      </c>
      <c r="C1319">
        <f>IF(Sheet1!D1319="Non-Travel",0,IF(Sheet1!D1319="Travel_Frequently",1,2))</f>
        <v>1</v>
      </c>
      <c r="D1319">
        <v>1297</v>
      </c>
      <c r="E1319">
        <f>IF(Sheet1!F1319="Human Resources",0,IF(Sheet1!F1319="Research &amp; Development",1,2))</f>
        <v>1</v>
      </c>
      <c r="F1319">
        <v>5</v>
      </c>
      <c r="G1319">
        <v>2</v>
      </c>
      <c r="H1319" cm="1">
        <f t="array" ref="H1319">_xlfn.IFS(Sheet1!I1319="Human Resources",0,Sheet1!I1319="Life Sciences",1,Sheet1!I1319="Marketing",2,Sheet1!I1319="Medical",3,Sheet1!I1319="Technical Degree",4,Sheet1!I1319="Other",5)</f>
        <v>1</v>
      </c>
      <c r="I1319">
        <v>1</v>
      </c>
      <c r="J1319">
        <v>1850</v>
      </c>
      <c r="K1319">
        <v>4</v>
      </c>
      <c r="L1319">
        <f>IF(Sheet1!M1319="Male",0,1)</f>
        <v>1</v>
      </c>
      <c r="M1319">
        <v>53</v>
      </c>
      <c r="N1319">
        <v>3</v>
      </c>
      <c r="O1319">
        <v>1</v>
      </c>
      <c r="P1319" cm="1">
        <f t="array" ref="P1319">_xlfn.IFS(Sheet1!Q1319="Healthcare Representative",0,Sheet1!Q1319="Human Resources",1,Sheet1!Q1319="Laboratory Technician",2,Sheet1!Q1319="Manager",3,Sheet1!Q1319="Manufacturing Director",4,Sheet1!Q1319="Research Director",5,Sheet1!Q1319="Research Scientist",6,Sheet1!Q1319="Sales Executive",7,Sheet1!Q1319="Sales Representative",8)</f>
        <v>2</v>
      </c>
      <c r="Q1319">
        <v>4</v>
      </c>
      <c r="R1319">
        <f>IF(Sheet1!S1319="Single",0,IF(Sheet1!S1319="Married",1,2))</f>
        <v>0</v>
      </c>
      <c r="S1319">
        <v>2379</v>
      </c>
      <c r="T1319">
        <v>19826</v>
      </c>
      <c r="U1319">
        <v>0</v>
      </c>
      <c r="V1319">
        <f>IF(Sheet1!X1319="No",0,1)</f>
        <v>1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</row>
    <row r="1320" spans="1:34" x14ac:dyDescent="0.3">
      <c r="A1320">
        <f>IF(Sheet1!C1320="No",0,1)</f>
        <v>0</v>
      </c>
      <c r="B1320">
        <v>29</v>
      </c>
      <c r="C1320">
        <f>IF(Sheet1!D1320="Non-Travel",0,IF(Sheet1!D1320="Travel_Frequently",1,2))</f>
        <v>1</v>
      </c>
      <c r="D1320">
        <v>574</v>
      </c>
      <c r="E1320">
        <f>IF(Sheet1!F1320="Human Resources",0,IF(Sheet1!F1320="Research &amp; Development",1,2))</f>
        <v>1</v>
      </c>
      <c r="F1320">
        <v>20</v>
      </c>
      <c r="G1320">
        <v>1</v>
      </c>
      <c r="H1320" cm="1">
        <f t="array" ref="H1320">_xlfn.IFS(Sheet1!I1320="Human Resources",0,Sheet1!I1320="Life Sciences",1,Sheet1!I1320="Marketing",2,Sheet1!I1320="Medical",3,Sheet1!I1320="Technical Degree",4,Sheet1!I1320="Other",5)</f>
        <v>3</v>
      </c>
      <c r="I1320">
        <v>1</v>
      </c>
      <c r="J1320">
        <v>1852</v>
      </c>
      <c r="K1320">
        <v>4</v>
      </c>
      <c r="L1320">
        <f>IF(Sheet1!M1320="Male",0,1)</f>
        <v>0</v>
      </c>
      <c r="M1320">
        <v>40</v>
      </c>
      <c r="N1320">
        <v>3</v>
      </c>
      <c r="O1320">
        <v>1</v>
      </c>
      <c r="P1320" cm="1">
        <f t="array" ref="P1320">_xlfn.IFS(Sheet1!Q1320="Healthcare Representative",0,Sheet1!Q1320="Human Resources",1,Sheet1!Q1320="Laboratory Technician",2,Sheet1!Q1320="Manager",3,Sheet1!Q1320="Manufacturing Director",4,Sheet1!Q1320="Research Director",5,Sheet1!Q1320="Research Scientist",6,Sheet1!Q1320="Sales Executive",7,Sheet1!Q1320="Sales Representative",8)</f>
        <v>2</v>
      </c>
      <c r="Q1320">
        <v>4</v>
      </c>
      <c r="R1320">
        <f>IF(Sheet1!S1320="Single",0,IF(Sheet1!S1320="Married",1,2))</f>
        <v>1</v>
      </c>
      <c r="S1320">
        <v>3812</v>
      </c>
      <c r="T1320">
        <v>7003</v>
      </c>
      <c r="U1320">
        <v>1</v>
      </c>
      <c r="V1320">
        <f>IF(Sheet1!X1320="No",0,1)</f>
        <v>0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</row>
    <row r="1321" spans="1:34" x14ac:dyDescent="0.3">
      <c r="A1321">
        <f>IF(Sheet1!C1321="No",0,1)</f>
        <v>0</v>
      </c>
      <c r="B1321">
        <v>32</v>
      </c>
      <c r="C1321">
        <f>IF(Sheet1!D1321="Non-Travel",0,IF(Sheet1!D1321="Travel_Frequently",1,2))</f>
        <v>1</v>
      </c>
      <c r="D1321">
        <v>1318</v>
      </c>
      <c r="E1321">
        <f>IF(Sheet1!F1321="Human Resources",0,IF(Sheet1!F1321="Research &amp; Development",1,2))</f>
        <v>2</v>
      </c>
      <c r="F1321">
        <v>10</v>
      </c>
      <c r="G1321">
        <v>4</v>
      </c>
      <c r="H1321" cm="1">
        <f t="array" ref="H1321">_xlfn.IFS(Sheet1!I1321="Human Resources",0,Sheet1!I1321="Life Sciences",1,Sheet1!I1321="Marketing",2,Sheet1!I1321="Medical",3,Sheet1!I1321="Technical Degree",4,Sheet1!I1321="Other",5)</f>
        <v>2</v>
      </c>
      <c r="I1321">
        <v>1</v>
      </c>
      <c r="J1321">
        <v>1853</v>
      </c>
      <c r="K1321">
        <v>4</v>
      </c>
      <c r="L1321">
        <f>IF(Sheet1!M1321="Male",0,1)</f>
        <v>0</v>
      </c>
      <c r="M1321">
        <v>79</v>
      </c>
      <c r="N1321">
        <v>3</v>
      </c>
      <c r="O1321">
        <v>2</v>
      </c>
      <c r="P1321" cm="1">
        <f t="array" ref="P1321">_xlfn.IFS(Sheet1!Q1321="Healthcare Representative",0,Sheet1!Q1321="Human Resources",1,Sheet1!Q1321="Laboratory Technician",2,Sheet1!Q1321="Manager",3,Sheet1!Q1321="Manufacturing Director",4,Sheet1!Q1321="Research Director",5,Sheet1!Q1321="Research Scientist",6,Sheet1!Q1321="Sales Executive",7,Sheet1!Q1321="Sales Representative",8)</f>
        <v>7</v>
      </c>
      <c r="Q1321">
        <v>4</v>
      </c>
      <c r="R1321">
        <f>IF(Sheet1!S1321="Single",0,IF(Sheet1!S1321="Married",1,2))</f>
        <v>0</v>
      </c>
      <c r="S1321">
        <v>4648</v>
      </c>
      <c r="T1321">
        <v>26075</v>
      </c>
      <c r="U1321">
        <v>8</v>
      </c>
      <c r="V1321">
        <f>IF(Sheet1!X1321="No",0,1)</f>
        <v>0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</row>
    <row r="1322" spans="1:34" x14ac:dyDescent="0.3">
      <c r="A1322">
        <f>IF(Sheet1!C1322="No",0,1)</f>
        <v>0</v>
      </c>
      <c r="B1322">
        <v>42</v>
      </c>
      <c r="C1322">
        <f>IF(Sheet1!D1322="Non-Travel",0,IF(Sheet1!D1322="Travel_Frequently",1,2))</f>
        <v>0</v>
      </c>
      <c r="D1322">
        <v>355</v>
      </c>
      <c r="E1322">
        <f>IF(Sheet1!F1322="Human Resources",0,IF(Sheet1!F1322="Research &amp; Development",1,2))</f>
        <v>1</v>
      </c>
      <c r="F1322">
        <v>10</v>
      </c>
      <c r="G1322">
        <v>4</v>
      </c>
      <c r="H1322" cm="1">
        <f t="array" ref="H1322">_xlfn.IFS(Sheet1!I1322="Human Resources",0,Sheet1!I1322="Life Sciences",1,Sheet1!I1322="Marketing",2,Sheet1!I1322="Medical",3,Sheet1!I1322="Technical Degree",4,Sheet1!I1322="Other",5)</f>
        <v>4</v>
      </c>
      <c r="I1322">
        <v>1</v>
      </c>
      <c r="J1322">
        <v>1854</v>
      </c>
      <c r="K1322">
        <v>3</v>
      </c>
      <c r="L1322">
        <f>IF(Sheet1!M1322="Male",0,1)</f>
        <v>0</v>
      </c>
      <c r="M1322">
        <v>38</v>
      </c>
      <c r="N1322">
        <v>3</v>
      </c>
      <c r="O1322">
        <v>1</v>
      </c>
      <c r="P1322" cm="1">
        <f t="array" ref="P1322">_xlfn.IFS(Sheet1!Q1322="Healthcare Representative",0,Sheet1!Q1322="Human Resources",1,Sheet1!Q1322="Laboratory Technician",2,Sheet1!Q1322="Manager",3,Sheet1!Q1322="Manufacturing Director",4,Sheet1!Q1322="Research Director",5,Sheet1!Q1322="Research Scientist",6,Sheet1!Q1322="Sales Executive",7,Sheet1!Q1322="Sales Representative",8)</f>
        <v>6</v>
      </c>
      <c r="Q1322">
        <v>3</v>
      </c>
      <c r="R1322">
        <f>IF(Sheet1!S1322="Single",0,IF(Sheet1!S1322="Married",1,2))</f>
        <v>1</v>
      </c>
      <c r="S1322">
        <v>2936</v>
      </c>
      <c r="T1322">
        <v>6161</v>
      </c>
      <c r="U1322">
        <v>3</v>
      </c>
      <c r="V1322">
        <f>IF(Sheet1!X1322="No",0,1)</f>
        <v>0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</row>
    <row r="1323" spans="1:34" x14ac:dyDescent="0.3">
      <c r="A1323">
        <f>IF(Sheet1!C1323="No",0,1)</f>
        <v>0</v>
      </c>
      <c r="B1323">
        <v>47</v>
      </c>
      <c r="C1323">
        <f>IF(Sheet1!D1323="Non-Travel",0,IF(Sheet1!D1323="Travel_Frequently",1,2))</f>
        <v>2</v>
      </c>
      <c r="D1323">
        <v>207</v>
      </c>
      <c r="E1323">
        <f>IF(Sheet1!F1323="Human Resources",0,IF(Sheet1!F1323="Research &amp; Development",1,2))</f>
        <v>1</v>
      </c>
      <c r="F1323">
        <v>9</v>
      </c>
      <c r="G1323">
        <v>4</v>
      </c>
      <c r="H1323" cm="1">
        <f t="array" ref="H1323">_xlfn.IFS(Sheet1!I1323="Human Resources",0,Sheet1!I1323="Life Sciences",1,Sheet1!I1323="Marketing",2,Sheet1!I1323="Medical",3,Sheet1!I1323="Technical Degree",4,Sheet1!I1323="Other",5)</f>
        <v>1</v>
      </c>
      <c r="I1323">
        <v>1</v>
      </c>
      <c r="J1323">
        <v>1856</v>
      </c>
      <c r="K1323">
        <v>2</v>
      </c>
      <c r="L1323">
        <f>IF(Sheet1!M1323="Male",0,1)</f>
        <v>1</v>
      </c>
      <c r="M1323">
        <v>64</v>
      </c>
      <c r="N1323">
        <v>3</v>
      </c>
      <c r="O1323">
        <v>1</v>
      </c>
      <c r="P1323" cm="1">
        <f t="array" ref="P1323">_xlfn.IFS(Sheet1!Q1323="Healthcare Representative",0,Sheet1!Q1323="Human Resources",1,Sheet1!Q1323="Laboratory Technician",2,Sheet1!Q1323="Manager",3,Sheet1!Q1323="Manufacturing Director",4,Sheet1!Q1323="Research Director",5,Sheet1!Q1323="Research Scientist",6,Sheet1!Q1323="Sales Executive",7,Sheet1!Q1323="Sales Representative",8)</f>
        <v>2</v>
      </c>
      <c r="Q1323">
        <v>3</v>
      </c>
      <c r="R1323">
        <f>IF(Sheet1!S1323="Single",0,IF(Sheet1!S1323="Married",1,2))</f>
        <v>0</v>
      </c>
      <c r="S1323">
        <v>2105</v>
      </c>
      <c r="T1323">
        <v>5411</v>
      </c>
      <c r="U1323">
        <v>4</v>
      </c>
      <c r="V1323">
        <f>IF(Sheet1!X1323="No",0,1)</f>
        <v>0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</row>
    <row r="1324" spans="1:34" x14ac:dyDescent="0.3">
      <c r="A1324">
        <f>IF(Sheet1!C1324="No",0,1)</f>
        <v>0</v>
      </c>
      <c r="B1324">
        <v>46</v>
      </c>
      <c r="C1324">
        <f>IF(Sheet1!D1324="Non-Travel",0,IF(Sheet1!D1324="Travel_Frequently",1,2))</f>
        <v>2</v>
      </c>
      <c r="D1324">
        <v>706</v>
      </c>
      <c r="E1324">
        <f>IF(Sheet1!F1324="Human Resources",0,IF(Sheet1!F1324="Research &amp; Development",1,2))</f>
        <v>1</v>
      </c>
      <c r="F1324">
        <v>2</v>
      </c>
      <c r="G1324">
        <v>2</v>
      </c>
      <c r="H1324" cm="1">
        <f t="array" ref="H1324">_xlfn.IFS(Sheet1!I1324="Human Resources",0,Sheet1!I1324="Life Sciences",1,Sheet1!I1324="Marketing",2,Sheet1!I1324="Medical",3,Sheet1!I1324="Technical Degree",4,Sheet1!I1324="Other",5)</f>
        <v>1</v>
      </c>
      <c r="I1324">
        <v>1</v>
      </c>
      <c r="J1324">
        <v>1857</v>
      </c>
      <c r="K1324">
        <v>4</v>
      </c>
      <c r="L1324">
        <f>IF(Sheet1!M1324="Male",0,1)</f>
        <v>0</v>
      </c>
      <c r="M1324">
        <v>82</v>
      </c>
      <c r="N1324">
        <v>3</v>
      </c>
      <c r="O1324">
        <v>3</v>
      </c>
      <c r="P1324" cm="1">
        <f t="array" ref="P1324">_xlfn.IFS(Sheet1!Q1324="Healthcare Representative",0,Sheet1!Q1324="Human Resources",1,Sheet1!Q1324="Laboratory Technician",2,Sheet1!Q1324="Manager",3,Sheet1!Q1324="Manufacturing Director",4,Sheet1!Q1324="Research Director",5,Sheet1!Q1324="Research Scientist",6,Sheet1!Q1324="Sales Executive",7,Sheet1!Q1324="Sales Representative",8)</f>
        <v>4</v>
      </c>
      <c r="Q1324">
        <v>4</v>
      </c>
      <c r="R1324">
        <f>IF(Sheet1!S1324="Single",0,IF(Sheet1!S1324="Married",1,2))</f>
        <v>2</v>
      </c>
      <c r="S1324">
        <v>8578</v>
      </c>
      <c r="T1324">
        <v>19989</v>
      </c>
      <c r="U1324">
        <v>3</v>
      </c>
      <c r="V1324">
        <f>IF(Sheet1!X1324="No",0,1)</f>
        <v>0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</row>
    <row r="1325" spans="1:34" x14ac:dyDescent="0.3">
      <c r="A1325">
        <f>IF(Sheet1!C1325="No",0,1)</f>
        <v>0</v>
      </c>
      <c r="B1325">
        <v>28</v>
      </c>
      <c r="C1325">
        <f>IF(Sheet1!D1325="Non-Travel",0,IF(Sheet1!D1325="Travel_Frequently",1,2))</f>
        <v>0</v>
      </c>
      <c r="D1325">
        <v>280</v>
      </c>
      <c r="E1325">
        <f>IF(Sheet1!F1325="Human Resources",0,IF(Sheet1!F1325="Research &amp; Development",1,2))</f>
        <v>0</v>
      </c>
      <c r="F1325">
        <v>1</v>
      </c>
      <c r="G1325">
        <v>2</v>
      </c>
      <c r="H1325" cm="1">
        <f t="array" ref="H1325">_xlfn.IFS(Sheet1!I1325="Human Resources",0,Sheet1!I1325="Life Sciences",1,Sheet1!I1325="Marketing",2,Sheet1!I1325="Medical",3,Sheet1!I1325="Technical Degree",4,Sheet1!I1325="Other",5)</f>
        <v>1</v>
      </c>
      <c r="I1325">
        <v>1</v>
      </c>
      <c r="J1325">
        <v>1858</v>
      </c>
      <c r="K1325">
        <v>3</v>
      </c>
      <c r="L1325">
        <f>IF(Sheet1!M1325="Male",0,1)</f>
        <v>0</v>
      </c>
      <c r="M1325">
        <v>43</v>
      </c>
      <c r="N1325">
        <v>3</v>
      </c>
      <c r="O1325">
        <v>1</v>
      </c>
      <c r="P1325" cm="1">
        <f t="array" ref="P1325">_xlfn.IFS(Sheet1!Q1325="Healthcare Representative",0,Sheet1!Q1325="Human Resources",1,Sheet1!Q1325="Laboratory Technician",2,Sheet1!Q1325="Manager",3,Sheet1!Q1325="Manufacturing Director",4,Sheet1!Q1325="Research Director",5,Sheet1!Q1325="Research Scientist",6,Sheet1!Q1325="Sales Executive",7,Sheet1!Q1325="Sales Representative",8)</f>
        <v>1</v>
      </c>
      <c r="Q1325">
        <v>4</v>
      </c>
      <c r="R1325">
        <f>IF(Sheet1!S1325="Single",0,IF(Sheet1!S1325="Married",1,2))</f>
        <v>2</v>
      </c>
      <c r="S1325">
        <v>2706</v>
      </c>
      <c r="T1325">
        <v>10494</v>
      </c>
      <c r="U1325">
        <v>1</v>
      </c>
      <c r="V1325">
        <f>IF(Sheet1!X1325="No",0,1)</f>
        <v>0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</row>
    <row r="1326" spans="1:34" x14ac:dyDescent="0.3">
      <c r="A1326">
        <f>IF(Sheet1!C1326="No",0,1)</f>
        <v>0</v>
      </c>
      <c r="B1326">
        <v>29</v>
      </c>
      <c r="C1326">
        <f>IF(Sheet1!D1326="Non-Travel",0,IF(Sheet1!D1326="Travel_Frequently",1,2))</f>
        <v>2</v>
      </c>
      <c r="D1326">
        <v>726</v>
      </c>
      <c r="E1326">
        <f>IF(Sheet1!F1326="Human Resources",0,IF(Sheet1!F1326="Research &amp; Development",1,2))</f>
        <v>1</v>
      </c>
      <c r="F1326">
        <v>29</v>
      </c>
      <c r="G1326">
        <v>1</v>
      </c>
      <c r="H1326" cm="1">
        <f t="array" ref="H1326">_xlfn.IFS(Sheet1!I1326="Human Resources",0,Sheet1!I1326="Life Sciences",1,Sheet1!I1326="Marketing",2,Sheet1!I1326="Medical",3,Sheet1!I1326="Technical Degree",4,Sheet1!I1326="Other",5)</f>
        <v>1</v>
      </c>
      <c r="I1326">
        <v>1</v>
      </c>
      <c r="J1326">
        <v>1859</v>
      </c>
      <c r="K1326">
        <v>4</v>
      </c>
      <c r="L1326">
        <f>IF(Sheet1!M1326="Male",0,1)</f>
        <v>0</v>
      </c>
      <c r="M1326">
        <v>93</v>
      </c>
      <c r="N1326">
        <v>1</v>
      </c>
      <c r="O1326">
        <v>2</v>
      </c>
      <c r="P1326" cm="1">
        <f t="array" ref="P1326">_xlfn.IFS(Sheet1!Q1326="Healthcare Representative",0,Sheet1!Q1326="Human Resources",1,Sheet1!Q1326="Laboratory Technician",2,Sheet1!Q1326="Manager",3,Sheet1!Q1326="Manufacturing Director",4,Sheet1!Q1326="Research Director",5,Sheet1!Q1326="Research Scientist",6,Sheet1!Q1326="Sales Executive",7,Sheet1!Q1326="Sales Representative",8)</f>
        <v>0</v>
      </c>
      <c r="Q1326">
        <v>3</v>
      </c>
      <c r="R1326">
        <f>IF(Sheet1!S1326="Single",0,IF(Sheet1!S1326="Married",1,2))</f>
        <v>2</v>
      </c>
      <c r="S1326">
        <v>6384</v>
      </c>
      <c r="T1326">
        <v>21143</v>
      </c>
      <c r="U1326">
        <v>8</v>
      </c>
      <c r="V1326">
        <f>IF(Sheet1!X1326="No",0,1)</f>
        <v>0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</row>
    <row r="1327" spans="1:34" x14ac:dyDescent="0.3">
      <c r="A1327">
        <f>IF(Sheet1!C1327="No",0,1)</f>
        <v>0</v>
      </c>
      <c r="B1327">
        <v>42</v>
      </c>
      <c r="C1327">
        <f>IF(Sheet1!D1327="Non-Travel",0,IF(Sheet1!D1327="Travel_Frequently",1,2))</f>
        <v>2</v>
      </c>
      <c r="D1327">
        <v>1142</v>
      </c>
      <c r="E1327">
        <f>IF(Sheet1!F1327="Human Resources",0,IF(Sheet1!F1327="Research &amp; Development",1,2))</f>
        <v>1</v>
      </c>
      <c r="F1327">
        <v>8</v>
      </c>
      <c r="G1327">
        <v>3</v>
      </c>
      <c r="H1327" cm="1">
        <f t="array" ref="H1327">_xlfn.IFS(Sheet1!I1327="Human Resources",0,Sheet1!I1327="Life Sciences",1,Sheet1!I1327="Marketing",2,Sheet1!I1327="Medical",3,Sheet1!I1327="Technical Degree",4,Sheet1!I1327="Other",5)</f>
        <v>1</v>
      </c>
      <c r="I1327">
        <v>1</v>
      </c>
      <c r="J1327">
        <v>1860</v>
      </c>
      <c r="K1327">
        <v>4</v>
      </c>
      <c r="L1327">
        <f>IF(Sheet1!M1327="Male",0,1)</f>
        <v>0</v>
      </c>
      <c r="M1327">
        <v>81</v>
      </c>
      <c r="N1327">
        <v>3</v>
      </c>
      <c r="O1327">
        <v>1</v>
      </c>
      <c r="P1327" cm="1">
        <f t="array" ref="P1327">_xlfn.IFS(Sheet1!Q1327="Healthcare Representative",0,Sheet1!Q1327="Human Resources",1,Sheet1!Q1327="Laboratory Technician",2,Sheet1!Q1327="Manager",3,Sheet1!Q1327="Manufacturing Director",4,Sheet1!Q1327="Research Director",5,Sheet1!Q1327="Research Scientist",6,Sheet1!Q1327="Sales Executive",7,Sheet1!Q1327="Sales Representative",8)</f>
        <v>2</v>
      </c>
      <c r="Q1327">
        <v>3</v>
      </c>
      <c r="R1327">
        <f>IF(Sheet1!S1327="Single",0,IF(Sheet1!S1327="Married",1,2))</f>
        <v>0</v>
      </c>
      <c r="S1327">
        <v>3968</v>
      </c>
      <c r="T1327">
        <v>13624</v>
      </c>
      <c r="U1327">
        <v>4</v>
      </c>
      <c r="V1327">
        <f>IF(Sheet1!X1327="No",0,1)</f>
        <v>0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</row>
    <row r="1328" spans="1:34" x14ac:dyDescent="0.3">
      <c r="A1328">
        <f>IF(Sheet1!C1328="No",0,1)</f>
        <v>1</v>
      </c>
      <c r="B1328">
        <v>32</v>
      </c>
      <c r="C1328">
        <f>IF(Sheet1!D1328="Non-Travel",0,IF(Sheet1!D1328="Travel_Frequently",1,2))</f>
        <v>2</v>
      </c>
      <c r="D1328">
        <v>414</v>
      </c>
      <c r="E1328">
        <f>IF(Sheet1!F1328="Human Resources",0,IF(Sheet1!F1328="Research &amp; Development",1,2))</f>
        <v>2</v>
      </c>
      <c r="F1328">
        <v>2</v>
      </c>
      <c r="G1328">
        <v>4</v>
      </c>
      <c r="H1328" cm="1">
        <f t="array" ref="H1328">_xlfn.IFS(Sheet1!I1328="Human Resources",0,Sheet1!I1328="Life Sciences",1,Sheet1!I1328="Marketing",2,Sheet1!I1328="Medical",3,Sheet1!I1328="Technical Degree",4,Sheet1!I1328="Other",5)</f>
        <v>2</v>
      </c>
      <c r="I1328">
        <v>1</v>
      </c>
      <c r="J1328">
        <v>1862</v>
      </c>
      <c r="K1328">
        <v>3</v>
      </c>
      <c r="L1328">
        <f>IF(Sheet1!M1328="Male",0,1)</f>
        <v>0</v>
      </c>
      <c r="M1328">
        <v>82</v>
      </c>
      <c r="N1328">
        <v>2</v>
      </c>
      <c r="O1328">
        <v>2</v>
      </c>
      <c r="P1328" cm="1">
        <f t="array" ref="P1328">_xlfn.IFS(Sheet1!Q1328="Healthcare Representative",0,Sheet1!Q1328="Human Resources",1,Sheet1!Q1328="Laboratory Technician",2,Sheet1!Q1328="Manager",3,Sheet1!Q1328="Manufacturing Director",4,Sheet1!Q1328="Research Director",5,Sheet1!Q1328="Research Scientist",6,Sheet1!Q1328="Sales Executive",7,Sheet1!Q1328="Sales Representative",8)</f>
        <v>7</v>
      </c>
      <c r="Q1328">
        <v>2</v>
      </c>
      <c r="R1328">
        <f>IF(Sheet1!S1328="Single",0,IF(Sheet1!S1328="Married",1,2))</f>
        <v>0</v>
      </c>
      <c r="S1328">
        <v>9907</v>
      </c>
      <c r="T1328">
        <v>26186</v>
      </c>
      <c r="U1328">
        <v>7</v>
      </c>
      <c r="V1328">
        <f>IF(Sheet1!X1328="No",0,1)</f>
        <v>1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</row>
    <row r="1329" spans="1:34" x14ac:dyDescent="0.3">
      <c r="A1329">
        <f>IF(Sheet1!C1329="No",0,1)</f>
        <v>0</v>
      </c>
      <c r="B1329">
        <v>46</v>
      </c>
      <c r="C1329">
        <f>IF(Sheet1!D1329="Non-Travel",0,IF(Sheet1!D1329="Travel_Frequently",1,2))</f>
        <v>2</v>
      </c>
      <c r="D1329">
        <v>1319</v>
      </c>
      <c r="E1329">
        <f>IF(Sheet1!F1329="Human Resources",0,IF(Sheet1!F1329="Research &amp; Development",1,2))</f>
        <v>2</v>
      </c>
      <c r="F1329">
        <v>3</v>
      </c>
      <c r="G1329">
        <v>3</v>
      </c>
      <c r="H1329" cm="1">
        <f t="array" ref="H1329">_xlfn.IFS(Sheet1!I1329="Human Resources",0,Sheet1!I1329="Life Sciences",1,Sheet1!I1329="Marketing",2,Sheet1!I1329="Medical",3,Sheet1!I1329="Technical Degree",4,Sheet1!I1329="Other",5)</f>
        <v>4</v>
      </c>
      <c r="I1329">
        <v>1</v>
      </c>
      <c r="J1329">
        <v>1863</v>
      </c>
      <c r="K1329">
        <v>1</v>
      </c>
      <c r="L1329">
        <f>IF(Sheet1!M1329="Male",0,1)</f>
        <v>1</v>
      </c>
      <c r="M1329">
        <v>45</v>
      </c>
      <c r="N1329">
        <v>4</v>
      </c>
      <c r="O1329">
        <v>4</v>
      </c>
      <c r="P1329" cm="1">
        <f t="array" ref="P1329">_xlfn.IFS(Sheet1!Q1329="Healthcare Representative",0,Sheet1!Q1329="Human Resources",1,Sheet1!Q1329="Laboratory Technician",2,Sheet1!Q1329="Manager",3,Sheet1!Q1329="Manufacturing Director",4,Sheet1!Q1329="Research Director",5,Sheet1!Q1329="Research Scientist",6,Sheet1!Q1329="Sales Executive",7,Sheet1!Q1329="Sales Representative",8)</f>
        <v>7</v>
      </c>
      <c r="Q1329">
        <v>1</v>
      </c>
      <c r="R1329">
        <f>IF(Sheet1!S1329="Single",0,IF(Sheet1!S1329="Married",1,2))</f>
        <v>2</v>
      </c>
      <c r="S1329">
        <v>13225</v>
      </c>
      <c r="T1329">
        <v>7739</v>
      </c>
      <c r="U1329">
        <v>2</v>
      </c>
      <c r="V1329">
        <f>IF(Sheet1!X1329="No",0,1)</f>
        <v>0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</row>
    <row r="1330" spans="1:34" x14ac:dyDescent="0.3">
      <c r="A1330">
        <f>IF(Sheet1!C1330="No",0,1)</f>
        <v>0</v>
      </c>
      <c r="B1330">
        <v>27</v>
      </c>
      <c r="C1330">
        <f>IF(Sheet1!D1330="Non-Travel",0,IF(Sheet1!D1330="Travel_Frequently",1,2))</f>
        <v>2</v>
      </c>
      <c r="D1330">
        <v>728</v>
      </c>
      <c r="E1330">
        <f>IF(Sheet1!F1330="Human Resources",0,IF(Sheet1!F1330="Research &amp; Development",1,2))</f>
        <v>2</v>
      </c>
      <c r="F1330">
        <v>23</v>
      </c>
      <c r="G1330">
        <v>1</v>
      </c>
      <c r="H1330" cm="1">
        <f t="array" ref="H1330">_xlfn.IFS(Sheet1!I1330="Human Resources",0,Sheet1!I1330="Life Sciences",1,Sheet1!I1330="Marketing",2,Sheet1!I1330="Medical",3,Sheet1!I1330="Technical Degree",4,Sheet1!I1330="Other",5)</f>
        <v>3</v>
      </c>
      <c r="I1330">
        <v>1</v>
      </c>
      <c r="J1330">
        <v>1864</v>
      </c>
      <c r="K1330">
        <v>2</v>
      </c>
      <c r="L1330">
        <f>IF(Sheet1!M1330="Male",0,1)</f>
        <v>1</v>
      </c>
      <c r="M1330">
        <v>36</v>
      </c>
      <c r="N1330">
        <v>2</v>
      </c>
      <c r="O1330">
        <v>2</v>
      </c>
      <c r="P1330" cm="1">
        <f t="array" ref="P1330">_xlfn.IFS(Sheet1!Q1330="Healthcare Representative",0,Sheet1!Q1330="Human Resources",1,Sheet1!Q1330="Laboratory Technician",2,Sheet1!Q1330="Manager",3,Sheet1!Q1330="Manufacturing Director",4,Sheet1!Q1330="Research Director",5,Sheet1!Q1330="Research Scientist",6,Sheet1!Q1330="Sales Executive",7,Sheet1!Q1330="Sales Representative",8)</f>
        <v>8</v>
      </c>
      <c r="Q1330">
        <v>3</v>
      </c>
      <c r="R1330">
        <f>IF(Sheet1!S1330="Single",0,IF(Sheet1!S1330="Married",1,2))</f>
        <v>1</v>
      </c>
      <c r="S1330">
        <v>3540</v>
      </c>
      <c r="T1330">
        <v>7018</v>
      </c>
      <c r="U1330">
        <v>1</v>
      </c>
      <c r="V1330">
        <f>IF(Sheet1!X1330="No",0,1)</f>
        <v>0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</row>
    <row r="1331" spans="1:34" x14ac:dyDescent="0.3">
      <c r="A1331">
        <f>IF(Sheet1!C1331="No",0,1)</f>
        <v>0</v>
      </c>
      <c r="B1331">
        <v>29</v>
      </c>
      <c r="C1331">
        <f>IF(Sheet1!D1331="Non-Travel",0,IF(Sheet1!D1331="Travel_Frequently",1,2))</f>
        <v>2</v>
      </c>
      <c r="D1331">
        <v>352</v>
      </c>
      <c r="E1331">
        <f>IF(Sheet1!F1331="Human Resources",0,IF(Sheet1!F1331="Research &amp; Development",1,2))</f>
        <v>0</v>
      </c>
      <c r="F1331">
        <v>6</v>
      </c>
      <c r="G1331">
        <v>1</v>
      </c>
      <c r="H1331" cm="1">
        <f t="array" ref="H1331">_xlfn.IFS(Sheet1!I1331="Human Resources",0,Sheet1!I1331="Life Sciences",1,Sheet1!I1331="Marketing",2,Sheet1!I1331="Medical",3,Sheet1!I1331="Technical Degree",4,Sheet1!I1331="Other",5)</f>
        <v>3</v>
      </c>
      <c r="I1331">
        <v>1</v>
      </c>
      <c r="J1331">
        <v>1865</v>
      </c>
      <c r="K1331">
        <v>4</v>
      </c>
      <c r="L1331">
        <f>IF(Sheet1!M1331="Male",0,1)</f>
        <v>0</v>
      </c>
      <c r="M1331">
        <v>87</v>
      </c>
      <c r="N1331">
        <v>2</v>
      </c>
      <c r="O1331">
        <v>1</v>
      </c>
      <c r="P1331" cm="1">
        <f t="array" ref="P1331">_xlfn.IFS(Sheet1!Q1331="Healthcare Representative",0,Sheet1!Q1331="Human Resources",1,Sheet1!Q1331="Laboratory Technician",2,Sheet1!Q1331="Manager",3,Sheet1!Q1331="Manufacturing Director",4,Sheet1!Q1331="Research Director",5,Sheet1!Q1331="Research Scientist",6,Sheet1!Q1331="Sales Executive",7,Sheet1!Q1331="Sales Representative",8)</f>
        <v>1</v>
      </c>
      <c r="Q1331">
        <v>2</v>
      </c>
      <c r="R1331">
        <f>IF(Sheet1!S1331="Single",0,IF(Sheet1!S1331="Married",1,2))</f>
        <v>1</v>
      </c>
      <c r="S1331">
        <v>2804</v>
      </c>
      <c r="T1331">
        <v>15434</v>
      </c>
      <c r="U1331">
        <v>1</v>
      </c>
      <c r="V1331">
        <f>IF(Sheet1!X1331="No",0,1)</f>
        <v>0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</row>
    <row r="1332" spans="1:34" x14ac:dyDescent="0.3">
      <c r="A1332">
        <f>IF(Sheet1!C1332="No",0,1)</f>
        <v>0</v>
      </c>
      <c r="B1332">
        <v>43</v>
      </c>
      <c r="C1332">
        <f>IF(Sheet1!D1332="Non-Travel",0,IF(Sheet1!D1332="Travel_Frequently",1,2))</f>
        <v>2</v>
      </c>
      <c r="D1332">
        <v>823</v>
      </c>
      <c r="E1332">
        <f>IF(Sheet1!F1332="Human Resources",0,IF(Sheet1!F1332="Research &amp; Development",1,2))</f>
        <v>1</v>
      </c>
      <c r="F1332">
        <v>6</v>
      </c>
      <c r="G1332">
        <v>3</v>
      </c>
      <c r="H1332" cm="1">
        <f t="array" ref="H1332">_xlfn.IFS(Sheet1!I1332="Human Resources",0,Sheet1!I1332="Life Sciences",1,Sheet1!I1332="Marketing",2,Sheet1!I1332="Medical",3,Sheet1!I1332="Technical Degree",4,Sheet1!I1332="Other",5)</f>
        <v>3</v>
      </c>
      <c r="I1332">
        <v>1</v>
      </c>
      <c r="J1332">
        <v>1866</v>
      </c>
      <c r="K1332">
        <v>1</v>
      </c>
      <c r="L1332">
        <f>IF(Sheet1!M1332="Male",0,1)</f>
        <v>1</v>
      </c>
      <c r="M1332">
        <v>81</v>
      </c>
      <c r="N1332">
        <v>2</v>
      </c>
      <c r="O1332">
        <v>5</v>
      </c>
      <c r="P1332" cm="1">
        <f t="array" ref="P1332">_xlfn.IFS(Sheet1!Q1332="Healthcare Representative",0,Sheet1!Q1332="Human Resources",1,Sheet1!Q1332="Laboratory Technician",2,Sheet1!Q1332="Manager",3,Sheet1!Q1332="Manufacturing Director",4,Sheet1!Q1332="Research Director",5,Sheet1!Q1332="Research Scientist",6,Sheet1!Q1332="Sales Executive",7,Sheet1!Q1332="Sales Representative",8)</f>
        <v>3</v>
      </c>
      <c r="Q1332">
        <v>3</v>
      </c>
      <c r="R1332">
        <f>IF(Sheet1!S1332="Single",0,IF(Sheet1!S1332="Married",1,2))</f>
        <v>1</v>
      </c>
      <c r="S1332">
        <v>19392</v>
      </c>
      <c r="T1332">
        <v>22539</v>
      </c>
      <c r="U1332">
        <v>7</v>
      </c>
      <c r="V1332">
        <f>IF(Sheet1!X1332="No",0,1)</f>
        <v>0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</row>
    <row r="1333" spans="1:34" x14ac:dyDescent="0.3">
      <c r="A1333">
        <f>IF(Sheet1!C1333="No",0,1)</f>
        <v>0</v>
      </c>
      <c r="B1333">
        <v>48</v>
      </c>
      <c r="C1333">
        <f>IF(Sheet1!D1333="Non-Travel",0,IF(Sheet1!D1333="Travel_Frequently",1,2))</f>
        <v>2</v>
      </c>
      <c r="D1333">
        <v>1224</v>
      </c>
      <c r="E1333">
        <f>IF(Sheet1!F1333="Human Resources",0,IF(Sheet1!F1333="Research &amp; Development",1,2))</f>
        <v>1</v>
      </c>
      <c r="F1333">
        <v>10</v>
      </c>
      <c r="G1333">
        <v>3</v>
      </c>
      <c r="H1333" cm="1">
        <f t="array" ref="H1333">_xlfn.IFS(Sheet1!I1333="Human Resources",0,Sheet1!I1333="Life Sciences",1,Sheet1!I1333="Marketing",2,Sheet1!I1333="Medical",3,Sheet1!I1333="Technical Degree",4,Sheet1!I1333="Other",5)</f>
        <v>1</v>
      </c>
      <c r="I1333">
        <v>1</v>
      </c>
      <c r="J1333">
        <v>1867</v>
      </c>
      <c r="K1333">
        <v>4</v>
      </c>
      <c r="L1333">
        <f>IF(Sheet1!M1333="Male",0,1)</f>
        <v>0</v>
      </c>
      <c r="M1333">
        <v>91</v>
      </c>
      <c r="N1333">
        <v>2</v>
      </c>
      <c r="O1333">
        <v>5</v>
      </c>
      <c r="P1333" cm="1">
        <f t="array" ref="P1333">_xlfn.IFS(Sheet1!Q1333="Healthcare Representative",0,Sheet1!Q1333="Human Resources",1,Sheet1!Q1333="Laboratory Technician",2,Sheet1!Q1333="Manager",3,Sheet1!Q1333="Manufacturing Director",4,Sheet1!Q1333="Research Director",5,Sheet1!Q1333="Research Scientist",6,Sheet1!Q1333="Sales Executive",7,Sheet1!Q1333="Sales Representative",8)</f>
        <v>5</v>
      </c>
      <c r="Q1333">
        <v>2</v>
      </c>
      <c r="R1333">
        <f>IF(Sheet1!S1333="Single",0,IF(Sheet1!S1333="Married",1,2))</f>
        <v>1</v>
      </c>
      <c r="S1333">
        <v>19665</v>
      </c>
      <c r="T1333">
        <v>13583</v>
      </c>
      <c r="U1333">
        <v>4</v>
      </c>
      <c r="V1333">
        <f>IF(Sheet1!X1333="No",0,1)</f>
        <v>0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</row>
    <row r="1334" spans="1:34" x14ac:dyDescent="0.3">
      <c r="A1334">
        <f>IF(Sheet1!C1334="No",0,1)</f>
        <v>1</v>
      </c>
      <c r="B1334">
        <v>29</v>
      </c>
      <c r="C1334">
        <f>IF(Sheet1!D1334="Non-Travel",0,IF(Sheet1!D1334="Travel_Frequently",1,2))</f>
        <v>1</v>
      </c>
      <c r="D1334">
        <v>459</v>
      </c>
      <c r="E1334">
        <f>IF(Sheet1!F1334="Human Resources",0,IF(Sheet1!F1334="Research &amp; Development",1,2))</f>
        <v>1</v>
      </c>
      <c r="F1334">
        <v>24</v>
      </c>
      <c r="G1334">
        <v>2</v>
      </c>
      <c r="H1334" cm="1">
        <f t="array" ref="H1334">_xlfn.IFS(Sheet1!I1334="Human Resources",0,Sheet1!I1334="Life Sciences",1,Sheet1!I1334="Marketing",2,Sheet1!I1334="Medical",3,Sheet1!I1334="Technical Degree",4,Sheet1!I1334="Other",5)</f>
        <v>1</v>
      </c>
      <c r="I1334">
        <v>1</v>
      </c>
      <c r="J1334">
        <v>1868</v>
      </c>
      <c r="K1334">
        <v>4</v>
      </c>
      <c r="L1334">
        <f>IF(Sheet1!M1334="Male",0,1)</f>
        <v>0</v>
      </c>
      <c r="M1334">
        <v>73</v>
      </c>
      <c r="N1334">
        <v>2</v>
      </c>
      <c r="O1334">
        <v>1</v>
      </c>
      <c r="P1334" cm="1">
        <f t="array" ref="P1334">_xlfn.IFS(Sheet1!Q1334="Healthcare Representative",0,Sheet1!Q1334="Human Resources",1,Sheet1!Q1334="Laboratory Technician",2,Sheet1!Q1334="Manager",3,Sheet1!Q1334="Manufacturing Director",4,Sheet1!Q1334="Research Director",5,Sheet1!Q1334="Research Scientist",6,Sheet1!Q1334="Sales Executive",7,Sheet1!Q1334="Sales Representative",8)</f>
        <v>6</v>
      </c>
      <c r="Q1334">
        <v>4</v>
      </c>
      <c r="R1334">
        <f>IF(Sheet1!S1334="Single",0,IF(Sheet1!S1334="Married",1,2))</f>
        <v>0</v>
      </c>
      <c r="S1334">
        <v>2439</v>
      </c>
      <c r="T1334">
        <v>14753</v>
      </c>
      <c r="U1334">
        <v>1</v>
      </c>
      <c r="V1334">
        <f>IF(Sheet1!X1334="No",0,1)</f>
        <v>1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</row>
    <row r="1335" spans="1:34" x14ac:dyDescent="0.3">
      <c r="A1335">
        <f>IF(Sheet1!C1335="No",0,1)</f>
        <v>1</v>
      </c>
      <c r="B1335">
        <v>46</v>
      </c>
      <c r="C1335">
        <f>IF(Sheet1!D1335="Non-Travel",0,IF(Sheet1!D1335="Travel_Frequently",1,2))</f>
        <v>2</v>
      </c>
      <c r="D1335">
        <v>1254</v>
      </c>
      <c r="E1335">
        <f>IF(Sheet1!F1335="Human Resources",0,IF(Sheet1!F1335="Research &amp; Development",1,2))</f>
        <v>2</v>
      </c>
      <c r="F1335">
        <v>10</v>
      </c>
      <c r="G1335">
        <v>3</v>
      </c>
      <c r="H1335" cm="1">
        <f t="array" ref="H1335">_xlfn.IFS(Sheet1!I1335="Human Resources",0,Sheet1!I1335="Life Sciences",1,Sheet1!I1335="Marketing",2,Sheet1!I1335="Medical",3,Sheet1!I1335="Technical Degree",4,Sheet1!I1335="Other",5)</f>
        <v>1</v>
      </c>
      <c r="I1335">
        <v>1</v>
      </c>
      <c r="J1335">
        <v>1869</v>
      </c>
      <c r="K1335">
        <v>3</v>
      </c>
      <c r="L1335">
        <f>IF(Sheet1!M1335="Male",0,1)</f>
        <v>1</v>
      </c>
      <c r="M1335">
        <v>64</v>
      </c>
      <c r="N1335">
        <v>3</v>
      </c>
      <c r="O1335">
        <v>3</v>
      </c>
      <c r="P1335" cm="1">
        <f t="array" ref="P1335">_xlfn.IFS(Sheet1!Q1335="Healthcare Representative",0,Sheet1!Q1335="Human Resources",1,Sheet1!Q1335="Laboratory Technician",2,Sheet1!Q1335="Manager",3,Sheet1!Q1335="Manufacturing Director",4,Sheet1!Q1335="Research Director",5,Sheet1!Q1335="Research Scientist",6,Sheet1!Q1335="Sales Executive",7,Sheet1!Q1335="Sales Representative",8)</f>
        <v>7</v>
      </c>
      <c r="Q1335">
        <v>2</v>
      </c>
      <c r="R1335">
        <f>IF(Sheet1!S1335="Single",0,IF(Sheet1!S1335="Married",1,2))</f>
        <v>1</v>
      </c>
      <c r="S1335">
        <v>7314</v>
      </c>
      <c r="T1335">
        <v>14011</v>
      </c>
      <c r="U1335">
        <v>5</v>
      </c>
      <c r="V1335">
        <f>IF(Sheet1!X1335="No",0,1)</f>
        <v>0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</row>
    <row r="1336" spans="1:34" x14ac:dyDescent="0.3">
      <c r="A1336">
        <f>IF(Sheet1!C1336="No",0,1)</f>
        <v>0</v>
      </c>
      <c r="B1336">
        <v>27</v>
      </c>
      <c r="C1336">
        <f>IF(Sheet1!D1336="Non-Travel",0,IF(Sheet1!D1336="Travel_Frequently",1,2))</f>
        <v>1</v>
      </c>
      <c r="D1336">
        <v>1131</v>
      </c>
      <c r="E1336">
        <f>IF(Sheet1!F1336="Human Resources",0,IF(Sheet1!F1336="Research &amp; Development",1,2))</f>
        <v>1</v>
      </c>
      <c r="F1336">
        <v>15</v>
      </c>
      <c r="G1336">
        <v>3</v>
      </c>
      <c r="H1336" cm="1">
        <f t="array" ref="H1336">_xlfn.IFS(Sheet1!I1336="Human Resources",0,Sheet1!I1336="Life Sciences",1,Sheet1!I1336="Marketing",2,Sheet1!I1336="Medical",3,Sheet1!I1336="Technical Degree",4,Sheet1!I1336="Other",5)</f>
        <v>1</v>
      </c>
      <c r="I1336">
        <v>1</v>
      </c>
      <c r="J1336">
        <v>1870</v>
      </c>
      <c r="K1336">
        <v>4</v>
      </c>
      <c r="L1336">
        <f>IF(Sheet1!M1336="Male",0,1)</f>
        <v>1</v>
      </c>
      <c r="M1336">
        <v>77</v>
      </c>
      <c r="N1336">
        <v>2</v>
      </c>
      <c r="O1336">
        <v>1</v>
      </c>
      <c r="P1336" cm="1">
        <f t="array" ref="P1336">_xlfn.IFS(Sheet1!Q1336="Healthcare Representative",0,Sheet1!Q1336="Human Resources",1,Sheet1!Q1336="Laboratory Technician",2,Sheet1!Q1336="Manager",3,Sheet1!Q1336="Manufacturing Director",4,Sheet1!Q1336="Research Director",5,Sheet1!Q1336="Research Scientist",6,Sheet1!Q1336="Sales Executive",7,Sheet1!Q1336="Sales Representative",8)</f>
        <v>6</v>
      </c>
      <c r="Q1336">
        <v>1</v>
      </c>
      <c r="R1336">
        <f>IF(Sheet1!S1336="Single",0,IF(Sheet1!S1336="Married",1,2))</f>
        <v>1</v>
      </c>
      <c r="S1336">
        <v>4774</v>
      </c>
      <c r="T1336">
        <v>23844</v>
      </c>
      <c r="U1336">
        <v>0</v>
      </c>
      <c r="V1336">
        <f>IF(Sheet1!X1336="No",0,1)</f>
        <v>0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</row>
    <row r="1337" spans="1:34" x14ac:dyDescent="0.3">
      <c r="A1337">
        <f>IF(Sheet1!C1337="No",0,1)</f>
        <v>0</v>
      </c>
      <c r="B1337">
        <v>39</v>
      </c>
      <c r="C1337">
        <f>IF(Sheet1!D1337="Non-Travel",0,IF(Sheet1!D1337="Travel_Frequently",1,2))</f>
        <v>2</v>
      </c>
      <c r="D1337">
        <v>835</v>
      </c>
      <c r="E1337">
        <f>IF(Sheet1!F1337="Human Resources",0,IF(Sheet1!F1337="Research &amp; Development",1,2))</f>
        <v>1</v>
      </c>
      <c r="F1337">
        <v>19</v>
      </c>
      <c r="G1337">
        <v>4</v>
      </c>
      <c r="H1337" cm="1">
        <f t="array" ref="H1337">_xlfn.IFS(Sheet1!I1337="Human Resources",0,Sheet1!I1337="Life Sciences",1,Sheet1!I1337="Marketing",2,Sheet1!I1337="Medical",3,Sheet1!I1337="Technical Degree",4,Sheet1!I1337="Other",5)</f>
        <v>5</v>
      </c>
      <c r="I1337">
        <v>1</v>
      </c>
      <c r="J1337">
        <v>1871</v>
      </c>
      <c r="K1337">
        <v>4</v>
      </c>
      <c r="L1337">
        <f>IF(Sheet1!M1337="Male",0,1)</f>
        <v>0</v>
      </c>
      <c r="M1337">
        <v>41</v>
      </c>
      <c r="N1337">
        <v>3</v>
      </c>
      <c r="O1337">
        <v>2</v>
      </c>
      <c r="P1337" cm="1">
        <f t="array" ref="P1337">_xlfn.IFS(Sheet1!Q1337="Healthcare Representative",0,Sheet1!Q1337="Human Resources",1,Sheet1!Q1337="Laboratory Technician",2,Sheet1!Q1337="Manager",3,Sheet1!Q1337="Manufacturing Director",4,Sheet1!Q1337="Research Director",5,Sheet1!Q1337="Research Scientist",6,Sheet1!Q1337="Sales Executive",7,Sheet1!Q1337="Sales Representative",8)</f>
        <v>6</v>
      </c>
      <c r="Q1337">
        <v>4</v>
      </c>
      <c r="R1337">
        <f>IF(Sheet1!S1337="Single",0,IF(Sheet1!S1337="Married",1,2))</f>
        <v>2</v>
      </c>
      <c r="S1337">
        <v>3902</v>
      </c>
      <c r="T1337">
        <v>5141</v>
      </c>
      <c r="U1337">
        <v>8</v>
      </c>
      <c r="V1337">
        <f>IF(Sheet1!X1337="No",0,1)</f>
        <v>0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</row>
    <row r="1338" spans="1:34" x14ac:dyDescent="0.3">
      <c r="A1338">
        <f>IF(Sheet1!C1338="No",0,1)</f>
        <v>0</v>
      </c>
      <c r="B1338">
        <v>55</v>
      </c>
      <c r="C1338">
        <f>IF(Sheet1!D1338="Non-Travel",0,IF(Sheet1!D1338="Travel_Frequently",1,2))</f>
        <v>2</v>
      </c>
      <c r="D1338">
        <v>836</v>
      </c>
      <c r="E1338">
        <f>IF(Sheet1!F1338="Human Resources",0,IF(Sheet1!F1338="Research &amp; Development",1,2))</f>
        <v>1</v>
      </c>
      <c r="F1338">
        <v>2</v>
      </c>
      <c r="G1338">
        <v>4</v>
      </c>
      <c r="H1338" cm="1">
        <f t="array" ref="H1338">_xlfn.IFS(Sheet1!I1338="Human Resources",0,Sheet1!I1338="Life Sciences",1,Sheet1!I1338="Marketing",2,Sheet1!I1338="Medical",3,Sheet1!I1338="Technical Degree",4,Sheet1!I1338="Other",5)</f>
        <v>4</v>
      </c>
      <c r="I1338">
        <v>1</v>
      </c>
      <c r="J1338">
        <v>1873</v>
      </c>
      <c r="K1338">
        <v>2</v>
      </c>
      <c r="L1338">
        <f>IF(Sheet1!M1338="Male",0,1)</f>
        <v>0</v>
      </c>
      <c r="M1338">
        <v>98</v>
      </c>
      <c r="N1338">
        <v>2</v>
      </c>
      <c r="O1338">
        <v>1</v>
      </c>
      <c r="P1338" cm="1">
        <f t="array" ref="P1338">_xlfn.IFS(Sheet1!Q1338="Healthcare Representative",0,Sheet1!Q1338="Human Resources",1,Sheet1!Q1338="Laboratory Technician",2,Sheet1!Q1338="Manager",3,Sheet1!Q1338="Manufacturing Director",4,Sheet1!Q1338="Research Director",5,Sheet1!Q1338="Research Scientist",6,Sheet1!Q1338="Sales Executive",7,Sheet1!Q1338="Sales Representative",8)</f>
        <v>6</v>
      </c>
      <c r="Q1338">
        <v>4</v>
      </c>
      <c r="R1338">
        <f>IF(Sheet1!S1338="Single",0,IF(Sheet1!S1338="Married",1,2))</f>
        <v>1</v>
      </c>
      <c r="S1338">
        <v>2662</v>
      </c>
      <c r="T1338">
        <v>7975</v>
      </c>
      <c r="U1338">
        <v>8</v>
      </c>
      <c r="V1338">
        <f>IF(Sheet1!X1338="No",0,1)</f>
        <v>0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</row>
    <row r="1339" spans="1:34" x14ac:dyDescent="0.3">
      <c r="A1339">
        <f>IF(Sheet1!C1339="No",0,1)</f>
        <v>0</v>
      </c>
      <c r="B1339">
        <v>28</v>
      </c>
      <c r="C1339">
        <f>IF(Sheet1!D1339="Non-Travel",0,IF(Sheet1!D1339="Travel_Frequently",1,2))</f>
        <v>2</v>
      </c>
      <c r="D1339">
        <v>1172</v>
      </c>
      <c r="E1339">
        <f>IF(Sheet1!F1339="Human Resources",0,IF(Sheet1!F1339="Research &amp; Development",1,2))</f>
        <v>2</v>
      </c>
      <c r="F1339">
        <v>3</v>
      </c>
      <c r="G1339">
        <v>3</v>
      </c>
      <c r="H1339" cm="1">
        <f t="array" ref="H1339">_xlfn.IFS(Sheet1!I1339="Human Resources",0,Sheet1!I1339="Life Sciences",1,Sheet1!I1339="Marketing",2,Sheet1!I1339="Medical",3,Sheet1!I1339="Technical Degree",4,Sheet1!I1339="Other",5)</f>
        <v>3</v>
      </c>
      <c r="I1339">
        <v>1</v>
      </c>
      <c r="J1339">
        <v>1875</v>
      </c>
      <c r="K1339">
        <v>2</v>
      </c>
      <c r="L1339">
        <f>IF(Sheet1!M1339="Male",0,1)</f>
        <v>1</v>
      </c>
      <c r="M1339">
        <v>78</v>
      </c>
      <c r="N1339">
        <v>3</v>
      </c>
      <c r="O1339">
        <v>1</v>
      </c>
      <c r="P1339" cm="1">
        <f t="array" ref="P1339">_xlfn.IFS(Sheet1!Q1339="Healthcare Representative",0,Sheet1!Q1339="Human Resources",1,Sheet1!Q1339="Laboratory Technician",2,Sheet1!Q1339="Manager",3,Sheet1!Q1339="Manufacturing Director",4,Sheet1!Q1339="Research Director",5,Sheet1!Q1339="Research Scientist",6,Sheet1!Q1339="Sales Executive",7,Sheet1!Q1339="Sales Representative",8)</f>
        <v>8</v>
      </c>
      <c r="Q1339">
        <v>2</v>
      </c>
      <c r="R1339">
        <f>IF(Sheet1!S1339="Single",0,IF(Sheet1!S1339="Married",1,2))</f>
        <v>1</v>
      </c>
      <c r="S1339">
        <v>2856</v>
      </c>
      <c r="T1339">
        <v>3692</v>
      </c>
      <c r="U1339">
        <v>1</v>
      </c>
      <c r="V1339">
        <f>IF(Sheet1!X1339="No",0,1)</f>
        <v>0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</row>
    <row r="1340" spans="1:34" x14ac:dyDescent="0.3">
      <c r="A1340">
        <f>IF(Sheet1!C1340="No",0,1)</f>
        <v>1</v>
      </c>
      <c r="B1340">
        <v>30</v>
      </c>
      <c r="C1340">
        <f>IF(Sheet1!D1340="Non-Travel",0,IF(Sheet1!D1340="Travel_Frequently",1,2))</f>
        <v>2</v>
      </c>
      <c r="D1340">
        <v>945</v>
      </c>
      <c r="E1340">
        <f>IF(Sheet1!F1340="Human Resources",0,IF(Sheet1!F1340="Research &amp; Development",1,2))</f>
        <v>2</v>
      </c>
      <c r="F1340">
        <v>9</v>
      </c>
      <c r="G1340">
        <v>3</v>
      </c>
      <c r="H1340" cm="1">
        <f t="array" ref="H1340">_xlfn.IFS(Sheet1!I1340="Human Resources",0,Sheet1!I1340="Life Sciences",1,Sheet1!I1340="Marketing",2,Sheet1!I1340="Medical",3,Sheet1!I1340="Technical Degree",4,Sheet1!I1340="Other",5)</f>
        <v>3</v>
      </c>
      <c r="I1340">
        <v>1</v>
      </c>
      <c r="J1340">
        <v>1876</v>
      </c>
      <c r="K1340">
        <v>2</v>
      </c>
      <c r="L1340">
        <f>IF(Sheet1!M1340="Male",0,1)</f>
        <v>0</v>
      </c>
      <c r="M1340">
        <v>89</v>
      </c>
      <c r="N1340">
        <v>3</v>
      </c>
      <c r="O1340">
        <v>1</v>
      </c>
      <c r="P1340" cm="1">
        <f t="array" ref="P1340">_xlfn.IFS(Sheet1!Q1340="Healthcare Representative",0,Sheet1!Q1340="Human Resources",1,Sheet1!Q1340="Laboratory Technician",2,Sheet1!Q1340="Manager",3,Sheet1!Q1340="Manufacturing Director",4,Sheet1!Q1340="Research Director",5,Sheet1!Q1340="Research Scientist",6,Sheet1!Q1340="Sales Executive",7,Sheet1!Q1340="Sales Representative",8)</f>
        <v>8</v>
      </c>
      <c r="Q1340">
        <v>4</v>
      </c>
      <c r="R1340">
        <f>IF(Sheet1!S1340="Single",0,IF(Sheet1!S1340="Married",1,2))</f>
        <v>0</v>
      </c>
      <c r="S1340">
        <v>1081</v>
      </c>
      <c r="T1340">
        <v>16019</v>
      </c>
      <c r="U1340">
        <v>1</v>
      </c>
      <c r="V1340">
        <f>IF(Sheet1!X1340="No",0,1)</f>
        <v>0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</row>
    <row r="1341" spans="1:34" x14ac:dyDescent="0.3">
      <c r="A1341">
        <f>IF(Sheet1!C1341="No",0,1)</f>
        <v>1</v>
      </c>
      <c r="B1341">
        <v>22</v>
      </c>
      <c r="C1341">
        <f>IF(Sheet1!D1341="Non-Travel",0,IF(Sheet1!D1341="Travel_Frequently",1,2))</f>
        <v>2</v>
      </c>
      <c r="D1341">
        <v>391</v>
      </c>
      <c r="E1341">
        <f>IF(Sheet1!F1341="Human Resources",0,IF(Sheet1!F1341="Research &amp; Development",1,2))</f>
        <v>1</v>
      </c>
      <c r="F1341">
        <v>7</v>
      </c>
      <c r="G1341">
        <v>1</v>
      </c>
      <c r="H1341" cm="1">
        <f t="array" ref="H1341">_xlfn.IFS(Sheet1!I1341="Human Resources",0,Sheet1!I1341="Life Sciences",1,Sheet1!I1341="Marketing",2,Sheet1!I1341="Medical",3,Sheet1!I1341="Technical Degree",4,Sheet1!I1341="Other",5)</f>
        <v>1</v>
      </c>
      <c r="I1341">
        <v>1</v>
      </c>
      <c r="J1341">
        <v>1878</v>
      </c>
      <c r="K1341">
        <v>4</v>
      </c>
      <c r="L1341">
        <f>IF(Sheet1!M1341="Male",0,1)</f>
        <v>0</v>
      </c>
      <c r="M1341">
        <v>75</v>
      </c>
      <c r="N1341">
        <v>3</v>
      </c>
      <c r="O1341">
        <v>1</v>
      </c>
      <c r="P1341" cm="1">
        <f t="array" ref="P1341">_xlfn.IFS(Sheet1!Q1341="Healthcare Representative",0,Sheet1!Q1341="Human Resources",1,Sheet1!Q1341="Laboratory Technician",2,Sheet1!Q1341="Manager",3,Sheet1!Q1341="Manufacturing Director",4,Sheet1!Q1341="Research Director",5,Sheet1!Q1341="Research Scientist",6,Sheet1!Q1341="Sales Executive",7,Sheet1!Q1341="Sales Representative",8)</f>
        <v>6</v>
      </c>
      <c r="Q1341">
        <v>2</v>
      </c>
      <c r="R1341">
        <f>IF(Sheet1!S1341="Single",0,IF(Sheet1!S1341="Married",1,2))</f>
        <v>0</v>
      </c>
      <c r="S1341">
        <v>2472</v>
      </c>
      <c r="T1341">
        <v>26092</v>
      </c>
      <c r="U1341">
        <v>1</v>
      </c>
      <c r="V1341">
        <f>IF(Sheet1!X1341="No",0,1)</f>
        <v>1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</row>
    <row r="1342" spans="1:34" x14ac:dyDescent="0.3">
      <c r="A1342">
        <f>IF(Sheet1!C1342="No",0,1)</f>
        <v>0</v>
      </c>
      <c r="B1342">
        <v>36</v>
      </c>
      <c r="C1342">
        <f>IF(Sheet1!D1342="Non-Travel",0,IF(Sheet1!D1342="Travel_Frequently",1,2))</f>
        <v>2</v>
      </c>
      <c r="D1342">
        <v>1266</v>
      </c>
      <c r="E1342">
        <f>IF(Sheet1!F1342="Human Resources",0,IF(Sheet1!F1342="Research &amp; Development",1,2))</f>
        <v>2</v>
      </c>
      <c r="F1342">
        <v>10</v>
      </c>
      <c r="G1342">
        <v>4</v>
      </c>
      <c r="H1342" cm="1">
        <f t="array" ref="H1342">_xlfn.IFS(Sheet1!I1342="Human Resources",0,Sheet1!I1342="Life Sciences",1,Sheet1!I1342="Marketing",2,Sheet1!I1342="Medical",3,Sheet1!I1342="Technical Degree",4,Sheet1!I1342="Other",5)</f>
        <v>4</v>
      </c>
      <c r="I1342">
        <v>1</v>
      </c>
      <c r="J1342">
        <v>1880</v>
      </c>
      <c r="K1342">
        <v>2</v>
      </c>
      <c r="L1342">
        <f>IF(Sheet1!M1342="Male",0,1)</f>
        <v>1</v>
      </c>
      <c r="M1342">
        <v>63</v>
      </c>
      <c r="N1342">
        <v>2</v>
      </c>
      <c r="O1342">
        <v>2</v>
      </c>
      <c r="P1342" cm="1">
        <f t="array" ref="P1342">_xlfn.IFS(Sheet1!Q1342="Healthcare Representative",0,Sheet1!Q1342="Human Resources",1,Sheet1!Q1342="Laboratory Technician",2,Sheet1!Q1342="Manager",3,Sheet1!Q1342="Manufacturing Director",4,Sheet1!Q1342="Research Director",5,Sheet1!Q1342="Research Scientist",6,Sheet1!Q1342="Sales Executive",7,Sheet1!Q1342="Sales Representative",8)</f>
        <v>7</v>
      </c>
      <c r="Q1342">
        <v>3</v>
      </c>
      <c r="R1342">
        <f>IF(Sheet1!S1342="Single",0,IF(Sheet1!S1342="Married",1,2))</f>
        <v>1</v>
      </c>
      <c r="S1342">
        <v>5673</v>
      </c>
      <c r="T1342">
        <v>6060</v>
      </c>
      <c r="U1342">
        <v>1</v>
      </c>
      <c r="V1342">
        <f>IF(Sheet1!X1342="No",0,1)</f>
        <v>1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</row>
    <row r="1343" spans="1:34" x14ac:dyDescent="0.3">
      <c r="A1343">
        <f>IF(Sheet1!C1343="No",0,1)</f>
        <v>0</v>
      </c>
      <c r="B1343">
        <v>31</v>
      </c>
      <c r="C1343">
        <f>IF(Sheet1!D1343="Non-Travel",0,IF(Sheet1!D1343="Travel_Frequently",1,2))</f>
        <v>2</v>
      </c>
      <c r="D1343">
        <v>311</v>
      </c>
      <c r="E1343">
        <f>IF(Sheet1!F1343="Human Resources",0,IF(Sheet1!F1343="Research &amp; Development",1,2))</f>
        <v>1</v>
      </c>
      <c r="F1343">
        <v>20</v>
      </c>
      <c r="G1343">
        <v>3</v>
      </c>
      <c r="H1343" cm="1">
        <f t="array" ref="H1343">_xlfn.IFS(Sheet1!I1343="Human Resources",0,Sheet1!I1343="Life Sciences",1,Sheet1!I1343="Marketing",2,Sheet1!I1343="Medical",3,Sheet1!I1343="Technical Degree",4,Sheet1!I1343="Other",5)</f>
        <v>1</v>
      </c>
      <c r="I1343">
        <v>1</v>
      </c>
      <c r="J1343">
        <v>1881</v>
      </c>
      <c r="K1343">
        <v>2</v>
      </c>
      <c r="L1343">
        <f>IF(Sheet1!M1343="Male",0,1)</f>
        <v>0</v>
      </c>
      <c r="M1343">
        <v>89</v>
      </c>
      <c r="N1343">
        <v>3</v>
      </c>
      <c r="O1343">
        <v>2</v>
      </c>
      <c r="P1343" cm="1">
        <f t="array" ref="P1343">_xlfn.IFS(Sheet1!Q1343="Healthcare Representative",0,Sheet1!Q1343="Human Resources",1,Sheet1!Q1343="Laboratory Technician",2,Sheet1!Q1343="Manager",3,Sheet1!Q1343="Manufacturing Director",4,Sheet1!Q1343="Research Director",5,Sheet1!Q1343="Research Scientist",6,Sheet1!Q1343="Sales Executive",7,Sheet1!Q1343="Sales Representative",8)</f>
        <v>2</v>
      </c>
      <c r="Q1343">
        <v>3</v>
      </c>
      <c r="R1343">
        <f>IF(Sheet1!S1343="Single",0,IF(Sheet1!S1343="Married",1,2))</f>
        <v>2</v>
      </c>
      <c r="S1343">
        <v>4197</v>
      </c>
      <c r="T1343">
        <v>18624</v>
      </c>
      <c r="U1343">
        <v>1</v>
      </c>
      <c r="V1343">
        <f>IF(Sheet1!X1343="No",0,1)</f>
        <v>0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</row>
    <row r="1344" spans="1:34" x14ac:dyDescent="0.3">
      <c r="A1344">
        <f>IF(Sheet1!C1344="No",0,1)</f>
        <v>0</v>
      </c>
      <c r="B1344">
        <v>34</v>
      </c>
      <c r="C1344">
        <f>IF(Sheet1!D1344="Non-Travel",0,IF(Sheet1!D1344="Travel_Frequently",1,2))</f>
        <v>2</v>
      </c>
      <c r="D1344">
        <v>1480</v>
      </c>
      <c r="E1344">
        <f>IF(Sheet1!F1344="Human Resources",0,IF(Sheet1!F1344="Research &amp; Development",1,2))</f>
        <v>2</v>
      </c>
      <c r="F1344">
        <v>4</v>
      </c>
      <c r="G1344">
        <v>3</v>
      </c>
      <c r="H1344" cm="1">
        <f t="array" ref="H1344">_xlfn.IFS(Sheet1!I1344="Human Resources",0,Sheet1!I1344="Life Sciences",1,Sheet1!I1344="Marketing",2,Sheet1!I1344="Medical",3,Sheet1!I1344="Technical Degree",4,Sheet1!I1344="Other",5)</f>
        <v>1</v>
      </c>
      <c r="I1344">
        <v>1</v>
      </c>
      <c r="J1344">
        <v>1882</v>
      </c>
      <c r="K1344">
        <v>3</v>
      </c>
      <c r="L1344">
        <f>IF(Sheet1!M1344="Male",0,1)</f>
        <v>0</v>
      </c>
      <c r="M1344">
        <v>64</v>
      </c>
      <c r="N1344">
        <v>3</v>
      </c>
      <c r="O1344">
        <v>3</v>
      </c>
      <c r="P1344" cm="1">
        <f t="array" ref="P1344">_xlfn.IFS(Sheet1!Q1344="Healthcare Representative",0,Sheet1!Q1344="Human Resources",1,Sheet1!Q1344="Laboratory Technician",2,Sheet1!Q1344="Manager",3,Sheet1!Q1344="Manufacturing Director",4,Sheet1!Q1344="Research Director",5,Sheet1!Q1344="Research Scientist",6,Sheet1!Q1344="Sales Executive",7,Sheet1!Q1344="Sales Representative",8)</f>
        <v>7</v>
      </c>
      <c r="Q1344">
        <v>4</v>
      </c>
      <c r="R1344">
        <f>IF(Sheet1!S1344="Single",0,IF(Sheet1!S1344="Married",1,2))</f>
        <v>1</v>
      </c>
      <c r="S1344">
        <v>9713</v>
      </c>
      <c r="T1344">
        <v>24444</v>
      </c>
      <c r="U1344">
        <v>2</v>
      </c>
      <c r="V1344">
        <f>IF(Sheet1!X1344="No",0,1)</f>
        <v>1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</row>
    <row r="1345" spans="1:34" x14ac:dyDescent="0.3">
      <c r="A1345">
        <f>IF(Sheet1!C1345="No",0,1)</f>
        <v>0</v>
      </c>
      <c r="B1345">
        <v>29</v>
      </c>
      <c r="C1345">
        <f>IF(Sheet1!D1345="Non-Travel",0,IF(Sheet1!D1345="Travel_Frequently",1,2))</f>
        <v>2</v>
      </c>
      <c r="D1345">
        <v>592</v>
      </c>
      <c r="E1345">
        <f>IF(Sheet1!F1345="Human Resources",0,IF(Sheet1!F1345="Research &amp; Development",1,2))</f>
        <v>1</v>
      </c>
      <c r="F1345">
        <v>7</v>
      </c>
      <c r="G1345">
        <v>3</v>
      </c>
      <c r="H1345" cm="1">
        <f t="array" ref="H1345">_xlfn.IFS(Sheet1!I1345="Human Resources",0,Sheet1!I1345="Life Sciences",1,Sheet1!I1345="Marketing",2,Sheet1!I1345="Medical",3,Sheet1!I1345="Technical Degree",4,Sheet1!I1345="Other",5)</f>
        <v>1</v>
      </c>
      <c r="I1345">
        <v>1</v>
      </c>
      <c r="J1345">
        <v>1883</v>
      </c>
      <c r="K1345">
        <v>4</v>
      </c>
      <c r="L1345">
        <f>IF(Sheet1!M1345="Male",0,1)</f>
        <v>0</v>
      </c>
      <c r="M1345">
        <v>59</v>
      </c>
      <c r="N1345">
        <v>3</v>
      </c>
      <c r="O1345">
        <v>1</v>
      </c>
      <c r="P1345" cm="1">
        <f t="array" ref="P1345">_xlfn.IFS(Sheet1!Q1345="Healthcare Representative",0,Sheet1!Q1345="Human Resources",1,Sheet1!Q1345="Laboratory Technician",2,Sheet1!Q1345="Manager",3,Sheet1!Q1345="Manufacturing Director",4,Sheet1!Q1345="Research Director",5,Sheet1!Q1345="Research Scientist",6,Sheet1!Q1345="Sales Executive",7,Sheet1!Q1345="Sales Representative",8)</f>
        <v>2</v>
      </c>
      <c r="Q1345">
        <v>1</v>
      </c>
      <c r="R1345">
        <f>IF(Sheet1!S1345="Single",0,IF(Sheet1!S1345="Married",1,2))</f>
        <v>0</v>
      </c>
      <c r="S1345">
        <v>2062</v>
      </c>
      <c r="T1345">
        <v>19384</v>
      </c>
      <c r="U1345">
        <v>3</v>
      </c>
      <c r="V1345">
        <f>IF(Sheet1!X1345="No",0,1)</f>
        <v>0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</row>
    <row r="1346" spans="1:34" x14ac:dyDescent="0.3">
      <c r="A1346">
        <f>IF(Sheet1!C1346="No",0,1)</f>
        <v>0</v>
      </c>
      <c r="B1346">
        <v>37</v>
      </c>
      <c r="C1346">
        <f>IF(Sheet1!D1346="Non-Travel",0,IF(Sheet1!D1346="Travel_Frequently",1,2))</f>
        <v>2</v>
      </c>
      <c r="D1346">
        <v>783</v>
      </c>
      <c r="E1346">
        <f>IF(Sheet1!F1346="Human Resources",0,IF(Sheet1!F1346="Research &amp; Development",1,2))</f>
        <v>1</v>
      </c>
      <c r="F1346">
        <v>7</v>
      </c>
      <c r="G1346">
        <v>4</v>
      </c>
      <c r="H1346" cm="1">
        <f t="array" ref="H1346">_xlfn.IFS(Sheet1!I1346="Human Resources",0,Sheet1!I1346="Life Sciences",1,Sheet1!I1346="Marketing",2,Sheet1!I1346="Medical",3,Sheet1!I1346="Technical Degree",4,Sheet1!I1346="Other",5)</f>
        <v>3</v>
      </c>
      <c r="I1346">
        <v>1</v>
      </c>
      <c r="J1346">
        <v>1885</v>
      </c>
      <c r="K1346">
        <v>4</v>
      </c>
      <c r="L1346">
        <f>IF(Sheet1!M1346="Male",0,1)</f>
        <v>0</v>
      </c>
      <c r="M1346">
        <v>78</v>
      </c>
      <c r="N1346">
        <v>3</v>
      </c>
      <c r="O1346">
        <v>2</v>
      </c>
      <c r="P1346" cm="1">
        <f t="array" ref="P1346">_xlfn.IFS(Sheet1!Q1346="Healthcare Representative",0,Sheet1!Q1346="Human Resources",1,Sheet1!Q1346="Laboratory Technician",2,Sheet1!Q1346="Manager",3,Sheet1!Q1346="Manufacturing Director",4,Sheet1!Q1346="Research Director",5,Sheet1!Q1346="Research Scientist",6,Sheet1!Q1346="Sales Executive",7,Sheet1!Q1346="Sales Representative",8)</f>
        <v>6</v>
      </c>
      <c r="Q1346">
        <v>1</v>
      </c>
      <c r="R1346">
        <f>IF(Sheet1!S1346="Single",0,IF(Sheet1!S1346="Married",1,2))</f>
        <v>1</v>
      </c>
      <c r="S1346">
        <v>4284</v>
      </c>
      <c r="T1346">
        <v>13588</v>
      </c>
      <c r="U1346">
        <v>5</v>
      </c>
      <c r="V1346">
        <f>IF(Sheet1!X1346="No",0,1)</f>
        <v>1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</row>
    <row r="1347" spans="1:34" x14ac:dyDescent="0.3">
      <c r="A1347">
        <f>IF(Sheet1!C1347="No",0,1)</f>
        <v>0</v>
      </c>
      <c r="B1347">
        <v>35</v>
      </c>
      <c r="C1347">
        <f>IF(Sheet1!D1347="Non-Travel",0,IF(Sheet1!D1347="Travel_Frequently",1,2))</f>
        <v>2</v>
      </c>
      <c r="D1347">
        <v>219</v>
      </c>
      <c r="E1347">
        <f>IF(Sheet1!F1347="Human Resources",0,IF(Sheet1!F1347="Research &amp; Development",1,2))</f>
        <v>1</v>
      </c>
      <c r="F1347">
        <v>16</v>
      </c>
      <c r="G1347">
        <v>2</v>
      </c>
      <c r="H1347" cm="1">
        <f t="array" ref="H1347">_xlfn.IFS(Sheet1!I1347="Human Resources",0,Sheet1!I1347="Life Sciences",1,Sheet1!I1347="Marketing",2,Sheet1!I1347="Medical",3,Sheet1!I1347="Technical Degree",4,Sheet1!I1347="Other",5)</f>
        <v>5</v>
      </c>
      <c r="I1347">
        <v>1</v>
      </c>
      <c r="J1347">
        <v>1886</v>
      </c>
      <c r="K1347">
        <v>4</v>
      </c>
      <c r="L1347">
        <f>IF(Sheet1!M1347="Male",0,1)</f>
        <v>1</v>
      </c>
      <c r="M1347">
        <v>44</v>
      </c>
      <c r="N1347">
        <v>2</v>
      </c>
      <c r="O1347">
        <v>2</v>
      </c>
      <c r="P1347" cm="1">
        <f t="array" ref="P1347">_xlfn.IFS(Sheet1!Q1347="Healthcare Representative",0,Sheet1!Q1347="Human Resources",1,Sheet1!Q1347="Laboratory Technician",2,Sheet1!Q1347="Manager",3,Sheet1!Q1347="Manufacturing Director",4,Sheet1!Q1347="Research Director",5,Sheet1!Q1347="Research Scientist",6,Sheet1!Q1347="Sales Executive",7,Sheet1!Q1347="Sales Representative",8)</f>
        <v>4</v>
      </c>
      <c r="Q1347">
        <v>2</v>
      </c>
      <c r="R1347">
        <f>IF(Sheet1!S1347="Single",0,IF(Sheet1!S1347="Married",1,2))</f>
        <v>1</v>
      </c>
      <c r="S1347">
        <v>4788</v>
      </c>
      <c r="T1347">
        <v>25388</v>
      </c>
      <c r="U1347">
        <v>0</v>
      </c>
      <c r="V1347">
        <f>IF(Sheet1!X1347="No",0,1)</f>
        <v>1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</row>
    <row r="1348" spans="1:34" x14ac:dyDescent="0.3">
      <c r="A1348">
        <f>IF(Sheet1!C1348="No",0,1)</f>
        <v>0</v>
      </c>
      <c r="B1348">
        <v>45</v>
      </c>
      <c r="C1348">
        <f>IF(Sheet1!D1348="Non-Travel",0,IF(Sheet1!D1348="Travel_Frequently",1,2))</f>
        <v>2</v>
      </c>
      <c r="D1348">
        <v>556</v>
      </c>
      <c r="E1348">
        <f>IF(Sheet1!F1348="Human Resources",0,IF(Sheet1!F1348="Research &amp; Development",1,2))</f>
        <v>1</v>
      </c>
      <c r="F1348">
        <v>25</v>
      </c>
      <c r="G1348">
        <v>2</v>
      </c>
      <c r="H1348" cm="1">
        <f t="array" ref="H1348">_xlfn.IFS(Sheet1!I1348="Human Resources",0,Sheet1!I1348="Life Sciences",1,Sheet1!I1348="Marketing",2,Sheet1!I1348="Medical",3,Sheet1!I1348="Technical Degree",4,Sheet1!I1348="Other",5)</f>
        <v>1</v>
      </c>
      <c r="I1348">
        <v>1</v>
      </c>
      <c r="J1348">
        <v>1888</v>
      </c>
      <c r="K1348">
        <v>2</v>
      </c>
      <c r="L1348">
        <f>IF(Sheet1!M1348="Male",0,1)</f>
        <v>1</v>
      </c>
      <c r="M1348">
        <v>93</v>
      </c>
      <c r="N1348">
        <v>2</v>
      </c>
      <c r="O1348">
        <v>2</v>
      </c>
      <c r="P1348" cm="1">
        <f t="array" ref="P1348">_xlfn.IFS(Sheet1!Q1348="Healthcare Representative",0,Sheet1!Q1348="Human Resources",1,Sheet1!Q1348="Laboratory Technician",2,Sheet1!Q1348="Manager",3,Sheet1!Q1348="Manufacturing Director",4,Sheet1!Q1348="Research Director",5,Sheet1!Q1348="Research Scientist",6,Sheet1!Q1348="Sales Executive",7,Sheet1!Q1348="Sales Representative",8)</f>
        <v>4</v>
      </c>
      <c r="Q1348">
        <v>4</v>
      </c>
      <c r="R1348">
        <f>IF(Sheet1!S1348="Single",0,IF(Sheet1!S1348="Married",1,2))</f>
        <v>1</v>
      </c>
      <c r="S1348">
        <v>5906</v>
      </c>
      <c r="T1348">
        <v>23888</v>
      </c>
      <c r="U1348">
        <v>0</v>
      </c>
      <c r="V1348">
        <f>IF(Sheet1!X1348="No",0,1)</f>
        <v>0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</row>
    <row r="1349" spans="1:34" x14ac:dyDescent="0.3">
      <c r="A1349">
        <f>IF(Sheet1!C1349="No",0,1)</f>
        <v>0</v>
      </c>
      <c r="B1349">
        <v>36</v>
      </c>
      <c r="C1349">
        <f>IF(Sheet1!D1349="Non-Travel",0,IF(Sheet1!D1349="Travel_Frequently",1,2))</f>
        <v>1</v>
      </c>
      <c r="D1349">
        <v>1213</v>
      </c>
      <c r="E1349">
        <f>IF(Sheet1!F1349="Human Resources",0,IF(Sheet1!F1349="Research &amp; Development",1,2))</f>
        <v>0</v>
      </c>
      <c r="F1349">
        <v>2</v>
      </c>
      <c r="G1349">
        <v>1</v>
      </c>
      <c r="H1349" cm="1">
        <f t="array" ref="H1349">_xlfn.IFS(Sheet1!I1349="Human Resources",0,Sheet1!I1349="Life Sciences",1,Sheet1!I1349="Marketing",2,Sheet1!I1349="Medical",3,Sheet1!I1349="Technical Degree",4,Sheet1!I1349="Other",5)</f>
        <v>0</v>
      </c>
      <c r="I1349">
        <v>1</v>
      </c>
      <c r="J1349">
        <v>1890</v>
      </c>
      <c r="K1349">
        <v>2</v>
      </c>
      <c r="L1349">
        <f>IF(Sheet1!M1349="Male",0,1)</f>
        <v>0</v>
      </c>
      <c r="M1349">
        <v>94</v>
      </c>
      <c r="N1349">
        <v>2</v>
      </c>
      <c r="O1349">
        <v>2</v>
      </c>
      <c r="P1349" cm="1">
        <f t="array" ref="P1349">_xlfn.IFS(Sheet1!Q1349="Healthcare Representative",0,Sheet1!Q1349="Human Resources",1,Sheet1!Q1349="Laboratory Technician",2,Sheet1!Q1349="Manager",3,Sheet1!Q1349="Manufacturing Director",4,Sheet1!Q1349="Research Director",5,Sheet1!Q1349="Research Scientist",6,Sheet1!Q1349="Sales Executive",7,Sheet1!Q1349="Sales Representative",8)</f>
        <v>1</v>
      </c>
      <c r="Q1349">
        <v>4</v>
      </c>
      <c r="R1349">
        <f>IF(Sheet1!S1349="Single",0,IF(Sheet1!S1349="Married",1,2))</f>
        <v>0</v>
      </c>
      <c r="S1349">
        <v>3886</v>
      </c>
      <c r="T1349">
        <v>4223</v>
      </c>
      <c r="U1349">
        <v>1</v>
      </c>
      <c r="V1349">
        <f>IF(Sheet1!X1349="No",0,1)</f>
        <v>0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</row>
    <row r="1350" spans="1:34" x14ac:dyDescent="0.3">
      <c r="A1350">
        <f>IF(Sheet1!C1350="No",0,1)</f>
        <v>0</v>
      </c>
      <c r="B1350">
        <v>40</v>
      </c>
      <c r="C1350">
        <f>IF(Sheet1!D1350="Non-Travel",0,IF(Sheet1!D1350="Travel_Frequently",1,2))</f>
        <v>2</v>
      </c>
      <c r="D1350">
        <v>1137</v>
      </c>
      <c r="E1350">
        <f>IF(Sheet1!F1350="Human Resources",0,IF(Sheet1!F1350="Research &amp; Development",1,2))</f>
        <v>1</v>
      </c>
      <c r="F1350">
        <v>1</v>
      </c>
      <c r="G1350">
        <v>4</v>
      </c>
      <c r="H1350" cm="1">
        <f t="array" ref="H1350">_xlfn.IFS(Sheet1!I1350="Human Resources",0,Sheet1!I1350="Life Sciences",1,Sheet1!I1350="Marketing",2,Sheet1!I1350="Medical",3,Sheet1!I1350="Technical Degree",4,Sheet1!I1350="Other",5)</f>
        <v>1</v>
      </c>
      <c r="I1350">
        <v>1</v>
      </c>
      <c r="J1350">
        <v>1892</v>
      </c>
      <c r="K1350">
        <v>1</v>
      </c>
      <c r="L1350">
        <f>IF(Sheet1!M1350="Male",0,1)</f>
        <v>0</v>
      </c>
      <c r="M1350">
        <v>98</v>
      </c>
      <c r="N1350">
        <v>3</v>
      </c>
      <c r="O1350">
        <v>4</v>
      </c>
      <c r="P1350" cm="1">
        <f t="array" ref="P1350">_xlfn.IFS(Sheet1!Q1350="Healthcare Representative",0,Sheet1!Q1350="Human Resources",1,Sheet1!Q1350="Laboratory Technician",2,Sheet1!Q1350="Manager",3,Sheet1!Q1350="Manufacturing Director",4,Sheet1!Q1350="Research Director",5,Sheet1!Q1350="Research Scientist",6,Sheet1!Q1350="Sales Executive",7,Sheet1!Q1350="Sales Representative",8)</f>
        <v>3</v>
      </c>
      <c r="Q1350">
        <v>1</v>
      </c>
      <c r="R1350">
        <f>IF(Sheet1!S1350="Single",0,IF(Sheet1!S1350="Married",1,2))</f>
        <v>2</v>
      </c>
      <c r="S1350">
        <v>16823</v>
      </c>
      <c r="T1350">
        <v>18991</v>
      </c>
      <c r="U1350">
        <v>2</v>
      </c>
      <c r="V1350">
        <f>IF(Sheet1!X1350="No",0,1)</f>
        <v>0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</row>
    <row r="1351" spans="1:34" x14ac:dyDescent="0.3">
      <c r="A1351">
        <f>IF(Sheet1!C1351="No",0,1)</f>
        <v>0</v>
      </c>
      <c r="B1351">
        <v>26</v>
      </c>
      <c r="C1351">
        <f>IF(Sheet1!D1351="Non-Travel",0,IF(Sheet1!D1351="Travel_Frequently",1,2))</f>
        <v>2</v>
      </c>
      <c r="D1351">
        <v>482</v>
      </c>
      <c r="E1351">
        <f>IF(Sheet1!F1351="Human Resources",0,IF(Sheet1!F1351="Research &amp; Development",1,2))</f>
        <v>1</v>
      </c>
      <c r="F1351">
        <v>1</v>
      </c>
      <c r="G1351">
        <v>2</v>
      </c>
      <c r="H1351" cm="1">
        <f t="array" ref="H1351">_xlfn.IFS(Sheet1!I1351="Human Resources",0,Sheet1!I1351="Life Sciences",1,Sheet1!I1351="Marketing",2,Sheet1!I1351="Medical",3,Sheet1!I1351="Technical Degree",4,Sheet1!I1351="Other",5)</f>
        <v>1</v>
      </c>
      <c r="I1351">
        <v>1</v>
      </c>
      <c r="J1351">
        <v>1893</v>
      </c>
      <c r="K1351">
        <v>2</v>
      </c>
      <c r="L1351">
        <f>IF(Sheet1!M1351="Male",0,1)</f>
        <v>1</v>
      </c>
      <c r="M1351">
        <v>90</v>
      </c>
      <c r="N1351">
        <v>2</v>
      </c>
      <c r="O1351">
        <v>1</v>
      </c>
      <c r="P1351" cm="1">
        <f t="array" ref="P1351">_xlfn.IFS(Sheet1!Q1351="Healthcare Representative",0,Sheet1!Q1351="Human Resources",1,Sheet1!Q1351="Laboratory Technician",2,Sheet1!Q1351="Manager",3,Sheet1!Q1351="Manufacturing Director",4,Sheet1!Q1351="Research Director",5,Sheet1!Q1351="Research Scientist",6,Sheet1!Q1351="Sales Executive",7,Sheet1!Q1351="Sales Representative",8)</f>
        <v>6</v>
      </c>
      <c r="Q1351">
        <v>3</v>
      </c>
      <c r="R1351">
        <f>IF(Sheet1!S1351="Single",0,IF(Sheet1!S1351="Married",1,2))</f>
        <v>1</v>
      </c>
      <c r="S1351">
        <v>2933</v>
      </c>
      <c r="T1351">
        <v>14908</v>
      </c>
      <c r="U1351">
        <v>1</v>
      </c>
      <c r="V1351">
        <f>IF(Sheet1!X1351="No",0,1)</f>
        <v>1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</row>
    <row r="1352" spans="1:34" x14ac:dyDescent="0.3">
      <c r="A1352">
        <f>IF(Sheet1!C1352="No",0,1)</f>
        <v>0</v>
      </c>
      <c r="B1352">
        <v>27</v>
      </c>
      <c r="C1352">
        <f>IF(Sheet1!D1352="Non-Travel",0,IF(Sheet1!D1352="Travel_Frequently",1,2))</f>
        <v>2</v>
      </c>
      <c r="D1352">
        <v>511</v>
      </c>
      <c r="E1352">
        <f>IF(Sheet1!F1352="Human Resources",0,IF(Sheet1!F1352="Research &amp; Development",1,2))</f>
        <v>2</v>
      </c>
      <c r="F1352">
        <v>2</v>
      </c>
      <c r="G1352">
        <v>2</v>
      </c>
      <c r="H1352" cm="1">
        <f t="array" ref="H1352">_xlfn.IFS(Sheet1!I1352="Human Resources",0,Sheet1!I1352="Life Sciences",1,Sheet1!I1352="Marketing",2,Sheet1!I1352="Medical",3,Sheet1!I1352="Technical Degree",4,Sheet1!I1352="Other",5)</f>
        <v>3</v>
      </c>
      <c r="I1352">
        <v>1</v>
      </c>
      <c r="J1352">
        <v>1898</v>
      </c>
      <c r="K1352">
        <v>1</v>
      </c>
      <c r="L1352">
        <f>IF(Sheet1!M1352="Male",0,1)</f>
        <v>1</v>
      </c>
      <c r="M1352">
        <v>89</v>
      </c>
      <c r="N1352">
        <v>4</v>
      </c>
      <c r="O1352">
        <v>2</v>
      </c>
      <c r="P1352" cm="1">
        <f t="array" ref="P1352">_xlfn.IFS(Sheet1!Q1352="Healthcare Representative",0,Sheet1!Q1352="Human Resources",1,Sheet1!Q1352="Laboratory Technician",2,Sheet1!Q1352="Manager",3,Sheet1!Q1352="Manufacturing Director",4,Sheet1!Q1352="Research Director",5,Sheet1!Q1352="Research Scientist",6,Sheet1!Q1352="Sales Executive",7,Sheet1!Q1352="Sales Representative",8)</f>
        <v>7</v>
      </c>
      <c r="Q1352">
        <v>3</v>
      </c>
      <c r="R1352">
        <f>IF(Sheet1!S1352="Single",0,IF(Sheet1!S1352="Married",1,2))</f>
        <v>0</v>
      </c>
      <c r="S1352">
        <v>6500</v>
      </c>
      <c r="T1352">
        <v>26997</v>
      </c>
      <c r="U1352">
        <v>0</v>
      </c>
      <c r="V1352">
        <f>IF(Sheet1!X1352="No",0,1)</f>
        <v>0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</row>
    <row r="1353" spans="1:34" x14ac:dyDescent="0.3">
      <c r="A1353">
        <f>IF(Sheet1!C1353="No",0,1)</f>
        <v>0</v>
      </c>
      <c r="B1353">
        <v>48</v>
      </c>
      <c r="C1353">
        <f>IF(Sheet1!D1353="Non-Travel",0,IF(Sheet1!D1353="Travel_Frequently",1,2))</f>
        <v>1</v>
      </c>
      <c r="D1353">
        <v>117</v>
      </c>
      <c r="E1353">
        <f>IF(Sheet1!F1353="Human Resources",0,IF(Sheet1!F1353="Research &amp; Development",1,2))</f>
        <v>1</v>
      </c>
      <c r="F1353">
        <v>22</v>
      </c>
      <c r="G1353">
        <v>3</v>
      </c>
      <c r="H1353" cm="1">
        <f t="array" ref="H1353">_xlfn.IFS(Sheet1!I1353="Human Resources",0,Sheet1!I1353="Life Sciences",1,Sheet1!I1353="Marketing",2,Sheet1!I1353="Medical",3,Sheet1!I1353="Technical Degree",4,Sheet1!I1353="Other",5)</f>
        <v>3</v>
      </c>
      <c r="I1353">
        <v>1</v>
      </c>
      <c r="J1353">
        <v>1900</v>
      </c>
      <c r="K1353">
        <v>4</v>
      </c>
      <c r="L1353">
        <f>IF(Sheet1!M1353="Male",0,1)</f>
        <v>1</v>
      </c>
      <c r="M1353">
        <v>58</v>
      </c>
      <c r="N1353">
        <v>3</v>
      </c>
      <c r="O1353">
        <v>4</v>
      </c>
      <c r="P1353" cm="1">
        <f t="array" ref="P1353">_xlfn.IFS(Sheet1!Q1353="Healthcare Representative",0,Sheet1!Q1353="Human Resources",1,Sheet1!Q1353="Laboratory Technician",2,Sheet1!Q1353="Manager",3,Sheet1!Q1353="Manufacturing Director",4,Sheet1!Q1353="Research Director",5,Sheet1!Q1353="Research Scientist",6,Sheet1!Q1353="Sales Executive",7,Sheet1!Q1353="Sales Representative",8)</f>
        <v>3</v>
      </c>
      <c r="Q1353">
        <v>4</v>
      </c>
      <c r="R1353">
        <f>IF(Sheet1!S1353="Single",0,IF(Sheet1!S1353="Married",1,2))</f>
        <v>2</v>
      </c>
      <c r="S1353">
        <v>17174</v>
      </c>
      <c r="T1353">
        <v>2437</v>
      </c>
      <c r="U1353">
        <v>3</v>
      </c>
      <c r="V1353">
        <f>IF(Sheet1!X1353="No",0,1)</f>
        <v>0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</row>
    <row r="1354" spans="1:34" x14ac:dyDescent="0.3">
      <c r="A1354">
        <f>IF(Sheet1!C1354="No",0,1)</f>
        <v>0</v>
      </c>
      <c r="B1354">
        <v>44</v>
      </c>
      <c r="C1354">
        <f>IF(Sheet1!D1354="Non-Travel",0,IF(Sheet1!D1354="Travel_Frequently",1,2))</f>
        <v>2</v>
      </c>
      <c r="D1354">
        <v>170</v>
      </c>
      <c r="E1354">
        <f>IF(Sheet1!F1354="Human Resources",0,IF(Sheet1!F1354="Research &amp; Development",1,2))</f>
        <v>1</v>
      </c>
      <c r="F1354">
        <v>1</v>
      </c>
      <c r="G1354">
        <v>4</v>
      </c>
      <c r="H1354" cm="1">
        <f t="array" ref="H1354">_xlfn.IFS(Sheet1!I1354="Human Resources",0,Sheet1!I1354="Life Sciences",1,Sheet1!I1354="Marketing",2,Sheet1!I1354="Medical",3,Sheet1!I1354="Technical Degree",4,Sheet1!I1354="Other",5)</f>
        <v>1</v>
      </c>
      <c r="I1354">
        <v>1</v>
      </c>
      <c r="J1354">
        <v>1903</v>
      </c>
      <c r="K1354">
        <v>2</v>
      </c>
      <c r="L1354">
        <f>IF(Sheet1!M1354="Male",0,1)</f>
        <v>0</v>
      </c>
      <c r="M1354">
        <v>78</v>
      </c>
      <c r="N1354">
        <v>4</v>
      </c>
      <c r="O1354">
        <v>2</v>
      </c>
      <c r="P1354" cm="1">
        <f t="array" ref="P1354">_xlfn.IFS(Sheet1!Q1354="Healthcare Representative",0,Sheet1!Q1354="Human Resources",1,Sheet1!Q1354="Laboratory Technician",2,Sheet1!Q1354="Manager",3,Sheet1!Q1354="Manufacturing Director",4,Sheet1!Q1354="Research Director",5,Sheet1!Q1354="Research Scientist",6,Sheet1!Q1354="Sales Executive",7,Sheet1!Q1354="Sales Representative",8)</f>
        <v>0</v>
      </c>
      <c r="Q1354">
        <v>1</v>
      </c>
      <c r="R1354">
        <f>IF(Sheet1!S1354="Single",0,IF(Sheet1!S1354="Married",1,2))</f>
        <v>1</v>
      </c>
      <c r="S1354">
        <v>5033</v>
      </c>
      <c r="T1354">
        <v>9364</v>
      </c>
      <c r="U1354">
        <v>2</v>
      </c>
      <c r="V1354">
        <f>IF(Sheet1!X1354="No",0,1)</f>
        <v>0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</row>
    <row r="1355" spans="1:34" x14ac:dyDescent="0.3">
      <c r="A1355">
        <f>IF(Sheet1!C1355="No",0,1)</f>
        <v>1</v>
      </c>
      <c r="B1355">
        <v>34</v>
      </c>
      <c r="C1355">
        <f>IF(Sheet1!D1355="Non-Travel",0,IF(Sheet1!D1355="Travel_Frequently",1,2))</f>
        <v>0</v>
      </c>
      <c r="D1355">
        <v>967</v>
      </c>
      <c r="E1355">
        <f>IF(Sheet1!F1355="Human Resources",0,IF(Sheet1!F1355="Research &amp; Development",1,2))</f>
        <v>1</v>
      </c>
      <c r="F1355">
        <v>16</v>
      </c>
      <c r="G1355">
        <v>4</v>
      </c>
      <c r="H1355" cm="1">
        <f t="array" ref="H1355">_xlfn.IFS(Sheet1!I1355="Human Resources",0,Sheet1!I1355="Life Sciences",1,Sheet1!I1355="Marketing",2,Sheet1!I1355="Medical",3,Sheet1!I1355="Technical Degree",4,Sheet1!I1355="Other",5)</f>
        <v>4</v>
      </c>
      <c r="I1355">
        <v>1</v>
      </c>
      <c r="J1355">
        <v>1905</v>
      </c>
      <c r="K1355">
        <v>4</v>
      </c>
      <c r="L1355">
        <f>IF(Sheet1!M1355="Male",0,1)</f>
        <v>0</v>
      </c>
      <c r="M1355">
        <v>85</v>
      </c>
      <c r="N1355">
        <v>1</v>
      </c>
      <c r="O1355">
        <v>1</v>
      </c>
      <c r="P1355" cm="1">
        <f t="array" ref="P1355">_xlfn.IFS(Sheet1!Q1355="Healthcare Representative",0,Sheet1!Q1355="Human Resources",1,Sheet1!Q1355="Laboratory Technician",2,Sheet1!Q1355="Manager",3,Sheet1!Q1355="Manufacturing Director",4,Sheet1!Q1355="Research Director",5,Sheet1!Q1355="Research Scientist",6,Sheet1!Q1355="Sales Executive",7,Sheet1!Q1355="Sales Representative",8)</f>
        <v>6</v>
      </c>
      <c r="Q1355">
        <v>1</v>
      </c>
      <c r="R1355">
        <f>IF(Sheet1!S1355="Single",0,IF(Sheet1!S1355="Married",1,2))</f>
        <v>1</v>
      </c>
      <c r="S1355">
        <v>2307</v>
      </c>
      <c r="T1355">
        <v>14460</v>
      </c>
      <c r="U1355">
        <v>1</v>
      </c>
      <c r="V1355">
        <f>IF(Sheet1!X1355="No",0,1)</f>
        <v>1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</row>
    <row r="1356" spans="1:34" x14ac:dyDescent="0.3">
      <c r="A1356">
        <f>IF(Sheet1!C1356="No",0,1)</f>
        <v>1</v>
      </c>
      <c r="B1356">
        <v>56</v>
      </c>
      <c r="C1356">
        <f>IF(Sheet1!D1356="Non-Travel",0,IF(Sheet1!D1356="Travel_Frequently",1,2))</f>
        <v>2</v>
      </c>
      <c r="D1356">
        <v>1162</v>
      </c>
      <c r="E1356">
        <f>IF(Sheet1!F1356="Human Resources",0,IF(Sheet1!F1356="Research &amp; Development",1,2))</f>
        <v>1</v>
      </c>
      <c r="F1356">
        <v>24</v>
      </c>
      <c r="G1356">
        <v>2</v>
      </c>
      <c r="H1356" cm="1">
        <f t="array" ref="H1356">_xlfn.IFS(Sheet1!I1356="Human Resources",0,Sheet1!I1356="Life Sciences",1,Sheet1!I1356="Marketing",2,Sheet1!I1356="Medical",3,Sheet1!I1356="Technical Degree",4,Sheet1!I1356="Other",5)</f>
        <v>1</v>
      </c>
      <c r="I1356">
        <v>1</v>
      </c>
      <c r="J1356">
        <v>1907</v>
      </c>
      <c r="K1356">
        <v>1</v>
      </c>
      <c r="L1356">
        <f>IF(Sheet1!M1356="Male",0,1)</f>
        <v>0</v>
      </c>
      <c r="M1356">
        <v>97</v>
      </c>
      <c r="N1356">
        <v>3</v>
      </c>
      <c r="O1356">
        <v>1</v>
      </c>
      <c r="P1356" cm="1">
        <f t="array" ref="P1356">_xlfn.IFS(Sheet1!Q1356="Healthcare Representative",0,Sheet1!Q1356="Human Resources",1,Sheet1!Q1356="Laboratory Technician",2,Sheet1!Q1356="Manager",3,Sheet1!Q1356="Manufacturing Director",4,Sheet1!Q1356="Research Director",5,Sheet1!Q1356="Research Scientist",6,Sheet1!Q1356="Sales Executive",7,Sheet1!Q1356="Sales Representative",8)</f>
        <v>2</v>
      </c>
      <c r="Q1356">
        <v>4</v>
      </c>
      <c r="R1356">
        <f>IF(Sheet1!S1356="Single",0,IF(Sheet1!S1356="Married",1,2))</f>
        <v>0</v>
      </c>
      <c r="S1356">
        <v>2587</v>
      </c>
      <c r="T1356">
        <v>10261</v>
      </c>
      <c r="U1356">
        <v>1</v>
      </c>
      <c r="V1356">
        <f>IF(Sheet1!X1356="No",0,1)</f>
        <v>0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</row>
    <row r="1357" spans="1:34" x14ac:dyDescent="0.3">
      <c r="A1357">
        <f>IF(Sheet1!C1357="No",0,1)</f>
        <v>0</v>
      </c>
      <c r="B1357">
        <v>36</v>
      </c>
      <c r="C1357">
        <f>IF(Sheet1!D1357="Non-Travel",0,IF(Sheet1!D1357="Travel_Frequently",1,2))</f>
        <v>2</v>
      </c>
      <c r="D1357">
        <v>335</v>
      </c>
      <c r="E1357">
        <f>IF(Sheet1!F1357="Human Resources",0,IF(Sheet1!F1357="Research &amp; Development",1,2))</f>
        <v>2</v>
      </c>
      <c r="F1357">
        <v>17</v>
      </c>
      <c r="G1357">
        <v>2</v>
      </c>
      <c r="H1357" cm="1">
        <f t="array" ref="H1357">_xlfn.IFS(Sheet1!I1357="Human Resources",0,Sheet1!I1357="Life Sciences",1,Sheet1!I1357="Marketing",2,Sheet1!I1357="Medical",3,Sheet1!I1357="Technical Degree",4,Sheet1!I1357="Other",5)</f>
        <v>2</v>
      </c>
      <c r="I1357">
        <v>1</v>
      </c>
      <c r="J1357">
        <v>1908</v>
      </c>
      <c r="K1357">
        <v>3</v>
      </c>
      <c r="L1357">
        <f>IF(Sheet1!M1357="Male",0,1)</f>
        <v>0</v>
      </c>
      <c r="M1357">
        <v>33</v>
      </c>
      <c r="N1357">
        <v>2</v>
      </c>
      <c r="O1357">
        <v>2</v>
      </c>
      <c r="P1357" cm="1">
        <f t="array" ref="P1357">_xlfn.IFS(Sheet1!Q1357="Healthcare Representative",0,Sheet1!Q1357="Human Resources",1,Sheet1!Q1357="Laboratory Technician",2,Sheet1!Q1357="Manager",3,Sheet1!Q1357="Manufacturing Director",4,Sheet1!Q1357="Research Director",5,Sheet1!Q1357="Research Scientist",6,Sheet1!Q1357="Sales Executive",7,Sheet1!Q1357="Sales Representative",8)</f>
        <v>7</v>
      </c>
      <c r="Q1357">
        <v>2</v>
      </c>
      <c r="R1357">
        <f>IF(Sheet1!S1357="Single",0,IF(Sheet1!S1357="Married",1,2))</f>
        <v>1</v>
      </c>
      <c r="S1357">
        <v>5507</v>
      </c>
      <c r="T1357">
        <v>16822</v>
      </c>
      <c r="U1357">
        <v>2</v>
      </c>
      <c r="V1357">
        <f>IF(Sheet1!X1357="No",0,1)</f>
        <v>0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</row>
    <row r="1358" spans="1:34" x14ac:dyDescent="0.3">
      <c r="A1358">
        <f>IF(Sheet1!C1358="No",0,1)</f>
        <v>0</v>
      </c>
      <c r="B1358">
        <v>41</v>
      </c>
      <c r="C1358">
        <f>IF(Sheet1!D1358="Non-Travel",0,IF(Sheet1!D1358="Travel_Frequently",1,2))</f>
        <v>2</v>
      </c>
      <c r="D1358">
        <v>337</v>
      </c>
      <c r="E1358">
        <f>IF(Sheet1!F1358="Human Resources",0,IF(Sheet1!F1358="Research &amp; Development",1,2))</f>
        <v>2</v>
      </c>
      <c r="F1358">
        <v>8</v>
      </c>
      <c r="G1358">
        <v>3</v>
      </c>
      <c r="H1358" cm="1">
        <f t="array" ref="H1358">_xlfn.IFS(Sheet1!I1358="Human Resources",0,Sheet1!I1358="Life Sciences",1,Sheet1!I1358="Marketing",2,Sheet1!I1358="Medical",3,Sheet1!I1358="Technical Degree",4,Sheet1!I1358="Other",5)</f>
        <v>2</v>
      </c>
      <c r="I1358">
        <v>1</v>
      </c>
      <c r="J1358">
        <v>1909</v>
      </c>
      <c r="K1358">
        <v>3</v>
      </c>
      <c r="L1358">
        <f>IF(Sheet1!M1358="Male",0,1)</f>
        <v>1</v>
      </c>
      <c r="M1358">
        <v>54</v>
      </c>
      <c r="N1358">
        <v>3</v>
      </c>
      <c r="O1358">
        <v>2</v>
      </c>
      <c r="P1358" cm="1">
        <f t="array" ref="P1358">_xlfn.IFS(Sheet1!Q1358="Healthcare Representative",0,Sheet1!Q1358="Human Resources",1,Sheet1!Q1358="Laboratory Technician",2,Sheet1!Q1358="Manager",3,Sheet1!Q1358="Manufacturing Director",4,Sheet1!Q1358="Research Director",5,Sheet1!Q1358="Research Scientist",6,Sheet1!Q1358="Sales Executive",7,Sheet1!Q1358="Sales Representative",8)</f>
        <v>7</v>
      </c>
      <c r="Q1358">
        <v>2</v>
      </c>
      <c r="R1358">
        <f>IF(Sheet1!S1358="Single",0,IF(Sheet1!S1358="Married",1,2))</f>
        <v>1</v>
      </c>
      <c r="S1358">
        <v>4393</v>
      </c>
      <c r="T1358">
        <v>26841</v>
      </c>
      <c r="U1358">
        <v>5</v>
      </c>
      <c r="V1358">
        <f>IF(Sheet1!X1358="No",0,1)</f>
        <v>0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</row>
    <row r="1359" spans="1:34" x14ac:dyDescent="0.3">
      <c r="A1359">
        <f>IF(Sheet1!C1359="No",0,1)</f>
        <v>0</v>
      </c>
      <c r="B1359">
        <v>42</v>
      </c>
      <c r="C1359">
        <f>IF(Sheet1!D1359="Non-Travel",0,IF(Sheet1!D1359="Travel_Frequently",1,2))</f>
        <v>2</v>
      </c>
      <c r="D1359">
        <v>1396</v>
      </c>
      <c r="E1359">
        <f>IF(Sheet1!F1359="Human Resources",0,IF(Sheet1!F1359="Research &amp; Development",1,2))</f>
        <v>1</v>
      </c>
      <c r="F1359">
        <v>6</v>
      </c>
      <c r="G1359">
        <v>3</v>
      </c>
      <c r="H1359" cm="1">
        <f t="array" ref="H1359">_xlfn.IFS(Sheet1!I1359="Human Resources",0,Sheet1!I1359="Life Sciences",1,Sheet1!I1359="Marketing",2,Sheet1!I1359="Medical",3,Sheet1!I1359="Technical Degree",4,Sheet1!I1359="Other",5)</f>
        <v>3</v>
      </c>
      <c r="I1359">
        <v>1</v>
      </c>
      <c r="J1359">
        <v>1911</v>
      </c>
      <c r="K1359">
        <v>3</v>
      </c>
      <c r="L1359">
        <f>IF(Sheet1!M1359="Male",0,1)</f>
        <v>0</v>
      </c>
      <c r="M1359">
        <v>83</v>
      </c>
      <c r="N1359">
        <v>3</v>
      </c>
      <c r="O1359">
        <v>3</v>
      </c>
      <c r="P1359" cm="1">
        <f t="array" ref="P1359">_xlfn.IFS(Sheet1!Q1359="Healthcare Representative",0,Sheet1!Q1359="Human Resources",1,Sheet1!Q1359="Laboratory Technician",2,Sheet1!Q1359="Manager",3,Sheet1!Q1359="Manufacturing Director",4,Sheet1!Q1359="Research Director",5,Sheet1!Q1359="Research Scientist",6,Sheet1!Q1359="Sales Executive",7,Sheet1!Q1359="Sales Representative",8)</f>
        <v>5</v>
      </c>
      <c r="Q1359">
        <v>1</v>
      </c>
      <c r="R1359">
        <f>IF(Sheet1!S1359="Single",0,IF(Sheet1!S1359="Married",1,2))</f>
        <v>1</v>
      </c>
      <c r="S1359">
        <v>13348</v>
      </c>
      <c r="T1359">
        <v>14842</v>
      </c>
      <c r="U1359">
        <v>9</v>
      </c>
      <c r="V1359">
        <f>IF(Sheet1!X1359="No",0,1)</f>
        <v>0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</row>
    <row r="1360" spans="1:34" x14ac:dyDescent="0.3">
      <c r="A1360">
        <f>IF(Sheet1!C1360="No",0,1)</f>
        <v>0</v>
      </c>
      <c r="B1360">
        <v>31</v>
      </c>
      <c r="C1360">
        <f>IF(Sheet1!D1360="Non-Travel",0,IF(Sheet1!D1360="Travel_Frequently",1,2))</f>
        <v>2</v>
      </c>
      <c r="D1360">
        <v>1079</v>
      </c>
      <c r="E1360">
        <f>IF(Sheet1!F1360="Human Resources",0,IF(Sheet1!F1360="Research &amp; Development",1,2))</f>
        <v>2</v>
      </c>
      <c r="F1360">
        <v>10</v>
      </c>
      <c r="G1360">
        <v>2</v>
      </c>
      <c r="H1360" cm="1">
        <f t="array" ref="H1360">_xlfn.IFS(Sheet1!I1360="Human Resources",0,Sheet1!I1360="Life Sciences",1,Sheet1!I1360="Marketing",2,Sheet1!I1360="Medical",3,Sheet1!I1360="Technical Degree",4,Sheet1!I1360="Other",5)</f>
        <v>3</v>
      </c>
      <c r="I1360">
        <v>1</v>
      </c>
      <c r="J1360">
        <v>1912</v>
      </c>
      <c r="K1360">
        <v>3</v>
      </c>
      <c r="L1360">
        <f>IF(Sheet1!M1360="Male",0,1)</f>
        <v>1</v>
      </c>
      <c r="M1360">
        <v>86</v>
      </c>
      <c r="N1360">
        <v>3</v>
      </c>
      <c r="O1360">
        <v>2</v>
      </c>
      <c r="P1360" cm="1">
        <f t="array" ref="P1360">_xlfn.IFS(Sheet1!Q1360="Healthcare Representative",0,Sheet1!Q1360="Human Resources",1,Sheet1!Q1360="Laboratory Technician",2,Sheet1!Q1360="Manager",3,Sheet1!Q1360="Manufacturing Director",4,Sheet1!Q1360="Research Director",5,Sheet1!Q1360="Research Scientist",6,Sheet1!Q1360="Sales Executive",7,Sheet1!Q1360="Sales Representative",8)</f>
        <v>7</v>
      </c>
      <c r="Q1360">
        <v>4</v>
      </c>
      <c r="R1360">
        <f>IF(Sheet1!S1360="Single",0,IF(Sheet1!S1360="Married",1,2))</f>
        <v>2</v>
      </c>
      <c r="S1360">
        <v>6583</v>
      </c>
      <c r="T1360">
        <v>20115</v>
      </c>
      <c r="U1360">
        <v>2</v>
      </c>
      <c r="V1360">
        <f>IF(Sheet1!X1360="No",0,1)</f>
        <v>1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</row>
    <row r="1361" spans="1:34" x14ac:dyDescent="0.3">
      <c r="A1361">
        <f>IF(Sheet1!C1361="No",0,1)</f>
        <v>0</v>
      </c>
      <c r="B1361">
        <v>34</v>
      </c>
      <c r="C1361">
        <f>IF(Sheet1!D1361="Non-Travel",0,IF(Sheet1!D1361="Travel_Frequently",1,2))</f>
        <v>2</v>
      </c>
      <c r="D1361">
        <v>735</v>
      </c>
      <c r="E1361">
        <f>IF(Sheet1!F1361="Human Resources",0,IF(Sheet1!F1361="Research &amp; Development",1,2))</f>
        <v>2</v>
      </c>
      <c r="F1361">
        <v>3</v>
      </c>
      <c r="G1361">
        <v>1</v>
      </c>
      <c r="H1361" cm="1">
        <f t="array" ref="H1361">_xlfn.IFS(Sheet1!I1361="Human Resources",0,Sheet1!I1361="Life Sciences",1,Sheet1!I1361="Marketing",2,Sheet1!I1361="Medical",3,Sheet1!I1361="Technical Degree",4,Sheet1!I1361="Other",5)</f>
        <v>3</v>
      </c>
      <c r="I1361">
        <v>1</v>
      </c>
      <c r="J1361">
        <v>1915</v>
      </c>
      <c r="K1361">
        <v>4</v>
      </c>
      <c r="L1361">
        <f>IF(Sheet1!M1361="Male",0,1)</f>
        <v>1</v>
      </c>
      <c r="M1361">
        <v>75</v>
      </c>
      <c r="N1361">
        <v>2</v>
      </c>
      <c r="O1361">
        <v>2</v>
      </c>
      <c r="P1361" cm="1">
        <f t="array" ref="P1361">_xlfn.IFS(Sheet1!Q1361="Healthcare Representative",0,Sheet1!Q1361="Human Resources",1,Sheet1!Q1361="Laboratory Technician",2,Sheet1!Q1361="Manager",3,Sheet1!Q1361="Manufacturing Director",4,Sheet1!Q1361="Research Director",5,Sheet1!Q1361="Research Scientist",6,Sheet1!Q1361="Sales Executive",7,Sheet1!Q1361="Sales Representative",8)</f>
        <v>7</v>
      </c>
      <c r="Q1361">
        <v>4</v>
      </c>
      <c r="R1361">
        <f>IF(Sheet1!S1361="Single",0,IF(Sheet1!S1361="Married",1,2))</f>
        <v>1</v>
      </c>
      <c r="S1361">
        <v>8103</v>
      </c>
      <c r="T1361">
        <v>16495</v>
      </c>
      <c r="U1361">
        <v>3</v>
      </c>
      <c r="V1361">
        <f>IF(Sheet1!X1361="No",0,1)</f>
        <v>1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</row>
    <row r="1362" spans="1:34" x14ac:dyDescent="0.3">
      <c r="A1362">
        <f>IF(Sheet1!C1362="No",0,1)</f>
        <v>0</v>
      </c>
      <c r="B1362">
        <v>31</v>
      </c>
      <c r="C1362">
        <f>IF(Sheet1!D1362="Non-Travel",0,IF(Sheet1!D1362="Travel_Frequently",1,2))</f>
        <v>2</v>
      </c>
      <c r="D1362">
        <v>471</v>
      </c>
      <c r="E1362">
        <f>IF(Sheet1!F1362="Human Resources",0,IF(Sheet1!F1362="Research &amp; Development",1,2))</f>
        <v>1</v>
      </c>
      <c r="F1362">
        <v>4</v>
      </c>
      <c r="G1362">
        <v>3</v>
      </c>
      <c r="H1362" cm="1">
        <f t="array" ref="H1362">_xlfn.IFS(Sheet1!I1362="Human Resources",0,Sheet1!I1362="Life Sciences",1,Sheet1!I1362="Marketing",2,Sheet1!I1362="Medical",3,Sheet1!I1362="Technical Degree",4,Sheet1!I1362="Other",5)</f>
        <v>3</v>
      </c>
      <c r="I1362">
        <v>1</v>
      </c>
      <c r="J1362">
        <v>1916</v>
      </c>
      <c r="K1362">
        <v>1</v>
      </c>
      <c r="L1362">
        <f>IF(Sheet1!M1362="Male",0,1)</f>
        <v>1</v>
      </c>
      <c r="M1362">
        <v>62</v>
      </c>
      <c r="N1362">
        <v>4</v>
      </c>
      <c r="O1362">
        <v>1</v>
      </c>
      <c r="P1362" cm="1">
        <f t="array" ref="P1362">_xlfn.IFS(Sheet1!Q1362="Healthcare Representative",0,Sheet1!Q1362="Human Resources",1,Sheet1!Q1362="Laboratory Technician",2,Sheet1!Q1362="Manager",3,Sheet1!Q1362="Manufacturing Director",4,Sheet1!Q1362="Research Director",5,Sheet1!Q1362="Research Scientist",6,Sheet1!Q1362="Sales Executive",7,Sheet1!Q1362="Sales Representative",8)</f>
        <v>2</v>
      </c>
      <c r="Q1362">
        <v>3</v>
      </c>
      <c r="R1362">
        <f>IF(Sheet1!S1362="Single",0,IF(Sheet1!S1362="Married",1,2))</f>
        <v>2</v>
      </c>
      <c r="S1362">
        <v>3978</v>
      </c>
      <c r="T1362">
        <v>16031</v>
      </c>
      <c r="U1362">
        <v>8</v>
      </c>
      <c r="V1362">
        <f>IF(Sheet1!X1362="No",0,1)</f>
        <v>0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</row>
    <row r="1363" spans="1:34" x14ac:dyDescent="0.3">
      <c r="A1363">
        <f>IF(Sheet1!C1363="No",0,1)</f>
        <v>0</v>
      </c>
      <c r="B1363">
        <v>26</v>
      </c>
      <c r="C1363">
        <f>IF(Sheet1!D1363="Non-Travel",0,IF(Sheet1!D1363="Travel_Frequently",1,2))</f>
        <v>1</v>
      </c>
      <c r="D1363">
        <v>1096</v>
      </c>
      <c r="E1363">
        <f>IF(Sheet1!F1363="Human Resources",0,IF(Sheet1!F1363="Research &amp; Development",1,2))</f>
        <v>1</v>
      </c>
      <c r="F1363">
        <v>6</v>
      </c>
      <c r="G1363">
        <v>3</v>
      </c>
      <c r="H1363" cm="1">
        <f t="array" ref="H1363">_xlfn.IFS(Sheet1!I1363="Human Resources",0,Sheet1!I1363="Life Sciences",1,Sheet1!I1363="Marketing",2,Sheet1!I1363="Medical",3,Sheet1!I1363="Technical Degree",4,Sheet1!I1363="Other",5)</f>
        <v>5</v>
      </c>
      <c r="I1363">
        <v>1</v>
      </c>
      <c r="J1363">
        <v>1918</v>
      </c>
      <c r="K1363">
        <v>3</v>
      </c>
      <c r="L1363">
        <f>IF(Sheet1!M1363="Male",0,1)</f>
        <v>0</v>
      </c>
      <c r="M1363">
        <v>61</v>
      </c>
      <c r="N1363">
        <v>4</v>
      </c>
      <c r="O1363">
        <v>1</v>
      </c>
      <c r="P1363" cm="1">
        <f t="array" ref="P1363">_xlfn.IFS(Sheet1!Q1363="Healthcare Representative",0,Sheet1!Q1363="Human Resources",1,Sheet1!Q1363="Laboratory Technician",2,Sheet1!Q1363="Manager",3,Sheet1!Q1363="Manufacturing Director",4,Sheet1!Q1363="Research Director",5,Sheet1!Q1363="Research Scientist",6,Sheet1!Q1363="Sales Executive",7,Sheet1!Q1363="Sales Representative",8)</f>
        <v>2</v>
      </c>
      <c r="Q1363">
        <v>4</v>
      </c>
      <c r="R1363">
        <f>IF(Sheet1!S1363="Single",0,IF(Sheet1!S1363="Married",1,2))</f>
        <v>1</v>
      </c>
      <c r="S1363">
        <v>2544</v>
      </c>
      <c r="T1363">
        <v>7102</v>
      </c>
      <c r="U1363">
        <v>0</v>
      </c>
      <c r="V1363">
        <f>IF(Sheet1!X1363="No",0,1)</f>
        <v>0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</row>
    <row r="1364" spans="1:34" x14ac:dyDescent="0.3">
      <c r="A1364">
        <f>IF(Sheet1!C1364="No",0,1)</f>
        <v>0</v>
      </c>
      <c r="B1364">
        <v>45</v>
      </c>
      <c r="C1364">
        <f>IF(Sheet1!D1364="Non-Travel",0,IF(Sheet1!D1364="Travel_Frequently",1,2))</f>
        <v>1</v>
      </c>
      <c r="D1364">
        <v>1297</v>
      </c>
      <c r="E1364">
        <f>IF(Sheet1!F1364="Human Resources",0,IF(Sheet1!F1364="Research &amp; Development",1,2))</f>
        <v>1</v>
      </c>
      <c r="F1364">
        <v>1</v>
      </c>
      <c r="G1364">
        <v>4</v>
      </c>
      <c r="H1364" cm="1">
        <f t="array" ref="H1364">_xlfn.IFS(Sheet1!I1364="Human Resources",0,Sheet1!I1364="Life Sciences",1,Sheet1!I1364="Marketing",2,Sheet1!I1364="Medical",3,Sheet1!I1364="Technical Degree",4,Sheet1!I1364="Other",5)</f>
        <v>3</v>
      </c>
      <c r="I1364">
        <v>1</v>
      </c>
      <c r="J1364">
        <v>1922</v>
      </c>
      <c r="K1364">
        <v>2</v>
      </c>
      <c r="L1364">
        <f>IF(Sheet1!M1364="Male",0,1)</f>
        <v>0</v>
      </c>
      <c r="M1364">
        <v>44</v>
      </c>
      <c r="N1364">
        <v>3</v>
      </c>
      <c r="O1364">
        <v>2</v>
      </c>
      <c r="P1364" cm="1">
        <f t="array" ref="P1364">_xlfn.IFS(Sheet1!Q1364="Healthcare Representative",0,Sheet1!Q1364="Human Resources",1,Sheet1!Q1364="Laboratory Technician",2,Sheet1!Q1364="Manager",3,Sheet1!Q1364="Manufacturing Director",4,Sheet1!Q1364="Research Director",5,Sheet1!Q1364="Research Scientist",6,Sheet1!Q1364="Sales Executive",7,Sheet1!Q1364="Sales Representative",8)</f>
        <v>0</v>
      </c>
      <c r="Q1364">
        <v>3</v>
      </c>
      <c r="R1364">
        <f>IF(Sheet1!S1364="Single",0,IF(Sheet1!S1364="Married",1,2))</f>
        <v>0</v>
      </c>
      <c r="S1364">
        <v>5399</v>
      </c>
      <c r="T1364">
        <v>14511</v>
      </c>
      <c r="U1364">
        <v>4</v>
      </c>
      <c r="V1364">
        <f>IF(Sheet1!X1364="No",0,1)</f>
        <v>0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</row>
    <row r="1365" spans="1:34" x14ac:dyDescent="0.3">
      <c r="A1365">
        <f>IF(Sheet1!C1365="No",0,1)</f>
        <v>0</v>
      </c>
      <c r="B1365">
        <v>33</v>
      </c>
      <c r="C1365">
        <f>IF(Sheet1!D1365="Non-Travel",0,IF(Sheet1!D1365="Travel_Frequently",1,2))</f>
        <v>2</v>
      </c>
      <c r="D1365">
        <v>217</v>
      </c>
      <c r="E1365">
        <f>IF(Sheet1!F1365="Human Resources",0,IF(Sheet1!F1365="Research &amp; Development",1,2))</f>
        <v>2</v>
      </c>
      <c r="F1365">
        <v>10</v>
      </c>
      <c r="G1365">
        <v>4</v>
      </c>
      <c r="H1365" cm="1">
        <f t="array" ref="H1365">_xlfn.IFS(Sheet1!I1365="Human Resources",0,Sheet1!I1365="Life Sciences",1,Sheet1!I1365="Marketing",2,Sheet1!I1365="Medical",3,Sheet1!I1365="Technical Degree",4,Sheet1!I1365="Other",5)</f>
        <v>2</v>
      </c>
      <c r="I1365">
        <v>1</v>
      </c>
      <c r="J1365">
        <v>1924</v>
      </c>
      <c r="K1365">
        <v>2</v>
      </c>
      <c r="L1365">
        <f>IF(Sheet1!M1365="Male",0,1)</f>
        <v>0</v>
      </c>
      <c r="M1365">
        <v>43</v>
      </c>
      <c r="N1365">
        <v>3</v>
      </c>
      <c r="O1365">
        <v>2</v>
      </c>
      <c r="P1365" cm="1">
        <f t="array" ref="P1365">_xlfn.IFS(Sheet1!Q1365="Healthcare Representative",0,Sheet1!Q1365="Human Resources",1,Sheet1!Q1365="Laboratory Technician",2,Sheet1!Q1365="Manager",3,Sheet1!Q1365="Manufacturing Director",4,Sheet1!Q1365="Research Director",5,Sheet1!Q1365="Research Scientist",6,Sheet1!Q1365="Sales Executive",7,Sheet1!Q1365="Sales Representative",8)</f>
        <v>7</v>
      </c>
      <c r="Q1365">
        <v>3</v>
      </c>
      <c r="R1365">
        <f>IF(Sheet1!S1365="Single",0,IF(Sheet1!S1365="Married",1,2))</f>
        <v>0</v>
      </c>
      <c r="S1365">
        <v>5487</v>
      </c>
      <c r="T1365">
        <v>10410</v>
      </c>
      <c r="U1365">
        <v>1</v>
      </c>
      <c r="V1365">
        <f>IF(Sheet1!X1365="No",0,1)</f>
        <v>0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</row>
    <row r="1366" spans="1:34" x14ac:dyDescent="0.3">
      <c r="A1366">
        <f>IF(Sheet1!C1366="No",0,1)</f>
        <v>0</v>
      </c>
      <c r="B1366">
        <v>28</v>
      </c>
      <c r="C1366">
        <f>IF(Sheet1!D1366="Non-Travel",0,IF(Sheet1!D1366="Travel_Frequently",1,2))</f>
        <v>1</v>
      </c>
      <c r="D1366">
        <v>783</v>
      </c>
      <c r="E1366">
        <f>IF(Sheet1!F1366="Human Resources",0,IF(Sheet1!F1366="Research &amp; Development",1,2))</f>
        <v>2</v>
      </c>
      <c r="F1366">
        <v>1</v>
      </c>
      <c r="G1366">
        <v>2</v>
      </c>
      <c r="H1366" cm="1">
        <f t="array" ref="H1366">_xlfn.IFS(Sheet1!I1366="Human Resources",0,Sheet1!I1366="Life Sciences",1,Sheet1!I1366="Marketing",2,Sheet1!I1366="Medical",3,Sheet1!I1366="Technical Degree",4,Sheet1!I1366="Other",5)</f>
        <v>1</v>
      </c>
      <c r="I1366">
        <v>1</v>
      </c>
      <c r="J1366">
        <v>1927</v>
      </c>
      <c r="K1366">
        <v>3</v>
      </c>
      <c r="L1366">
        <f>IF(Sheet1!M1366="Male",0,1)</f>
        <v>0</v>
      </c>
      <c r="M1366">
        <v>42</v>
      </c>
      <c r="N1366">
        <v>2</v>
      </c>
      <c r="O1366">
        <v>2</v>
      </c>
      <c r="P1366" cm="1">
        <f t="array" ref="P1366">_xlfn.IFS(Sheet1!Q1366="Healthcare Representative",0,Sheet1!Q1366="Human Resources",1,Sheet1!Q1366="Laboratory Technician",2,Sheet1!Q1366="Manager",3,Sheet1!Q1366="Manufacturing Director",4,Sheet1!Q1366="Research Director",5,Sheet1!Q1366="Research Scientist",6,Sheet1!Q1366="Sales Executive",7,Sheet1!Q1366="Sales Representative",8)</f>
        <v>7</v>
      </c>
      <c r="Q1366">
        <v>4</v>
      </c>
      <c r="R1366">
        <f>IF(Sheet1!S1366="Single",0,IF(Sheet1!S1366="Married",1,2))</f>
        <v>1</v>
      </c>
      <c r="S1366">
        <v>6834</v>
      </c>
      <c r="T1366">
        <v>19255</v>
      </c>
      <c r="U1366">
        <v>1</v>
      </c>
      <c r="V1366">
        <f>IF(Sheet1!X1366="No",0,1)</f>
        <v>1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</row>
    <row r="1367" spans="1:34" x14ac:dyDescent="0.3">
      <c r="A1367">
        <f>IF(Sheet1!C1367="No",0,1)</f>
        <v>1</v>
      </c>
      <c r="B1367">
        <v>29</v>
      </c>
      <c r="C1367">
        <f>IF(Sheet1!D1367="Non-Travel",0,IF(Sheet1!D1367="Travel_Frequently",1,2))</f>
        <v>1</v>
      </c>
      <c r="D1367">
        <v>746</v>
      </c>
      <c r="E1367">
        <f>IF(Sheet1!F1367="Human Resources",0,IF(Sheet1!F1367="Research &amp; Development",1,2))</f>
        <v>2</v>
      </c>
      <c r="F1367">
        <v>24</v>
      </c>
      <c r="G1367">
        <v>3</v>
      </c>
      <c r="H1367" cm="1">
        <f t="array" ref="H1367">_xlfn.IFS(Sheet1!I1367="Human Resources",0,Sheet1!I1367="Life Sciences",1,Sheet1!I1367="Marketing",2,Sheet1!I1367="Medical",3,Sheet1!I1367="Technical Degree",4,Sheet1!I1367="Other",5)</f>
        <v>4</v>
      </c>
      <c r="I1367">
        <v>1</v>
      </c>
      <c r="J1367">
        <v>1928</v>
      </c>
      <c r="K1367">
        <v>3</v>
      </c>
      <c r="L1367">
        <f>IF(Sheet1!M1367="Male",0,1)</f>
        <v>0</v>
      </c>
      <c r="M1367">
        <v>45</v>
      </c>
      <c r="N1367">
        <v>4</v>
      </c>
      <c r="O1367">
        <v>1</v>
      </c>
      <c r="P1367" cm="1">
        <f t="array" ref="P1367">_xlfn.IFS(Sheet1!Q1367="Healthcare Representative",0,Sheet1!Q1367="Human Resources",1,Sheet1!Q1367="Laboratory Technician",2,Sheet1!Q1367="Manager",3,Sheet1!Q1367="Manufacturing Director",4,Sheet1!Q1367="Research Director",5,Sheet1!Q1367="Research Scientist",6,Sheet1!Q1367="Sales Executive",7,Sheet1!Q1367="Sales Representative",8)</f>
        <v>8</v>
      </c>
      <c r="Q1367">
        <v>1</v>
      </c>
      <c r="R1367">
        <f>IF(Sheet1!S1367="Single",0,IF(Sheet1!S1367="Married",1,2))</f>
        <v>0</v>
      </c>
      <c r="S1367">
        <v>1091</v>
      </c>
      <c r="T1367">
        <v>10642</v>
      </c>
      <c r="U1367">
        <v>1</v>
      </c>
      <c r="V1367">
        <f>IF(Sheet1!X1367="No",0,1)</f>
        <v>0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</row>
    <row r="1368" spans="1:34" x14ac:dyDescent="0.3">
      <c r="A1368">
        <f>IF(Sheet1!C1368="No",0,1)</f>
        <v>0</v>
      </c>
      <c r="B1368">
        <v>39</v>
      </c>
      <c r="C1368">
        <f>IF(Sheet1!D1368="Non-Travel",0,IF(Sheet1!D1368="Travel_Frequently",1,2))</f>
        <v>0</v>
      </c>
      <c r="D1368">
        <v>1251</v>
      </c>
      <c r="E1368">
        <f>IF(Sheet1!F1368="Human Resources",0,IF(Sheet1!F1368="Research &amp; Development",1,2))</f>
        <v>2</v>
      </c>
      <c r="F1368">
        <v>21</v>
      </c>
      <c r="G1368">
        <v>4</v>
      </c>
      <c r="H1368" cm="1">
        <f t="array" ref="H1368">_xlfn.IFS(Sheet1!I1368="Human Resources",0,Sheet1!I1368="Life Sciences",1,Sheet1!I1368="Marketing",2,Sheet1!I1368="Medical",3,Sheet1!I1368="Technical Degree",4,Sheet1!I1368="Other",5)</f>
        <v>1</v>
      </c>
      <c r="I1368">
        <v>1</v>
      </c>
      <c r="J1368">
        <v>1929</v>
      </c>
      <c r="K1368">
        <v>1</v>
      </c>
      <c r="L1368">
        <f>IF(Sheet1!M1368="Male",0,1)</f>
        <v>1</v>
      </c>
      <c r="M1368">
        <v>32</v>
      </c>
      <c r="N1368">
        <v>1</v>
      </c>
      <c r="O1368">
        <v>2</v>
      </c>
      <c r="P1368" cm="1">
        <f t="array" ref="P1368">_xlfn.IFS(Sheet1!Q1368="Healthcare Representative",0,Sheet1!Q1368="Human Resources",1,Sheet1!Q1368="Laboratory Technician",2,Sheet1!Q1368="Manager",3,Sheet1!Q1368="Manufacturing Director",4,Sheet1!Q1368="Research Director",5,Sheet1!Q1368="Research Scientist",6,Sheet1!Q1368="Sales Executive",7,Sheet1!Q1368="Sales Representative",8)</f>
        <v>7</v>
      </c>
      <c r="Q1368">
        <v>3</v>
      </c>
      <c r="R1368">
        <f>IF(Sheet1!S1368="Single",0,IF(Sheet1!S1368="Married",1,2))</f>
        <v>1</v>
      </c>
      <c r="S1368">
        <v>5736</v>
      </c>
      <c r="T1368">
        <v>3987</v>
      </c>
      <c r="U1368">
        <v>6</v>
      </c>
      <c r="V1368">
        <f>IF(Sheet1!X1368="No",0,1)</f>
        <v>0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</row>
    <row r="1369" spans="1:34" x14ac:dyDescent="0.3">
      <c r="A1369">
        <f>IF(Sheet1!C1369="No",0,1)</f>
        <v>0</v>
      </c>
      <c r="B1369">
        <v>27</v>
      </c>
      <c r="C1369">
        <f>IF(Sheet1!D1369="Non-Travel",0,IF(Sheet1!D1369="Travel_Frequently",1,2))</f>
        <v>2</v>
      </c>
      <c r="D1369">
        <v>1354</v>
      </c>
      <c r="E1369">
        <f>IF(Sheet1!F1369="Human Resources",0,IF(Sheet1!F1369="Research &amp; Development",1,2))</f>
        <v>1</v>
      </c>
      <c r="F1369">
        <v>2</v>
      </c>
      <c r="G1369">
        <v>4</v>
      </c>
      <c r="H1369" cm="1">
        <f t="array" ref="H1369">_xlfn.IFS(Sheet1!I1369="Human Resources",0,Sheet1!I1369="Life Sciences",1,Sheet1!I1369="Marketing",2,Sheet1!I1369="Medical",3,Sheet1!I1369="Technical Degree",4,Sheet1!I1369="Other",5)</f>
        <v>4</v>
      </c>
      <c r="I1369">
        <v>1</v>
      </c>
      <c r="J1369">
        <v>1931</v>
      </c>
      <c r="K1369">
        <v>2</v>
      </c>
      <c r="L1369">
        <f>IF(Sheet1!M1369="Male",0,1)</f>
        <v>0</v>
      </c>
      <c r="M1369">
        <v>41</v>
      </c>
      <c r="N1369">
        <v>3</v>
      </c>
      <c r="O1369">
        <v>1</v>
      </c>
      <c r="P1369" cm="1">
        <f t="array" ref="P1369">_xlfn.IFS(Sheet1!Q1369="Healthcare Representative",0,Sheet1!Q1369="Human Resources",1,Sheet1!Q1369="Laboratory Technician",2,Sheet1!Q1369="Manager",3,Sheet1!Q1369="Manufacturing Director",4,Sheet1!Q1369="Research Director",5,Sheet1!Q1369="Research Scientist",6,Sheet1!Q1369="Sales Executive",7,Sheet1!Q1369="Sales Representative",8)</f>
        <v>6</v>
      </c>
      <c r="Q1369">
        <v>2</v>
      </c>
      <c r="R1369">
        <f>IF(Sheet1!S1369="Single",0,IF(Sheet1!S1369="Married",1,2))</f>
        <v>1</v>
      </c>
      <c r="S1369">
        <v>2226</v>
      </c>
      <c r="T1369">
        <v>6073</v>
      </c>
      <c r="U1369">
        <v>1</v>
      </c>
      <c r="V1369">
        <f>IF(Sheet1!X1369="No",0,1)</f>
        <v>0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</row>
    <row r="1370" spans="1:34" x14ac:dyDescent="0.3">
      <c r="A1370">
        <f>IF(Sheet1!C1370="No",0,1)</f>
        <v>0</v>
      </c>
      <c r="B1370">
        <v>34</v>
      </c>
      <c r="C1370">
        <f>IF(Sheet1!D1370="Non-Travel",0,IF(Sheet1!D1370="Travel_Frequently",1,2))</f>
        <v>1</v>
      </c>
      <c r="D1370">
        <v>735</v>
      </c>
      <c r="E1370">
        <f>IF(Sheet1!F1370="Human Resources",0,IF(Sheet1!F1370="Research &amp; Development",1,2))</f>
        <v>1</v>
      </c>
      <c r="F1370">
        <v>22</v>
      </c>
      <c r="G1370">
        <v>4</v>
      </c>
      <c r="H1370" cm="1">
        <f t="array" ref="H1370">_xlfn.IFS(Sheet1!I1370="Human Resources",0,Sheet1!I1370="Life Sciences",1,Sheet1!I1370="Marketing",2,Sheet1!I1370="Medical",3,Sheet1!I1370="Technical Degree",4,Sheet1!I1370="Other",5)</f>
        <v>5</v>
      </c>
      <c r="I1370">
        <v>1</v>
      </c>
      <c r="J1370">
        <v>1932</v>
      </c>
      <c r="K1370">
        <v>3</v>
      </c>
      <c r="L1370">
        <f>IF(Sheet1!M1370="Male",0,1)</f>
        <v>0</v>
      </c>
      <c r="M1370">
        <v>86</v>
      </c>
      <c r="N1370">
        <v>2</v>
      </c>
      <c r="O1370">
        <v>2</v>
      </c>
      <c r="P1370" cm="1">
        <f t="array" ref="P1370">_xlfn.IFS(Sheet1!Q1370="Healthcare Representative",0,Sheet1!Q1370="Human Resources",1,Sheet1!Q1370="Laboratory Technician",2,Sheet1!Q1370="Manager",3,Sheet1!Q1370="Manufacturing Director",4,Sheet1!Q1370="Research Director",5,Sheet1!Q1370="Research Scientist",6,Sheet1!Q1370="Sales Executive",7,Sheet1!Q1370="Sales Representative",8)</f>
        <v>6</v>
      </c>
      <c r="Q1370">
        <v>4</v>
      </c>
      <c r="R1370">
        <f>IF(Sheet1!S1370="Single",0,IF(Sheet1!S1370="Married",1,2))</f>
        <v>1</v>
      </c>
      <c r="S1370">
        <v>5747</v>
      </c>
      <c r="T1370">
        <v>26496</v>
      </c>
      <c r="U1370">
        <v>1</v>
      </c>
      <c r="V1370">
        <f>IF(Sheet1!X1370="No",0,1)</f>
        <v>1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</row>
    <row r="1371" spans="1:34" x14ac:dyDescent="0.3">
      <c r="A1371">
        <f>IF(Sheet1!C1371="No",0,1)</f>
        <v>1</v>
      </c>
      <c r="B1371">
        <v>28</v>
      </c>
      <c r="C1371">
        <f>IF(Sheet1!D1371="Non-Travel",0,IF(Sheet1!D1371="Travel_Frequently",1,2))</f>
        <v>2</v>
      </c>
      <c r="D1371">
        <v>1475</v>
      </c>
      <c r="E1371">
        <f>IF(Sheet1!F1371="Human Resources",0,IF(Sheet1!F1371="Research &amp; Development",1,2))</f>
        <v>2</v>
      </c>
      <c r="F1371">
        <v>13</v>
      </c>
      <c r="G1371">
        <v>2</v>
      </c>
      <c r="H1371" cm="1">
        <f t="array" ref="H1371">_xlfn.IFS(Sheet1!I1371="Human Resources",0,Sheet1!I1371="Life Sciences",1,Sheet1!I1371="Marketing",2,Sheet1!I1371="Medical",3,Sheet1!I1371="Technical Degree",4,Sheet1!I1371="Other",5)</f>
        <v>2</v>
      </c>
      <c r="I1371">
        <v>1</v>
      </c>
      <c r="J1371">
        <v>1933</v>
      </c>
      <c r="K1371">
        <v>4</v>
      </c>
      <c r="L1371">
        <f>IF(Sheet1!M1371="Male",0,1)</f>
        <v>1</v>
      </c>
      <c r="M1371">
        <v>84</v>
      </c>
      <c r="N1371">
        <v>3</v>
      </c>
      <c r="O1371">
        <v>2</v>
      </c>
      <c r="P1371" cm="1">
        <f t="array" ref="P1371">_xlfn.IFS(Sheet1!Q1371="Healthcare Representative",0,Sheet1!Q1371="Human Resources",1,Sheet1!Q1371="Laboratory Technician",2,Sheet1!Q1371="Manager",3,Sheet1!Q1371="Manufacturing Director",4,Sheet1!Q1371="Research Director",5,Sheet1!Q1371="Research Scientist",6,Sheet1!Q1371="Sales Executive",7,Sheet1!Q1371="Sales Representative",8)</f>
        <v>7</v>
      </c>
      <c r="Q1371">
        <v>3</v>
      </c>
      <c r="R1371">
        <f>IF(Sheet1!S1371="Single",0,IF(Sheet1!S1371="Married",1,2))</f>
        <v>0</v>
      </c>
      <c r="S1371">
        <v>9854</v>
      </c>
      <c r="T1371">
        <v>23352</v>
      </c>
      <c r="U1371">
        <v>3</v>
      </c>
      <c r="V1371">
        <f>IF(Sheet1!X1371="No",0,1)</f>
        <v>1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</row>
    <row r="1372" spans="1:34" x14ac:dyDescent="0.3">
      <c r="A1372">
        <f>IF(Sheet1!C1372="No",0,1)</f>
        <v>0</v>
      </c>
      <c r="B1372">
        <v>47</v>
      </c>
      <c r="C1372">
        <f>IF(Sheet1!D1372="Non-Travel",0,IF(Sheet1!D1372="Travel_Frequently",1,2))</f>
        <v>0</v>
      </c>
      <c r="D1372">
        <v>1169</v>
      </c>
      <c r="E1372">
        <f>IF(Sheet1!F1372="Human Resources",0,IF(Sheet1!F1372="Research &amp; Development",1,2))</f>
        <v>1</v>
      </c>
      <c r="F1372">
        <v>14</v>
      </c>
      <c r="G1372">
        <v>4</v>
      </c>
      <c r="H1372" cm="1">
        <f t="array" ref="H1372">_xlfn.IFS(Sheet1!I1372="Human Resources",0,Sheet1!I1372="Life Sciences",1,Sheet1!I1372="Marketing",2,Sheet1!I1372="Medical",3,Sheet1!I1372="Technical Degree",4,Sheet1!I1372="Other",5)</f>
        <v>4</v>
      </c>
      <c r="I1372">
        <v>1</v>
      </c>
      <c r="J1372">
        <v>1934</v>
      </c>
      <c r="K1372">
        <v>3</v>
      </c>
      <c r="L1372">
        <f>IF(Sheet1!M1372="Male",0,1)</f>
        <v>0</v>
      </c>
      <c r="M1372">
        <v>64</v>
      </c>
      <c r="N1372">
        <v>3</v>
      </c>
      <c r="O1372">
        <v>2</v>
      </c>
      <c r="P1372" cm="1">
        <f t="array" ref="P1372">_xlfn.IFS(Sheet1!Q1372="Healthcare Representative",0,Sheet1!Q1372="Human Resources",1,Sheet1!Q1372="Laboratory Technician",2,Sheet1!Q1372="Manager",3,Sheet1!Q1372="Manufacturing Director",4,Sheet1!Q1372="Research Director",5,Sheet1!Q1372="Research Scientist",6,Sheet1!Q1372="Sales Executive",7,Sheet1!Q1372="Sales Representative",8)</f>
        <v>6</v>
      </c>
      <c r="Q1372">
        <v>2</v>
      </c>
      <c r="R1372">
        <f>IF(Sheet1!S1372="Single",0,IF(Sheet1!S1372="Married",1,2))</f>
        <v>1</v>
      </c>
      <c r="S1372">
        <v>5467</v>
      </c>
      <c r="T1372">
        <v>2125</v>
      </c>
      <c r="U1372">
        <v>8</v>
      </c>
      <c r="V1372">
        <f>IF(Sheet1!X1372="No",0,1)</f>
        <v>0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</row>
    <row r="1373" spans="1:34" x14ac:dyDescent="0.3">
      <c r="A1373">
        <f>IF(Sheet1!C1373="No",0,1)</f>
        <v>0</v>
      </c>
      <c r="B1373">
        <v>56</v>
      </c>
      <c r="C1373">
        <f>IF(Sheet1!D1373="Non-Travel",0,IF(Sheet1!D1373="Travel_Frequently",1,2))</f>
        <v>2</v>
      </c>
      <c r="D1373">
        <v>1443</v>
      </c>
      <c r="E1373">
        <f>IF(Sheet1!F1373="Human Resources",0,IF(Sheet1!F1373="Research &amp; Development",1,2))</f>
        <v>2</v>
      </c>
      <c r="F1373">
        <v>11</v>
      </c>
      <c r="G1373">
        <v>5</v>
      </c>
      <c r="H1373" cm="1">
        <f t="array" ref="H1373">_xlfn.IFS(Sheet1!I1373="Human Resources",0,Sheet1!I1373="Life Sciences",1,Sheet1!I1373="Marketing",2,Sheet1!I1373="Medical",3,Sheet1!I1373="Technical Degree",4,Sheet1!I1373="Other",5)</f>
        <v>2</v>
      </c>
      <c r="I1373">
        <v>1</v>
      </c>
      <c r="J1373">
        <v>1935</v>
      </c>
      <c r="K1373">
        <v>4</v>
      </c>
      <c r="L1373">
        <f>IF(Sheet1!M1373="Male",0,1)</f>
        <v>1</v>
      </c>
      <c r="M1373">
        <v>89</v>
      </c>
      <c r="N1373">
        <v>2</v>
      </c>
      <c r="O1373">
        <v>2</v>
      </c>
      <c r="P1373" cm="1">
        <f t="array" ref="P1373">_xlfn.IFS(Sheet1!Q1373="Healthcare Representative",0,Sheet1!Q1373="Human Resources",1,Sheet1!Q1373="Laboratory Technician",2,Sheet1!Q1373="Manager",3,Sheet1!Q1373="Manufacturing Director",4,Sheet1!Q1373="Research Director",5,Sheet1!Q1373="Research Scientist",6,Sheet1!Q1373="Sales Executive",7,Sheet1!Q1373="Sales Representative",8)</f>
        <v>7</v>
      </c>
      <c r="Q1373">
        <v>1</v>
      </c>
      <c r="R1373">
        <f>IF(Sheet1!S1373="Single",0,IF(Sheet1!S1373="Married",1,2))</f>
        <v>1</v>
      </c>
      <c r="S1373">
        <v>5380</v>
      </c>
      <c r="T1373">
        <v>20328</v>
      </c>
      <c r="U1373">
        <v>4</v>
      </c>
      <c r="V1373">
        <f>IF(Sheet1!X1373="No",0,1)</f>
        <v>0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</row>
    <row r="1374" spans="1:34" x14ac:dyDescent="0.3">
      <c r="A1374">
        <f>IF(Sheet1!C1374="No",0,1)</f>
        <v>0</v>
      </c>
      <c r="B1374">
        <v>39</v>
      </c>
      <c r="C1374">
        <f>IF(Sheet1!D1374="Non-Travel",0,IF(Sheet1!D1374="Travel_Frequently",1,2))</f>
        <v>2</v>
      </c>
      <c r="D1374">
        <v>867</v>
      </c>
      <c r="E1374">
        <f>IF(Sheet1!F1374="Human Resources",0,IF(Sheet1!F1374="Research &amp; Development",1,2))</f>
        <v>1</v>
      </c>
      <c r="F1374">
        <v>9</v>
      </c>
      <c r="G1374">
        <v>2</v>
      </c>
      <c r="H1374" cm="1">
        <f t="array" ref="H1374">_xlfn.IFS(Sheet1!I1374="Human Resources",0,Sheet1!I1374="Life Sciences",1,Sheet1!I1374="Marketing",2,Sheet1!I1374="Medical",3,Sheet1!I1374="Technical Degree",4,Sheet1!I1374="Other",5)</f>
        <v>3</v>
      </c>
      <c r="I1374">
        <v>1</v>
      </c>
      <c r="J1374">
        <v>1936</v>
      </c>
      <c r="K1374">
        <v>1</v>
      </c>
      <c r="L1374">
        <f>IF(Sheet1!M1374="Male",0,1)</f>
        <v>0</v>
      </c>
      <c r="M1374">
        <v>87</v>
      </c>
      <c r="N1374">
        <v>3</v>
      </c>
      <c r="O1374">
        <v>2</v>
      </c>
      <c r="P1374" cm="1">
        <f t="array" ref="P1374">_xlfn.IFS(Sheet1!Q1374="Healthcare Representative",0,Sheet1!Q1374="Human Resources",1,Sheet1!Q1374="Laboratory Technician",2,Sheet1!Q1374="Manager",3,Sheet1!Q1374="Manufacturing Director",4,Sheet1!Q1374="Research Director",5,Sheet1!Q1374="Research Scientist",6,Sheet1!Q1374="Sales Executive",7,Sheet1!Q1374="Sales Representative",8)</f>
        <v>4</v>
      </c>
      <c r="Q1374">
        <v>1</v>
      </c>
      <c r="R1374">
        <f>IF(Sheet1!S1374="Single",0,IF(Sheet1!S1374="Married",1,2))</f>
        <v>1</v>
      </c>
      <c r="S1374">
        <v>5151</v>
      </c>
      <c r="T1374">
        <v>12315</v>
      </c>
      <c r="U1374">
        <v>1</v>
      </c>
      <c r="V1374">
        <f>IF(Sheet1!X1374="No",0,1)</f>
        <v>0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</row>
    <row r="1375" spans="1:34" x14ac:dyDescent="0.3">
      <c r="A1375">
        <f>IF(Sheet1!C1375="No",0,1)</f>
        <v>0</v>
      </c>
      <c r="B1375">
        <v>38</v>
      </c>
      <c r="C1375">
        <f>IF(Sheet1!D1375="Non-Travel",0,IF(Sheet1!D1375="Travel_Frequently",1,2))</f>
        <v>1</v>
      </c>
      <c r="D1375">
        <v>1394</v>
      </c>
      <c r="E1375">
        <f>IF(Sheet1!F1375="Human Resources",0,IF(Sheet1!F1375="Research &amp; Development",1,2))</f>
        <v>1</v>
      </c>
      <c r="F1375">
        <v>8</v>
      </c>
      <c r="G1375">
        <v>3</v>
      </c>
      <c r="H1375" cm="1">
        <f t="array" ref="H1375">_xlfn.IFS(Sheet1!I1375="Human Resources",0,Sheet1!I1375="Life Sciences",1,Sheet1!I1375="Marketing",2,Sheet1!I1375="Medical",3,Sheet1!I1375="Technical Degree",4,Sheet1!I1375="Other",5)</f>
        <v>3</v>
      </c>
      <c r="I1375">
        <v>1</v>
      </c>
      <c r="J1375">
        <v>1937</v>
      </c>
      <c r="K1375">
        <v>4</v>
      </c>
      <c r="L1375">
        <f>IF(Sheet1!M1375="Male",0,1)</f>
        <v>1</v>
      </c>
      <c r="M1375">
        <v>58</v>
      </c>
      <c r="N1375">
        <v>2</v>
      </c>
      <c r="O1375">
        <v>2</v>
      </c>
      <c r="P1375" cm="1">
        <f t="array" ref="P1375">_xlfn.IFS(Sheet1!Q1375="Healthcare Representative",0,Sheet1!Q1375="Human Resources",1,Sheet1!Q1375="Laboratory Technician",2,Sheet1!Q1375="Manager",3,Sheet1!Q1375="Manufacturing Director",4,Sheet1!Q1375="Research Director",5,Sheet1!Q1375="Research Scientist",6,Sheet1!Q1375="Sales Executive",7,Sheet1!Q1375="Sales Representative",8)</f>
        <v>6</v>
      </c>
      <c r="Q1375">
        <v>2</v>
      </c>
      <c r="R1375">
        <f>IF(Sheet1!S1375="Single",0,IF(Sheet1!S1375="Married",1,2))</f>
        <v>2</v>
      </c>
      <c r="S1375">
        <v>2133</v>
      </c>
      <c r="T1375">
        <v>18115</v>
      </c>
      <c r="U1375">
        <v>1</v>
      </c>
      <c r="V1375">
        <f>IF(Sheet1!X1375="No",0,1)</f>
        <v>1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</row>
    <row r="1376" spans="1:34" x14ac:dyDescent="0.3">
      <c r="A1376">
        <f>IF(Sheet1!C1376="No",0,1)</f>
        <v>0</v>
      </c>
      <c r="B1376">
        <v>58</v>
      </c>
      <c r="C1376">
        <f>IF(Sheet1!D1376="Non-Travel",0,IF(Sheet1!D1376="Travel_Frequently",1,2))</f>
        <v>2</v>
      </c>
      <c r="D1376">
        <v>605</v>
      </c>
      <c r="E1376">
        <f>IF(Sheet1!F1376="Human Resources",0,IF(Sheet1!F1376="Research &amp; Development",1,2))</f>
        <v>2</v>
      </c>
      <c r="F1376">
        <v>21</v>
      </c>
      <c r="G1376">
        <v>3</v>
      </c>
      <c r="H1376" cm="1">
        <f t="array" ref="H1376">_xlfn.IFS(Sheet1!I1376="Human Resources",0,Sheet1!I1376="Life Sciences",1,Sheet1!I1376="Marketing",2,Sheet1!I1376="Medical",3,Sheet1!I1376="Technical Degree",4,Sheet1!I1376="Other",5)</f>
        <v>1</v>
      </c>
      <c r="I1376">
        <v>1</v>
      </c>
      <c r="J1376">
        <v>1938</v>
      </c>
      <c r="K1376">
        <v>4</v>
      </c>
      <c r="L1376">
        <f>IF(Sheet1!M1376="Male",0,1)</f>
        <v>1</v>
      </c>
      <c r="M1376">
        <v>72</v>
      </c>
      <c r="N1376">
        <v>3</v>
      </c>
      <c r="O1376">
        <v>4</v>
      </c>
      <c r="P1376" cm="1">
        <f t="array" ref="P1376">_xlfn.IFS(Sheet1!Q1376="Healthcare Representative",0,Sheet1!Q1376="Human Resources",1,Sheet1!Q1376="Laboratory Technician",2,Sheet1!Q1376="Manager",3,Sheet1!Q1376="Manufacturing Director",4,Sheet1!Q1376="Research Director",5,Sheet1!Q1376="Research Scientist",6,Sheet1!Q1376="Sales Executive",7,Sheet1!Q1376="Sales Representative",8)</f>
        <v>3</v>
      </c>
      <c r="Q1376">
        <v>4</v>
      </c>
      <c r="R1376">
        <f>IF(Sheet1!S1376="Single",0,IF(Sheet1!S1376="Married",1,2))</f>
        <v>1</v>
      </c>
      <c r="S1376">
        <v>17875</v>
      </c>
      <c r="T1376">
        <v>11761</v>
      </c>
      <c r="U1376">
        <v>4</v>
      </c>
      <c r="V1376">
        <f>IF(Sheet1!X1376="No",0,1)</f>
        <v>1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</row>
    <row r="1377" spans="1:34" x14ac:dyDescent="0.3">
      <c r="A1377">
        <f>IF(Sheet1!C1377="No",0,1)</f>
        <v>1</v>
      </c>
      <c r="B1377">
        <v>32</v>
      </c>
      <c r="C1377">
        <f>IF(Sheet1!D1377="Non-Travel",0,IF(Sheet1!D1377="Travel_Frequently",1,2))</f>
        <v>1</v>
      </c>
      <c r="D1377">
        <v>238</v>
      </c>
      <c r="E1377">
        <f>IF(Sheet1!F1377="Human Resources",0,IF(Sheet1!F1377="Research &amp; Development",1,2))</f>
        <v>1</v>
      </c>
      <c r="F1377">
        <v>5</v>
      </c>
      <c r="G1377">
        <v>2</v>
      </c>
      <c r="H1377" cm="1">
        <f t="array" ref="H1377">_xlfn.IFS(Sheet1!I1377="Human Resources",0,Sheet1!I1377="Life Sciences",1,Sheet1!I1377="Marketing",2,Sheet1!I1377="Medical",3,Sheet1!I1377="Technical Degree",4,Sheet1!I1377="Other",5)</f>
        <v>1</v>
      </c>
      <c r="I1377">
        <v>1</v>
      </c>
      <c r="J1377">
        <v>1939</v>
      </c>
      <c r="K1377">
        <v>1</v>
      </c>
      <c r="L1377">
        <f>IF(Sheet1!M1377="Male",0,1)</f>
        <v>1</v>
      </c>
      <c r="M1377">
        <v>47</v>
      </c>
      <c r="N1377">
        <v>4</v>
      </c>
      <c r="O1377">
        <v>1</v>
      </c>
      <c r="P1377" cm="1">
        <f t="array" ref="P1377">_xlfn.IFS(Sheet1!Q1377="Healthcare Representative",0,Sheet1!Q1377="Human Resources",1,Sheet1!Q1377="Laboratory Technician",2,Sheet1!Q1377="Manager",3,Sheet1!Q1377="Manufacturing Director",4,Sheet1!Q1377="Research Director",5,Sheet1!Q1377="Research Scientist",6,Sheet1!Q1377="Sales Executive",7,Sheet1!Q1377="Sales Representative",8)</f>
        <v>6</v>
      </c>
      <c r="Q1377">
        <v>3</v>
      </c>
      <c r="R1377">
        <f>IF(Sheet1!S1377="Single",0,IF(Sheet1!S1377="Married",1,2))</f>
        <v>0</v>
      </c>
      <c r="S1377">
        <v>2432</v>
      </c>
      <c r="T1377">
        <v>15318</v>
      </c>
      <c r="U1377">
        <v>3</v>
      </c>
      <c r="V1377">
        <f>IF(Sheet1!X1377="No",0,1)</f>
        <v>1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</row>
    <row r="1378" spans="1:34" x14ac:dyDescent="0.3">
      <c r="A1378">
        <f>IF(Sheet1!C1378="No",0,1)</f>
        <v>0</v>
      </c>
      <c r="B1378">
        <v>38</v>
      </c>
      <c r="C1378">
        <f>IF(Sheet1!D1378="Non-Travel",0,IF(Sheet1!D1378="Travel_Frequently",1,2))</f>
        <v>2</v>
      </c>
      <c r="D1378">
        <v>1206</v>
      </c>
      <c r="E1378">
        <f>IF(Sheet1!F1378="Human Resources",0,IF(Sheet1!F1378="Research &amp; Development",1,2))</f>
        <v>1</v>
      </c>
      <c r="F1378">
        <v>9</v>
      </c>
      <c r="G1378">
        <v>2</v>
      </c>
      <c r="H1378" cm="1">
        <f t="array" ref="H1378">_xlfn.IFS(Sheet1!I1378="Human Resources",0,Sheet1!I1378="Life Sciences",1,Sheet1!I1378="Marketing",2,Sheet1!I1378="Medical",3,Sheet1!I1378="Technical Degree",4,Sheet1!I1378="Other",5)</f>
        <v>1</v>
      </c>
      <c r="I1378">
        <v>1</v>
      </c>
      <c r="J1378">
        <v>1940</v>
      </c>
      <c r="K1378">
        <v>2</v>
      </c>
      <c r="L1378">
        <f>IF(Sheet1!M1378="Male",0,1)</f>
        <v>0</v>
      </c>
      <c r="M1378">
        <v>71</v>
      </c>
      <c r="N1378">
        <v>3</v>
      </c>
      <c r="O1378">
        <v>1</v>
      </c>
      <c r="P1378" cm="1">
        <f t="array" ref="P1378">_xlfn.IFS(Sheet1!Q1378="Healthcare Representative",0,Sheet1!Q1378="Human Resources",1,Sheet1!Q1378="Laboratory Technician",2,Sheet1!Q1378="Manager",3,Sheet1!Q1378="Manufacturing Director",4,Sheet1!Q1378="Research Director",5,Sheet1!Q1378="Research Scientist",6,Sheet1!Q1378="Sales Executive",7,Sheet1!Q1378="Sales Representative",8)</f>
        <v>6</v>
      </c>
      <c r="Q1378">
        <v>4</v>
      </c>
      <c r="R1378">
        <f>IF(Sheet1!S1378="Single",0,IF(Sheet1!S1378="Married",1,2))</f>
        <v>2</v>
      </c>
      <c r="S1378">
        <v>4771</v>
      </c>
      <c r="T1378">
        <v>14293</v>
      </c>
      <c r="U1378">
        <v>2</v>
      </c>
      <c r="V1378">
        <f>IF(Sheet1!X1378="No",0,1)</f>
        <v>0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</row>
    <row r="1379" spans="1:34" x14ac:dyDescent="0.3">
      <c r="A1379">
        <f>IF(Sheet1!C1379="No",0,1)</f>
        <v>0</v>
      </c>
      <c r="B1379">
        <v>49</v>
      </c>
      <c r="C1379">
        <f>IF(Sheet1!D1379="Non-Travel",0,IF(Sheet1!D1379="Travel_Frequently",1,2))</f>
        <v>1</v>
      </c>
      <c r="D1379">
        <v>1064</v>
      </c>
      <c r="E1379">
        <f>IF(Sheet1!F1379="Human Resources",0,IF(Sheet1!F1379="Research &amp; Development",1,2))</f>
        <v>1</v>
      </c>
      <c r="F1379">
        <v>2</v>
      </c>
      <c r="G1379">
        <v>1</v>
      </c>
      <c r="H1379" cm="1">
        <f t="array" ref="H1379">_xlfn.IFS(Sheet1!I1379="Human Resources",0,Sheet1!I1379="Life Sciences",1,Sheet1!I1379="Marketing",2,Sheet1!I1379="Medical",3,Sheet1!I1379="Technical Degree",4,Sheet1!I1379="Other",5)</f>
        <v>1</v>
      </c>
      <c r="I1379">
        <v>1</v>
      </c>
      <c r="J1379">
        <v>1941</v>
      </c>
      <c r="K1379">
        <v>2</v>
      </c>
      <c r="L1379">
        <f>IF(Sheet1!M1379="Male",0,1)</f>
        <v>0</v>
      </c>
      <c r="M1379">
        <v>42</v>
      </c>
      <c r="N1379">
        <v>3</v>
      </c>
      <c r="O1379">
        <v>5</v>
      </c>
      <c r="P1379" cm="1">
        <f t="array" ref="P1379">_xlfn.IFS(Sheet1!Q1379="Healthcare Representative",0,Sheet1!Q1379="Human Resources",1,Sheet1!Q1379="Laboratory Technician",2,Sheet1!Q1379="Manager",3,Sheet1!Q1379="Manufacturing Director",4,Sheet1!Q1379="Research Director",5,Sheet1!Q1379="Research Scientist",6,Sheet1!Q1379="Sales Executive",7,Sheet1!Q1379="Sales Representative",8)</f>
        <v>5</v>
      </c>
      <c r="Q1379">
        <v>4</v>
      </c>
      <c r="R1379">
        <f>IF(Sheet1!S1379="Single",0,IF(Sheet1!S1379="Married",1,2))</f>
        <v>1</v>
      </c>
      <c r="S1379">
        <v>19161</v>
      </c>
      <c r="T1379">
        <v>13738</v>
      </c>
      <c r="U1379">
        <v>3</v>
      </c>
      <c r="V1379">
        <f>IF(Sheet1!X1379="No",0,1)</f>
        <v>0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</row>
    <row r="1380" spans="1:34" x14ac:dyDescent="0.3">
      <c r="A1380">
        <f>IF(Sheet1!C1380="No",0,1)</f>
        <v>0</v>
      </c>
      <c r="B1380">
        <v>42</v>
      </c>
      <c r="C1380">
        <f>IF(Sheet1!D1380="Non-Travel",0,IF(Sheet1!D1380="Travel_Frequently",1,2))</f>
        <v>2</v>
      </c>
      <c r="D1380">
        <v>419</v>
      </c>
      <c r="E1380">
        <f>IF(Sheet1!F1380="Human Resources",0,IF(Sheet1!F1380="Research &amp; Development",1,2))</f>
        <v>2</v>
      </c>
      <c r="F1380">
        <v>12</v>
      </c>
      <c r="G1380">
        <v>4</v>
      </c>
      <c r="H1380" cm="1">
        <f t="array" ref="H1380">_xlfn.IFS(Sheet1!I1380="Human Resources",0,Sheet1!I1380="Life Sciences",1,Sheet1!I1380="Marketing",2,Sheet1!I1380="Medical",3,Sheet1!I1380="Technical Degree",4,Sheet1!I1380="Other",5)</f>
        <v>2</v>
      </c>
      <c r="I1380">
        <v>1</v>
      </c>
      <c r="J1380">
        <v>1943</v>
      </c>
      <c r="K1380">
        <v>2</v>
      </c>
      <c r="L1380">
        <f>IF(Sheet1!M1380="Male",0,1)</f>
        <v>0</v>
      </c>
      <c r="M1380">
        <v>77</v>
      </c>
      <c r="N1380">
        <v>3</v>
      </c>
      <c r="O1380">
        <v>2</v>
      </c>
      <c r="P1380" cm="1">
        <f t="array" ref="P1380">_xlfn.IFS(Sheet1!Q1380="Healthcare Representative",0,Sheet1!Q1380="Human Resources",1,Sheet1!Q1380="Laboratory Technician",2,Sheet1!Q1380="Manager",3,Sheet1!Q1380="Manufacturing Director",4,Sheet1!Q1380="Research Director",5,Sheet1!Q1380="Research Scientist",6,Sheet1!Q1380="Sales Executive",7,Sheet1!Q1380="Sales Representative",8)</f>
        <v>7</v>
      </c>
      <c r="Q1380">
        <v>4</v>
      </c>
      <c r="R1380">
        <f>IF(Sheet1!S1380="Single",0,IF(Sheet1!S1380="Married",1,2))</f>
        <v>2</v>
      </c>
      <c r="S1380">
        <v>5087</v>
      </c>
      <c r="T1380">
        <v>2900</v>
      </c>
      <c r="U1380">
        <v>3</v>
      </c>
      <c r="V1380">
        <f>IF(Sheet1!X1380="No",0,1)</f>
        <v>1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</row>
    <row r="1381" spans="1:34" x14ac:dyDescent="0.3">
      <c r="A1381">
        <f>IF(Sheet1!C1381="No",0,1)</f>
        <v>1</v>
      </c>
      <c r="B1381">
        <v>27</v>
      </c>
      <c r="C1381">
        <f>IF(Sheet1!D1381="Non-Travel",0,IF(Sheet1!D1381="Travel_Frequently",1,2))</f>
        <v>1</v>
      </c>
      <c r="D1381">
        <v>1337</v>
      </c>
      <c r="E1381">
        <f>IF(Sheet1!F1381="Human Resources",0,IF(Sheet1!F1381="Research &amp; Development",1,2))</f>
        <v>0</v>
      </c>
      <c r="F1381">
        <v>22</v>
      </c>
      <c r="G1381">
        <v>3</v>
      </c>
      <c r="H1381" cm="1">
        <f t="array" ref="H1381">_xlfn.IFS(Sheet1!I1381="Human Resources",0,Sheet1!I1381="Life Sciences",1,Sheet1!I1381="Marketing",2,Sheet1!I1381="Medical",3,Sheet1!I1381="Technical Degree",4,Sheet1!I1381="Other",5)</f>
        <v>0</v>
      </c>
      <c r="I1381">
        <v>1</v>
      </c>
      <c r="J1381">
        <v>1944</v>
      </c>
      <c r="K1381">
        <v>1</v>
      </c>
      <c r="L1381">
        <f>IF(Sheet1!M1381="Male",0,1)</f>
        <v>1</v>
      </c>
      <c r="M1381">
        <v>58</v>
      </c>
      <c r="N1381">
        <v>2</v>
      </c>
      <c r="O1381">
        <v>1</v>
      </c>
      <c r="P1381" cm="1">
        <f t="array" ref="P1381">_xlfn.IFS(Sheet1!Q1381="Healthcare Representative",0,Sheet1!Q1381="Human Resources",1,Sheet1!Q1381="Laboratory Technician",2,Sheet1!Q1381="Manager",3,Sheet1!Q1381="Manufacturing Director",4,Sheet1!Q1381="Research Director",5,Sheet1!Q1381="Research Scientist",6,Sheet1!Q1381="Sales Executive",7,Sheet1!Q1381="Sales Representative",8)</f>
        <v>1</v>
      </c>
      <c r="Q1381">
        <v>2</v>
      </c>
      <c r="R1381">
        <f>IF(Sheet1!S1381="Single",0,IF(Sheet1!S1381="Married",1,2))</f>
        <v>1</v>
      </c>
      <c r="S1381">
        <v>2863</v>
      </c>
      <c r="T1381">
        <v>19555</v>
      </c>
      <c r="U1381">
        <v>1</v>
      </c>
      <c r="V1381">
        <f>IF(Sheet1!X1381="No",0,1)</f>
        <v>0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</row>
    <row r="1382" spans="1:34" x14ac:dyDescent="0.3">
      <c r="A1382">
        <f>IF(Sheet1!C1382="No",0,1)</f>
        <v>0</v>
      </c>
      <c r="B1382">
        <v>35</v>
      </c>
      <c r="C1382">
        <f>IF(Sheet1!D1382="Non-Travel",0,IF(Sheet1!D1382="Travel_Frequently",1,2))</f>
        <v>2</v>
      </c>
      <c r="D1382">
        <v>682</v>
      </c>
      <c r="E1382">
        <f>IF(Sheet1!F1382="Human Resources",0,IF(Sheet1!F1382="Research &amp; Development",1,2))</f>
        <v>2</v>
      </c>
      <c r="F1382">
        <v>18</v>
      </c>
      <c r="G1382">
        <v>4</v>
      </c>
      <c r="H1382" cm="1">
        <f t="array" ref="H1382">_xlfn.IFS(Sheet1!I1382="Human Resources",0,Sheet1!I1382="Life Sciences",1,Sheet1!I1382="Marketing",2,Sheet1!I1382="Medical",3,Sheet1!I1382="Technical Degree",4,Sheet1!I1382="Other",5)</f>
        <v>3</v>
      </c>
      <c r="I1382">
        <v>1</v>
      </c>
      <c r="J1382">
        <v>1945</v>
      </c>
      <c r="K1382">
        <v>2</v>
      </c>
      <c r="L1382">
        <f>IF(Sheet1!M1382="Male",0,1)</f>
        <v>0</v>
      </c>
      <c r="M1382">
        <v>71</v>
      </c>
      <c r="N1382">
        <v>3</v>
      </c>
      <c r="O1382">
        <v>2</v>
      </c>
      <c r="P1382" cm="1">
        <f t="array" ref="P1382">_xlfn.IFS(Sheet1!Q1382="Healthcare Representative",0,Sheet1!Q1382="Human Resources",1,Sheet1!Q1382="Laboratory Technician",2,Sheet1!Q1382="Manager",3,Sheet1!Q1382="Manufacturing Director",4,Sheet1!Q1382="Research Director",5,Sheet1!Q1382="Research Scientist",6,Sheet1!Q1382="Sales Executive",7,Sheet1!Q1382="Sales Representative",8)</f>
        <v>7</v>
      </c>
      <c r="Q1382">
        <v>1</v>
      </c>
      <c r="R1382">
        <f>IF(Sheet1!S1382="Single",0,IF(Sheet1!S1382="Married",1,2))</f>
        <v>1</v>
      </c>
      <c r="S1382">
        <v>5561</v>
      </c>
      <c r="T1382">
        <v>15975</v>
      </c>
      <c r="U1382">
        <v>0</v>
      </c>
      <c r="V1382">
        <f>IF(Sheet1!X1382="No",0,1)</f>
        <v>0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</row>
    <row r="1383" spans="1:34" x14ac:dyDescent="0.3">
      <c r="A1383">
        <f>IF(Sheet1!C1383="No",0,1)</f>
        <v>0</v>
      </c>
      <c r="B1383">
        <v>28</v>
      </c>
      <c r="C1383">
        <f>IF(Sheet1!D1383="Non-Travel",0,IF(Sheet1!D1383="Travel_Frequently",1,2))</f>
        <v>0</v>
      </c>
      <c r="D1383">
        <v>1103</v>
      </c>
      <c r="E1383">
        <f>IF(Sheet1!F1383="Human Resources",0,IF(Sheet1!F1383="Research &amp; Development",1,2))</f>
        <v>1</v>
      </c>
      <c r="F1383">
        <v>16</v>
      </c>
      <c r="G1383">
        <v>3</v>
      </c>
      <c r="H1383" cm="1">
        <f t="array" ref="H1383">_xlfn.IFS(Sheet1!I1383="Human Resources",0,Sheet1!I1383="Life Sciences",1,Sheet1!I1383="Marketing",2,Sheet1!I1383="Medical",3,Sheet1!I1383="Technical Degree",4,Sheet1!I1383="Other",5)</f>
        <v>3</v>
      </c>
      <c r="I1383">
        <v>1</v>
      </c>
      <c r="J1383">
        <v>1947</v>
      </c>
      <c r="K1383">
        <v>3</v>
      </c>
      <c r="L1383">
        <f>IF(Sheet1!M1383="Male",0,1)</f>
        <v>0</v>
      </c>
      <c r="M1383">
        <v>49</v>
      </c>
      <c r="N1383">
        <v>3</v>
      </c>
      <c r="O1383">
        <v>1</v>
      </c>
      <c r="P1383" cm="1">
        <f t="array" ref="P1383">_xlfn.IFS(Sheet1!Q1383="Healthcare Representative",0,Sheet1!Q1383="Human Resources",1,Sheet1!Q1383="Laboratory Technician",2,Sheet1!Q1383="Manager",3,Sheet1!Q1383="Manufacturing Director",4,Sheet1!Q1383="Research Director",5,Sheet1!Q1383="Research Scientist",6,Sheet1!Q1383="Sales Executive",7,Sheet1!Q1383="Sales Representative",8)</f>
        <v>6</v>
      </c>
      <c r="Q1383">
        <v>3</v>
      </c>
      <c r="R1383">
        <f>IF(Sheet1!S1383="Single",0,IF(Sheet1!S1383="Married",1,2))</f>
        <v>0</v>
      </c>
      <c r="S1383">
        <v>2144</v>
      </c>
      <c r="T1383">
        <v>2122</v>
      </c>
      <c r="U1383">
        <v>1</v>
      </c>
      <c r="V1383">
        <f>IF(Sheet1!X1383="No",0,1)</f>
        <v>0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</row>
    <row r="1384" spans="1:34" x14ac:dyDescent="0.3">
      <c r="A1384">
        <f>IF(Sheet1!C1384="No",0,1)</f>
        <v>0</v>
      </c>
      <c r="B1384">
        <v>31</v>
      </c>
      <c r="C1384">
        <f>IF(Sheet1!D1384="Non-Travel",0,IF(Sheet1!D1384="Travel_Frequently",1,2))</f>
        <v>0</v>
      </c>
      <c r="D1384">
        <v>976</v>
      </c>
      <c r="E1384">
        <f>IF(Sheet1!F1384="Human Resources",0,IF(Sheet1!F1384="Research &amp; Development",1,2))</f>
        <v>1</v>
      </c>
      <c r="F1384">
        <v>3</v>
      </c>
      <c r="G1384">
        <v>2</v>
      </c>
      <c r="H1384" cm="1">
        <f t="array" ref="H1384">_xlfn.IFS(Sheet1!I1384="Human Resources",0,Sheet1!I1384="Life Sciences",1,Sheet1!I1384="Marketing",2,Sheet1!I1384="Medical",3,Sheet1!I1384="Technical Degree",4,Sheet1!I1384="Other",5)</f>
        <v>3</v>
      </c>
      <c r="I1384">
        <v>1</v>
      </c>
      <c r="J1384">
        <v>1948</v>
      </c>
      <c r="K1384">
        <v>3</v>
      </c>
      <c r="L1384">
        <f>IF(Sheet1!M1384="Male",0,1)</f>
        <v>0</v>
      </c>
      <c r="M1384">
        <v>48</v>
      </c>
      <c r="N1384">
        <v>3</v>
      </c>
      <c r="O1384">
        <v>1</v>
      </c>
      <c r="P1384" cm="1">
        <f t="array" ref="P1384">_xlfn.IFS(Sheet1!Q1384="Healthcare Representative",0,Sheet1!Q1384="Human Resources",1,Sheet1!Q1384="Laboratory Technician",2,Sheet1!Q1384="Manager",3,Sheet1!Q1384="Manufacturing Director",4,Sheet1!Q1384="Research Director",5,Sheet1!Q1384="Research Scientist",6,Sheet1!Q1384="Sales Executive",7,Sheet1!Q1384="Sales Representative",8)</f>
        <v>6</v>
      </c>
      <c r="Q1384">
        <v>1</v>
      </c>
      <c r="R1384">
        <f>IF(Sheet1!S1384="Single",0,IF(Sheet1!S1384="Married",1,2))</f>
        <v>2</v>
      </c>
      <c r="S1384">
        <v>3065</v>
      </c>
      <c r="T1384">
        <v>3995</v>
      </c>
      <c r="U1384">
        <v>1</v>
      </c>
      <c r="V1384">
        <f>IF(Sheet1!X1384="No",0,1)</f>
        <v>1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</row>
    <row r="1385" spans="1:34" x14ac:dyDescent="0.3">
      <c r="A1385">
        <f>IF(Sheet1!C1385="No",0,1)</f>
        <v>0</v>
      </c>
      <c r="B1385">
        <v>36</v>
      </c>
      <c r="C1385">
        <f>IF(Sheet1!D1385="Non-Travel",0,IF(Sheet1!D1385="Travel_Frequently",1,2))</f>
        <v>0</v>
      </c>
      <c r="D1385">
        <v>1351</v>
      </c>
      <c r="E1385">
        <f>IF(Sheet1!F1385="Human Resources",0,IF(Sheet1!F1385="Research &amp; Development",1,2))</f>
        <v>1</v>
      </c>
      <c r="F1385">
        <v>9</v>
      </c>
      <c r="G1385">
        <v>4</v>
      </c>
      <c r="H1385" cm="1">
        <f t="array" ref="H1385">_xlfn.IFS(Sheet1!I1385="Human Resources",0,Sheet1!I1385="Life Sciences",1,Sheet1!I1385="Marketing",2,Sheet1!I1385="Medical",3,Sheet1!I1385="Technical Degree",4,Sheet1!I1385="Other",5)</f>
        <v>1</v>
      </c>
      <c r="I1385">
        <v>1</v>
      </c>
      <c r="J1385">
        <v>1949</v>
      </c>
      <c r="K1385">
        <v>1</v>
      </c>
      <c r="L1385">
        <f>IF(Sheet1!M1385="Male",0,1)</f>
        <v>0</v>
      </c>
      <c r="M1385">
        <v>66</v>
      </c>
      <c r="N1385">
        <v>4</v>
      </c>
      <c r="O1385">
        <v>1</v>
      </c>
      <c r="P1385" cm="1">
        <f t="array" ref="P1385">_xlfn.IFS(Sheet1!Q1385="Healthcare Representative",0,Sheet1!Q1385="Human Resources",1,Sheet1!Q1385="Laboratory Technician",2,Sheet1!Q1385="Manager",3,Sheet1!Q1385="Manufacturing Director",4,Sheet1!Q1385="Research Director",5,Sheet1!Q1385="Research Scientist",6,Sheet1!Q1385="Sales Executive",7,Sheet1!Q1385="Sales Representative",8)</f>
        <v>2</v>
      </c>
      <c r="Q1385">
        <v>2</v>
      </c>
      <c r="R1385">
        <f>IF(Sheet1!S1385="Single",0,IF(Sheet1!S1385="Married",1,2))</f>
        <v>1</v>
      </c>
      <c r="S1385">
        <v>2810</v>
      </c>
      <c r="T1385">
        <v>9238</v>
      </c>
      <c r="U1385">
        <v>1</v>
      </c>
      <c r="V1385">
        <f>IF(Sheet1!X1385="No",0,1)</f>
        <v>0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</row>
    <row r="1386" spans="1:34" x14ac:dyDescent="0.3">
      <c r="A1386">
        <f>IF(Sheet1!C1386="No",0,1)</f>
        <v>0</v>
      </c>
      <c r="B1386">
        <v>34</v>
      </c>
      <c r="C1386">
        <f>IF(Sheet1!D1386="Non-Travel",0,IF(Sheet1!D1386="Travel_Frequently",1,2))</f>
        <v>2</v>
      </c>
      <c r="D1386">
        <v>937</v>
      </c>
      <c r="E1386">
        <f>IF(Sheet1!F1386="Human Resources",0,IF(Sheet1!F1386="Research &amp; Development",1,2))</f>
        <v>2</v>
      </c>
      <c r="F1386">
        <v>1</v>
      </c>
      <c r="G1386">
        <v>3</v>
      </c>
      <c r="H1386" cm="1">
        <f t="array" ref="H1386">_xlfn.IFS(Sheet1!I1386="Human Resources",0,Sheet1!I1386="Life Sciences",1,Sheet1!I1386="Marketing",2,Sheet1!I1386="Medical",3,Sheet1!I1386="Technical Degree",4,Sheet1!I1386="Other",5)</f>
        <v>2</v>
      </c>
      <c r="I1386">
        <v>1</v>
      </c>
      <c r="J1386">
        <v>1950</v>
      </c>
      <c r="K1386">
        <v>1</v>
      </c>
      <c r="L1386">
        <f>IF(Sheet1!M1386="Male",0,1)</f>
        <v>0</v>
      </c>
      <c r="M1386">
        <v>32</v>
      </c>
      <c r="N1386">
        <v>3</v>
      </c>
      <c r="O1386">
        <v>3</v>
      </c>
      <c r="P1386" cm="1">
        <f t="array" ref="P1386">_xlfn.IFS(Sheet1!Q1386="Healthcare Representative",0,Sheet1!Q1386="Human Resources",1,Sheet1!Q1386="Laboratory Technician",2,Sheet1!Q1386="Manager",3,Sheet1!Q1386="Manufacturing Director",4,Sheet1!Q1386="Research Director",5,Sheet1!Q1386="Research Scientist",6,Sheet1!Q1386="Sales Executive",7,Sheet1!Q1386="Sales Representative",8)</f>
        <v>7</v>
      </c>
      <c r="Q1386">
        <v>4</v>
      </c>
      <c r="R1386">
        <f>IF(Sheet1!S1386="Single",0,IF(Sheet1!S1386="Married",1,2))</f>
        <v>0</v>
      </c>
      <c r="S1386">
        <v>9888</v>
      </c>
      <c r="T1386">
        <v>6770</v>
      </c>
      <c r="U1386">
        <v>1</v>
      </c>
      <c r="V1386">
        <f>IF(Sheet1!X1386="No",0,1)</f>
        <v>0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</row>
    <row r="1387" spans="1:34" x14ac:dyDescent="0.3">
      <c r="A1387">
        <f>IF(Sheet1!C1387="No",0,1)</f>
        <v>0</v>
      </c>
      <c r="B1387">
        <v>34</v>
      </c>
      <c r="C1387">
        <f>IF(Sheet1!D1387="Non-Travel",0,IF(Sheet1!D1387="Travel_Frequently",1,2))</f>
        <v>2</v>
      </c>
      <c r="D1387">
        <v>1239</v>
      </c>
      <c r="E1387">
        <f>IF(Sheet1!F1387="Human Resources",0,IF(Sheet1!F1387="Research &amp; Development",1,2))</f>
        <v>2</v>
      </c>
      <c r="F1387">
        <v>13</v>
      </c>
      <c r="G1387">
        <v>4</v>
      </c>
      <c r="H1387" cm="1">
        <f t="array" ref="H1387">_xlfn.IFS(Sheet1!I1387="Human Resources",0,Sheet1!I1387="Life Sciences",1,Sheet1!I1387="Marketing",2,Sheet1!I1387="Medical",3,Sheet1!I1387="Technical Degree",4,Sheet1!I1387="Other",5)</f>
        <v>3</v>
      </c>
      <c r="I1387">
        <v>1</v>
      </c>
      <c r="J1387">
        <v>1951</v>
      </c>
      <c r="K1387">
        <v>4</v>
      </c>
      <c r="L1387">
        <f>IF(Sheet1!M1387="Male",0,1)</f>
        <v>0</v>
      </c>
      <c r="M1387">
        <v>39</v>
      </c>
      <c r="N1387">
        <v>3</v>
      </c>
      <c r="O1387">
        <v>3</v>
      </c>
      <c r="P1387" cm="1">
        <f t="array" ref="P1387">_xlfn.IFS(Sheet1!Q1387="Healthcare Representative",0,Sheet1!Q1387="Human Resources",1,Sheet1!Q1387="Laboratory Technician",2,Sheet1!Q1387="Manager",3,Sheet1!Q1387="Manufacturing Director",4,Sheet1!Q1387="Research Director",5,Sheet1!Q1387="Research Scientist",6,Sheet1!Q1387="Sales Executive",7,Sheet1!Q1387="Sales Representative",8)</f>
        <v>7</v>
      </c>
      <c r="Q1387">
        <v>3</v>
      </c>
      <c r="R1387">
        <f>IF(Sheet1!S1387="Single",0,IF(Sheet1!S1387="Married",1,2))</f>
        <v>2</v>
      </c>
      <c r="S1387">
        <v>8628</v>
      </c>
      <c r="T1387">
        <v>22914</v>
      </c>
      <c r="U1387">
        <v>1</v>
      </c>
      <c r="V1387">
        <f>IF(Sheet1!X1387="No",0,1)</f>
        <v>0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</row>
    <row r="1388" spans="1:34" x14ac:dyDescent="0.3">
      <c r="A1388">
        <f>IF(Sheet1!C1388="No",0,1)</f>
        <v>0</v>
      </c>
      <c r="B1388">
        <v>26</v>
      </c>
      <c r="C1388">
        <f>IF(Sheet1!D1388="Non-Travel",0,IF(Sheet1!D1388="Travel_Frequently",1,2))</f>
        <v>2</v>
      </c>
      <c r="D1388">
        <v>157</v>
      </c>
      <c r="E1388">
        <f>IF(Sheet1!F1388="Human Resources",0,IF(Sheet1!F1388="Research &amp; Development",1,2))</f>
        <v>1</v>
      </c>
      <c r="F1388">
        <v>1</v>
      </c>
      <c r="G1388">
        <v>3</v>
      </c>
      <c r="H1388" cm="1">
        <f t="array" ref="H1388">_xlfn.IFS(Sheet1!I1388="Human Resources",0,Sheet1!I1388="Life Sciences",1,Sheet1!I1388="Marketing",2,Sheet1!I1388="Medical",3,Sheet1!I1388="Technical Degree",4,Sheet1!I1388="Other",5)</f>
        <v>3</v>
      </c>
      <c r="I1388">
        <v>1</v>
      </c>
      <c r="J1388">
        <v>1952</v>
      </c>
      <c r="K1388">
        <v>3</v>
      </c>
      <c r="L1388">
        <f>IF(Sheet1!M1388="Male",0,1)</f>
        <v>0</v>
      </c>
      <c r="M1388">
        <v>95</v>
      </c>
      <c r="N1388">
        <v>3</v>
      </c>
      <c r="O1388">
        <v>1</v>
      </c>
      <c r="P1388" cm="1">
        <f t="array" ref="P1388">_xlfn.IFS(Sheet1!Q1388="Healthcare Representative",0,Sheet1!Q1388="Human Resources",1,Sheet1!Q1388="Laboratory Technician",2,Sheet1!Q1388="Manager",3,Sheet1!Q1388="Manufacturing Director",4,Sheet1!Q1388="Research Director",5,Sheet1!Q1388="Research Scientist",6,Sheet1!Q1388="Sales Executive",7,Sheet1!Q1388="Sales Representative",8)</f>
        <v>2</v>
      </c>
      <c r="Q1388">
        <v>1</v>
      </c>
      <c r="R1388">
        <f>IF(Sheet1!S1388="Single",0,IF(Sheet1!S1388="Married",1,2))</f>
        <v>0</v>
      </c>
      <c r="S1388">
        <v>2867</v>
      </c>
      <c r="T1388">
        <v>20006</v>
      </c>
      <c r="U1388">
        <v>0</v>
      </c>
      <c r="V1388">
        <f>IF(Sheet1!X1388="No",0,1)</f>
        <v>0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</row>
    <row r="1389" spans="1:34" x14ac:dyDescent="0.3">
      <c r="A1389">
        <f>IF(Sheet1!C1389="No",0,1)</f>
        <v>0</v>
      </c>
      <c r="B1389">
        <v>29</v>
      </c>
      <c r="C1389">
        <f>IF(Sheet1!D1389="Non-Travel",0,IF(Sheet1!D1389="Travel_Frequently",1,2))</f>
        <v>2</v>
      </c>
      <c r="D1389">
        <v>136</v>
      </c>
      <c r="E1389">
        <f>IF(Sheet1!F1389="Human Resources",0,IF(Sheet1!F1389="Research &amp; Development",1,2))</f>
        <v>1</v>
      </c>
      <c r="F1389">
        <v>1</v>
      </c>
      <c r="G1389">
        <v>3</v>
      </c>
      <c r="H1389" cm="1">
        <f t="array" ref="H1389">_xlfn.IFS(Sheet1!I1389="Human Resources",0,Sheet1!I1389="Life Sciences",1,Sheet1!I1389="Marketing",2,Sheet1!I1389="Medical",3,Sheet1!I1389="Technical Degree",4,Sheet1!I1389="Other",5)</f>
        <v>1</v>
      </c>
      <c r="I1389">
        <v>1</v>
      </c>
      <c r="J1389">
        <v>1954</v>
      </c>
      <c r="K1389">
        <v>1</v>
      </c>
      <c r="L1389">
        <f>IF(Sheet1!M1389="Male",0,1)</f>
        <v>0</v>
      </c>
      <c r="M1389">
        <v>89</v>
      </c>
      <c r="N1389">
        <v>3</v>
      </c>
      <c r="O1389">
        <v>2</v>
      </c>
      <c r="P1389" cm="1">
        <f t="array" ref="P1389">_xlfn.IFS(Sheet1!Q1389="Healthcare Representative",0,Sheet1!Q1389="Human Resources",1,Sheet1!Q1389="Laboratory Technician",2,Sheet1!Q1389="Manager",3,Sheet1!Q1389="Manufacturing Director",4,Sheet1!Q1389="Research Director",5,Sheet1!Q1389="Research Scientist",6,Sheet1!Q1389="Sales Executive",7,Sheet1!Q1389="Sales Representative",8)</f>
        <v>0</v>
      </c>
      <c r="Q1389">
        <v>1</v>
      </c>
      <c r="R1389">
        <f>IF(Sheet1!S1389="Single",0,IF(Sheet1!S1389="Married",1,2))</f>
        <v>1</v>
      </c>
      <c r="S1389">
        <v>5373</v>
      </c>
      <c r="T1389">
        <v>6225</v>
      </c>
      <c r="U1389">
        <v>0</v>
      </c>
      <c r="V1389">
        <f>IF(Sheet1!X1389="No",0,1)</f>
        <v>0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</row>
    <row r="1390" spans="1:34" x14ac:dyDescent="0.3">
      <c r="A1390">
        <f>IF(Sheet1!C1390="No",0,1)</f>
        <v>0</v>
      </c>
      <c r="B1390">
        <v>32</v>
      </c>
      <c r="C1390">
        <f>IF(Sheet1!D1390="Non-Travel",0,IF(Sheet1!D1390="Travel_Frequently",1,2))</f>
        <v>0</v>
      </c>
      <c r="D1390">
        <v>1146</v>
      </c>
      <c r="E1390">
        <f>IF(Sheet1!F1390="Human Resources",0,IF(Sheet1!F1390="Research &amp; Development",1,2))</f>
        <v>1</v>
      </c>
      <c r="F1390">
        <v>15</v>
      </c>
      <c r="G1390">
        <v>4</v>
      </c>
      <c r="H1390" cm="1">
        <f t="array" ref="H1390">_xlfn.IFS(Sheet1!I1390="Human Resources",0,Sheet1!I1390="Life Sciences",1,Sheet1!I1390="Marketing",2,Sheet1!I1390="Medical",3,Sheet1!I1390="Technical Degree",4,Sheet1!I1390="Other",5)</f>
        <v>3</v>
      </c>
      <c r="I1390">
        <v>1</v>
      </c>
      <c r="J1390">
        <v>1955</v>
      </c>
      <c r="K1390">
        <v>3</v>
      </c>
      <c r="L1390">
        <f>IF(Sheet1!M1390="Male",0,1)</f>
        <v>1</v>
      </c>
      <c r="M1390">
        <v>34</v>
      </c>
      <c r="N1390">
        <v>3</v>
      </c>
      <c r="O1390">
        <v>2</v>
      </c>
      <c r="P1390" cm="1">
        <f t="array" ref="P1390">_xlfn.IFS(Sheet1!Q1390="Healthcare Representative",0,Sheet1!Q1390="Human Resources",1,Sheet1!Q1390="Laboratory Technician",2,Sheet1!Q1390="Manager",3,Sheet1!Q1390="Manufacturing Director",4,Sheet1!Q1390="Research Director",5,Sheet1!Q1390="Research Scientist",6,Sheet1!Q1390="Sales Executive",7,Sheet1!Q1390="Sales Representative",8)</f>
        <v>0</v>
      </c>
      <c r="Q1390">
        <v>4</v>
      </c>
      <c r="R1390">
        <f>IF(Sheet1!S1390="Single",0,IF(Sheet1!S1390="Married",1,2))</f>
        <v>2</v>
      </c>
      <c r="S1390">
        <v>6667</v>
      </c>
      <c r="T1390">
        <v>16542</v>
      </c>
      <c r="U1390">
        <v>5</v>
      </c>
      <c r="V1390">
        <f>IF(Sheet1!X1390="No",0,1)</f>
        <v>0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</row>
    <row r="1391" spans="1:34" x14ac:dyDescent="0.3">
      <c r="A1391">
        <f>IF(Sheet1!C1391="No",0,1)</f>
        <v>0</v>
      </c>
      <c r="B1391">
        <v>31</v>
      </c>
      <c r="C1391">
        <f>IF(Sheet1!D1391="Non-Travel",0,IF(Sheet1!D1391="Travel_Frequently",1,2))</f>
        <v>1</v>
      </c>
      <c r="D1391">
        <v>1125</v>
      </c>
      <c r="E1391">
        <f>IF(Sheet1!F1391="Human Resources",0,IF(Sheet1!F1391="Research &amp; Development",1,2))</f>
        <v>1</v>
      </c>
      <c r="F1391">
        <v>1</v>
      </c>
      <c r="G1391">
        <v>3</v>
      </c>
      <c r="H1391" cm="1">
        <f t="array" ref="H1391">_xlfn.IFS(Sheet1!I1391="Human Resources",0,Sheet1!I1391="Life Sciences",1,Sheet1!I1391="Marketing",2,Sheet1!I1391="Medical",3,Sheet1!I1391="Technical Degree",4,Sheet1!I1391="Other",5)</f>
        <v>1</v>
      </c>
      <c r="I1391">
        <v>1</v>
      </c>
      <c r="J1391">
        <v>1956</v>
      </c>
      <c r="K1391">
        <v>4</v>
      </c>
      <c r="L1391">
        <f>IF(Sheet1!M1391="Male",0,1)</f>
        <v>0</v>
      </c>
      <c r="M1391">
        <v>48</v>
      </c>
      <c r="N1391">
        <v>1</v>
      </c>
      <c r="O1391">
        <v>2</v>
      </c>
      <c r="P1391" cm="1">
        <f t="array" ref="P1391">_xlfn.IFS(Sheet1!Q1391="Healthcare Representative",0,Sheet1!Q1391="Human Resources",1,Sheet1!Q1391="Laboratory Technician",2,Sheet1!Q1391="Manager",3,Sheet1!Q1391="Manufacturing Director",4,Sheet1!Q1391="Research Director",5,Sheet1!Q1391="Research Scientist",6,Sheet1!Q1391="Sales Executive",7,Sheet1!Q1391="Sales Representative",8)</f>
        <v>6</v>
      </c>
      <c r="Q1391">
        <v>1</v>
      </c>
      <c r="R1391">
        <f>IF(Sheet1!S1391="Single",0,IF(Sheet1!S1391="Married",1,2))</f>
        <v>1</v>
      </c>
      <c r="S1391">
        <v>5003</v>
      </c>
      <c r="T1391">
        <v>5771</v>
      </c>
      <c r="U1391">
        <v>1</v>
      </c>
      <c r="V1391">
        <f>IF(Sheet1!X1391="No",0,1)</f>
        <v>0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</row>
    <row r="1392" spans="1:34" x14ac:dyDescent="0.3">
      <c r="A1392">
        <f>IF(Sheet1!C1392="No",0,1)</f>
        <v>1</v>
      </c>
      <c r="B1392">
        <v>28</v>
      </c>
      <c r="C1392">
        <f>IF(Sheet1!D1392="Non-Travel",0,IF(Sheet1!D1392="Travel_Frequently",1,2))</f>
        <v>2</v>
      </c>
      <c r="D1392">
        <v>1404</v>
      </c>
      <c r="E1392">
        <f>IF(Sheet1!F1392="Human Resources",0,IF(Sheet1!F1392="Research &amp; Development",1,2))</f>
        <v>1</v>
      </c>
      <c r="F1392">
        <v>17</v>
      </c>
      <c r="G1392">
        <v>3</v>
      </c>
      <c r="H1392" cm="1">
        <f t="array" ref="H1392">_xlfn.IFS(Sheet1!I1392="Human Resources",0,Sheet1!I1392="Life Sciences",1,Sheet1!I1392="Marketing",2,Sheet1!I1392="Medical",3,Sheet1!I1392="Technical Degree",4,Sheet1!I1392="Other",5)</f>
        <v>4</v>
      </c>
      <c r="I1392">
        <v>1</v>
      </c>
      <c r="J1392">
        <v>1960</v>
      </c>
      <c r="K1392">
        <v>3</v>
      </c>
      <c r="L1392">
        <f>IF(Sheet1!M1392="Male",0,1)</f>
        <v>0</v>
      </c>
      <c r="M1392">
        <v>32</v>
      </c>
      <c r="N1392">
        <v>2</v>
      </c>
      <c r="O1392">
        <v>1</v>
      </c>
      <c r="P1392" cm="1">
        <f t="array" ref="P1392">_xlfn.IFS(Sheet1!Q1392="Healthcare Representative",0,Sheet1!Q1392="Human Resources",1,Sheet1!Q1392="Laboratory Technician",2,Sheet1!Q1392="Manager",3,Sheet1!Q1392="Manufacturing Director",4,Sheet1!Q1392="Research Director",5,Sheet1!Q1392="Research Scientist",6,Sheet1!Q1392="Sales Executive",7,Sheet1!Q1392="Sales Representative",8)</f>
        <v>2</v>
      </c>
      <c r="Q1392">
        <v>4</v>
      </c>
      <c r="R1392">
        <f>IF(Sheet1!S1392="Single",0,IF(Sheet1!S1392="Married",1,2))</f>
        <v>2</v>
      </c>
      <c r="S1392">
        <v>2367</v>
      </c>
      <c r="T1392">
        <v>18779</v>
      </c>
      <c r="U1392">
        <v>5</v>
      </c>
      <c r="V1392">
        <f>IF(Sheet1!X1392="No",0,1)</f>
        <v>0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</row>
    <row r="1393" spans="1:34" x14ac:dyDescent="0.3">
      <c r="A1393">
        <f>IF(Sheet1!C1393="No",0,1)</f>
        <v>0</v>
      </c>
      <c r="B1393">
        <v>38</v>
      </c>
      <c r="C1393">
        <f>IF(Sheet1!D1393="Non-Travel",0,IF(Sheet1!D1393="Travel_Frequently",1,2))</f>
        <v>2</v>
      </c>
      <c r="D1393">
        <v>1404</v>
      </c>
      <c r="E1393">
        <f>IF(Sheet1!F1393="Human Resources",0,IF(Sheet1!F1393="Research &amp; Development",1,2))</f>
        <v>2</v>
      </c>
      <c r="F1393">
        <v>1</v>
      </c>
      <c r="G1393">
        <v>3</v>
      </c>
      <c r="H1393" cm="1">
        <f t="array" ref="H1393">_xlfn.IFS(Sheet1!I1393="Human Resources",0,Sheet1!I1393="Life Sciences",1,Sheet1!I1393="Marketing",2,Sheet1!I1393="Medical",3,Sheet1!I1393="Technical Degree",4,Sheet1!I1393="Other",5)</f>
        <v>1</v>
      </c>
      <c r="I1393">
        <v>1</v>
      </c>
      <c r="J1393">
        <v>1961</v>
      </c>
      <c r="K1393">
        <v>1</v>
      </c>
      <c r="L1393">
        <f>IF(Sheet1!M1393="Male",0,1)</f>
        <v>0</v>
      </c>
      <c r="M1393">
        <v>59</v>
      </c>
      <c r="N1393">
        <v>2</v>
      </c>
      <c r="O1393">
        <v>1</v>
      </c>
      <c r="P1393" cm="1">
        <f t="array" ref="P1393">_xlfn.IFS(Sheet1!Q1393="Healthcare Representative",0,Sheet1!Q1393="Human Resources",1,Sheet1!Q1393="Laboratory Technician",2,Sheet1!Q1393="Manager",3,Sheet1!Q1393="Manufacturing Director",4,Sheet1!Q1393="Research Director",5,Sheet1!Q1393="Research Scientist",6,Sheet1!Q1393="Sales Executive",7,Sheet1!Q1393="Sales Representative",8)</f>
        <v>8</v>
      </c>
      <c r="Q1393">
        <v>1</v>
      </c>
      <c r="R1393">
        <f>IF(Sheet1!S1393="Single",0,IF(Sheet1!S1393="Married",1,2))</f>
        <v>0</v>
      </c>
      <c r="S1393">
        <v>2858</v>
      </c>
      <c r="T1393">
        <v>11473</v>
      </c>
      <c r="U1393">
        <v>4</v>
      </c>
      <c r="V1393">
        <f>IF(Sheet1!X1393="No",0,1)</f>
        <v>0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</row>
    <row r="1394" spans="1:34" x14ac:dyDescent="0.3">
      <c r="A1394">
        <f>IF(Sheet1!C1394="No",0,1)</f>
        <v>0</v>
      </c>
      <c r="B1394">
        <v>35</v>
      </c>
      <c r="C1394">
        <f>IF(Sheet1!D1394="Non-Travel",0,IF(Sheet1!D1394="Travel_Frequently",1,2))</f>
        <v>2</v>
      </c>
      <c r="D1394">
        <v>1224</v>
      </c>
      <c r="E1394">
        <f>IF(Sheet1!F1394="Human Resources",0,IF(Sheet1!F1394="Research &amp; Development",1,2))</f>
        <v>2</v>
      </c>
      <c r="F1394">
        <v>7</v>
      </c>
      <c r="G1394">
        <v>4</v>
      </c>
      <c r="H1394" cm="1">
        <f t="array" ref="H1394">_xlfn.IFS(Sheet1!I1394="Human Resources",0,Sheet1!I1394="Life Sciences",1,Sheet1!I1394="Marketing",2,Sheet1!I1394="Medical",3,Sheet1!I1394="Technical Degree",4,Sheet1!I1394="Other",5)</f>
        <v>1</v>
      </c>
      <c r="I1394">
        <v>1</v>
      </c>
      <c r="J1394">
        <v>1962</v>
      </c>
      <c r="K1394">
        <v>3</v>
      </c>
      <c r="L1394">
        <f>IF(Sheet1!M1394="Male",0,1)</f>
        <v>1</v>
      </c>
      <c r="M1394">
        <v>55</v>
      </c>
      <c r="N1394">
        <v>3</v>
      </c>
      <c r="O1394">
        <v>2</v>
      </c>
      <c r="P1394" cm="1">
        <f t="array" ref="P1394">_xlfn.IFS(Sheet1!Q1394="Healthcare Representative",0,Sheet1!Q1394="Human Resources",1,Sheet1!Q1394="Laboratory Technician",2,Sheet1!Q1394="Manager",3,Sheet1!Q1394="Manufacturing Director",4,Sheet1!Q1394="Research Director",5,Sheet1!Q1394="Research Scientist",6,Sheet1!Q1394="Sales Executive",7,Sheet1!Q1394="Sales Representative",8)</f>
        <v>7</v>
      </c>
      <c r="Q1394">
        <v>4</v>
      </c>
      <c r="R1394">
        <f>IF(Sheet1!S1394="Single",0,IF(Sheet1!S1394="Married",1,2))</f>
        <v>1</v>
      </c>
      <c r="S1394">
        <v>5204</v>
      </c>
      <c r="T1394">
        <v>13586</v>
      </c>
      <c r="U1394">
        <v>1</v>
      </c>
      <c r="V1394">
        <f>IF(Sheet1!X1394="No",0,1)</f>
        <v>1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</row>
    <row r="1395" spans="1:34" x14ac:dyDescent="0.3">
      <c r="A1395">
        <f>IF(Sheet1!C1395="No",0,1)</f>
        <v>0</v>
      </c>
      <c r="B1395">
        <v>27</v>
      </c>
      <c r="C1395">
        <f>IF(Sheet1!D1395="Non-Travel",0,IF(Sheet1!D1395="Travel_Frequently",1,2))</f>
        <v>2</v>
      </c>
      <c r="D1395">
        <v>954</v>
      </c>
      <c r="E1395">
        <f>IF(Sheet1!F1395="Human Resources",0,IF(Sheet1!F1395="Research &amp; Development",1,2))</f>
        <v>2</v>
      </c>
      <c r="F1395">
        <v>9</v>
      </c>
      <c r="G1395">
        <v>3</v>
      </c>
      <c r="H1395" cm="1">
        <f t="array" ref="H1395">_xlfn.IFS(Sheet1!I1395="Human Resources",0,Sheet1!I1395="Life Sciences",1,Sheet1!I1395="Marketing",2,Sheet1!I1395="Medical",3,Sheet1!I1395="Technical Degree",4,Sheet1!I1395="Other",5)</f>
        <v>2</v>
      </c>
      <c r="I1395">
        <v>1</v>
      </c>
      <c r="J1395">
        <v>1965</v>
      </c>
      <c r="K1395">
        <v>4</v>
      </c>
      <c r="L1395">
        <f>IF(Sheet1!M1395="Male",0,1)</f>
        <v>0</v>
      </c>
      <c r="M1395">
        <v>44</v>
      </c>
      <c r="N1395">
        <v>3</v>
      </c>
      <c r="O1395">
        <v>2</v>
      </c>
      <c r="P1395" cm="1">
        <f t="array" ref="P1395">_xlfn.IFS(Sheet1!Q1395="Healthcare Representative",0,Sheet1!Q1395="Human Resources",1,Sheet1!Q1395="Laboratory Technician",2,Sheet1!Q1395="Manager",3,Sheet1!Q1395="Manufacturing Director",4,Sheet1!Q1395="Research Director",5,Sheet1!Q1395="Research Scientist",6,Sheet1!Q1395="Sales Executive",7,Sheet1!Q1395="Sales Representative",8)</f>
        <v>7</v>
      </c>
      <c r="Q1395">
        <v>4</v>
      </c>
      <c r="R1395">
        <f>IF(Sheet1!S1395="Single",0,IF(Sheet1!S1395="Married",1,2))</f>
        <v>0</v>
      </c>
      <c r="S1395">
        <v>4105</v>
      </c>
      <c r="T1395">
        <v>5099</v>
      </c>
      <c r="U1395">
        <v>1</v>
      </c>
      <c r="V1395">
        <f>IF(Sheet1!X1395="No",0,1)</f>
        <v>0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</row>
    <row r="1396" spans="1:34" x14ac:dyDescent="0.3">
      <c r="A1396">
        <f>IF(Sheet1!C1396="No",0,1)</f>
        <v>0</v>
      </c>
      <c r="B1396">
        <v>32</v>
      </c>
      <c r="C1396">
        <f>IF(Sheet1!D1396="Non-Travel",0,IF(Sheet1!D1396="Travel_Frequently",1,2))</f>
        <v>2</v>
      </c>
      <c r="D1396">
        <v>1373</v>
      </c>
      <c r="E1396">
        <f>IF(Sheet1!F1396="Human Resources",0,IF(Sheet1!F1396="Research &amp; Development",1,2))</f>
        <v>1</v>
      </c>
      <c r="F1396">
        <v>5</v>
      </c>
      <c r="G1396">
        <v>4</v>
      </c>
      <c r="H1396" cm="1">
        <f t="array" ref="H1396">_xlfn.IFS(Sheet1!I1396="Human Resources",0,Sheet1!I1396="Life Sciences",1,Sheet1!I1396="Marketing",2,Sheet1!I1396="Medical",3,Sheet1!I1396="Technical Degree",4,Sheet1!I1396="Other",5)</f>
        <v>1</v>
      </c>
      <c r="I1396">
        <v>1</v>
      </c>
      <c r="J1396">
        <v>1966</v>
      </c>
      <c r="K1396">
        <v>4</v>
      </c>
      <c r="L1396">
        <f>IF(Sheet1!M1396="Male",0,1)</f>
        <v>0</v>
      </c>
      <c r="M1396">
        <v>56</v>
      </c>
      <c r="N1396">
        <v>2</v>
      </c>
      <c r="O1396">
        <v>2</v>
      </c>
      <c r="P1396" cm="1">
        <f t="array" ref="P1396">_xlfn.IFS(Sheet1!Q1396="Healthcare Representative",0,Sheet1!Q1396="Human Resources",1,Sheet1!Q1396="Laboratory Technician",2,Sheet1!Q1396="Manager",3,Sheet1!Q1396="Manufacturing Director",4,Sheet1!Q1396="Research Director",5,Sheet1!Q1396="Research Scientist",6,Sheet1!Q1396="Sales Executive",7,Sheet1!Q1396="Sales Representative",8)</f>
        <v>4</v>
      </c>
      <c r="Q1396">
        <v>4</v>
      </c>
      <c r="R1396">
        <f>IF(Sheet1!S1396="Single",0,IF(Sheet1!S1396="Married",1,2))</f>
        <v>0</v>
      </c>
      <c r="S1396">
        <v>9679</v>
      </c>
      <c r="T1396">
        <v>10138</v>
      </c>
      <c r="U1396">
        <v>8</v>
      </c>
      <c r="V1396">
        <f>IF(Sheet1!X1396="No",0,1)</f>
        <v>0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</row>
    <row r="1397" spans="1:34" x14ac:dyDescent="0.3">
      <c r="A1397">
        <f>IF(Sheet1!C1397="No",0,1)</f>
        <v>1</v>
      </c>
      <c r="B1397">
        <v>31</v>
      </c>
      <c r="C1397">
        <f>IF(Sheet1!D1397="Non-Travel",0,IF(Sheet1!D1397="Travel_Frequently",1,2))</f>
        <v>1</v>
      </c>
      <c r="D1397">
        <v>754</v>
      </c>
      <c r="E1397">
        <f>IF(Sheet1!F1397="Human Resources",0,IF(Sheet1!F1397="Research &amp; Development",1,2))</f>
        <v>2</v>
      </c>
      <c r="F1397">
        <v>26</v>
      </c>
      <c r="G1397">
        <v>4</v>
      </c>
      <c r="H1397" cm="1">
        <f t="array" ref="H1397">_xlfn.IFS(Sheet1!I1397="Human Resources",0,Sheet1!I1397="Life Sciences",1,Sheet1!I1397="Marketing",2,Sheet1!I1397="Medical",3,Sheet1!I1397="Technical Degree",4,Sheet1!I1397="Other",5)</f>
        <v>2</v>
      </c>
      <c r="I1397">
        <v>1</v>
      </c>
      <c r="J1397">
        <v>1967</v>
      </c>
      <c r="K1397">
        <v>1</v>
      </c>
      <c r="L1397">
        <f>IF(Sheet1!M1397="Male",0,1)</f>
        <v>0</v>
      </c>
      <c r="M1397">
        <v>63</v>
      </c>
      <c r="N1397">
        <v>3</v>
      </c>
      <c r="O1397">
        <v>2</v>
      </c>
      <c r="P1397" cm="1">
        <f t="array" ref="P1397">_xlfn.IFS(Sheet1!Q1397="Healthcare Representative",0,Sheet1!Q1397="Human Resources",1,Sheet1!Q1397="Laboratory Technician",2,Sheet1!Q1397="Manager",3,Sheet1!Q1397="Manufacturing Director",4,Sheet1!Q1397="Research Director",5,Sheet1!Q1397="Research Scientist",6,Sheet1!Q1397="Sales Executive",7,Sheet1!Q1397="Sales Representative",8)</f>
        <v>7</v>
      </c>
      <c r="Q1397">
        <v>4</v>
      </c>
      <c r="R1397">
        <f>IF(Sheet1!S1397="Single",0,IF(Sheet1!S1397="Married",1,2))</f>
        <v>1</v>
      </c>
      <c r="S1397">
        <v>5617</v>
      </c>
      <c r="T1397">
        <v>21075</v>
      </c>
      <c r="U1397">
        <v>1</v>
      </c>
      <c r="V1397">
        <f>IF(Sheet1!X1397="No",0,1)</f>
        <v>1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</row>
    <row r="1398" spans="1:34" x14ac:dyDescent="0.3">
      <c r="A1398">
        <f>IF(Sheet1!C1398="No",0,1)</f>
        <v>1</v>
      </c>
      <c r="B1398">
        <v>53</v>
      </c>
      <c r="C1398">
        <f>IF(Sheet1!D1398="Non-Travel",0,IF(Sheet1!D1398="Travel_Frequently",1,2))</f>
        <v>2</v>
      </c>
      <c r="D1398">
        <v>1168</v>
      </c>
      <c r="E1398">
        <f>IF(Sheet1!F1398="Human Resources",0,IF(Sheet1!F1398="Research &amp; Development",1,2))</f>
        <v>2</v>
      </c>
      <c r="F1398">
        <v>24</v>
      </c>
      <c r="G1398">
        <v>4</v>
      </c>
      <c r="H1398" cm="1">
        <f t="array" ref="H1398">_xlfn.IFS(Sheet1!I1398="Human Resources",0,Sheet1!I1398="Life Sciences",1,Sheet1!I1398="Marketing",2,Sheet1!I1398="Medical",3,Sheet1!I1398="Technical Degree",4,Sheet1!I1398="Other",5)</f>
        <v>1</v>
      </c>
      <c r="I1398">
        <v>1</v>
      </c>
      <c r="J1398">
        <v>1968</v>
      </c>
      <c r="K1398">
        <v>1</v>
      </c>
      <c r="L1398">
        <f>IF(Sheet1!M1398="Male",0,1)</f>
        <v>0</v>
      </c>
      <c r="M1398">
        <v>66</v>
      </c>
      <c r="N1398">
        <v>3</v>
      </c>
      <c r="O1398">
        <v>3</v>
      </c>
      <c r="P1398" cm="1">
        <f t="array" ref="P1398">_xlfn.IFS(Sheet1!Q1398="Healthcare Representative",0,Sheet1!Q1398="Human Resources",1,Sheet1!Q1398="Laboratory Technician",2,Sheet1!Q1398="Manager",3,Sheet1!Q1398="Manufacturing Director",4,Sheet1!Q1398="Research Director",5,Sheet1!Q1398="Research Scientist",6,Sheet1!Q1398="Sales Executive",7,Sheet1!Q1398="Sales Representative",8)</f>
        <v>7</v>
      </c>
      <c r="Q1398">
        <v>1</v>
      </c>
      <c r="R1398">
        <f>IF(Sheet1!S1398="Single",0,IF(Sheet1!S1398="Married",1,2))</f>
        <v>0</v>
      </c>
      <c r="S1398">
        <v>10448</v>
      </c>
      <c r="T1398">
        <v>5843</v>
      </c>
      <c r="U1398">
        <v>6</v>
      </c>
      <c r="V1398">
        <f>IF(Sheet1!X1398="No",0,1)</f>
        <v>1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</row>
    <row r="1399" spans="1:34" x14ac:dyDescent="0.3">
      <c r="A1399">
        <f>IF(Sheet1!C1399="No",0,1)</f>
        <v>0</v>
      </c>
      <c r="B1399">
        <v>54</v>
      </c>
      <c r="C1399">
        <f>IF(Sheet1!D1399="Non-Travel",0,IF(Sheet1!D1399="Travel_Frequently",1,2))</f>
        <v>2</v>
      </c>
      <c r="D1399">
        <v>155</v>
      </c>
      <c r="E1399">
        <f>IF(Sheet1!F1399="Human Resources",0,IF(Sheet1!F1399="Research &amp; Development",1,2))</f>
        <v>1</v>
      </c>
      <c r="F1399">
        <v>9</v>
      </c>
      <c r="G1399">
        <v>2</v>
      </c>
      <c r="H1399" cm="1">
        <f t="array" ref="H1399">_xlfn.IFS(Sheet1!I1399="Human Resources",0,Sheet1!I1399="Life Sciences",1,Sheet1!I1399="Marketing",2,Sheet1!I1399="Medical",3,Sheet1!I1399="Technical Degree",4,Sheet1!I1399="Other",5)</f>
        <v>1</v>
      </c>
      <c r="I1399">
        <v>1</v>
      </c>
      <c r="J1399">
        <v>1969</v>
      </c>
      <c r="K1399">
        <v>1</v>
      </c>
      <c r="L1399">
        <f>IF(Sheet1!M1399="Male",0,1)</f>
        <v>1</v>
      </c>
      <c r="M1399">
        <v>67</v>
      </c>
      <c r="N1399">
        <v>3</v>
      </c>
      <c r="O1399">
        <v>2</v>
      </c>
      <c r="P1399" cm="1">
        <f t="array" ref="P1399">_xlfn.IFS(Sheet1!Q1399="Healthcare Representative",0,Sheet1!Q1399="Human Resources",1,Sheet1!Q1399="Laboratory Technician",2,Sheet1!Q1399="Manager",3,Sheet1!Q1399="Manufacturing Director",4,Sheet1!Q1399="Research Director",5,Sheet1!Q1399="Research Scientist",6,Sheet1!Q1399="Sales Executive",7,Sheet1!Q1399="Sales Representative",8)</f>
        <v>6</v>
      </c>
      <c r="Q1399">
        <v>3</v>
      </c>
      <c r="R1399">
        <f>IF(Sheet1!S1399="Single",0,IF(Sheet1!S1399="Married",1,2))</f>
        <v>1</v>
      </c>
      <c r="S1399">
        <v>2897</v>
      </c>
      <c r="T1399">
        <v>22474</v>
      </c>
      <c r="U1399">
        <v>3</v>
      </c>
      <c r="V1399">
        <f>IF(Sheet1!X1399="No",0,1)</f>
        <v>0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</row>
    <row r="1400" spans="1:34" x14ac:dyDescent="0.3">
      <c r="A1400">
        <f>IF(Sheet1!C1400="No",0,1)</f>
        <v>0</v>
      </c>
      <c r="B1400">
        <v>33</v>
      </c>
      <c r="C1400">
        <f>IF(Sheet1!D1400="Non-Travel",0,IF(Sheet1!D1400="Travel_Frequently",1,2))</f>
        <v>1</v>
      </c>
      <c r="D1400">
        <v>1303</v>
      </c>
      <c r="E1400">
        <f>IF(Sheet1!F1400="Human Resources",0,IF(Sheet1!F1400="Research &amp; Development",1,2))</f>
        <v>1</v>
      </c>
      <c r="F1400">
        <v>7</v>
      </c>
      <c r="G1400">
        <v>2</v>
      </c>
      <c r="H1400" cm="1">
        <f t="array" ref="H1400">_xlfn.IFS(Sheet1!I1400="Human Resources",0,Sheet1!I1400="Life Sciences",1,Sheet1!I1400="Marketing",2,Sheet1!I1400="Medical",3,Sheet1!I1400="Technical Degree",4,Sheet1!I1400="Other",5)</f>
        <v>1</v>
      </c>
      <c r="I1400">
        <v>1</v>
      </c>
      <c r="J1400">
        <v>1970</v>
      </c>
      <c r="K1400">
        <v>4</v>
      </c>
      <c r="L1400">
        <f>IF(Sheet1!M1400="Male",0,1)</f>
        <v>0</v>
      </c>
      <c r="M1400">
        <v>36</v>
      </c>
      <c r="N1400">
        <v>3</v>
      </c>
      <c r="O1400">
        <v>2</v>
      </c>
      <c r="P1400" cm="1">
        <f t="array" ref="P1400">_xlfn.IFS(Sheet1!Q1400="Healthcare Representative",0,Sheet1!Q1400="Human Resources",1,Sheet1!Q1400="Laboratory Technician",2,Sheet1!Q1400="Manager",3,Sheet1!Q1400="Manufacturing Director",4,Sheet1!Q1400="Research Director",5,Sheet1!Q1400="Research Scientist",6,Sheet1!Q1400="Sales Executive",7,Sheet1!Q1400="Sales Representative",8)</f>
        <v>0</v>
      </c>
      <c r="Q1400">
        <v>3</v>
      </c>
      <c r="R1400">
        <f>IF(Sheet1!S1400="Single",0,IF(Sheet1!S1400="Married",1,2))</f>
        <v>2</v>
      </c>
      <c r="S1400">
        <v>5968</v>
      </c>
      <c r="T1400">
        <v>18079</v>
      </c>
      <c r="U1400">
        <v>1</v>
      </c>
      <c r="V1400">
        <f>IF(Sheet1!X1400="No",0,1)</f>
        <v>0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</row>
    <row r="1401" spans="1:34" x14ac:dyDescent="0.3">
      <c r="A1401">
        <f>IF(Sheet1!C1401="No",0,1)</f>
        <v>0</v>
      </c>
      <c r="B1401">
        <v>43</v>
      </c>
      <c r="C1401">
        <f>IF(Sheet1!D1401="Non-Travel",0,IF(Sheet1!D1401="Travel_Frequently",1,2))</f>
        <v>2</v>
      </c>
      <c r="D1401">
        <v>574</v>
      </c>
      <c r="E1401">
        <f>IF(Sheet1!F1401="Human Resources",0,IF(Sheet1!F1401="Research &amp; Development",1,2))</f>
        <v>1</v>
      </c>
      <c r="F1401">
        <v>11</v>
      </c>
      <c r="G1401">
        <v>3</v>
      </c>
      <c r="H1401" cm="1">
        <f t="array" ref="H1401">_xlfn.IFS(Sheet1!I1401="Human Resources",0,Sheet1!I1401="Life Sciences",1,Sheet1!I1401="Marketing",2,Sheet1!I1401="Medical",3,Sheet1!I1401="Technical Degree",4,Sheet1!I1401="Other",5)</f>
        <v>1</v>
      </c>
      <c r="I1401">
        <v>1</v>
      </c>
      <c r="J1401">
        <v>1971</v>
      </c>
      <c r="K1401">
        <v>1</v>
      </c>
      <c r="L1401">
        <f>IF(Sheet1!M1401="Male",0,1)</f>
        <v>0</v>
      </c>
      <c r="M1401">
        <v>30</v>
      </c>
      <c r="N1401">
        <v>3</v>
      </c>
      <c r="O1401">
        <v>3</v>
      </c>
      <c r="P1401" cm="1">
        <f t="array" ref="P1401">_xlfn.IFS(Sheet1!Q1401="Healthcare Representative",0,Sheet1!Q1401="Human Resources",1,Sheet1!Q1401="Laboratory Technician",2,Sheet1!Q1401="Manager",3,Sheet1!Q1401="Manufacturing Director",4,Sheet1!Q1401="Research Director",5,Sheet1!Q1401="Research Scientist",6,Sheet1!Q1401="Sales Executive",7,Sheet1!Q1401="Sales Representative",8)</f>
        <v>0</v>
      </c>
      <c r="Q1401">
        <v>3</v>
      </c>
      <c r="R1401">
        <f>IF(Sheet1!S1401="Single",0,IF(Sheet1!S1401="Married",1,2))</f>
        <v>1</v>
      </c>
      <c r="S1401">
        <v>7510</v>
      </c>
      <c r="T1401">
        <v>16873</v>
      </c>
      <c r="U1401">
        <v>1</v>
      </c>
      <c r="V1401">
        <f>IF(Sheet1!X1401="No",0,1)</f>
        <v>0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</row>
    <row r="1402" spans="1:34" x14ac:dyDescent="0.3">
      <c r="A1402">
        <f>IF(Sheet1!C1402="No",0,1)</f>
        <v>0</v>
      </c>
      <c r="B1402">
        <v>38</v>
      </c>
      <c r="C1402">
        <f>IF(Sheet1!D1402="Non-Travel",0,IF(Sheet1!D1402="Travel_Frequently",1,2))</f>
        <v>1</v>
      </c>
      <c r="D1402">
        <v>1444</v>
      </c>
      <c r="E1402">
        <f>IF(Sheet1!F1402="Human Resources",0,IF(Sheet1!F1402="Research &amp; Development",1,2))</f>
        <v>0</v>
      </c>
      <c r="F1402">
        <v>1</v>
      </c>
      <c r="G1402">
        <v>4</v>
      </c>
      <c r="H1402" cm="1">
        <f t="array" ref="H1402">_xlfn.IFS(Sheet1!I1402="Human Resources",0,Sheet1!I1402="Life Sciences",1,Sheet1!I1402="Marketing",2,Sheet1!I1402="Medical",3,Sheet1!I1402="Technical Degree",4,Sheet1!I1402="Other",5)</f>
        <v>5</v>
      </c>
      <c r="I1402">
        <v>1</v>
      </c>
      <c r="J1402">
        <v>1972</v>
      </c>
      <c r="K1402">
        <v>4</v>
      </c>
      <c r="L1402">
        <f>IF(Sheet1!M1402="Male",0,1)</f>
        <v>0</v>
      </c>
      <c r="M1402">
        <v>88</v>
      </c>
      <c r="N1402">
        <v>3</v>
      </c>
      <c r="O1402">
        <v>1</v>
      </c>
      <c r="P1402" cm="1">
        <f t="array" ref="P1402">_xlfn.IFS(Sheet1!Q1402="Healthcare Representative",0,Sheet1!Q1402="Human Resources",1,Sheet1!Q1402="Laboratory Technician",2,Sheet1!Q1402="Manager",3,Sheet1!Q1402="Manufacturing Director",4,Sheet1!Q1402="Research Director",5,Sheet1!Q1402="Research Scientist",6,Sheet1!Q1402="Sales Executive",7,Sheet1!Q1402="Sales Representative",8)</f>
        <v>1</v>
      </c>
      <c r="Q1402">
        <v>2</v>
      </c>
      <c r="R1402">
        <f>IF(Sheet1!S1402="Single",0,IF(Sheet1!S1402="Married",1,2))</f>
        <v>1</v>
      </c>
      <c r="S1402">
        <v>2991</v>
      </c>
      <c r="T1402">
        <v>5224</v>
      </c>
      <c r="U1402">
        <v>0</v>
      </c>
      <c r="V1402">
        <f>IF(Sheet1!X1402="No",0,1)</f>
        <v>1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</row>
    <row r="1403" spans="1:34" x14ac:dyDescent="0.3">
      <c r="A1403">
        <f>IF(Sheet1!C1403="No",0,1)</f>
        <v>0</v>
      </c>
      <c r="B1403">
        <v>55</v>
      </c>
      <c r="C1403">
        <f>IF(Sheet1!D1403="Non-Travel",0,IF(Sheet1!D1403="Travel_Frequently",1,2))</f>
        <v>2</v>
      </c>
      <c r="D1403">
        <v>189</v>
      </c>
      <c r="E1403">
        <f>IF(Sheet1!F1403="Human Resources",0,IF(Sheet1!F1403="Research &amp; Development",1,2))</f>
        <v>0</v>
      </c>
      <c r="F1403">
        <v>26</v>
      </c>
      <c r="G1403">
        <v>4</v>
      </c>
      <c r="H1403" cm="1">
        <f t="array" ref="H1403">_xlfn.IFS(Sheet1!I1403="Human Resources",0,Sheet1!I1403="Life Sciences",1,Sheet1!I1403="Marketing",2,Sheet1!I1403="Medical",3,Sheet1!I1403="Technical Degree",4,Sheet1!I1403="Other",5)</f>
        <v>0</v>
      </c>
      <c r="I1403">
        <v>1</v>
      </c>
      <c r="J1403">
        <v>1973</v>
      </c>
      <c r="K1403">
        <v>3</v>
      </c>
      <c r="L1403">
        <f>IF(Sheet1!M1403="Male",0,1)</f>
        <v>0</v>
      </c>
      <c r="M1403">
        <v>71</v>
      </c>
      <c r="N1403">
        <v>4</v>
      </c>
      <c r="O1403">
        <v>5</v>
      </c>
      <c r="P1403" cm="1">
        <f t="array" ref="P1403">_xlfn.IFS(Sheet1!Q1403="Healthcare Representative",0,Sheet1!Q1403="Human Resources",1,Sheet1!Q1403="Laboratory Technician",2,Sheet1!Q1403="Manager",3,Sheet1!Q1403="Manufacturing Director",4,Sheet1!Q1403="Research Director",5,Sheet1!Q1403="Research Scientist",6,Sheet1!Q1403="Sales Executive",7,Sheet1!Q1403="Sales Representative",8)</f>
        <v>3</v>
      </c>
      <c r="Q1403">
        <v>2</v>
      </c>
      <c r="R1403">
        <f>IF(Sheet1!S1403="Single",0,IF(Sheet1!S1403="Married",1,2))</f>
        <v>1</v>
      </c>
      <c r="S1403">
        <v>19636</v>
      </c>
      <c r="T1403">
        <v>25811</v>
      </c>
      <c r="U1403">
        <v>4</v>
      </c>
      <c r="V1403">
        <f>IF(Sheet1!X1403="No",0,1)</f>
        <v>1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</row>
    <row r="1404" spans="1:34" x14ac:dyDescent="0.3">
      <c r="A1404">
        <f>IF(Sheet1!C1404="No",0,1)</f>
        <v>0</v>
      </c>
      <c r="B1404">
        <v>31</v>
      </c>
      <c r="C1404">
        <f>IF(Sheet1!D1404="Non-Travel",0,IF(Sheet1!D1404="Travel_Frequently",1,2))</f>
        <v>2</v>
      </c>
      <c r="D1404">
        <v>1276</v>
      </c>
      <c r="E1404">
        <f>IF(Sheet1!F1404="Human Resources",0,IF(Sheet1!F1404="Research &amp; Development",1,2))</f>
        <v>1</v>
      </c>
      <c r="F1404">
        <v>2</v>
      </c>
      <c r="G1404">
        <v>1</v>
      </c>
      <c r="H1404" cm="1">
        <f t="array" ref="H1404">_xlfn.IFS(Sheet1!I1404="Human Resources",0,Sheet1!I1404="Life Sciences",1,Sheet1!I1404="Marketing",2,Sheet1!I1404="Medical",3,Sheet1!I1404="Technical Degree",4,Sheet1!I1404="Other",5)</f>
        <v>3</v>
      </c>
      <c r="I1404">
        <v>1</v>
      </c>
      <c r="J1404">
        <v>1974</v>
      </c>
      <c r="K1404">
        <v>4</v>
      </c>
      <c r="L1404">
        <f>IF(Sheet1!M1404="Male",0,1)</f>
        <v>1</v>
      </c>
      <c r="M1404">
        <v>59</v>
      </c>
      <c r="N1404">
        <v>1</v>
      </c>
      <c r="O1404">
        <v>1</v>
      </c>
      <c r="P1404" cm="1">
        <f t="array" ref="P1404">_xlfn.IFS(Sheet1!Q1404="Healthcare Representative",0,Sheet1!Q1404="Human Resources",1,Sheet1!Q1404="Laboratory Technician",2,Sheet1!Q1404="Manager",3,Sheet1!Q1404="Manufacturing Director",4,Sheet1!Q1404="Research Director",5,Sheet1!Q1404="Research Scientist",6,Sheet1!Q1404="Sales Executive",7,Sheet1!Q1404="Sales Representative",8)</f>
        <v>2</v>
      </c>
      <c r="Q1404">
        <v>4</v>
      </c>
      <c r="R1404">
        <f>IF(Sheet1!S1404="Single",0,IF(Sheet1!S1404="Married",1,2))</f>
        <v>2</v>
      </c>
      <c r="S1404">
        <v>1129</v>
      </c>
      <c r="T1404">
        <v>17536</v>
      </c>
      <c r="U1404">
        <v>1</v>
      </c>
      <c r="V1404">
        <f>IF(Sheet1!X1404="No",0,1)</f>
        <v>1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</row>
    <row r="1405" spans="1:34" x14ac:dyDescent="0.3">
      <c r="A1405">
        <f>IF(Sheet1!C1405="No",0,1)</f>
        <v>0</v>
      </c>
      <c r="B1405">
        <v>39</v>
      </c>
      <c r="C1405">
        <f>IF(Sheet1!D1405="Non-Travel",0,IF(Sheet1!D1405="Travel_Frequently",1,2))</f>
        <v>2</v>
      </c>
      <c r="D1405">
        <v>119</v>
      </c>
      <c r="E1405">
        <f>IF(Sheet1!F1405="Human Resources",0,IF(Sheet1!F1405="Research &amp; Development",1,2))</f>
        <v>2</v>
      </c>
      <c r="F1405">
        <v>15</v>
      </c>
      <c r="G1405">
        <v>4</v>
      </c>
      <c r="H1405" cm="1">
        <f t="array" ref="H1405">_xlfn.IFS(Sheet1!I1405="Human Resources",0,Sheet1!I1405="Life Sciences",1,Sheet1!I1405="Marketing",2,Sheet1!I1405="Medical",3,Sheet1!I1405="Technical Degree",4,Sheet1!I1405="Other",5)</f>
        <v>2</v>
      </c>
      <c r="I1405">
        <v>1</v>
      </c>
      <c r="J1405">
        <v>1975</v>
      </c>
      <c r="K1405">
        <v>2</v>
      </c>
      <c r="L1405">
        <f>IF(Sheet1!M1405="Male",0,1)</f>
        <v>0</v>
      </c>
      <c r="M1405">
        <v>77</v>
      </c>
      <c r="N1405">
        <v>3</v>
      </c>
      <c r="O1405">
        <v>4</v>
      </c>
      <c r="P1405" cm="1">
        <f t="array" ref="P1405">_xlfn.IFS(Sheet1!Q1405="Healthcare Representative",0,Sheet1!Q1405="Human Resources",1,Sheet1!Q1405="Laboratory Technician",2,Sheet1!Q1405="Manager",3,Sheet1!Q1405="Manufacturing Director",4,Sheet1!Q1405="Research Director",5,Sheet1!Q1405="Research Scientist",6,Sheet1!Q1405="Sales Executive",7,Sheet1!Q1405="Sales Representative",8)</f>
        <v>7</v>
      </c>
      <c r="Q1405">
        <v>1</v>
      </c>
      <c r="R1405">
        <f>IF(Sheet1!S1405="Single",0,IF(Sheet1!S1405="Married",1,2))</f>
        <v>0</v>
      </c>
      <c r="S1405">
        <v>13341</v>
      </c>
      <c r="T1405">
        <v>25098</v>
      </c>
      <c r="U1405">
        <v>0</v>
      </c>
      <c r="V1405">
        <f>IF(Sheet1!X1405="No",0,1)</f>
        <v>0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</row>
    <row r="1406" spans="1:34" x14ac:dyDescent="0.3">
      <c r="A1406">
        <f>IF(Sheet1!C1406="No",0,1)</f>
        <v>0</v>
      </c>
      <c r="B1406">
        <v>42</v>
      </c>
      <c r="C1406">
        <f>IF(Sheet1!D1406="Non-Travel",0,IF(Sheet1!D1406="Travel_Frequently",1,2))</f>
        <v>0</v>
      </c>
      <c r="D1406">
        <v>335</v>
      </c>
      <c r="E1406">
        <f>IF(Sheet1!F1406="Human Resources",0,IF(Sheet1!F1406="Research &amp; Development",1,2))</f>
        <v>1</v>
      </c>
      <c r="F1406">
        <v>23</v>
      </c>
      <c r="G1406">
        <v>2</v>
      </c>
      <c r="H1406" cm="1">
        <f t="array" ref="H1406">_xlfn.IFS(Sheet1!I1406="Human Resources",0,Sheet1!I1406="Life Sciences",1,Sheet1!I1406="Marketing",2,Sheet1!I1406="Medical",3,Sheet1!I1406="Technical Degree",4,Sheet1!I1406="Other",5)</f>
        <v>1</v>
      </c>
      <c r="I1406">
        <v>1</v>
      </c>
      <c r="J1406">
        <v>1976</v>
      </c>
      <c r="K1406">
        <v>4</v>
      </c>
      <c r="L1406">
        <f>IF(Sheet1!M1406="Male",0,1)</f>
        <v>0</v>
      </c>
      <c r="M1406">
        <v>37</v>
      </c>
      <c r="N1406">
        <v>2</v>
      </c>
      <c r="O1406">
        <v>2</v>
      </c>
      <c r="P1406" cm="1">
        <f t="array" ref="P1406">_xlfn.IFS(Sheet1!Q1406="Healthcare Representative",0,Sheet1!Q1406="Human Resources",1,Sheet1!Q1406="Laboratory Technician",2,Sheet1!Q1406="Manager",3,Sheet1!Q1406="Manufacturing Director",4,Sheet1!Q1406="Research Director",5,Sheet1!Q1406="Research Scientist",6,Sheet1!Q1406="Sales Executive",7,Sheet1!Q1406="Sales Representative",8)</f>
        <v>6</v>
      </c>
      <c r="Q1406">
        <v>3</v>
      </c>
      <c r="R1406">
        <f>IF(Sheet1!S1406="Single",0,IF(Sheet1!S1406="Married",1,2))</f>
        <v>0</v>
      </c>
      <c r="S1406">
        <v>4332</v>
      </c>
      <c r="T1406">
        <v>14811</v>
      </c>
      <c r="U1406">
        <v>1</v>
      </c>
      <c r="V1406">
        <f>IF(Sheet1!X1406="No",0,1)</f>
        <v>0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</row>
    <row r="1407" spans="1:34" x14ac:dyDescent="0.3">
      <c r="A1407">
        <f>IF(Sheet1!C1407="No",0,1)</f>
        <v>0</v>
      </c>
      <c r="B1407">
        <v>31</v>
      </c>
      <c r="C1407">
        <f>IF(Sheet1!D1407="Non-Travel",0,IF(Sheet1!D1407="Travel_Frequently",1,2))</f>
        <v>0</v>
      </c>
      <c r="D1407">
        <v>697</v>
      </c>
      <c r="E1407">
        <f>IF(Sheet1!F1407="Human Resources",0,IF(Sheet1!F1407="Research &amp; Development",1,2))</f>
        <v>1</v>
      </c>
      <c r="F1407">
        <v>10</v>
      </c>
      <c r="G1407">
        <v>3</v>
      </c>
      <c r="H1407" cm="1">
        <f t="array" ref="H1407">_xlfn.IFS(Sheet1!I1407="Human Resources",0,Sheet1!I1407="Life Sciences",1,Sheet1!I1407="Marketing",2,Sheet1!I1407="Medical",3,Sheet1!I1407="Technical Degree",4,Sheet1!I1407="Other",5)</f>
        <v>3</v>
      </c>
      <c r="I1407">
        <v>1</v>
      </c>
      <c r="J1407">
        <v>1979</v>
      </c>
      <c r="K1407">
        <v>3</v>
      </c>
      <c r="L1407">
        <f>IF(Sheet1!M1407="Male",0,1)</f>
        <v>1</v>
      </c>
      <c r="M1407">
        <v>40</v>
      </c>
      <c r="N1407">
        <v>3</v>
      </c>
      <c r="O1407">
        <v>3</v>
      </c>
      <c r="P1407" cm="1">
        <f t="array" ref="P1407">_xlfn.IFS(Sheet1!Q1407="Healthcare Representative",0,Sheet1!Q1407="Human Resources",1,Sheet1!Q1407="Laboratory Technician",2,Sheet1!Q1407="Manager",3,Sheet1!Q1407="Manufacturing Director",4,Sheet1!Q1407="Research Director",5,Sheet1!Q1407="Research Scientist",6,Sheet1!Q1407="Sales Executive",7,Sheet1!Q1407="Sales Representative",8)</f>
        <v>5</v>
      </c>
      <c r="Q1407">
        <v>3</v>
      </c>
      <c r="R1407">
        <f>IF(Sheet1!S1407="Single",0,IF(Sheet1!S1407="Married",1,2))</f>
        <v>1</v>
      </c>
      <c r="S1407">
        <v>11031</v>
      </c>
      <c r="T1407">
        <v>26862</v>
      </c>
      <c r="U1407">
        <v>4</v>
      </c>
      <c r="V1407">
        <f>IF(Sheet1!X1407="No",0,1)</f>
        <v>0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</row>
    <row r="1408" spans="1:34" x14ac:dyDescent="0.3">
      <c r="A1408">
        <f>IF(Sheet1!C1408="No",0,1)</f>
        <v>0</v>
      </c>
      <c r="B1408">
        <v>54</v>
      </c>
      <c r="C1408">
        <f>IF(Sheet1!D1408="Non-Travel",0,IF(Sheet1!D1408="Travel_Frequently",1,2))</f>
        <v>2</v>
      </c>
      <c r="D1408">
        <v>157</v>
      </c>
      <c r="E1408">
        <f>IF(Sheet1!F1408="Human Resources",0,IF(Sheet1!F1408="Research &amp; Development",1,2))</f>
        <v>1</v>
      </c>
      <c r="F1408">
        <v>10</v>
      </c>
      <c r="G1408">
        <v>3</v>
      </c>
      <c r="H1408" cm="1">
        <f t="array" ref="H1408">_xlfn.IFS(Sheet1!I1408="Human Resources",0,Sheet1!I1408="Life Sciences",1,Sheet1!I1408="Marketing",2,Sheet1!I1408="Medical",3,Sheet1!I1408="Technical Degree",4,Sheet1!I1408="Other",5)</f>
        <v>3</v>
      </c>
      <c r="I1408">
        <v>1</v>
      </c>
      <c r="J1408">
        <v>1980</v>
      </c>
      <c r="K1408">
        <v>3</v>
      </c>
      <c r="L1408">
        <f>IF(Sheet1!M1408="Male",0,1)</f>
        <v>1</v>
      </c>
      <c r="M1408">
        <v>77</v>
      </c>
      <c r="N1408">
        <v>3</v>
      </c>
      <c r="O1408">
        <v>2</v>
      </c>
      <c r="P1408" cm="1">
        <f t="array" ref="P1408">_xlfn.IFS(Sheet1!Q1408="Healthcare Representative",0,Sheet1!Q1408="Human Resources",1,Sheet1!Q1408="Laboratory Technician",2,Sheet1!Q1408="Manager",3,Sheet1!Q1408="Manufacturing Director",4,Sheet1!Q1408="Research Director",5,Sheet1!Q1408="Research Scientist",6,Sheet1!Q1408="Sales Executive",7,Sheet1!Q1408="Sales Representative",8)</f>
        <v>4</v>
      </c>
      <c r="Q1408">
        <v>1</v>
      </c>
      <c r="R1408">
        <f>IF(Sheet1!S1408="Single",0,IF(Sheet1!S1408="Married",1,2))</f>
        <v>0</v>
      </c>
      <c r="S1408">
        <v>4440</v>
      </c>
      <c r="T1408">
        <v>25198</v>
      </c>
      <c r="U1408">
        <v>6</v>
      </c>
      <c r="V1408">
        <f>IF(Sheet1!X1408="No",0,1)</f>
        <v>1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</row>
    <row r="1409" spans="1:34" x14ac:dyDescent="0.3">
      <c r="A1409">
        <f>IF(Sheet1!C1409="No",0,1)</f>
        <v>0</v>
      </c>
      <c r="B1409">
        <v>24</v>
      </c>
      <c r="C1409">
        <f>IF(Sheet1!D1409="Non-Travel",0,IF(Sheet1!D1409="Travel_Frequently",1,2))</f>
        <v>2</v>
      </c>
      <c r="D1409">
        <v>771</v>
      </c>
      <c r="E1409">
        <f>IF(Sheet1!F1409="Human Resources",0,IF(Sheet1!F1409="Research &amp; Development",1,2))</f>
        <v>1</v>
      </c>
      <c r="F1409">
        <v>1</v>
      </c>
      <c r="G1409">
        <v>2</v>
      </c>
      <c r="H1409" cm="1">
        <f t="array" ref="H1409">_xlfn.IFS(Sheet1!I1409="Human Resources",0,Sheet1!I1409="Life Sciences",1,Sheet1!I1409="Marketing",2,Sheet1!I1409="Medical",3,Sheet1!I1409="Technical Degree",4,Sheet1!I1409="Other",5)</f>
        <v>1</v>
      </c>
      <c r="I1409">
        <v>1</v>
      </c>
      <c r="J1409">
        <v>1981</v>
      </c>
      <c r="K1409">
        <v>2</v>
      </c>
      <c r="L1409">
        <f>IF(Sheet1!M1409="Male",0,1)</f>
        <v>0</v>
      </c>
      <c r="M1409">
        <v>45</v>
      </c>
      <c r="N1409">
        <v>2</v>
      </c>
      <c r="O1409">
        <v>2</v>
      </c>
      <c r="P1409" cm="1">
        <f t="array" ref="P1409">_xlfn.IFS(Sheet1!Q1409="Healthcare Representative",0,Sheet1!Q1409="Human Resources",1,Sheet1!Q1409="Laboratory Technician",2,Sheet1!Q1409="Manager",3,Sheet1!Q1409="Manufacturing Director",4,Sheet1!Q1409="Research Director",5,Sheet1!Q1409="Research Scientist",6,Sheet1!Q1409="Sales Executive",7,Sheet1!Q1409="Sales Representative",8)</f>
        <v>0</v>
      </c>
      <c r="Q1409">
        <v>3</v>
      </c>
      <c r="R1409">
        <f>IF(Sheet1!S1409="Single",0,IF(Sheet1!S1409="Married",1,2))</f>
        <v>0</v>
      </c>
      <c r="S1409">
        <v>4617</v>
      </c>
      <c r="T1409">
        <v>14120</v>
      </c>
      <c r="U1409">
        <v>1</v>
      </c>
      <c r="V1409">
        <f>IF(Sheet1!X1409="No",0,1)</f>
        <v>0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</row>
    <row r="1410" spans="1:34" x14ac:dyDescent="0.3">
      <c r="A1410">
        <f>IF(Sheet1!C1410="No",0,1)</f>
        <v>0</v>
      </c>
      <c r="B1410">
        <v>23</v>
      </c>
      <c r="C1410">
        <f>IF(Sheet1!D1410="Non-Travel",0,IF(Sheet1!D1410="Travel_Frequently",1,2))</f>
        <v>2</v>
      </c>
      <c r="D1410">
        <v>571</v>
      </c>
      <c r="E1410">
        <f>IF(Sheet1!F1410="Human Resources",0,IF(Sheet1!F1410="Research &amp; Development",1,2))</f>
        <v>1</v>
      </c>
      <c r="F1410">
        <v>12</v>
      </c>
      <c r="G1410">
        <v>2</v>
      </c>
      <c r="H1410" cm="1">
        <f t="array" ref="H1410">_xlfn.IFS(Sheet1!I1410="Human Resources",0,Sheet1!I1410="Life Sciences",1,Sheet1!I1410="Marketing",2,Sheet1!I1410="Medical",3,Sheet1!I1410="Technical Degree",4,Sheet1!I1410="Other",5)</f>
        <v>5</v>
      </c>
      <c r="I1410">
        <v>1</v>
      </c>
      <c r="J1410">
        <v>1982</v>
      </c>
      <c r="K1410">
        <v>4</v>
      </c>
      <c r="L1410">
        <f>IF(Sheet1!M1410="Male",0,1)</f>
        <v>0</v>
      </c>
      <c r="M1410">
        <v>78</v>
      </c>
      <c r="N1410">
        <v>3</v>
      </c>
      <c r="O1410">
        <v>1</v>
      </c>
      <c r="P1410" cm="1">
        <f t="array" ref="P1410">_xlfn.IFS(Sheet1!Q1410="Healthcare Representative",0,Sheet1!Q1410="Human Resources",1,Sheet1!Q1410="Laboratory Technician",2,Sheet1!Q1410="Manager",3,Sheet1!Q1410="Manufacturing Director",4,Sheet1!Q1410="Research Director",5,Sheet1!Q1410="Research Scientist",6,Sheet1!Q1410="Sales Executive",7,Sheet1!Q1410="Sales Representative",8)</f>
        <v>2</v>
      </c>
      <c r="Q1410">
        <v>4</v>
      </c>
      <c r="R1410">
        <f>IF(Sheet1!S1410="Single",0,IF(Sheet1!S1410="Married",1,2))</f>
        <v>0</v>
      </c>
      <c r="S1410">
        <v>2647</v>
      </c>
      <c r="T1410">
        <v>13672</v>
      </c>
      <c r="U1410">
        <v>1</v>
      </c>
      <c r="V1410">
        <f>IF(Sheet1!X1410="No",0,1)</f>
        <v>0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</row>
    <row r="1411" spans="1:34" x14ac:dyDescent="0.3">
      <c r="A1411">
        <f>IF(Sheet1!C1411="No",0,1)</f>
        <v>0</v>
      </c>
      <c r="B1411">
        <v>40</v>
      </c>
      <c r="C1411">
        <f>IF(Sheet1!D1411="Non-Travel",0,IF(Sheet1!D1411="Travel_Frequently",1,2))</f>
        <v>1</v>
      </c>
      <c r="D1411">
        <v>692</v>
      </c>
      <c r="E1411">
        <f>IF(Sheet1!F1411="Human Resources",0,IF(Sheet1!F1411="Research &amp; Development",1,2))</f>
        <v>1</v>
      </c>
      <c r="F1411">
        <v>11</v>
      </c>
      <c r="G1411">
        <v>3</v>
      </c>
      <c r="H1411" cm="1">
        <f t="array" ref="H1411">_xlfn.IFS(Sheet1!I1411="Human Resources",0,Sheet1!I1411="Life Sciences",1,Sheet1!I1411="Marketing",2,Sheet1!I1411="Medical",3,Sheet1!I1411="Technical Degree",4,Sheet1!I1411="Other",5)</f>
        <v>4</v>
      </c>
      <c r="I1411">
        <v>1</v>
      </c>
      <c r="J1411">
        <v>1985</v>
      </c>
      <c r="K1411">
        <v>4</v>
      </c>
      <c r="L1411">
        <f>IF(Sheet1!M1411="Male",0,1)</f>
        <v>1</v>
      </c>
      <c r="M1411">
        <v>73</v>
      </c>
      <c r="N1411">
        <v>3</v>
      </c>
      <c r="O1411">
        <v>2</v>
      </c>
      <c r="P1411" cm="1">
        <f t="array" ref="P1411">_xlfn.IFS(Sheet1!Q1411="Healthcare Representative",0,Sheet1!Q1411="Human Resources",1,Sheet1!Q1411="Laboratory Technician",2,Sheet1!Q1411="Manager",3,Sheet1!Q1411="Manufacturing Director",4,Sheet1!Q1411="Research Director",5,Sheet1!Q1411="Research Scientist",6,Sheet1!Q1411="Sales Executive",7,Sheet1!Q1411="Sales Representative",8)</f>
        <v>2</v>
      </c>
      <c r="Q1411">
        <v>3</v>
      </c>
      <c r="R1411">
        <f>IF(Sheet1!S1411="Single",0,IF(Sheet1!S1411="Married",1,2))</f>
        <v>1</v>
      </c>
      <c r="S1411">
        <v>6323</v>
      </c>
      <c r="T1411">
        <v>26849</v>
      </c>
      <c r="U1411">
        <v>1</v>
      </c>
      <c r="V1411">
        <f>IF(Sheet1!X1411="No",0,1)</f>
        <v>0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</row>
    <row r="1412" spans="1:34" x14ac:dyDescent="0.3">
      <c r="A1412">
        <f>IF(Sheet1!C1412="No",0,1)</f>
        <v>0</v>
      </c>
      <c r="B1412">
        <v>40</v>
      </c>
      <c r="C1412">
        <f>IF(Sheet1!D1412="Non-Travel",0,IF(Sheet1!D1412="Travel_Frequently",1,2))</f>
        <v>2</v>
      </c>
      <c r="D1412">
        <v>444</v>
      </c>
      <c r="E1412">
        <f>IF(Sheet1!F1412="Human Resources",0,IF(Sheet1!F1412="Research &amp; Development",1,2))</f>
        <v>2</v>
      </c>
      <c r="F1412">
        <v>2</v>
      </c>
      <c r="G1412">
        <v>2</v>
      </c>
      <c r="H1412" cm="1">
        <f t="array" ref="H1412">_xlfn.IFS(Sheet1!I1412="Human Resources",0,Sheet1!I1412="Life Sciences",1,Sheet1!I1412="Marketing",2,Sheet1!I1412="Medical",3,Sheet1!I1412="Technical Degree",4,Sheet1!I1412="Other",5)</f>
        <v>2</v>
      </c>
      <c r="I1412">
        <v>1</v>
      </c>
      <c r="J1412">
        <v>1986</v>
      </c>
      <c r="K1412">
        <v>2</v>
      </c>
      <c r="L1412">
        <f>IF(Sheet1!M1412="Male",0,1)</f>
        <v>1</v>
      </c>
      <c r="M1412">
        <v>92</v>
      </c>
      <c r="N1412">
        <v>3</v>
      </c>
      <c r="O1412">
        <v>2</v>
      </c>
      <c r="P1412" cm="1">
        <f t="array" ref="P1412">_xlfn.IFS(Sheet1!Q1412="Healthcare Representative",0,Sheet1!Q1412="Human Resources",1,Sheet1!Q1412="Laboratory Technician",2,Sheet1!Q1412="Manager",3,Sheet1!Q1412="Manufacturing Director",4,Sheet1!Q1412="Research Director",5,Sheet1!Q1412="Research Scientist",6,Sheet1!Q1412="Sales Executive",7,Sheet1!Q1412="Sales Representative",8)</f>
        <v>7</v>
      </c>
      <c r="Q1412">
        <v>2</v>
      </c>
      <c r="R1412">
        <f>IF(Sheet1!S1412="Single",0,IF(Sheet1!S1412="Married",1,2))</f>
        <v>1</v>
      </c>
      <c r="S1412">
        <v>5677</v>
      </c>
      <c r="T1412">
        <v>4258</v>
      </c>
      <c r="U1412">
        <v>3</v>
      </c>
      <c r="V1412">
        <f>IF(Sheet1!X1412="No",0,1)</f>
        <v>0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</row>
    <row r="1413" spans="1:34" x14ac:dyDescent="0.3">
      <c r="A1413">
        <f>IF(Sheet1!C1413="No",0,1)</f>
        <v>0</v>
      </c>
      <c r="B1413">
        <v>25</v>
      </c>
      <c r="C1413">
        <f>IF(Sheet1!D1413="Non-Travel",0,IF(Sheet1!D1413="Travel_Frequently",1,2))</f>
        <v>2</v>
      </c>
      <c r="D1413">
        <v>309</v>
      </c>
      <c r="E1413">
        <f>IF(Sheet1!F1413="Human Resources",0,IF(Sheet1!F1413="Research &amp; Development",1,2))</f>
        <v>0</v>
      </c>
      <c r="F1413">
        <v>2</v>
      </c>
      <c r="G1413">
        <v>3</v>
      </c>
      <c r="H1413" cm="1">
        <f t="array" ref="H1413">_xlfn.IFS(Sheet1!I1413="Human Resources",0,Sheet1!I1413="Life Sciences",1,Sheet1!I1413="Marketing",2,Sheet1!I1413="Medical",3,Sheet1!I1413="Technical Degree",4,Sheet1!I1413="Other",5)</f>
        <v>0</v>
      </c>
      <c r="I1413">
        <v>1</v>
      </c>
      <c r="J1413">
        <v>1987</v>
      </c>
      <c r="K1413">
        <v>3</v>
      </c>
      <c r="L1413">
        <f>IF(Sheet1!M1413="Male",0,1)</f>
        <v>1</v>
      </c>
      <c r="M1413">
        <v>82</v>
      </c>
      <c r="N1413">
        <v>3</v>
      </c>
      <c r="O1413">
        <v>1</v>
      </c>
      <c r="P1413" cm="1">
        <f t="array" ref="P1413">_xlfn.IFS(Sheet1!Q1413="Healthcare Representative",0,Sheet1!Q1413="Human Resources",1,Sheet1!Q1413="Laboratory Technician",2,Sheet1!Q1413="Manager",3,Sheet1!Q1413="Manufacturing Director",4,Sheet1!Q1413="Research Director",5,Sheet1!Q1413="Research Scientist",6,Sheet1!Q1413="Sales Executive",7,Sheet1!Q1413="Sales Representative",8)</f>
        <v>1</v>
      </c>
      <c r="Q1413">
        <v>2</v>
      </c>
      <c r="R1413">
        <f>IF(Sheet1!S1413="Single",0,IF(Sheet1!S1413="Married",1,2))</f>
        <v>1</v>
      </c>
      <c r="S1413">
        <v>2187</v>
      </c>
      <c r="T1413">
        <v>19655</v>
      </c>
      <c r="U1413">
        <v>4</v>
      </c>
      <c r="V1413">
        <f>IF(Sheet1!X1413="No",0,1)</f>
        <v>0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</row>
    <row r="1414" spans="1:34" x14ac:dyDescent="0.3">
      <c r="A1414">
        <f>IF(Sheet1!C1414="No",0,1)</f>
        <v>0</v>
      </c>
      <c r="B1414">
        <v>30</v>
      </c>
      <c r="C1414">
        <f>IF(Sheet1!D1414="Non-Travel",0,IF(Sheet1!D1414="Travel_Frequently",1,2))</f>
        <v>2</v>
      </c>
      <c r="D1414">
        <v>911</v>
      </c>
      <c r="E1414">
        <f>IF(Sheet1!F1414="Human Resources",0,IF(Sheet1!F1414="Research &amp; Development",1,2))</f>
        <v>1</v>
      </c>
      <c r="F1414">
        <v>1</v>
      </c>
      <c r="G1414">
        <v>2</v>
      </c>
      <c r="H1414" cm="1">
        <f t="array" ref="H1414">_xlfn.IFS(Sheet1!I1414="Human Resources",0,Sheet1!I1414="Life Sciences",1,Sheet1!I1414="Marketing",2,Sheet1!I1414="Medical",3,Sheet1!I1414="Technical Degree",4,Sheet1!I1414="Other",5)</f>
        <v>3</v>
      </c>
      <c r="I1414">
        <v>1</v>
      </c>
      <c r="J1414">
        <v>1989</v>
      </c>
      <c r="K1414">
        <v>4</v>
      </c>
      <c r="L1414">
        <f>IF(Sheet1!M1414="Male",0,1)</f>
        <v>0</v>
      </c>
      <c r="M1414">
        <v>76</v>
      </c>
      <c r="N1414">
        <v>3</v>
      </c>
      <c r="O1414">
        <v>1</v>
      </c>
      <c r="P1414" cm="1">
        <f t="array" ref="P1414">_xlfn.IFS(Sheet1!Q1414="Healthcare Representative",0,Sheet1!Q1414="Human Resources",1,Sheet1!Q1414="Laboratory Technician",2,Sheet1!Q1414="Manager",3,Sheet1!Q1414="Manufacturing Director",4,Sheet1!Q1414="Research Director",5,Sheet1!Q1414="Research Scientist",6,Sheet1!Q1414="Sales Executive",7,Sheet1!Q1414="Sales Representative",8)</f>
        <v>2</v>
      </c>
      <c r="Q1414">
        <v>2</v>
      </c>
      <c r="R1414">
        <f>IF(Sheet1!S1414="Single",0,IF(Sheet1!S1414="Married",1,2))</f>
        <v>1</v>
      </c>
      <c r="S1414">
        <v>3748</v>
      </c>
      <c r="T1414">
        <v>4077</v>
      </c>
      <c r="U1414">
        <v>1</v>
      </c>
      <c r="V1414">
        <f>IF(Sheet1!X1414="No",0,1)</f>
        <v>0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</row>
    <row r="1415" spans="1:34" x14ac:dyDescent="0.3">
      <c r="A1415">
        <f>IF(Sheet1!C1415="No",0,1)</f>
        <v>0</v>
      </c>
      <c r="B1415">
        <v>25</v>
      </c>
      <c r="C1415">
        <f>IF(Sheet1!D1415="Non-Travel",0,IF(Sheet1!D1415="Travel_Frequently",1,2))</f>
        <v>2</v>
      </c>
      <c r="D1415">
        <v>977</v>
      </c>
      <c r="E1415">
        <f>IF(Sheet1!F1415="Human Resources",0,IF(Sheet1!F1415="Research &amp; Development",1,2))</f>
        <v>1</v>
      </c>
      <c r="F1415">
        <v>2</v>
      </c>
      <c r="G1415">
        <v>1</v>
      </c>
      <c r="H1415" cm="1">
        <f t="array" ref="H1415">_xlfn.IFS(Sheet1!I1415="Human Resources",0,Sheet1!I1415="Life Sciences",1,Sheet1!I1415="Marketing",2,Sheet1!I1415="Medical",3,Sheet1!I1415="Technical Degree",4,Sheet1!I1415="Other",5)</f>
        <v>5</v>
      </c>
      <c r="I1415">
        <v>1</v>
      </c>
      <c r="J1415">
        <v>1992</v>
      </c>
      <c r="K1415">
        <v>4</v>
      </c>
      <c r="L1415">
        <f>IF(Sheet1!M1415="Male",0,1)</f>
        <v>0</v>
      </c>
      <c r="M1415">
        <v>57</v>
      </c>
      <c r="N1415">
        <v>3</v>
      </c>
      <c r="O1415">
        <v>1</v>
      </c>
      <c r="P1415" cm="1">
        <f t="array" ref="P1415">_xlfn.IFS(Sheet1!Q1415="Healthcare Representative",0,Sheet1!Q1415="Human Resources",1,Sheet1!Q1415="Laboratory Technician",2,Sheet1!Q1415="Manager",3,Sheet1!Q1415="Manufacturing Director",4,Sheet1!Q1415="Research Director",5,Sheet1!Q1415="Research Scientist",6,Sheet1!Q1415="Sales Executive",7,Sheet1!Q1415="Sales Representative",8)</f>
        <v>2</v>
      </c>
      <c r="Q1415">
        <v>3</v>
      </c>
      <c r="R1415">
        <f>IF(Sheet1!S1415="Single",0,IF(Sheet1!S1415="Married",1,2))</f>
        <v>2</v>
      </c>
      <c r="S1415">
        <v>3977</v>
      </c>
      <c r="T1415">
        <v>7298</v>
      </c>
      <c r="U1415">
        <v>6</v>
      </c>
      <c r="V1415">
        <f>IF(Sheet1!X1415="No",0,1)</f>
        <v>1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</row>
    <row r="1416" spans="1:34" x14ac:dyDescent="0.3">
      <c r="A1416">
        <f>IF(Sheet1!C1416="No",0,1)</f>
        <v>0</v>
      </c>
      <c r="B1416">
        <v>47</v>
      </c>
      <c r="C1416">
        <f>IF(Sheet1!D1416="Non-Travel",0,IF(Sheet1!D1416="Travel_Frequently",1,2))</f>
        <v>2</v>
      </c>
      <c r="D1416">
        <v>1180</v>
      </c>
      <c r="E1416">
        <f>IF(Sheet1!F1416="Human Resources",0,IF(Sheet1!F1416="Research &amp; Development",1,2))</f>
        <v>1</v>
      </c>
      <c r="F1416">
        <v>25</v>
      </c>
      <c r="G1416">
        <v>3</v>
      </c>
      <c r="H1416" cm="1">
        <f t="array" ref="H1416">_xlfn.IFS(Sheet1!I1416="Human Resources",0,Sheet1!I1416="Life Sciences",1,Sheet1!I1416="Marketing",2,Sheet1!I1416="Medical",3,Sheet1!I1416="Technical Degree",4,Sheet1!I1416="Other",5)</f>
        <v>3</v>
      </c>
      <c r="I1416">
        <v>1</v>
      </c>
      <c r="J1416">
        <v>1993</v>
      </c>
      <c r="K1416">
        <v>1</v>
      </c>
      <c r="L1416">
        <f>IF(Sheet1!M1416="Male",0,1)</f>
        <v>0</v>
      </c>
      <c r="M1416">
        <v>84</v>
      </c>
      <c r="N1416">
        <v>3</v>
      </c>
      <c r="O1416">
        <v>3</v>
      </c>
      <c r="P1416" cm="1">
        <f t="array" ref="P1416">_xlfn.IFS(Sheet1!Q1416="Healthcare Representative",0,Sheet1!Q1416="Human Resources",1,Sheet1!Q1416="Laboratory Technician",2,Sheet1!Q1416="Manager",3,Sheet1!Q1416="Manufacturing Director",4,Sheet1!Q1416="Research Director",5,Sheet1!Q1416="Research Scientist",6,Sheet1!Q1416="Sales Executive",7,Sheet1!Q1416="Sales Representative",8)</f>
        <v>0</v>
      </c>
      <c r="Q1416">
        <v>3</v>
      </c>
      <c r="R1416">
        <f>IF(Sheet1!S1416="Single",0,IF(Sheet1!S1416="Married",1,2))</f>
        <v>0</v>
      </c>
      <c r="S1416">
        <v>8633</v>
      </c>
      <c r="T1416">
        <v>13084</v>
      </c>
      <c r="U1416">
        <v>2</v>
      </c>
      <c r="V1416">
        <f>IF(Sheet1!X1416="No",0,1)</f>
        <v>0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</row>
    <row r="1417" spans="1:34" x14ac:dyDescent="0.3">
      <c r="A1417">
        <f>IF(Sheet1!C1417="No",0,1)</f>
        <v>0</v>
      </c>
      <c r="B1417">
        <v>33</v>
      </c>
      <c r="C1417">
        <f>IF(Sheet1!D1417="Non-Travel",0,IF(Sheet1!D1417="Travel_Frequently",1,2))</f>
        <v>0</v>
      </c>
      <c r="D1417">
        <v>1313</v>
      </c>
      <c r="E1417">
        <f>IF(Sheet1!F1417="Human Resources",0,IF(Sheet1!F1417="Research &amp; Development",1,2))</f>
        <v>1</v>
      </c>
      <c r="F1417">
        <v>1</v>
      </c>
      <c r="G1417">
        <v>2</v>
      </c>
      <c r="H1417" cm="1">
        <f t="array" ref="H1417">_xlfn.IFS(Sheet1!I1417="Human Resources",0,Sheet1!I1417="Life Sciences",1,Sheet1!I1417="Marketing",2,Sheet1!I1417="Medical",3,Sheet1!I1417="Technical Degree",4,Sheet1!I1417="Other",5)</f>
        <v>3</v>
      </c>
      <c r="I1417">
        <v>1</v>
      </c>
      <c r="J1417">
        <v>1994</v>
      </c>
      <c r="K1417">
        <v>2</v>
      </c>
      <c r="L1417">
        <f>IF(Sheet1!M1417="Male",0,1)</f>
        <v>0</v>
      </c>
      <c r="M1417">
        <v>59</v>
      </c>
      <c r="N1417">
        <v>2</v>
      </c>
      <c r="O1417">
        <v>1</v>
      </c>
      <c r="P1417" cm="1">
        <f t="array" ref="P1417">_xlfn.IFS(Sheet1!Q1417="Healthcare Representative",0,Sheet1!Q1417="Human Resources",1,Sheet1!Q1417="Laboratory Technician",2,Sheet1!Q1417="Manager",3,Sheet1!Q1417="Manufacturing Director",4,Sheet1!Q1417="Research Director",5,Sheet1!Q1417="Research Scientist",6,Sheet1!Q1417="Sales Executive",7,Sheet1!Q1417="Sales Representative",8)</f>
        <v>2</v>
      </c>
      <c r="Q1417">
        <v>3</v>
      </c>
      <c r="R1417">
        <f>IF(Sheet1!S1417="Single",0,IF(Sheet1!S1417="Married",1,2))</f>
        <v>2</v>
      </c>
      <c r="S1417">
        <v>2008</v>
      </c>
      <c r="T1417">
        <v>20439</v>
      </c>
      <c r="U1417">
        <v>1</v>
      </c>
      <c r="V1417">
        <f>IF(Sheet1!X1417="No",0,1)</f>
        <v>0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</row>
    <row r="1418" spans="1:34" x14ac:dyDescent="0.3">
      <c r="A1418">
        <f>IF(Sheet1!C1418="No",0,1)</f>
        <v>0</v>
      </c>
      <c r="B1418">
        <v>38</v>
      </c>
      <c r="C1418">
        <f>IF(Sheet1!D1418="Non-Travel",0,IF(Sheet1!D1418="Travel_Frequently",1,2))</f>
        <v>2</v>
      </c>
      <c r="D1418">
        <v>1321</v>
      </c>
      <c r="E1418">
        <f>IF(Sheet1!F1418="Human Resources",0,IF(Sheet1!F1418="Research &amp; Development",1,2))</f>
        <v>2</v>
      </c>
      <c r="F1418">
        <v>1</v>
      </c>
      <c r="G1418">
        <v>4</v>
      </c>
      <c r="H1418" cm="1">
        <f t="array" ref="H1418">_xlfn.IFS(Sheet1!I1418="Human Resources",0,Sheet1!I1418="Life Sciences",1,Sheet1!I1418="Marketing",2,Sheet1!I1418="Medical",3,Sheet1!I1418="Technical Degree",4,Sheet1!I1418="Other",5)</f>
        <v>1</v>
      </c>
      <c r="I1418">
        <v>1</v>
      </c>
      <c r="J1418">
        <v>1995</v>
      </c>
      <c r="K1418">
        <v>4</v>
      </c>
      <c r="L1418">
        <f>IF(Sheet1!M1418="Male",0,1)</f>
        <v>0</v>
      </c>
      <c r="M1418">
        <v>86</v>
      </c>
      <c r="N1418">
        <v>3</v>
      </c>
      <c r="O1418">
        <v>2</v>
      </c>
      <c r="P1418" cm="1">
        <f t="array" ref="P1418">_xlfn.IFS(Sheet1!Q1418="Healthcare Representative",0,Sheet1!Q1418="Human Resources",1,Sheet1!Q1418="Laboratory Technician",2,Sheet1!Q1418="Manager",3,Sheet1!Q1418="Manufacturing Director",4,Sheet1!Q1418="Research Director",5,Sheet1!Q1418="Research Scientist",6,Sheet1!Q1418="Sales Executive",7,Sheet1!Q1418="Sales Representative",8)</f>
        <v>7</v>
      </c>
      <c r="Q1418">
        <v>2</v>
      </c>
      <c r="R1418">
        <f>IF(Sheet1!S1418="Single",0,IF(Sheet1!S1418="Married",1,2))</f>
        <v>1</v>
      </c>
      <c r="S1418">
        <v>4440</v>
      </c>
      <c r="T1418">
        <v>7636</v>
      </c>
      <c r="U1418">
        <v>0</v>
      </c>
      <c r="V1418">
        <f>IF(Sheet1!X1418="No",0,1)</f>
        <v>0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</row>
    <row r="1419" spans="1:34" x14ac:dyDescent="0.3">
      <c r="A1419">
        <f>IF(Sheet1!C1419="No",0,1)</f>
        <v>0</v>
      </c>
      <c r="B1419">
        <v>31</v>
      </c>
      <c r="C1419">
        <f>IF(Sheet1!D1419="Non-Travel",0,IF(Sheet1!D1419="Travel_Frequently",1,2))</f>
        <v>2</v>
      </c>
      <c r="D1419">
        <v>1154</v>
      </c>
      <c r="E1419">
        <f>IF(Sheet1!F1419="Human Resources",0,IF(Sheet1!F1419="Research &amp; Development",1,2))</f>
        <v>2</v>
      </c>
      <c r="F1419">
        <v>2</v>
      </c>
      <c r="G1419">
        <v>2</v>
      </c>
      <c r="H1419" cm="1">
        <f t="array" ref="H1419">_xlfn.IFS(Sheet1!I1419="Human Resources",0,Sheet1!I1419="Life Sciences",1,Sheet1!I1419="Marketing",2,Sheet1!I1419="Medical",3,Sheet1!I1419="Technical Degree",4,Sheet1!I1419="Other",5)</f>
        <v>1</v>
      </c>
      <c r="I1419">
        <v>1</v>
      </c>
      <c r="J1419">
        <v>1996</v>
      </c>
      <c r="K1419">
        <v>1</v>
      </c>
      <c r="L1419">
        <f>IF(Sheet1!M1419="Male",0,1)</f>
        <v>0</v>
      </c>
      <c r="M1419">
        <v>54</v>
      </c>
      <c r="N1419">
        <v>3</v>
      </c>
      <c r="O1419">
        <v>1</v>
      </c>
      <c r="P1419" cm="1">
        <f t="array" ref="P1419">_xlfn.IFS(Sheet1!Q1419="Healthcare Representative",0,Sheet1!Q1419="Human Resources",1,Sheet1!Q1419="Laboratory Technician",2,Sheet1!Q1419="Manager",3,Sheet1!Q1419="Manufacturing Director",4,Sheet1!Q1419="Research Director",5,Sheet1!Q1419="Research Scientist",6,Sheet1!Q1419="Sales Executive",7,Sheet1!Q1419="Sales Representative",8)</f>
        <v>8</v>
      </c>
      <c r="Q1419">
        <v>3</v>
      </c>
      <c r="R1419">
        <f>IF(Sheet1!S1419="Single",0,IF(Sheet1!S1419="Married",1,2))</f>
        <v>1</v>
      </c>
      <c r="S1419">
        <v>3067</v>
      </c>
      <c r="T1419">
        <v>6393</v>
      </c>
      <c r="U1419">
        <v>0</v>
      </c>
      <c r="V1419">
        <f>IF(Sheet1!X1419="No",0,1)</f>
        <v>0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</row>
    <row r="1420" spans="1:34" x14ac:dyDescent="0.3">
      <c r="A1420">
        <f>IF(Sheet1!C1420="No",0,1)</f>
        <v>0</v>
      </c>
      <c r="B1420">
        <v>38</v>
      </c>
      <c r="C1420">
        <f>IF(Sheet1!D1420="Non-Travel",0,IF(Sheet1!D1420="Travel_Frequently",1,2))</f>
        <v>1</v>
      </c>
      <c r="D1420">
        <v>508</v>
      </c>
      <c r="E1420">
        <f>IF(Sheet1!F1420="Human Resources",0,IF(Sheet1!F1420="Research &amp; Development",1,2))</f>
        <v>1</v>
      </c>
      <c r="F1420">
        <v>6</v>
      </c>
      <c r="G1420">
        <v>4</v>
      </c>
      <c r="H1420" cm="1">
        <f t="array" ref="H1420">_xlfn.IFS(Sheet1!I1420="Human Resources",0,Sheet1!I1420="Life Sciences",1,Sheet1!I1420="Marketing",2,Sheet1!I1420="Medical",3,Sheet1!I1420="Technical Degree",4,Sheet1!I1420="Other",5)</f>
        <v>1</v>
      </c>
      <c r="I1420">
        <v>1</v>
      </c>
      <c r="J1420">
        <v>1997</v>
      </c>
      <c r="K1420">
        <v>1</v>
      </c>
      <c r="L1420">
        <f>IF(Sheet1!M1420="Male",0,1)</f>
        <v>0</v>
      </c>
      <c r="M1420">
        <v>72</v>
      </c>
      <c r="N1420">
        <v>2</v>
      </c>
      <c r="O1420">
        <v>2</v>
      </c>
      <c r="P1420" cm="1">
        <f t="array" ref="P1420">_xlfn.IFS(Sheet1!Q1420="Healthcare Representative",0,Sheet1!Q1420="Human Resources",1,Sheet1!Q1420="Laboratory Technician",2,Sheet1!Q1420="Manager",3,Sheet1!Q1420="Manufacturing Director",4,Sheet1!Q1420="Research Director",5,Sheet1!Q1420="Research Scientist",6,Sheet1!Q1420="Sales Executive",7,Sheet1!Q1420="Sales Representative",8)</f>
        <v>4</v>
      </c>
      <c r="Q1420">
        <v>3</v>
      </c>
      <c r="R1420">
        <f>IF(Sheet1!S1420="Single",0,IF(Sheet1!S1420="Married",1,2))</f>
        <v>1</v>
      </c>
      <c r="S1420">
        <v>5321</v>
      </c>
      <c r="T1420">
        <v>14284</v>
      </c>
      <c r="U1420">
        <v>2</v>
      </c>
      <c r="V1420">
        <f>IF(Sheet1!X1420="No",0,1)</f>
        <v>0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</row>
    <row r="1421" spans="1:34" x14ac:dyDescent="0.3">
      <c r="A1421">
        <f>IF(Sheet1!C1421="No",0,1)</f>
        <v>0</v>
      </c>
      <c r="B1421">
        <v>42</v>
      </c>
      <c r="C1421">
        <f>IF(Sheet1!D1421="Non-Travel",0,IF(Sheet1!D1421="Travel_Frequently",1,2))</f>
        <v>2</v>
      </c>
      <c r="D1421">
        <v>557</v>
      </c>
      <c r="E1421">
        <f>IF(Sheet1!F1421="Human Resources",0,IF(Sheet1!F1421="Research &amp; Development",1,2))</f>
        <v>1</v>
      </c>
      <c r="F1421">
        <v>18</v>
      </c>
      <c r="G1421">
        <v>4</v>
      </c>
      <c r="H1421" cm="1">
        <f t="array" ref="H1421">_xlfn.IFS(Sheet1!I1421="Human Resources",0,Sheet1!I1421="Life Sciences",1,Sheet1!I1421="Marketing",2,Sheet1!I1421="Medical",3,Sheet1!I1421="Technical Degree",4,Sheet1!I1421="Other",5)</f>
        <v>1</v>
      </c>
      <c r="I1421">
        <v>1</v>
      </c>
      <c r="J1421">
        <v>1998</v>
      </c>
      <c r="K1421">
        <v>4</v>
      </c>
      <c r="L1421">
        <f>IF(Sheet1!M1421="Male",0,1)</f>
        <v>0</v>
      </c>
      <c r="M1421">
        <v>35</v>
      </c>
      <c r="N1421">
        <v>3</v>
      </c>
      <c r="O1421">
        <v>2</v>
      </c>
      <c r="P1421" cm="1">
        <f t="array" ref="P1421">_xlfn.IFS(Sheet1!Q1421="Healthcare Representative",0,Sheet1!Q1421="Human Resources",1,Sheet1!Q1421="Laboratory Technician",2,Sheet1!Q1421="Manager",3,Sheet1!Q1421="Manufacturing Director",4,Sheet1!Q1421="Research Director",5,Sheet1!Q1421="Research Scientist",6,Sheet1!Q1421="Sales Executive",7,Sheet1!Q1421="Sales Representative",8)</f>
        <v>6</v>
      </c>
      <c r="Q1421">
        <v>1</v>
      </c>
      <c r="R1421">
        <f>IF(Sheet1!S1421="Single",0,IF(Sheet1!S1421="Married",1,2))</f>
        <v>2</v>
      </c>
      <c r="S1421">
        <v>5410</v>
      </c>
      <c r="T1421">
        <v>11189</v>
      </c>
      <c r="U1421">
        <v>6</v>
      </c>
      <c r="V1421">
        <f>IF(Sheet1!X1421="No",0,1)</f>
        <v>1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</row>
    <row r="1422" spans="1:34" x14ac:dyDescent="0.3">
      <c r="A1422">
        <f>IF(Sheet1!C1422="No",0,1)</f>
        <v>0</v>
      </c>
      <c r="B1422">
        <v>41</v>
      </c>
      <c r="C1422">
        <f>IF(Sheet1!D1422="Non-Travel",0,IF(Sheet1!D1422="Travel_Frequently",1,2))</f>
        <v>2</v>
      </c>
      <c r="D1422">
        <v>642</v>
      </c>
      <c r="E1422">
        <f>IF(Sheet1!F1422="Human Resources",0,IF(Sheet1!F1422="Research &amp; Development",1,2))</f>
        <v>1</v>
      </c>
      <c r="F1422">
        <v>1</v>
      </c>
      <c r="G1422">
        <v>3</v>
      </c>
      <c r="H1422" cm="1">
        <f t="array" ref="H1422">_xlfn.IFS(Sheet1!I1422="Human Resources",0,Sheet1!I1422="Life Sciences",1,Sheet1!I1422="Marketing",2,Sheet1!I1422="Medical",3,Sheet1!I1422="Technical Degree",4,Sheet1!I1422="Other",5)</f>
        <v>1</v>
      </c>
      <c r="I1422">
        <v>1</v>
      </c>
      <c r="J1422">
        <v>1999</v>
      </c>
      <c r="K1422">
        <v>4</v>
      </c>
      <c r="L1422">
        <f>IF(Sheet1!M1422="Male",0,1)</f>
        <v>0</v>
      </c>
      <c r="M1422">
        <v>76</v>
      </c>
      <c r="N1422">
        <v>3</v>
      </c>
      <c r="O1422">
        <v>1</v>
      </c>
      <c r="P1422" cm="1">
        <f t="array" ref="P1422">_xlfn.IFS(Sheet1!Q1422="Healthcare Representative",0,Sheet1!Q1422="Human Resources",1,Sheet1!Q1422="Laboratory Technician",2,Sheet1!Q1422="Manager",3,Sheet1!Q1422="Manufacturing Director",4,Sheet1!Q1422="Research Director",5,Sheet1!Q1422="Research Scientist",6,Sheet1!Q1422="Sales Executive",7,Sheet1!Q1422="Sales Representative",8)</f>
        <v>6</v>
      </c>
      <c r="Q1422">
        <v>4</v>
      </c>
      <c r="R1422">
        <f>IF(Sheet1!S1422="Single",0,IF(Sheet1!S1422="Married",1,2))</f>
        <v>1</v>
      </c>
      <c r="S1422">
        <v>2782</v>
      </c>
      <c r="T1422">
        <v>21412</v>
      </c>
      <c r="U1422">
        <v>3</v>
      </c>
      <c r="V1422">
        <f>IF(Sheet1!X1422="No",0,1)</f>
        <v>0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</row>
    <row r="1423" spans="1:34" x14ac:dyDescent="0.3">
      <c r="A1423">
        <f>IF(Sheet1!C1423="No",0,1)</f>
        <v>0</v>
      </c>
      <c r="B1423">
        <v>47</v>
      </c>
      <c r="C1423">
        <f>IF(Sheet1!D1423="Non-Travel",0,IF(Sheet1!D1423="Travel_Frequently",1,2))</f>
        <v>0</v>
      </c>
      <c r="D1423">
        <v>1162</v>
      </c>
      <c r="E1423">
        <f>IF(Sheet1!F1423="Human Resources",0,IF(Sheet1!F1423="Research &amp; Development",1,2))</f>
        <v>1</v>
      </c>
      <c r="F1423">
        <v>1</v>
      </c>
      <c r="G1423">
        <v>1</v>
      </c>
      <c r="H1423" cm="1">
        <f t="array" ref="H1423">_xlfn.IFS(Sheet1!I1423="Human Resources",0,Sheet1!I1423="Life Sciences",1,Sheet1!I1423="Marketing",2,Sheet1!I1423="Medical",3,Sheet1!I1423="Technical Degree",4,Sheet1!I1423="Other",5)</f>
        <v>3</v>
      </c>
      <c r="I1423">
        <v>1</v>
      </c>
      <c r="J1423">
        <v>2000</v>
      </c>
      <c r="K1423">
        <v>3</v>
      </c>
      <c r="L1423">
        <f>IF(Sheet1!M1423="Male",0,1)</f>
        <v>1</v>
      </c>
      <c r="M1423">
        <v>98</v>
      </c>
      <c r="N1423">
        <v>3</v>
      </c>
      <c r="O1423">
        <v>3</v>
      </c>
      <c r="P1423" cm="1">
        <f t="array" ref="P1423">_xlfn.IFS(Sheet1!Q1423="Healthcare Representative",0,Sheet1!Q1423="Human Resources",1,Sheet1!Q1423="Laboratory Technician",2,Sheet1!Q1423="Manager",3,Sheet1!Q1423="Manufacturing Director",4,Sheet1!Q1423="Research Director",5,Sheet1!Q1423="Research Scientist",6,Sheet1!Q1423="Sales Executive",7,Sheet1!Q1423="Sales Representative",8)</f>
        <v>5</v>
      </c>
      <c r="Q1423">
        <v>2</v>
      </c>
      <c r="R1423">
        <f>IF(Sheet1!S1423="Single",0,IF(Sheet1!S1423="Married",1,2))</f>
        <v>1</v>
      </c>
      <c r="S1423">
        <v>11957</v>
      </c>
      <c r="T1423">
        <v>17231</v>
      </c>
      <c r="U1423">
        <v>0</v>
      </c>
      <c r="V1423">
        <f>IF(Sheet1!X1423="No",0,1)</f>
        <v>0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</row>
    <row r="1424" spans="1:34" x14ac:dyDescent="0.3">
      <c r="A1424">
        <f>IF(Sheet1!C1424="No",0,1)</f>
        <v>0</v>
      </c>
      <c r="B1424">
        <v>35</v>
      </c>
      <c r="C1424">
        <f>IF(Sheet1!D1424="Non-Travel",0,IF(Sheet1!D1424="Travel_Frequently",1,2))</f>
        <v>2</v>
      </c>
      <c r="D1424">
        <v>1490</v>
      </c>
      <c r="E1424">
        <f>IF(Sheet1!F1424="Human Resources",0,IF(Sheet1!F1424="Research &amp; Development",1,2))</f>
        <v>1</v>
      </c>
      <c r="F1424">
        <v>11</v>
      </c>
      <c r="G1424">
        <v>4</v>
      </c>
      <c r="H1424" cm="1">
        <f t="array" ref="H1424">_xlfn.IFS(Sheet1!I1424="Human Resources",0,Sheet1!I1424="Life Sciences",1,Sheet1!I1424="Marketing",2,Sheet1!I1424="Medical",3,Sheet1!I1424="Technical Degree",4,Sheet1!I1424="Other",5)</f>
        <v>3</v>
      </c>
      <c r="I1424">
        <v>1</v>
      </c>
      <c r="J1424">
        <v>2003</v>
      </c>
      <c r="K1424">
        <v>4</v>
      </c>
      <c r="L1424">
        <f>IF(Sheet1!M1424="Male",0,1)</f>
        <v>0</v>
      </c>
      <c r="M1424">
        <v>43</v>
      </c>
      <c r="N1424">
        <v>3</v>
      </c>
      <c r="O1424">
        <v>1</v>
      </c>
      <c r="P1424" cm="1">
        <f t="array" ref="P1424">_xlfn.IFS(Sheet1!Q1424="Healthcare Representative",0,Sheet1!Q1424="Human Resources",1,Sheet1!Q1424="Laboratory Technician",2,Sheet1!Q1424="Manager",3,Sheet1!Q1424="Manufacturing Director",4,Sheet1!Q1424="Research Director",5,Sheet1!Q1424="Research Scientist",6,Sheet1!Q1424="Sales Executive",7,Sheet1!Q1424="Sales Representative",8)</f>
        <v>2</v>
      </c>
      <c r="Q1424">
        <v>3</v>
      </c>
      <c r="R1424">
        <f>IF(Sheet1!S1424="Single",0,IF(Sheet1!S1424="Married",1,2))</f>
        <v>1</v>
      </c>
      <c r="S1424">
        <v>2660</v>
      </c>
      <c r="T1424">
        <v>20232</v>
      </c>
      <c r="U1424">
        <v>7</v>
      </c>
      <c r="V1424">
        <f>IF(Sheet1!X1424="No",0,1)</f>
        <v>1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</row>
    <row r="1425" spans="1:34" x14ac:dyDescent="0.3">
      <c r="A1425">
        <f>IF(Sheet1!C1425="No",0,1)</f>
        <v>0</v>
      </c>
      <c r="B1425">
        <v>22</v>
      </c>
      <c r="C1425">
        <f>IF(Sheet1!D1425="Non-Travel",0,IF(Sheet1!D1425="Travel_Frequently",1,2))</f>
        <v>2</v>
      </c>
      <c r="D1425">
        <v>581</v>
      </c>
      <c r="E1425">
        <f>IF(Sheet1!F1425="Human Resources",0,IF(Sheet1!F1425="Research &amp; Development",1,2))</f>
        <v>1</v>
      </c>
      <c r="F1425">
        <v>1</v>
      </c>
      <c r="G1425">
        <v>2</v>
      </c>
      <c r="H1425" cm="1">
        <f t="array" ref="H1425">_xlfn.IFS(Sheet1!I1425="Human Resources",0,Sheet1!I1425="Life Sciences",1,Sheet1!I1425="Marketing",2,Sheet1!I1425="Medical",3,Sheet1!I1425="Technical Degree",4,Sheet1!I1425="Other",5)</f>
        <v>1</v>
      </c>
      <c r="I1425">
        <v>1</v>
      </c>
      <c r="J1425">
        <v>2007</v>
      </c>
      <c r="K1425">
        <v>4</v>
      </c>
      <c r="L1425">
        <f>IF(Sheet1!M1425="Male",0,1)</f>
        <v>0</v>
      </c>
      <c r="M1425">
        <v>63</v>
      </c>
      <c r="N1425">
        <v>3</v>
      </c>
      <c r="O1425">
        <v>1</v>
      </c>
      <c r="P1425" cm="1">
        <f t="array" ref="P1425">_xlfn.IFS(Sheet1!Q1425="Healthcare Representative",0,Sheet1!Q1425="Human Resources",1,Sheet1!Q1425="Laboratory Technician",2,Sheet1!Q1425="Manager",3,Sheet1!Q1425="Manufacturing Director",4,Sheet1!Q1425="Research Director",5,Sheet1!Q1425="Research Scientist",6,Sheet1!Q1425="Sales Executive",7,Sheet1!Q1425="Sales Representative",8)</f>
        <v>6</v>
      </c>
      <c r="Q1425">
        <v>3</v>
      </c>
      <c r="R1425">
        <f>IF(Sheet1!S1425="Single",0,IF(Sheet1!S1425="Married",1,2))</f>
        <v>0</v>
      </c>
      <c r="S1425">
        <v>3375</v>
      </c>
      <c r="T1425">
        <v>17624</v>
      </c>
      <c r="U1425">
        <v>0</v>
      </c>
      <c r="V1425">
        <f>IF(Sheet1!X1425="No",0,1)</f>
        <v>0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</row>
    <row r="1426" spans="1:34" x14ac:dyDescent="0.3">
      <c r="A1426">
        <f>IF(Sheet1!C1426="No",0,1)</f>
        <v>0</v>
      </c>
      <c r="B1426">
        <v>35</v>
      </c>
      <c r="C1426">
        <f>IF(Sheet1!D1426="Non-Travel",0,IF(Sheet1!D1426="Travel_Frequently",1,2))</f>
        <v>2</v>
      </c>
      <c r="D1426">
        <v>1395</v>
      </c>
      <c r="E1426">
        <f>IF(Sheet1!F1426="Human Resources",0,IF(Sheet1!F1426="Research &amp; Development",1,2))</f>
        <v>1</v>
      </c>
      <c r="F1426">
        <v>9</v>
      </c>
      <c r="G1426">
        <v>4</v>
      </c>
      <c r="H1426" cm="1">
        <f t="array" ref="H1426">_xlfn.IFS(Sheet1!I1426="Human Resources",0,Sheet1!I1426="Life Sciences",1,Sheet1!I1426="Marketing",2,Sheet1!I1426="Medical",3,Sheet1!I1426="Technical Degree",4,Sheet1!I1426="Other",5)</f>
        <v>3</v>
      </c>
      <c r="I1426">
        <v>1</v>
      </c>
      <c r="J1426">
        <v>2008</v>
      </c>
      <c r="K1426">
        <v>2</v>
      </c>
      <c r="L1426">
        <f>IF(Sheet1!M1426="Male",0,1)</f>
        <v>0</v>
      </c>
      <c r="M1426">
        <v>48</v>
      </c>
      <c r="N1426">
        <v>3</v>
      </c>
      <c r="O1426">
        <v>2</v>
      </c>
      <c r="P1426" cm="1">
        <f t="array" ref="P1426">_xlfn.IFS(Sheet1!Q1426="Healthcare Representative",0,Sheet1!Q1426="Human Resources",1,Sheet1!Q1426="Laboratory Technician",2,Sheet1!Q1426="Manager",3,Sheet1!Q1426="Manufacturing Director",4,Sheet1!Q1426="Research Director",5,Sheet1!Q1426="Research Scientist",6,Sheet1!Q1426="Sales Executive",7,Sheet1!Q1426="Sales Representative",8)</f>
        <v>6</v>
      </c>
      <c r="Q1426">
        <v>3</v>
      </c>
      <c r="R1426">
        <f>IF(Sheet1!S1426="Single",0,IF(Sheet1!S1426="Married",1,2))</f>
        <v>0</v>
      </c>
      <c r="S1426">
        <v>5098</v>
      </c>
      <c r="T1426">
        <v>18698</v>
      </c>
      <c r="U1426">
        <v>1</v>
      </c>
      <c r="V1426">
        <f>IF(Sheet1!X1426="No",0,1)</f>
        <v>0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</row>
    <row r="1427" spans="1:34" x14ac:dyDescent="0.3">
      <c r="A1427">
        <f>IF(Sheet1!C1427="No",0,1)</f>
        <v>0</v>
      </c>
      <c r="B1427">
        <v>33</v>
      </c>
      <c r="C1427">
        <f>IF(Sheet1!D1427="Non-Travel",0,IF(Sheet1!D1427="Travel_Frequently",1,2))</f>
        <v>2</v>
      </c>
      <c r="D1427">
        <v>501</v>
      </c>
      <c r="E1427">
        <f>IF(Sheet1!F1427="Human Resources",0,IF(Sheet1!F1427="Research &amp; Development",1,2))</f>
        <v>1</v>
      </c>
      <c r="F1427">
        <v>15</v>
      </c>
      <c r="G1427">
        <v>2</v>
      </c>
      <c r="H1427" cm="1">
        <f t="array" ref="H1427">_xlfn.IFS(Sheet1!I1427="Human Resources",0,Sheet1!I1427="Life Sciences",1,Sheet1!I1427="Marketing",2,Sheet1!I1427="Medical",3,Sheet1!I1427="Technical Degree",4,Sheet1!I1427="Other",5)</f>
        <v>3</v>
      </c>
      <c r="I1427">
        <v>1</v>
      </c>
      <c r="J1427">
        <v>2009</v>
      </c>
      <c r="K1427">
        <v>2</v>
      </c>
      <c r="L1427">
        <f>IF(Sheet1!M1427="Male",0,1)</f>
        <v>1</v>
      </c>
      <c r="M1427">
        <v>95</v>
      </c>
      <c r="N1427">
        <v>3</v>
      </c>
      <c r="O1427">
        <v>2</v>
      </c>
      <c r="P1427" cm="1">
        <f t="array" ref="P1427">_xlfn.IFS(Sheet1!Q1427="Healthcare Representative",0,Sheet1!Q1427="Human Resources",1,Sheet1!Q1427="Laboratory Technician",2,Sheet1!Q1427="Manager",3,Sheet1!Q1427="Manufacturing Director",4,Sheet1!Q1427="Research Director",5,Sheet1!Q1427="Research Scientist",6,Sheet1!Q1427="Sales Executive",7,Sheet1!Q1427="Sales Representative",8)</f>
        <v>0</v>
      </c>
      <c r="Q1427">
        <v>4</v>
      </c>
      <c r="R1427">
        <f>IF(Sheet1!S1427="Single",0,IF(Sheet1!S1427="Married",1,2))</f>
        <v>1</v>
      </c>
      <c r="S1427">
        <v>4878</v>
      </c>
      <c r="T1427">
        <v>21653</v>
      </c>
      <c r="U1427">
        <v>0</v>
      </c>
      <c r="V1427">
        <f>IF(Sheet1!X1427="No",0,1)</f>
        <v>1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</row>
    <row r="1428" spans="1:34" x14ac:dyDescent="0.3">
      <c r="A1428">
        <f>IF(Sheet1!C1428="No",0,1)</f>
        <v>0</v>
      </c>
      <c r="B1428">
        <v>32</v>
      </c>
      <c r="C1428">
        <f>IF(Sheet1!D1428="Non-Travel",0,IF(Sheet1!D1428="Travel_Frequently",1,2))</f>
        <v>2</v>
      </c>
      <c r="D1428">
        <v>267</v>
      </c>
      <c r="E1428">
        <f>IF(Sheet1!F1428="Human Resources",0,IF(Sheet1!F1428="Research &amp; Development",1,2))</f>
        <v>1</v>
      </c>
      <c r="F1428">
        <v>29</v>
      </c>
      <c r="G1428">
        <v>4</v>
      </c>
      <c r="H1428" cm="1">
        <f t="array" ref="H1428">_xlfn.IFS(Sheet1!I1428="Human Resources",0,Sheet1!I1428="Life Sciences",1,Sheet1!I1428="Marketing",2,Sheet1!I1428="Medical",3,Sheet1!I1428="Technical Degree",4,Sheet1!I1428="Other",5)</f>
        <v>1</v>
      </c>
      <c r="I1428">
        <v>1</v>
      </c>
      <c r="J1428">
        <v>2010</v>
      </c>
      <c r="K1428">
        <v>3</v>
      </c>
      <c r="L1428">
        <f>IF(Sheet1!M1428="Male",0,1)</f>
        <v>1</v>
      </c>
      <c r="M1428">
        <v>49</v>
      </c>
      <c r="N1428">
        <v>2</v>
      </c>
      <c r="O1428">
        <v>1</v>
      </c>
      <c r="P1428" cm="1">
        <f t="array" ref="P1428">_xlfn.IFS(Sheet1!Q1428="Healthcare Representative",0,Sheet1!Q1428="Human Resources",1,Sheet1!Q1428="Laboratory Technician",2,Sheet1!Q1428="Manager",3,Sheet1!Q1428="Manufacturing Director",4,Sheet1!Q1428="Research Director",5,Sheet1!Q1428="Research Scientist",6,Sheet1!Q1428="Sales Executive",7,Sheet1!Q1428="Sales Representative",8)</f>
        <v>2</v>
      </c>
      <c r="Q1428">
        <v>2</v>
      </c>
      <c r="R1428">
        <f>IF(Sheet1!S1428="Single",0,IF(Sheet1!S1428="Married",1,2))</f>
        <v>0</v>
      </c>
      <c r="S1428">
        <v>2837</v>
      </c>
      <c r="T1428">
        <v>15919</v>
      </c>
      <c r="U1428">
        <v>1</v>
      </c>
      <c r="V1428">
        <f>IF(Sheet1!X1428="No",0,1)</f>
        <v>0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</row>
    <row r="1429" spans="1:34" x14ac:dyDescent="0.3">
      <c r="A1429">
        <f>IF(Sheet1!C1429="No",0,1)</f>
        <v>0</v>
      </c>
      <c r="B1429">
        <v>40</v>
      </c>
      <c r="C1429">
        <f>IF(Sheet1!D1429="Non-Travel",0,IF(Sheet1!D1429="Travel_Frequently",1,2))</f>
        <v>2</v>
      </c>
      <c r="D1429">
        <v>543</v>
      </c>
      <c r="E1429">
        <f>IF(Sheet1!F1429="Human Resources",0,IF(Sheet1!F1429="Research &amp; Development",1,2))</f>
        <v>1</v>
      </c>
      <c r="F1429">
        <v>1</v>
      </c>
      <c r="G1429">
        <v>4</v>
      </c>
      <c r="H1429" cm="1">
        <f t="array" ref="H1429">_xlfn.IFS(Sheet1!I1429="Human Resources",0,Sheet1!I1429="Life Sciences",1,Sheet1!I1429="Marketing",2,Sheet1!I1429="Medical",3,Sheet1!I1429="Technical Degree",4,Sheet1!I1429="Other",5)</f>
        <v>1</v>
      </c>
      <c r="I1429">
        <v>1</v>
      </c>
      <c r="J1429">
        <v>2012</v>
      </c>
      <c r="K1429">
        <v>1</v>
      </c>
      <c r="L1429">
        <f>IF(Sheet1!M1429="Male",0,1)</f>
        <v>0</v>
      </c>
      <c r="M1429">
        <v>83</v>
      </c>
      <c r="N1429">
        <v>3</v>
      </c>
      <c r="O1429">
        <v>1</v>
      </c>
      <c r="P1429" cm="1">
        <f t="array" ref="P1429">_xlfn.IFS(Sheet1!Q1429="Healthcare Representative",0,Sheet1!Q1429="Human Resources",1,Sheet1!Q1429="Laboratory Technician",2,Sheet1!Q1429="Manager",3,Sheet1!Q1429="Manufacturing Director",4,Sheet1!Q1429="Research Director",5,Sheet1!Q1429="Research Scientist",6,Sheet1!Q1429="Sales Executive",7,Sheet1!Q1429="Sales Representative",8)</f>
        <v>2</v>
      </c>
      <c r="Q1429">
        <v>4</v>
      </c>
      <c r="R1429">
        <f>IF(Sheet1!S1429="Single",0,IF(Sheet1!S1429="Married",1,2))</f>
        <v>1</v>
      </c>
      <c r="S1429">
        <v>2406</v>
      </c>
      <c r="T1429">
        <v>4060</v>
      </c>
      <c r="U1429">
        <v>8</v>
      </c>
      <c r="V1429">
        <f>IF(Sheet1!X1429="No",0,1)</f>
        <v>0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</row>
    <row r="1430" spans="1:34" x14ac:dyDescent="0.3">
      <c r="A1430">
        <f>IF(Sheet1!C1430="No",0,1)</f>
        <v>0</v>
      </c>
      <c r="B1430">
        <v>32</v>
      </c>
      <c r="C1430">
        <f>IF(Sheet1!D1430="Non-Travel",0,IF(Sheet1!D1430="Travel_Frequently",1,2))</f>
        <v>2</v>
      </c>
      <c r="D1430">
        <v>234</v>
      </c>
      <c r="E1430">
        <f>IF(Sheet1!F1430="Human Resources",0,IF(Sheet1!F1430="Research &amp; Development",1,2))</f>
        <v>2</v>
      </c>
      <c r="F1430">
        <v>1</v>
      </c>
      <c r="G1430">
        <v>4</v>
      </c>
      <c r="H1430" cm="1">
        <f t="array" ref="H1430">_xlfn.IFS(Sheet1!I1430="Human Resources",0,Sheet1!I1430="Life Sciences",1,Sheet1!I1430="Marketing",2,Sheet1!I1430="Medical",3,Sheet1!I1430="Technical Degree",4,Sheet1!I1430="Other",5)</f>
        <v>3</v>
      </c>
      <c r="I1430">
        <v>1</v>
      </c>
      <c r="J1430">
        <v>2013</v>
      </c>
      <c r="K1430">
        <v>2</v>
      </c>
      <c r="L1430">
        <f>IF(Sheet1!M1430="Male",0,1)</f>
        <v>0</v>
      </c>
      <c r="M1430">
        <v>68</v>
      </c>
      <c r="N1430">
        <v>2</v>
      </c>
      <c r="O1430">
        <v>1</v>
      </c>
      <c r="P1430" cm="1">
        <f t="array" ref="P1430">_xlfn.IFS(Sheet1!Q1430="Healthcare Representative",0,Sheet1!Q1430="Human Resources",1,Sheet1!Q1430="Laboratory Technician",2,Sheet1!Q1430="Manager",3,Sheet1!Q1430="Manufacturing Director",4,Sheet1!Q1430="Research Director",5,Sheet1!Q1430="Research Scientist",6,Sheet1!Q1430="Sales Executive",7,Sheet1!Q1430="Sales Representative",8)</f>
        <v>8</v>
      </c>
      <c r="Q1430">
        <v>2</v>
      </c>
      <c r="R1430">
        <f>IF(Sheet1!S1430="Single",0,IF(Sheet1!S1430="Married",1,2))</f>
        <v>1</v>
      </c>
      <c r="S1430">
        <v>2269</v>
      </c>
      <c r="T1430">
        <v>18024</v>
      </c>
      <c r="U1430">
        <v>0</v>
      </c>
      <c r="V1430">
        <f>IF(Sheet1!X1430="No",0,1)</f>
        <v>0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</row>
    <row r="1431" spans="1:34" x14ac:dyDescent="0.3">
      <c r="A1431">
        <f>IF(Sheet1!C1431="No",0,1)</f>
        <v>0</v>
      </c>
      <c r="B1431">
        <v>39</v>
      </c>
      <c r="C1431">
        <f>IF(Sheet1!D1431="Non-Travel",0,IF(Sheet1!D1431="Travel_Frequently",1,2))</f>
        <v>2</v>
      </c>
      <c r="D1431">
        <v>116</v>
      </c>
      <c r="E1431">
        <f>IF(Sheet1!F1431="Human Resources",0,IF(Sheet1!F1431="Research &amp; Development",1,2))</f>
        <v>1</v>
      </c>
      <c r="F1431">
        <v>24</v>
      </c>
      <c r="G1431">
        <v>1</v>
      </c>
      <c r="H1431" cm="1">
        <f t="array" ref="H1431">_xlfn.IFS(Sheet1!I1431="Human Resources",0,Sheet1!I1431="Life Sciences",1,Sheet1!I1431="Marketing",2,Sheet1!I1431="Medical",3,Sheet1!I1431="Technical Degree",4,Sheet1!I1431="Other",5)</f>
        <v>1</v>
      </c>
      <c r="I1431">
        <v>1</v>
      </c>
      <c r="J1431">
        <v>2014</v>
      </c>
      <c r="K1431">
        <v>1</v>
      </c>
      <c r="L1431">
        <f>IF(Sheet1!M1431="Male",0,1)</f>
        <v>0</v>
      </c>
      <c r="M1431">
        <v>52</v>
      </c>
      <c r="N1431">
        <v>3</v>
      </c>
      <c r="O1431">
        <v>2</v>
      </c>
      <c r="P1431" cm="1">
        <f t="array" ref="P1431">_xlfn.IFS(Sheet1!Q1431="Healthcare Representative",0,Sheet1!Q1431="Human Resources",1,Sheet1!Q1431="Laboratory Technician",2,Sheet1!Q1431="Manager",3,Sheet1!Q1431="Manufacturing Director",4,Sheet1!Q1431="Research Director",5,Sheet1!Q1431="Research Scientist",6,Sheet1!Q1431="Sales Executive",7,Sheet1!Q1431="Sales Representative",8)</f>
        <v>6</v>
      </c>
      <c r="Q1431">
        <v>4</v>
      </c>
      <c r="R1431">
        <f>IF(Sheet1!S1431="Single",0,IF(Sheet1!S1431="Married",1,2))</f>
        <v>0</v>
      </c>
      <c r="S1431">
        <v>4108</v>
      </c>
      <c r="T1431">
        <v>5340</v>
      </c>
      <c r="U1431">
        <v>7</v>
      </c>
      <c r="V1431">
        <f>IF(Sheet1!X1431="No",0,1)</f>
        <v>0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</row>
    <row r="1432" spans="1:34" x14ac:dyDescent="0.3">
      <c r="A1432">
        <f>IF(Sheet1!C1432="No",0,1)</f>
        <v>0</v>
      </c>
      <c r="B1432">
        <v>38</v>
      </c>
      <c r="C1432">
        <f>IF(Sheet1!D1432="Non-Travel",0,IF(Sheet1!D1432="Travel_Frequently",1,2))</f>
        <v>2</v>
      </c>
      <c r="D1432">
        <v>201</v>
      </c>
      <c r="E1432">
        <f>IF(Sheet1!F1432="Human Resources",0,IF(Sheet1!F1432="Research &amp; Development",1,2))</f>
        <v>1</v>
      </c>
      <c r="F1432">
        <v>10</v>
      </c>
      <c r="G1432">
        <v>3</v>
      </c>
      <c r="H1432" cm="1">
        <f t="array" ref="H1432">_xlfn.IFS(Sheet1!I1432="Human Resources",0,Sheet1!I1432="Life Sciences",1,Sheet1!I1432="Marketing",2,Sheet1!I1432="Medical",3,Sheet1!I1432="Technical Degree",4,Sheet1!I1432="Other",5)</f>
        <v>3</v>
      </c>
      <c r="I1432">
        <v>1</v>
      </c>
      <c r="J1432">
        <v>2015</v>
      </c>
      <c r="K1432">
        <v>2</v>
      </c>
      <c r="L1432">
        <f>IF(Sheet1!M1432="Male",0,1)</f>
        <v>1</v>
      </c>
      <c r="M1432">
        <v>99</v>
      </c>
      <c r="N1432">
        <v>1</v>
      </c>
      <c r="O1432">
        <v>3</v>
      </c>
      <c r="P1432" cm="1">
        <f t="array" ref="P1432">_xlfn.IFS(Sheet1!Q1432="Healthcare Representative",0,Sheet1!Q1432="Human Resources",1,Sheet1!Q1432="Laboratory Technician",2,Sheet1!Q1432="Manager",3,Sheet1!Q1432="Manufacturing Director",4,Sheet1!Q1432="Research Director",5,Sheet1!Q1432="Research Scientist",6,Sheet1!Q1432="Sales Executive",7,Sheet1!Q1432="Sales Representative",8)</f>
        <v>5</v>
      </c>
      <c r="Q1432">
        <v>3</v>
      </c>
      <c r="R1432">
        <f>IF(Sheet1!S1432="Single",0,IF(Sheet1!S1432="Married",1,2))</f>
        <v>1</v>
      </c>
      <c r="S1432">
        <v>13206</v>
      </c>
      <c r="T1432">
        <v>3376</v>
      </c>
      <c r="U1432">
        <v>3</v>
      </c>
      <c r="V1432">
        <f>IF(Sheet1!X1432="No",0,1)</f>
        <v>0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</row>
    <row r="1433" spans="1:34" x14ac:dyDescent="0.3">
      <c r="A1433">
        <f>IF(Sheet1!C1433="No",0,1)</f>
        <v>0</v>
      </c>
      <c r="B1433">
        <v>32</v>
      </c>
      <c r="C1433">
        <f>IF(Sheet1!D1433="Non-Travel",0,IF(Sheet1!D1433="Travel_Frequently",1,2))</f>
        <v>2</v>
      </c>
      <c r="D1433">
        <v>801</v>
      </c>
      <c r="E1433">
        <f>IF(Sheet1!F1433="Human Resources",0,IF(Sheet1!F1433="Research &amp; Development",1,2))</f>
        <v>2</v>
      </c>
      <c r="F1433">
        <v>1</v>
      </c>
      <c r="G1433">
        <v>4</v>
      </c>
      <c r="H1433" cm="1">
        <f t="array" ref="H1433">_xlfn.IFS(Sheet1!I1433="Human Resources",0,Sheet1!I1433="Life Sciences",1,Sheet1!I1433="Marketing",2,Sheet1!I1433="Medical",3,Sheet1!I1433="Technical Degree",4,Sheet1!I1433="Other",5)</f>
        <v>2</v>
      </c>
      <c r="I1433">
        <v>1</v>
      </c>
      <c r="J1433">
        <v>2016</v>
      </c>
      <c r="K1433">
        <v>3</v>
      </c>
      <c r="L1433">
        <f>IF(Sheet1!M1433="Male",0,1)</f>
        <v>1</v>
      </c>
      <c r="M1433">
        <v>48</v>
      </c>
      <c r="N1433">
        <v>3</v>
      </c>
      <c r="O1433">
        <v>3</v>
      </c>
      <c r="P1433" cm="1">
        <f t="array" ref="P1433">_xlfn.IFS(Sheet1!Q1433="Healthcare Representative",0,Sheet1!Q1433="Human Resources",1,Sheet1!Q1433="Laboratory Technician",2,Sheet1!Q1433="Manager",3,Sheet1!Q1433="Manufacturing Director",4,Sheet1!Q1433="Research Director",5,Sheet1!Q1433="Research Scientist",6,Sheet1!Q1433="Sales Executive",7,Sheet1!Q1433="Sales Representative",8)</f>
        <v>7</v>
      </c>
      <c r="Q1433">
        <v>4</v>
      </c>
      <c r="R1433">
        <f>IF(Sheet1!S1433="Single",0,IF(Sheet1!S1433="Married",1,2))</f>
        <v>1</v>
      </c>
      <c r="S1433">
        <v>10422</v>
      </c>
      <c r="T1433">
        <v>24032</v>
      </c>
      <c r="U1433">
        <v>1</v>
      </c>
      <c r="V1433">
        <f>IF(Sheet1!X1433="No",0,1)</f>
        <v>0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</row>
    <row r="1434" spans="1:34" x14ac:dyDescent="0.3">
      <c r="A1434">
        <f>IF(Sheet1!C1434="No",0,1)</f>
        <v>0</v>
      </c>
      <c r="B1434">
        <v>37</v>
      </c>
      <c r="C1434">
        <f>IF(Sheet1!D1434="Non-Travel",0,IF(Sheet1!D1434="Travel_Frequently",1,2))</f>
        <v>2</v>
      </c>
      <c r="D1434">
        <v>161</v>
      </c>
      <c r="E1434">
        <f>IF(Sheet1!F1434="Human Resources",0,IF(Sheet1!F1434="Research &amp; Development",1,2))</f>
        <v>1</v>
      </c>
      <c r="F1434">
        <v>10</v>
      </c>
      <c r="G1434">
        <v>3</v>
      </c>
      <c r="H1434" cm="1">
        <f t="array" ref="H1434">_xlfn.IFS(Sheet1!I1434="Human Resources",0,Sheet1!I1434="Life Sciences",1,Sheet1!I1434="Marketing",2,Sheet1!I1434="Medical",3,Sheet1!I1434="Technical Degree",4,Sheet1!I1434="Other",5)</f>
        <v>1</v>
      </c>
      <c r="I1434">
        <v>1</v>
      </c>
      <c r="J1434">
        <v>2017</v>
      </c>
      <c r="K1434">
        <v>3</v>
      </c>
      <c r="L1434">
        <f>IF(Sheet1!M1434="Male",0,1)</f>
        <v>1</v>
      </c>
      <c r="M1434">
        <v>42</v>
      </c>
      <c r="N1434">
        <v>4</v>
      </c>
      <c r="O1434">
        <v>3</v>
      </c>
      <c r="P1434" cm="1">
        <f t="array" ref="P1434">_xlfn.IFS(Sheet1!Q1434="Healthcare Representative",0,Sheet1!Q1434="Human Resources",1,Sheet1!Q1434="Laboratory Technician",2,Sheet1!Q1434="Manager",3,Sheet1!Q1434="Manufacturing Director",4,Sheet1!Q1434="Research Director",5,Sheet1!Q1434="Research Scientist",6,Sheet1!Q1434="Sales Executive",7,Sheet1!Q1434="Sales Representative",8)</f>
        <v>5</v>
      </c>
      <c r="Q1434">
        <v>4</v>
      </c>
      <c r="R1434">
        <f>IF(Sheet1!S1434="Single",0,IF(Sheet1!S1434="Married",1,2))</f>
        <v>1</v>
      </c>
      <c r="S1434">
        <v>13744</v>
      </c>
      <c r="T1434">
        <v>15471</v>
      </c>
      <c r="U1434">
        <v>1</v>
      </c>
      <c r="V1434">
        <f>IF(Sheet1!X1434="No",0,1)</f>
        <v>1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</row>
    <row r="1435" spans="1:34" x14ac:dyDescent="0.3">
      <c r="A1435">
        <f>IF(Sheet1!C1435="No",0,1)</f>
        <v>0</v>
      </c>
      <c r="B1435">
        <v>25</v>
      </c>
      <c r="C1435">
        <f>IF(Sheet1!D1435="Non-Travel",0,IF(Sheet1!D1435="Travel_Frequently",1,2))</f>
        <v>2</v>
      </c>
      <c r="D1435">
        <v>1382</v>
      </c>
      <c r="E1435">
        <f>IF(Sheet1!F1435="Human Resources",0,IF(Sheet1!F1435="Research &amp; Development",1,2))</f>
        <v>2</v>
      </c>
      <c r="F1435">
        <v>8</v>
      </c>
      <c r="G1435">
        <v>2</v>
      </c>
      <c r="H1435" cm="1">
        <f t="array" ref="H1435">_xlfn.IFS(Sheet1!I1435="Human Resources",0,Sheet1!I1435="Life Sciences",1,Sheet1!I1435="Marketing",2,Sheet1!I1435="Medical",3,Sheet1!I1435="Technical Degree",4,Sheet1!I1435="Other",5)</f>
        <v>5</v>
      </c>
      <c r="I1435">
        <v>1</v>
      </c>
      <c r="J1435">
        <v>2018</v>
      </c>
      <c r="K1435">
        <v>1</v>
      </c>
      <c r="L1435">
        <f>IF(Sheet1!M1435="Male",0,1)</f>
        <v>1</v>
      </c>
      <c r="M1435">
        <v>85</v>
      </c>
      <c r="N1435">
        <v>3</v>
      </c>
      <c r="O1435">
        <v>2</v>
      </c>
      <c r="P1435" cm="1">
        <f t="array" ref="P1435">_xlfn.IFS(Sheet1!Q1435="Healthcare Representative",0,Sheet1!Q1435="Human Resources",1,Sheet1!Q1435="Laboratory Technician",2,Sheet1!Q1435="Manager",3,Sheet1!Q1435="Manufacturing Director",4,Sheet1!Q1435="Research Director",5,Sheet1!Q1435="Research Scientist",6,Sheet1!Q1435="Sales Executive",7,Sheet1!Q1435="Sales Representative",8)</f>
        <v>7</v>
      </c>
      <c r="Q1435">
        <v>3</v>
      </c>
      <c r="R1435">
        <f>IF(Sheet1!S1435="Single",0,IF(Sheet1!S1435="Married",1,2))</f>
        <v>2</v>
      </c>
      <c r="S1435">
        <v>4907</v>
      </c>
      <c r="T1435">
        <v>13684</v>
      </c>
      <c r="U1435">
        <v>0</v>
      </c>
      <c r="V1435">
        <f>IF(Sheet1!X1435="No",0,1)</f>
        <v>1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</row>
    <row r="1436" spans="1:34" x14ac:dyDescent="0.3">
      <c r="A1436">
        <f>IF(Sheet1!C1436="No",0,1)</f>
        <v>0</v>
      </c>
      <c r="B1436">
        <v>52</v>
      </c>
      <c r="C1436">
        <f>IF(Sheet1!D1436="Non-Travel",0,IF(Sheet1!D1436="Travel_Frequently",1,2))</f>
        <v>0</v>
      </c>
      <c r="D1436">
        <v>585</v>
      </c>
      <c r="E1436">
        <f>IF(Sheet1!F1436="Human Resources",0,IF(Sheet1!F1436="Research &amp; Development",1,2))</f>
        <v>2</v>
      </c>
      <c r="F1436">
        <v>29</v>
      </c>
      <c r="G1436">
        <v>4</v>
      </c>
      <c r="H1436" cm="1">
        <f t="array" ref="H1436">_xlfn.IFS(Sheet1!I1436="Human Resources",0,Sheet1!I1436="Life Sciences",1,Sheet1!I1436="Marketing",2,Sheet1!I1436="Medical",3,Sheet1!I1436="Technical Degree",4,Sheet1!I1436="Other",5)</f>
        <v>1</v>
      </c>
      <c r="I1436">
        <v>1</v>
      </c>
      <c r="J1436">
        <v>2019</v>
      </c>
      <c r="K1436">
        <v>1</v>
      </c>
      <c r="L1436">
        <f>IF(Sheet1!M1436="Male",0,1)</f>
        <v>0</v>
      </c>
      <c r="M1436">
        <v>40</v>
      </c>
      <c r="N1436">
        <v>3</v>
      </c>
      <c r="O1436">
        <v>1</v>
      </c>
      <c r="P1436" cm="1">
        <f t="array" ref="P1436">_xlfn.IFS(Sheet1!Q1436="Healthcare Representative",0,Sheet1!Q1436="Human Resources",1,Sheet1!Q1436="Laboratory Technician",2,Sheet1!Q1436="Manager",3,Sheet1!Q1436="Manufacturing Director",4,Sheet1!Q1436="Research Director",5,Sheet1!Q1436="Research Scientist",6,Sheet1!Q1436="Sales Executive",7,Sheet1!Q1436="Sales Representative",8)</f>
        <v>8</v>
      </c>
      <c r="Q1436">
        <v>4</v>
      </c>
      <c r="R1436">
        <f>IF(Sheet1!S1436="Single",0,IF(Sheet1!S1436="Married",1,2))</f>
        <v>2</v>
      </c>
      <c r="S1436">
        <v>3482</v>
      </c>
      <c r="T1436">
        <v>19788</v>
      </c>
      <c r="U1436">
        <v>2</v>
      </c>
      <c r="V1436">
        <f>IF(Sheet1!X1436="No",0,1)</f>
        <v>0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</row>
    <row r="1437" spans="1:34" x14ac:dyDescent="0.3">
      <c r="A1437">
        <f>IF(Sheet1!C1437="No",0,1)</f>
        <v>0</v>
      </c>
      <c r="B1437">
        <v>44</v>
      </c>
      <c r="C1437">
        <f>IF(Sheet1!D1437="Non-Travel",0,IF(Sheet1!D1437="Travel_Frequently",1,2))</f>
        <v>2</v>
      </c>
      <c r="D1437">
        <v>1037</v>
      </c>
      <c r="E1437">
        <f>IF(Sheet1!F1437="Human Resources",0,IF(Sheet1!F1437="Research &amp; Development",1,2))</f>
        <v>1</v>
      </c>
      <c r="F1437">
        <v>1</v>
      </c>
      <c r="G1437">
        <v>3</v>
      </c>
      <c r="H1437" cm="1">
        <f t="array" ref="H1437">_xlfn.IFS(Sheet1!I1437="Human Resources",0,Sheet1!I1437="Life Sciences",1,Sheet1!I1437="Marketing",2,Sheet1!I1437="Medical",3,Sheet1!I1437="Technical Degree",4,Sheet1!I1437="Other",5)</f>
        <v>3</v>
      </c>
      <c r="I1437">
        <v>1</v>
      </c>
      <c r="J1437">
        <v>2020</v>
      </c>
      <c r="K1437">
        <v>2</v>
      </c>
      <c r="L1437">
        <f>IF(Sheet1!M1437="Male",0,1)</f>
        <v>0</v>
      </c>
      <c r="M1437">
        <v>42</v>
      </c>
      <c r="N1437">
        <v>3</v>
      </c>
      <c r="O1437">
        <v>1</v>
      </c>
      <c r="P1437" cm="1">
        <f t="array" ref="P1437">_xlfn.IFS(Sheet1!Q1437="Healthcare Representative",0,Sheet1!Q1437="Human Resources",1,Sheet1!Q1437="Laboratory Technician",2,Sheet1!Q1437="Manager",3,Sheet1!Q1437="Manufacturing Director",4,Sheet1!Q1437="Research Director",5,Sheet1!Q1437="Research Scientist",6,Sheet1!Q1437="Sales Executive",7,Sheet1!Q1437="Sales Representative",8)</f>
        <v>6</v>
      </c>
      <c r="Q1437">
        <v>4</v>
      </c>
      <c r="R1437">
        <f>IF(Sheet1!S1437="Single",0,IF(Sheet1!S1437="Married",1,2))</f>
        <v>0</v>
      </c>
      <c r="S1437">
        <v>2436</v>
      </c>
      <c r="T1437">
        <v>13422</v>
      </c>
      <c r="U1437">
        <v>6</v>
      </c>
      <c r="V1437">
        <f>IF(Sheet1!X1437="No",0,1)</f>
        <v>1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</row>
    <row r="1438" spans="1:34" x14ac:dyDescent="0.3">
      <c r="A1438">
        <f>IF(Sheet1!C1438="No",0,1)</f>
        <v>0</v>
      </c>
      <c r="B1438">
        <v>21</v>
      </c>
      <c r="C1438">
        <f>IF(Sheet1!D1438="Non-Travel",0,IF(Sheet1!D1438="Travel_Frequently",1,2))</f>
        <v>2</v>
      </c>
      <c r="D1438">
        <v>501</v>
      </c>
      <c r="E1438">
        <f>IF(Sheet1!F1438="Human Resources",0,IF(Sheet1!F1438="Research &amp; Development",1,2))</f>
        <v>2</v>
      </c>
      <c r="F1438">
        <v>5</v>
      </c>
      <c r="G1438">
        <v>1</v>
      </c>
      <c r="H1438" cm="1">
        <f t="array" ref="H1438">_xlfn.IFS(Sheet1!I1438="Human Resources",0,Sheet1!I1438="Life Sciences",1,Sheet1!I1438="Marketing",2,Sheet1!I1438="Medical",3,Sheet1!I1438="Technical Degree",4,Sheet1!I1438="Other",5)</f>
        <v>3</v>
      </c>
      <c r="I1438">
        <v>1</v>
      </c>
      <c r="J1438">
        <v>2021</v>
      </c>
      <c r="K1438">
        <v>3</v>
      </c>
      <c r="L1438">
        <f>IF(Sheet1!M1438="Male",0,1)</f>
        <v>0</v>
      </c>
      <c r="M1438">
        <v>58</v>
      </c>
      <c r="N1438">
        <v>3</v>
      </c>
      <c r="O1438">
        <v>1</v>
      </c>
      <c r="P1438" cm="1">
        <f t="array" ref="P1438">_xlfn.IFS(Sheet1!Q1438="Healthcare Representative",0,Sheet1!Q1438="Human Resources",1,Sheet1!Q1438="Laboratory Technician",2,Sheet1!Q1438="Manager",3,Sheet1!Q1438="Manufacturing Director",4,Sheet1!Q1438="Research Director",5,Sheet1!Q1438="Research Scientist",6,Sheet1!Q1438="Sales Executive",7,Sheet1!Q1438="Sales Representative",8)</f>
        <v>8</v>
      </c>
      <c r="Q1438">
        <v>1</v>
      </c>
      <c r="R1438">
        <f>IF(Sheet1!S1438="Single",0,IF(Sheet1!S1438="Married",1,2))</f>
        <v>0</v>
      </c>
      <c r="S1438">
        <v>2380</v>
      </c>
      <c r="T1438">
        <v>25479</v>
      </c>
      <c r="U1438">
        <v>1</v>
      </c>
      <c r="V1438">
        <f>IF(Sheet1!X1438="No",0,1)</f>
        <v>1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</row>
    <row r="1439" spans="1:34" x14ac:dyDescent="0.3">
      <c r="A1439">
        <f>IF(Sheet1!C1439="No",0,1)</f>
        <v>0</v>
      </c>
      <c r="B1439">
        <v>39</v>
      </c>
      <c r="C1439">
        <f>IF(Sheet1!D1439="Non-Travel",0,IF(Sheet1!D1439="Travel_Frequently",1,2))</f>
        <v>0</v>
      </c>
      <c r="D1439">
        <v>105</v>
      </c>
      <c r="E1439">
        <f>IF(Sheet1!F1439="Human Resources",0,IF(Sheet1!F1439="Research &amp; Development",1,2))</f>
        <v>1</v>
      </c>
      <c r="F1439">
        <v>9</v>
      </c>
      <c r="G1439">
        <v>3</v>
      </c>
      <c r="H1439" cm="1">
        <f t="array" ref="H1439">_xlfn.IFS(Sheet1!I1439="Human Resources",0,Sheet1!I1439="Life Sciences",1,Sheet1!I1439="Marketing",2,Sheet1!I1439="Medical",3,Sheet1!I1439="Technical Degree",4,Sheet1!I1439="Other",5)</f>
        <v>1</v>
      </c>
      <c r="I1439">
        <v>1</v>
      </c>
      <c r="J1439">
        <v>2022</v>
      </c>
      <c r="K1439">
        <v>4</v>
      </c>
      <c r="L1439">
        <f>IF(Sheet1!M1439="Male",0,1)</f>
        <v>0</v>
      </c>
      <c r="M1439">
        <v>87</v>
      </c>
      <c r="N1439">
        <v>3</v>
      </c>
      <c r="O1439">
        <v>5</v>
      </c>
      <c r="P1439" cm="1">
        <f t="array" ref="P1439">_xlfn.IFS(Sheet1!Q1439="Healthcare Representative",0,Sheet1!Q1439="Human Resources",1,Sheet1!Q1439="Laboratory Technician",2,Sheet1!Q1439="Manager",3,Sheet1!Q1439="Manufacturing Director",4,Sheet1!Q1439="Research Director",5,Sheet1!Q1439="Research Scientist",6,Sheet1!Q1439="Sales Executive",7,Sheet1!Q1439="Sales Representative",8)</f>
        <v>3</v>
      </c>
      <c r="Q1439">
        <v>4</v>
      </c>
      <c r="R1439">
        <f>IF(Sheet1!S1439="Single",0,IF(Sheet1!S1439="Married",1,2))</f>
        <v>0</v>
      </c>
      <c r="S1439">
        <v>19431</v>
      </c>
      <c r="T1439">
        <v>15302</v>
      </c>
      <c r="U1439">
        <v>2</v>
      </c>
      <c r="V1439">
        <f>IF(Sheet1!X1439="No",0,1)</f>
        <v>0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</row>
    <row r="1440" spans="1:34" x14ac:dyDescent="0.3">
      <c r="A1440">
        <f>IF(Sheet1!C1440="No",0,1)</f>
        <v>1</v>
      </c>
      <c r="B1440">
        <v>23</v>
      </c>
      <c r="C1440">
        <f>IF(Sheet1!D1440="Non-Travel",0,IF(Sheet1!D1440="Travel_Frequently",1,2))</f>
        <v>1</v>
      </c>
      <c r="D1440">
        <v>638</v>
      </c>
      <c r="E1440">
        <f>IF(Sheet1!F1440="Human Resources",0,IF(Sheet1!F1440="Research &amp; Development",1,2))</f>
        <v>2</v>
      </c>
      <c r="F1440">
        <v>9</v>
      </c>
      <c r="G1440">
        <v>3</v>
      </c>
      <c r="H1440" cm="1">
        <f t="array" ref="H1440">_xlfn.IFS(Sheet1!I1440="Human Resources",0,Sheet1!I1440="Life Sciences",1,Sheet1!I1440="Marketing",2,Sheet1!I1440="Medical",3,Sheet1!I1440="Technical Degree",4,Sheet1!I1440="Other",5)</f>
        <v>2</v>
      </c>
      <c r="I1440">
        <v>1</v>
      </c>
      <c r="J1440">
        <v>2023</v>
      </c>
      <c r="K1440">
        <v>4</v>
      </c>
      <c r="L1440">
        <f>IF(Sheet1!M1440="Male",0,1)</f>
        <v>0</v>
      </c>
      <c r="M1440">
        <v>33</v>
      </c>
      <c r="N1440">
        <v>3</v>
      </c>
      <c r="O1440">
        <v>1</v>
      </c>
      <c r="P1440" cm="1">
        <f t="array" ref="P1440">_xlfn.IFS(Sheet1!Q1440="Healthcare Representative",0,Sheet1!Q1440="Human Resources",1,Sheet1!Q1440="Laboratory Technician",2,Sheet1!Q1440="Manager",3,Sheet1!Q1440="Manufacturing Director",4,Sheet1!Q1440="Research Director",5,Sheet1!Q1440="Research Scientist",6,Sheet1!Q1440="Sales Executive",7,Sheet1!Q1440="Sales Representative",8)</f>
        <v>8</v>
      </c>
      <c r="Q1440">
        <v>1</v>
      </c>
      <c r="R1440">
        <f>IF(Sheet1!S1440="Single",0,IF(Sheet1!S1440="Married",1,2))</f>
        <v>1</v>
      </c>
      <c r="S1440">
        <v>1790</v>
      </c>
      <c r="T1440">
        <v>26956</v>
      </c>
      <c r="U1440">
        <v>1</v>
      </c>
      <c r="V1440">
        <f>IF(Sheet1!X1440="No",0,1)</f>
        <v>0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</row>
    <row r="1441" spans="1:34" x14ac:dyDescent="0.3">
      <c r="A1441">
        <f>IF(Sheet1!C1441="No",0,1)</f>
        <v>0</v>
      </c>
      <c r="B1441">
        <v>36</v>
      </c>
      <c r="C1441">
        <f>IF(Sheet1!D1441="Non-Travel",0,IF(Sheet1!D1441="Travel_Frequently",1,2))</f>
        <v>2</v>
      </c>
      <c r="D1441">
        <v>557</v>
      </c>
      <c r="E1441">
        <f>IF(Sheet1!F1441="Human Resources",0,IF(Sheet1!F1441="Research &amp; Development",1,2))</f>
        <v>2</v>
      </c>
      <c r="F1441">
        <v>3</v>
      </c>
      <c r="G1441">
        <v>3</v>
      </c>
      <c r="H1441" cm="1">
        <f t="array" ref="H1441">_xlfn.IFS(Sheet1!I1441="Human Resources",0,Sheet1!I1441="Life Sciences",1,Sheet1!I1441="Marketing",2,Sheet1!I1441="Medical",3,Sheet1!I1441="Technical Degree",4,Sheet1!I1441="Other",5)</f>
        <v>3</v>
      </c>
      <c r="I1441">
        <v>1</v>
      </c>
      <c r="J1441">
        <v>2024</v>
      </c>
      <c r="K1441">
        <v>1</v>
      </c>
      <c r="L1441">
        <f>IF(Sheet1!M1441="Male",0,1)</f>
        <v>1</v>
      </c>
      <c r="M1441">
        <v>94</v>
      </c>
      <c r="N1441">
        <v>2</v>
      </c>
      <c r="O1441">
        <v>3</v>
      </c>
      <c r="P1441" cm="1">
        <f t="array" ref="P1441">_xlfn.IFS(Sheet1!Q1441="Healthcare Representative",0,Sheet1!Q1441="Human Resources",1,Sheet1!Q1441="Laboratory Technician",2,Sheet1!Q1441="Manager",3,Sheet1!Q1441="Manufacturing Director",4,Sheet1!Q1441="Research Director",5,Sheet1!Q1441="Research Scientist",6,Sheet1!Q1441="Sales Executive",7,Sheet1!Q1441="Sales Representative",8)</f>
        <v>7</v>
      </c>
      <c r="Q1441">
        <v>4</v>
      </c>
      <c r="R1441">
        <f>IF(Sheet1!S1441="Single",0,IF(Sheet1!S1441="Married",1,2))</f>
        <v>1</v>
      </c>
      <c r="S1441">
        <v>7644</v>
      </c>
      <c r="T1441">
        <v>12695</v>
      </c>
      <c r="U1441">
        <v>0</v>
      </c>
      <c r="V1441">
        <f>IF(Sheet1!X1441="No",0,1)</f>
        <v>0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</row>
    <row r="1442" spans="1:34" x14ac:dyDescent="0.3">
      <c r="A1442">
        <f>IF(Sheet1!C1442="No",0,1)</f>
        <v>0</v>
      </c>
      <c r="B1442">
        <v>36</v>
      </c>
      <c r="C1442">
        <f>IF(Sheet1!D1442="Non-Travel",0,IF(Sheet1!D1442="Travel_Frequently",1,2))</f>
        <v>1</v>
      </c>
      <c r="D1442">
        <v>688</v>
      </c>
      <c r="E1442">
        <f>IF(Sheet1!F1442="Human Resources",0,IF(Sheet1!F1442="Research &amp; Development",1,2))</f>
        <v>1</v>
      </c>
      <c r="F1442">
        <v>4</v>
      </c>
      <c r="G1442">
        <v>2</v>
      </c>
      <c r="H1442" cm="1">
        <f t="array" ref="H1442">_xlfn.IFS(Sheet1!I1442="Human Resources",0,Sheet1!I1442="Life Sciences",1,Sheet1!I1442="Marketing",2,Sheet1!I1442="Medical",3,Sheet1!I1442="Technical Degree",4,Sheet1!I1442="Other",5)</f>
        <v>1</v>
      </c>
      <c r="I1442">
        <v>1</v>
      </c>
      <c r="J1442">
        <v>2025</v>
      </c>
      <c r="K1442">
        <v>4</v>
      </c>
      <c r="L1442">
        <f>IF(Sheet1!M1442="Male",0,1)</f>
        <v>1</v>
      </c>
      <c r="M1442">
        <v>97</v>
      </c>
      <c r="N1442">
        <v>3</v>
      </c>
      <c r="O1442">
        <v>2</v>
      </c>
      <c r="P1442" cm="1">
        <f t="array" ref="P1442">_xlfn.IFS(Sheet1!Q1442="Healthcare Representative",0,Sheet1!Q1442="Human Resources",1,Sheet1!Q1442="Laboratory Technician",2,Sheet1!Q1442="Manager",3,Sheet1!Q1442="Manufacturing Director",4,Sheet1!Q1442="Research Director",5,Sheet1!Q1442="Research Scientist",6,Sheet1!Q1442="Sales Executive",7,Sheet1!Q1442="Sales Representative",8)</f>
        <v>4</v>
      </c>
      <c r="Q1442">
        <v>2</v>
      </c>
      <c r="R1442">
        <f>IF(Sheet1!S1442="Single",0,IF(Sheet1!S1442="Married",1,2))</f>
        <v>2</v>
      </c>
      <c r="S1442">
        <v>5131</v>
      </c>
      <c r="T1442">
        <v>9192</v>
      </c>
      <c r="U1442">
        <v>7</v>
      </c>
      <c r="V1442">
        <f>IF(Sheet1!X1442="No",0,1)</f>
        <v>0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</row>
    <row r="1443" spans="1:34" x14ac:dyDescent="0.3">
      <c r="A1443">
        <f>IF(Sheet1!C1443="No",0,1)</f>
        <v>0</v>
      </c>
      <c r="B1443">
        <v>56</v>
      </c>
      <c r="C1443">
        <f>IF(Sheet1!D1443="Non-Travel",0,IF(Sheet1!D1443="Travel_Frequently",1,2))</f>
        <v>0</v>
      </c>
      <c r="D1443">
        <v>667</v>
      </c>
      <c r="E1443">
        <f>IF(Sheet1!F1443="Human Resources",0,IF(Sheet1!F1443="Research &amp; Development",1,2))</f>
        <v>1</v>
      </c>
      <c r="F1443">
        <v>1</v>
      </c>
      <c r="G1443">
        <v>4</v>
      </c>
      <c r="H1443" cm="1">
        <f t="array" ref="H1443">_xlfn.IFS(Sheet1!I1443="Human Resources",0,Sheet1!I1443="Life Sciences",1,Sheet1!I1443="Marketing",2,Sheet1!I1443="Medical",3,Sheet1!I1443="Technical Degree",4,Sheet1!I1443="Other",5)</f>
        <v>1</v>
      </c>
      <c r="I1443">
        <v>1</v>
      </c>
      <c r="J1443">
        <v>2026</v>
      </c>
      <c r="K1443">
        <v>3</v>
      </c>
      <c r="L1443">
        <f>IF(Sheet1!M1443="Male",0,1)</f>
        <v>0</v>
      </c>
      <c r="M1443">
        <v>57</v>
      </c>
      <c r="N1443">
        <v>3</v>
      </c>
      <c r="O1443">
        <v>2</v>
      </c>
      <c r="P1443" cm="1">
        <f t="array" ref="P1443">_xlfn.IFS(Sheet1!Q1443="Healthcare Representative",0,Sheet1!Q1443="Human Resources",1,Sheet1!Q1443="Laboratory Technician",2,Sheet1!Q1443="Manager",3,Sheet1!Q1443="Manufacturing Director",4,Sheet1!Q1443="Research Director",5,Sheet1!Q1443="Research Scientist",6,Sheet1!Q1443="Sales Executive",7,Sheet1!Q1443="Sales Representative",8)</f>
        <v>0</v>
      </c>
      <c r="Q1443">
        <v>3</v>
      </c>
      <c r="R1443">
        <f>IF(Sheet1!S1443="Single",0,IF(Sheet1!S1443="Married",1,2))</f>
        <v>2</v>
      </c>
      <c r="S1443">
        <v>6306</v>
      </c>
      <c r="T1443">
        <v>26236</v>
      </c>
      <c r="U1443">
        <v>1</v>
      </c>
      <c r="V1443">
        <f>IF(Sheet1!X1443="No",0,1)</f>
        <v>0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</row>
    <row r="1444" spans="1:34" x14ac:dyDescent="0.3">
      <c r="A1444">
        <f>IF(Sheet1!C1444="No",0,1)</f>
        <v>1</v>
      </c>
      <c r="B1444">
        <v>29</v>
      </c>
      <c r="C1444">
        <f>IF(Sheet1!D1444="Non-Travel",0,IF(Sheet1!D1444="Travel_Frequently",1,2))</f>
        <v>2</v>
      </c>
      <c r="D1444">
        <v>1092</v>
      </c>
      <c r="E1444">
        <f>IF(Sheet1!F1444="Human Resources",0,IF(Sheet1!F1444="Research &amp; Development",1,2))</f>
        <v>1</v>
      </c>
      <c r="F1444">
        <v>1</v>
      </c>
      <c r="G1444">
        <v>4</v>
      </c>
      <c r="H1444" cm="1">
        <f t="array" ref="H1444">_xlfn.IFS(Sheet1!I1444="Human Resources",0,Sheet1!I1444="Life Sciences",1,Sheet1!I1444="Marketing",2,Sheet1!I1444="Medical",3,Sheet1!I1444="Technical Degree",4,Sheet1!I1444="Other",5)</f>
        <v>3</v>
      </c>
      <c r="I1444">
        <v>1</v>
      </c>
      <c r="J1444">
        <v>2027</v>
      </c>
      <c r="K1444">
        <v>1</v>
      </c>
      <c r="L1444">
        <f>IF(Sheet1!M1444="Male",0,1)</f>
        <v>0</v>
      </c>
      <c r="M1444">
        <v>36</v>
      </c>
      <c r="N1444">
        <v>3</v>
      </c>
      <c r="O1444">
        <v>1</v>
      </c>
      <c r="P1444" cm="1">
        <f t="array" ref="P1444">_xlfn.IFS(Sheet1!Q1444="Healthcare Representative",0,Sheet1!Q1444="Human Resources",1,Sheet1!Q1444="Laboratory Technician",2,Sheet1!Q1444="Manager",3,Sheet1!Q1444="Manufacturing Director",4,Sheet1!Q1444="Research Director",5,Sheet1!Q1444="Research Scientist",6,Sheet1!Q1444="Sales Executive",7,Sheet1!Q1444="Sales Representative",8)</f>
        <v>6</v>
      </c>
      <c r="Q1444">
        <v>4</v>
      </c>
      <c r="R1444">
        <f>IF(Sheet1!S1444="Single",0,IF(Sheet1!S1444="Married",1,2))</f>
        <v>1</v>
      </c>
      <c r="S1444">
        <v>4787</v>
      </c>
      <c r="T1444">
        <v>26124</v>
      </c>
      <c r="U1444">
        <v>9</v>
      </c>
      <c r="V1444">
        <f>IF(Sheet1!X1444="No",0,1)</f>
        <v>1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</row>
    <row r="1445" spans="1:34" x14ac:dyDescent="0.3">
      <c r="A1445">
        <f>IF(Sheet1!C1445="No",0,1)</f>
        <v>0</v>
      </c>
      <c r="B1445">
        <v>42</v>
      </c>
      <c r="C1445">
        <f>IF(Sheet1!D1445="Non-Travel",0,IF(Sheet1!D1445="Travel_Frequently",1,2))</f>
        <v>2</v>
      </c>
      <c r="D1445">
        <v>300</v>
      </c>
      <c r="E1445">
        <f>IF(Sheet1!F1445="Human Resources",0,IF(Sheet1!F1445="Research &amp; Development",1,2))</f>
        <v>1</v>
      </c>
      <c r="F1445">
        <v>2</v>
      </c>
      <c r="G1445">
        <v>3</v>
      </c>
      <c r="H1445" cm="1">
        <f t="array" ref="H1445">_xlfn.IFS(Sheet1!I1445="Human Resources",0,Sheet1!I1445="Life Sciences",1,Sheet1!I1445="Marketing",2,Sheet1!I1445="Medical",3,Sheet1!I1445="Technical Degree",4,Sheet1!I1445="Other",5)</f>
        <v>1</v>
      </c>
      <c r="I1445">
        <v>1</v>
      </c>
      <c r="J1445">
        <v>2031</v>
      </c>
      <c r="K1445">
        <v>1</v>
      </c>
      <c r="L1445">
        <f>IF(Sheet1!M1445="Male",0,1)</f>
        <v>0</v>
      </c>
      <c r="M1445">
        <v>56</v>
      </c>
      <c r="N1445">
        <v>3</v>
      </c>
      <c r="O1445">
        <v>5</v>
      </c>
      <c r="P1445" cm="1">
        <f t="array" ref="P1445">_xlfn.IFS(Sheet1!Q1445="Healthcare Representative",0,Sheet1!Q1445="Human Resources",1,Sheet1!Q1445="Laboratory Technician",2,Sheet1!Q1445="Manager",3,Sheet1!Q1445="Manufacturing Director",4,Sheet1!Q1445="Research Director",5,Sheet1!Q1445="Research Scientist",6,Sheet1!Q1445="Sales Executive",7,Sheet1!Q1445="Sales Representative",8)</f>
        <v>3</v>
      </c>
      <c r="Q1445">
        <v>3</v>
      </c>
      <c r="R1445">
        <f>IF(Sheet1!S1445="Single",0,IF(Sheet1!S1445="Married",1,2))</f>
        <v>1</v>
      </c>
      <c r="S1445">
        <v>18880</v>
      </c>
      <c r="T1445">
        <v>17312</v>
      </c>
      <c r="U1445">
        <v>5</v>
      </c>
      <c r="V1445">
        <f>IF(Sheet1!X1445="No",0,1)</f>
        <v>0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</row>
    <row r="1446" spans="1:34" x14ac:dyDescent="0.3">
      <c r="A1446">
        <f>IF(Sheet1!C1446="No",0,1)</f>
        <v>1</v>
      </c>
      <c r="B1446">
        <v>56</v>
      </c>
      <c r="C1446">
        <f>IF(Sheet1!D1446="Non-Travel",0,IF(Sheet1!D1446="Travel_Frequently",1,2))</f>
        <v>2</v>
      </c>
      <c r="D1446">
        <v>310</v>
      </c>
      <c r="E1446">
        <f>IF(Sheet1!F1446="Human Resources",0,IF(Sheet1!F1446="Research &amp; Development",1,2))</f>
        <v>1</v>
      </c>
      <c r="F1446">
        <v>7</v>
      </c>
      <c r="G1446">
        <v>2</v>
      </c>
      <c r="H1446" cm="1">
        <f t="array" ref="H1446">_xlfn.IFS(Sheet1!I1446="Human Resources",0,Sheet1!I1446="Life Sciences",1,Sheet1!I1446="Marketing",2,Sheet1!I1446="Medical",3,Sheet1!I1446="Technical Degree",4,Sheet1!I1446="Other",5)</f>
        <v>4</v>
      </c>
      <c r="I1446">
        <v>1</v>
      </c>
      <c r="J1446">
        <v>2032</v>
      </c>
      <c r="K1446">
        <v>4</v>
      </c>
      <c r="L1446">
        <f>IF(Sheet1!M1446="Male",0,1)</f>
        <v>0</v>
      </c>
      <c r="M1446">
        <v>72</v>
      </c>
      <c r="N1446">
        <v>3</v>
      </c>
      <c r="O1446">
        <v>1</v>
      </c>
      <c r="P1446" cm="1">
        <f t="array" ref="P1446">_xlfn.IFS(Sheet1!Q1446="Healthcare Representative",0,Sheet1!Q1446="Human Resources",1,Sheet1!Q1446="Laboratory Technician",2,Sheet1!Q1446="Manager",3,Sheet1!Q1446="Manufacturing Director",4,Sheet1!Q1446="Research Director",5,Sheet1!Q1446="Research Scientist",6,Sheet1!Q1446="Sales Executive",7,Sheet1!Q1446="Sales Representative",8)</f>
        <v>2</v>
      </c>
      <c r="Q1446">
        <v>3</v>
      </c>
      <c r="R1446">
        <f>IF(Sheet1!S1446="Single",0,IF(Sheet1!S1446="Married",1,2))</f>
        <v>1</v>
      </c>
      <c r="S1446">
        <v>2339</v>
      </c>
      <c r="T1446">
        <v>3666</v>
      </c>
      <c r="U1446">
        <v>8</v>
      </c>
      <c r="V1446">
        <f>IF(Sheet1!X1446="No",0,1)</f>
        <v>0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</row>
    <row r="1447" spans="1:34" x14ac:dyDescent="0.3">
      <c r="A1447">
        <f>IF(Sheet1!C1447="No",0,1)</f>
        <v>0</v>
      </c>
      <c r="B1447">
        <v>41</v>
      </c>
      <c r="C1447">
        <f>IF(Sheet1!D1447="Non-Travel",0,IF(Sheet1!D1447="Travel_Frequently",1,2))</f>
        <v>2</v>
      </c>
      <c r="D1447">
        <v>582</v>
      </c>
      <c r="E1447">
        <f>IF(Sheet1!F1447="Human Resources",0,IF(Sheet1!F1447="Research &amp; Development",1,2))</f>
        <v>1</v>
      </c>
      <c r="F1447">
        <v>28</v>
      </c>
      <c r="G1447">
        <v>4</v>
      </c>
      <c r="H1447" cm="1">
        <f t="array" ref="H1447">_xlfn.IFS(Sheet1!I1447="Human Resources",0,Sheet1!I1447="Life Sciences",1,Sheet1!I1447="Marketing",2,Sheet1!I1447="Medical",3,Sheet1!I1447="Technical Degree",4,Sheet1!I1447="Other",5)</f>
        <v>1</v>
      </c>
      <c r="I1447">
        <v>1</v>
      </c>
      <c r="J1447">
        <v>2034</v>
      </c>
      <c r="K1447">
        <v>1</v>
      </c>
      <c r="L1447">
        <f>IF(Sheet1!M1447="Male",0,1)</f>
        <v>1</v>
      </c>
      <c r="M1447">
        <v>60</v>
      </c>
      <c r="N1447">
        <v>2</v>
      </c>
      <c r="O1447">
        <v>4</v>
      </c>
      <c r="P1447" cm="1">
        <f t="array" ref="P1447">_xlfn.IFS(Sheet1!Q1447="Healthcare Representative",0,Sheet1!Q1447="Human Resources",1,Sheet1!Q1447="Laboratory Technician",2,Sheet1!Q1447="Manager",3,Sheet1!Q1447="Manufacturing Director",4,Sheet1!Q1447="Research Director",5,Sheet1!Q1447="Research Scientist",6,Sheet1!Q1447="Sales Executive",7,Sheet1!Q1447="Sales Representative",8)</f>
        <v>4</v>
      </c>
      <c r="Q1447">
        <v>2</v>
      </c>
      <c r="R1447">
        <f>IF(Sheet1!S1447="Single",0,IF(Sheet1!S1447="Married",1,2))</f>
        <v>1</v>
      </c>
      <c r="S1447">
        <v>13570</v>
      </c>
      <c r="T1447">
        <v>5640</v>
      </c>
      <c r="U1447">
        <v>0</v>
      </c>
      <c r="V1447">
        <f>IF(Sheet1!X1447="No",0,1)</f>
        <v>0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</row>
    <row r="1448" spans="1:34" x14ac:dyDescent="0.3">
      <c r="A1448">
        <f>IF(Sheet1!C1448="No",0,1)</f>
        <v>0</v>
      </c>
      <c r="B1448">
        <v>34</v>
      </c>
      <c r="C1448">
        <f>IF(Sheet1!D1448="Non-Travel",0,IF(Sheet1!D1448="Travel_Frequently",1,2))</f>
        <v>2</v>
      </c>
      <c r="D1448">
        <v>704</v>
      </c>
      <c r="E1448">
        <f>IF(Sheet1!F1448="Human Resources",0,IF(Sheet1!F1448="Research &amp; Development",1,2))</f>
        <v>2</v>
      </c>
      <c r="F1448">
        <v>28</v>
      </c>
      <c r="G1448">
        <v>3</v>
      </c>
      <c r="H1448" cm="1">
        <f t="array" ref="H1448">_xlfn.IFS(Sheet1!I1448="Human Resources",0,Sheet1!I1448="Life Sciences",1,Sheet1!I1448="Marketing",2,Sheet1!I1448="Medical",3,Sheet1!I1448="Technical Degree",4,Sheet1!I1448="Other",5)</f>
        <v>2</v>
      </c>
      <c r="I1448">
        <v>1</v>
      </c>
      <c r="J1448">
        <v>2035</v>
      </c>
      <c r="K1448">
        <v>4</v>
      </c>
      <c r="L1448">
        <f>IF(Sheet1!M1448="Male",0,1)</f>
        <v>1</v>
      </c>
      <c r="M1448">
        <v>95</v>
      </c>
      <c r="N1448">
        <v>2</v>
      </c>
      <c r="O1448">
        <v>2</v>
      </c>
      <c r="P1448" cm="1">
        <f t="array" ref="P1448">_xlfn.IFS(Sheet1!Q1448="Healthcare Representative",0,Sheet1!Q1448="Human Resources",1,Sheet1!Q1448="Laboratory Technician",2,Sheet1!Q1448="Manager",3,Sheet1!Q1448="Manufacturing Director",4,Sheet1!Q1448="Research Director",5,Sheet1!Q1448="Research Scientist",6,Sheet1!Q1448="Sales Executive",7,Sheet1!Q1448="Sales Representative",8)</f>
        <v>7</v>
      </c>
      <c r="Q1448">
        <v>3</v>
      </c>
      <c r="R1448">
        <f>IF(Sheet1!S1448="Single",0,IF(Sheet1!S1448="Married",1,2))</f>
        <v>1</v>
      </c>
      <c r="S1448">
        <v>6712</v>
      </c>
      <c r="T1448">
        <v>8978</v>
      </c>
      <c r="U1448">
        <v>1</v>
      </c>
      <c r="V1448">
        <f>IF(Sheet1!X1448="No",0,1)</f>
        <v>0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</row>
    <row r="1449" spans="1:34" x14ac:dyDescent="0.3">
      <c r="A1449">
        <f>IF(Sheet1!C1449="No",0,1)</f>
        <v>0</v>
      </c>
      <c r="B1449">
        <v>36</v>
      </c>
      <c r="C1449">
        <f>IF(Sheet1!D1449="Non-Travel",0,IF(Sheet1!D1449="Travel_Frequently",1,2))</f>
        <v>0</v>
      </c>
      <c r="D1449">
        <v>301</v>
      </c>
      <c r="E1449">
        <f>IF(Sheet1!F1449="Human Resources",0,IF(Sheet1!F1449="Research &amp; Development",1,2))</f>
        <v>2</v>
      </c>
      <c r="F1449">
        <v>15</v>
      </c>
      <c r="G1449">
        <v>4</v>
      </c>
      <c r="H1449" cm="1">
        <f t="array" ref="H1449">_xlfn.IFS(Sheet1!I1449="Human Resources",0,Sheet1!I1449="Life Sciences",1,Sheet1!I1449="Marketing",2,Sheet1!I1449="Medical",3,Sheet1!I1449="Technical Degree",4,Sheet1!I1449="Other",5)</f>
        <v>2</v>
      </c>
      <c r="I1449">
        <v>1</v>
      </c>
      <c r="J1449">
        <v>2036</v>
      </c>
      <c r="K1449">
        <v>4</v>
      </c>
      <c r="L1449">
        <f>IF(Sheet1!M1449="Male",0,1)</f>
        <v>0</v>
      </c>
      <c r="M1449">
        <v>88</v>
      </c>
      <c r="N1449">
        <v>1</v>
      </c>
      <c r="O1449">
        <v>2</v>
      </c>
      <c r="P1449" cm="1">
        <f t="array" ref="P1449">_xlfn.IFS(Sheet1!Q1449="Healthcare Representative",0,Sheet1!Q1449="Human Resources",1,Sheet1!Q1449="Laboratory Technician",2,Sheet1!Q1449="Manager",3,Sheet1!Q1449="Manufacturing Director",4,Sheet1!Q1449="Research Director",5,Sheet1!Q1449="Research Scientist",6,Sheet1!Q1449="Sales Executive",7,Sheet1!Q1449="Sales Representative",8)</f>
        <v>7</v>
      </c>
      <c r="Q1449">
        <v>4</v>
      </c>
      <c r="R1449">
        <f>IF(Sheet1!S1449="Single",0,IF(Sheet1!S1449="Married",1,2))</f>
        <v>2</v>
      </c>
      <c r="S1449">
        <v>5406</v>
      </c>
      <c r="T1449">
        <v>10436</v>
      </c>
      <c r="U1449">
        <v>1</v>
      </c>
      <c r="V1449">
        <f>IF(Sheet1!X1449="No",0,1)</f>
        <v>0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</row>
    <row r="1450" spans="1:34" x14ac:dyDescent="0.3">
      <c r="A1450">
        <f>IF(Sheet1!C1450="No",0,1)</f>
        <v>0</v>
      </c>
      <c r="B1450">
        <v>41</v>
      </c>
      <c r="C1450">
        <f>IF(Sheet1!D1450="Non-Travel",0,IF(Sheet1!D1450="Travel_Frequently",1,2))</f>
        <v>2</v>
      </c>
      <c r="D1450">
        <v>930</v>
      </c>
      <c r="E1450">
        <f>IF(Sheet1!F1450="Human Resources",0,IF(Sheet1!F1450="Research &amp; Development",1,2))</f>
        <v>2</v>
      </c>
      <c r="F1450">
        <v>3</v>
      </c>
      <c r="G1450">
        <v>3</v>
      </c>
      <c r="H1450" cm="1">
        <f t="array" ref="H1450">_xlfn.IFS(Sheet1!I1450="Human Resources",0,Sheet1!I1450="Life Sciences",1,Sheet1!I1450="Marketing",2,Sheet1!I1450="Medical",3,Sheet1!I1450="Technical Degree",4,Sheet1!I1450="Other",5)</f>
        <v>1</v>
      </c>
      <c r="I1450">
        <v>1</v>
      </c>
      <c r="J1450">
        <v>2037</v>
      </c>
      <c r="K1450">
        <v>3</v>
      </c>
      <c r="L1450">
        <f>IF(Sheet1!M1450="Male",0,1)</f>
        <v>0</v>
      </c>
      <c r="M1450">
        <v>57</v>
      </c>
      <c r="N1450">
        <v>2</v>
      </c>
      <c r="O1450">
        <v>2</v>
      </c>
      <c r="P1450" cm="1">
        <f t="array" ref="P1450">_xlfn.IFS(Sheet1!Q1450="Healthcare Representative",0,Sheet1!Q1450="Human Resources",1,Sheet1!Q1450="Laboratory Technician",2,Sheet1!Q1450="Manager",3,Sheet1!Q1450="Manufacturing Director",4,Sheet1!Q1450="Research Director",5,Sheet1!Q1450="Research Scientist",6,Sheet1!Q1450="Sales Executive",7,Sheet1!Q1450="Sales Representative",8)</f>
        <v>7</v>
      </c>
      <c r="Q1450">
        <v>2</v>
      </c>
      <c r="R1450">
        <f>IF(Sheet1!S1450="Single",0,IF(Sheet1!S1450="Married",1,2))</f>
        <v>2</v>
      </c>
      <c r="S1450">
        <v>8938</v>
      </c>
      <c r="T1450">
        <v>12227</v>
      </c>
      <c r="U1450">
        <v>2</v>
      </c>
      <c r="V1450">
        <f>IF(Sheet1!X1450="No",0,1)</f>
        <v>0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</row>
    <row r="1451" spans="1:34" x14ac:dyDescent="0.3">
      <c r="A1451">
        <f>IF(Sheet1!C1451="No",0,1)</f>
        <v>0</v>
      </c>
      <c r="B1451">
        <v>32</v>
      </c>
      <c r="C1451">
        <f>IF(Sheet1!D1451="Non-Travel",0,IF(Sheet1!D1451="Travel_Frequently",1,2))</f>
        <v>2</v>
      </c>
      <c r="D1451">
        <v>529</v>
      </c>
      <c r="E1451">
        <f>IF(Sheet1!F1451="Human Resources",0,IF(Sheet1!F1451="Research &amp; Development",1,2))</f>
        <v>1</v>
      </c>
      <c r="F1451">
        <v>2</v>
      </c>
      <c r="G1451">
        <v>3</v>
      </c>
      <c r="H1451" cm="1">
        <f t="array" ref="H1451">_xlfn.IFS(Sheet1!I1451="Human Resources",0,Sheet1!I1451="Life Sciences",1,Sheet1!I1451="Marketing",2,Sheet1!I1451="Medical",3,Sheet1!I1451="Technical Degree",4,Sheet1!I1451="Other",5)</f>
        <v>4</v>
      </c>
      <c r="I1451">
        <v>1</v>
      </c>
      <c r="J1451">
        <v>2038</v>
      </c>
      <c r="K1451">
        <v>4</v>
      </c>
      <c r="L1451">
        <f>IF(Sheet1!M1451="Male",0,1)</f>
        <v>0</v>
      </c>
      <c r="M1451">
        <v>78</v>
      </c>
      <c r="N1451">
        <v>3</v>
      </c>
      <c r="O1451">
        <v>1</v>
      </c>
      <c r="P1451" cm="1">
        <f t="array" ref="P1451">_xlfn.IFS(Sheet1!Q1451="Healthcare Representative",0,Sheet1!Q1451="Human Resources",1,Sheet1!Q1451="Laboratory Technician",2,Sheet1!Q1451="Manager",3,Sheet1!Q1451="Manufacturing Director",4,Sheet1!Q1451="Research Director",5,Sheet1!Q1451="Research Scientist",6,Sheet1!Q1451="Sales Executive",7,Sheet1!Q1451="Sales Representative",8)</f>
        <v>6</v>
      </c>
      <c r="Q1451">
        <v>1</v>
      </c>
      <c r="R1451">
        <f>IF(Sheet1!S1451="Single",0,IF(Sheet1!S1451="Married",1,2))</f>
        <v>0</v>
      </c>
      <c r="S1451">
        <v>2439</v>
      </c>
      <c r="T1451">
        <v>11288</v>
      </c>
      <c r="U1451">
        <v>1</v>
      </c>
      <c r="V1451">
        <f>IF(Sheet1!X1451="No",0,1)</f>
        <v>0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</row>
    <row r="1452" spans="1:34" x14ac:dyDescent="0.3">
      <c r="A1452">
        <f>IF(Sheet1!C1452="No",0,1)</f>
        <v>0</v>
      </c>
      <c r="B1452">
        <v>35</v>
      </c>
      <c r="C1452">
        <f>IF(Sheet1!D1452="Non-Travel",0,IF(Sheet1!D1452="Travel_Frequently",1,2))</f>
        <v>2</v>
      </c>
      <c r="D1452">
        <v>1146</v>
      </c>
      <c r="E1452">
        <f>IF(Sheet1!F1452="Human Resources",0,IF(Sheet1!F1452="Research &amp; Development",1,2))</f>
        <v>0</v>
      </c>
      <c r="F1452">
        <v>26</v>
      </c>
      <c r="G1452">
        <v>4</v>
      </c>
      <c r="H1452" cm="1">
        <f t="array" ref="H1452">_xlfn.IFS(Sheet1!I1452="Human Resources",0,Sheet1!I1452="Life Sciences",1,Sheet1!I1452="Marketing",2,Sheet1!I1452="Medical",3,Sheet1!I1452="Technical Degree",4,Sheet1!I1452="Other",5)</f>
        <v>1</v>
      </c>
      <c r="I1452">
        <v>1</v>
      </c>
      <c r="J1452">
        <v>2040</v>
      </c>
      <c r="K1452">
        <v>3</v>
      </c>
      <c r="L1452">
        <f>IF(Sheet1!M1452="Male",0,1)</f>
        <v>1</v>
      </c>
      <c r="M1452">
        <v>31</v>
      </c>
      <c r="N1452">
        <v>3</v>
      </c>
      <c r="O1452">
        <v>3</v>
      </c>
      <c r="P1452" cm="1">
        <f t="array" ref="P1452">_xlfn.IFS(Sheet1!Q1452="Healthcare Representative",0,Sheet1!Q1452="Human Resources",1,Sheet1!Q1452="Laboratory Technician",2,Sheet1!Q1452="Manager",3,Sheet1!Q1452="Manufacturing Director",4,Sheet1!Q1452="Research Director",5,Sheet1!Q1452="Research Scientist",6,Sheet1!Q1452="Sales Executive",7,Sheet1!Q1452="Sales Representative",8)</f>
        <v>1</v>
      </c>
      <c r="Q1452">
        <v>4</v>
      </c>
      <c r="R1452">
        <f>IF(Sheet1!S1452="Single",0,IF(Sheet1!S1452="Married",1,2))</f>
        <v>0</v>
      </c>
      <c r="S1452">
        <v>8837</v>
      </c>
      <c r="T1452">
        <v>16642</v>
      </c>
      <c r="U1452">
        <v>1</v>
      </c>
      <c r="V1452">
        <f>IF(Sheet1!X1452="No",0,1)</f>
        <v>1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</row>
    <row r="1453" spans="1:34" x14ac:dyDescent="0.3">
      <c r="A1453">
        <f>IF(Sheet1!C1453="No",0,1)</f>
        <v>0</v>
      </c>
      <c r="B1453">
        <v>38</v>
      </c>
      <c r="C1453">
        <f>IF(Sheet1!D1453="Non-Travel",0,IF(Sheet1!D1453="Travel_Frequently",1,2))</f>
        <v>2</v>
      </c>
      <c r="D1453">
        <v>345</v>
      </c>
      <c r="E1453">
        <f>IF(Sheet1!F1453="Human Resources",0,IF(Sheet1!F1453="Research &amp; Development",1,2))</f>
        <v>2</v>
      </c>
      <c r="F1453">
        <v>10</v>
      </c>
      <c r="G1453">
        <v>2</v>
      </c>
      <c r="H1453" cm="1">
        <f t="array" ref="H1453">_xlfn.IFS(Sheet1!I1453="Human Resources",0,Sheet1!I1453="Life Sciences",1,Sheet1!I1453="Marketing",2,Sheet1!I1453="Medical",3,Sheet1!I1453="Technical Degree",4,Sheet1!I1453="Other",5)</f>
        <v>1</v>
      </c>
      <c r="I1453">
        <v>1</v>
      </c>
      <c r="J1453">
        <v>2041</v>
      </c>
      <c r="K1453">
        <v>1</v>
      </c>
      <c r="L1453">
        <f>IF(Sheet1!M1453="Male",0,1)</f>
        <v>1</v>
      </c>
      <c r="M1453">
        <v>100</v>
      </c>
      <c r="N1453">
        <v>3</v>
      </c>
      <c r="O1453">
        <v>2</v>
      </c>
      <c r="P1453" cm="1">
        <f t="array" ref="P1453">_xlfn.IFS(Sheet1!Q1453="Healthcare Representative",0,Sheet1!Q1453="Human Resources",1,Sheet1!Q1453="Laboratory Technician",2,Sheet1!Q1453="Manager",3,Sheet1!Q1453="Manufacturing Director",4,Sheet1!Q1453="Research Director",5,Sheet1!Q1453="Research Scientist",6,Sheet1!Q1453="Sales Executive",7,Sheet1!Q1453="Sales Representative",8)</f>
        <v>7</v>
      </c>
      <c r="Q1453">
        <v>4</v>
      </c>
      <c r="R1453">
        <f>IF(Sheet1!S1453="Single",0,IF(Sheet1!S1453="Married",1,2))</f>
        <v>1</v>
      </c>
      <c r="S1453">
        <v>5343</v>
      </c>
      <c r="T1453">
        <v>5982</v>
      </c>
      <c r="U1453">
        <v>1</v>
      </c>
      <c r="V1453">
        <f>IF(Sheet1!X1453="No",0,1)</f>
        <v>0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</row>
    <row r="1454" spans="1:34" x14ac:dyDescent="0.3">
      <c r="A1454">
        <f>IF(Sheet1!C1454="No",0,1)</f>
        <v>1</v>
      </c>
      <c r="B1454">
        <v>50</v>
      </c>
      <c r="C1454">
        <f>IF(Sheet1!D1454="Non-Travel",0,IF(Sheet1!D1454="Travel_Frequently",1,2))</f>
        <v>1</v>
      </c>
      <c r="D1454">
        <v>878</v>
      </c>
      <c r="E1454">
        <f>IF(Sheet1!F1454="Human Resources",0,IF(Sheet1!F1454="Research &amp; Development",1,2))</f>
        <v>2</v>
      </c>
      <c r="F1454">
        <v>1</v>
      </c>
      <c r="G1454">
        <v>4</v>
      </c>
      <c r="H1454" cm="1">
        <f t="array" ref="H1454">_xlfn.IFS(Sheet1!I1454="Human Resources",0,Sheet1!I1454="Life Sciences",1,Sheet1!I1454="Marketing",2,Sheet1!I1454="Medical",3,Sheet1!I1454="Technical Degree",4,Sheet1!I1454="Other",5)</f>
        <v>1</v>
      </c>
      <c r="I1454">
        <v>1</v>
      </c>
      <c r="J1454">
        <v>2044</v>
      </c>
      <c r="K1454">
        <v>2</v>
      </c>
      <c r="L1454">
        <f>IF(Sheet1!M1454="Male",0,1)</f>
        <v>0</v>
      </c>
      <c r="M1454">
        <v>94</v>
      </c>
      <c r="N1454">
        <v>3</v>
      </c>
      <c r="O1454">
        <v>2</v>
      </c>
      <c r="P1454" cm="1">
        <f t="array" ref="P1454">_xlfn.IFS(Sheet1!Q1454="Healthcare Representative",0,Sheet1!Q1454="Human Resources",1,Sheet1!Q1454="Laboratory Technician",2,Sheet1!Q1454="Manager",3,Sheet1!Q1454="Manufacturing Director",4,Sheet1!Q1454="Research Director",5,Sheet1!Q1454="Research Scientist",6,Sheet1!Q1454="Sales Executive",7,Sheet1!Q1454="Sales Representative",8)</f>
        <v>7</v>
      </c>
      <c r="Q1454">
        <v>3</v>
      </c>
      <c r="R1454">
        <f>IF(Sheet1!S1454="Single",0,IF(Sheet1!S1454="Married",1,2))</f>
        <v>2</v>
      </c>
      <c r="S1454">
        <v>6728</v>
      </c>
      <c r="T1454">
        <v>14255</v>
      </c>
      <c r="U1454">
        <v>7</v>
      </c>
      <c r="V1454">
        <f>IF(Sheet1!X1454="No",0,1)</f>
        <v>0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</row>
    <row r="1455" spans="1:34" x14ac:dyDescent="0.3">
      <c r="A1455">
        <f>IF(Sheet1!C1455="No",0,1)</f>
        <v>0</v>
      </c>
      <c r="B1455">
        <v>36</v>
      </c>
      <c r="C1455">
        <f>IF(Sheet1!D1455="Non-Travel",0,IF(Sheet1!D1455="Travel_Frequently",1,2))</f>
        <v>2</v>
      </c>
      <c r="D1455">
        <v>1120</v>
      </c>
      <c r="E1455">
        <f>IF(Sheet1!F1455="Human Resources",0,IF(Sheet1!F1455="Research &amp; Development",1,2))</f>
        <v>2</v>
      </c>
      <c r="F1455">
        <v>11</v>
      </c>
      <c r="G1455">
        <v>4</v>
      </c>
      <c r="H1455" cm="1">
        <f t="array" ref="H1455">_xlfn.IFS(Sheet1!I1455="Human Resources",0,Sheet1!I1455="Life Sciences",1,Sheet1!I1455="Marketing",2,Sheet1!I1455="Medical",3,Sheet1!I1455="Technical Degree",4,Sheet1!I1455="Other",5)</f>
        <v>2</v>
      </c>
      <c r="I1455">
        <v>1</v>
      </c>
      <c r="J1455">
        <v>2045</v>
      </c>
      <c r="K1455">
        <v>2</v>
      </c>
      <c r="L1455">
        <f>IF(Sheet1!M1455="Male",0,1)</f>
        <v>1</v>
      </c>
      <c r="M1455">
        <v>100</v>
      </c>
      <c r="N1455">
        <v>2</v>
      </c>
      <c r="O1455">
        <v>2</v>
      </c>
      <c r="P1455" cm="1">
        <f t="array" ref="P1455">_xlfn.IFS(Sheet1!Q1455="Healthcare Representative",0,Sheet1!Q1455="Human Resources",1,Sheet1!Q1455="Laboratory Technician",2,Sheet1!Q1455="Manager",3,Sheet1!Q1455="Manufacturing Director",4,Sheet1!Q1455="Research Director",5,Sheet1!Q1455="Research Scientist",6,Sheet1!Q1455="Sales Executive",7,Sheet1!Q1455="Sales Representative",8)</f>
        <v>7</v>
      </c>
      <c r="Q1455">
        <v>4</v>
      </c>
      <c r="R1455">
        <f>IF(Sheet1!S1455="Single",0,IF(Sheet1!S1455="Married",1,2))</f>
        <v>1</v>
      </c>
      <c r="S1455">
        <v>6652</v>
      </c>
      <c r="T1455">
        <v>14369</v>
      </c>
      <c r="U1455">
        <v>4</v>
      </c>
      <c r="V1455">
        <f>IF(Sheet1!X1455="No",0,1)</f>
        <v>0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</row>
    <row r="1456" spans="1:34" x14ac:dyDescent="0.3">
      <c r="A1456">
        <f>IF(Sheet1!C1456="No",0,1)</f>
        <v>0</v>
      </c>
      <c r="B1456">
        <v>45</v>
      </c>
      <c r="C1456">
        <f>IF(Sheet1!D1456="Non-Travel",0,IF(Sheet1!D1456="Travel_Frequently",1,2))</f>
        <v>2</v>
      </c>
      <c r="D1456">
        <v>374</v>
      </c>
      <c r="E1456">
        <f>IF(Sheet1!F1456="Human Resources",0,IF(Sheet1!F1456="Research &amp; Development",1,2))</f>
        <v>2</v>
      </c>
      <c r="F1456">
        <v>20</v>
      </c>
      <c r="G1456">
        <v>3</v>
      </c>
      <c r="H1456" cm="1">
        <f t="array" ref="H1456">_xlfn.IFS(Sheet1!I1456="Human Resources",0,Sheet1!I1456="Life Sciences",1,Sheet1!I1456="Marketing",2,Sheet1!I1456="Medical",3,Sheet1!I1456="Technical Degree",4,Sheet1!I1456="Other",5)</f>
        <v>1</v>
      </c>
      <c r="I1456">
        <v>1</v>
      </c>
      <c r="J1456">
        <v>2046</v>
      </c>
      <c r="K1456">
        <v>4</v>
      </c>
      <c r="L1456">
        <f>IF(Sheet1!M1456="Male",0,1)</f>
        <v>1</v>
      </c>
      <c r="M1456">
        <v>50</v>
      </c>
      <c r="N1456">
        <v>3</v>
      </c>
      <c r="O1456">
        <v>2</v>
      </c>
      <c r="P1456" cm="1">
        <f t="array" ref="P1456">_xlfn.IFS(Sheet1!Q1456="Healthcare Representative",0,Sheet1!Q1456="Human Resources",1,Sheet1!Q1456="Laboratory Technician",2,Sheet1!Q1456="Manager",3,Sheet1!Q1456="Manufacturing Director",4,Sheet1!Q1456="Research Director",5,Sheet1!Q1456="Research Scientist",6,Sheet1!Q1456="Sales Executive",7,Sheet1!Q1456="Sales Representative",8)</f>
        <v>7</v>
      </c>
      <c r="Q1456">
        <v>3</v>
      </c>
      <c r="R1456">
        <f>IF(Sheet1!S1456="Single",0,IF(Sheet1!S1456="Married",1,2))</f>
        <v>0</v>
      </c>
      <c r="S1456">
        <v>4850</v>
      </c>
      <c r="T1456">
        <v>23333</v>
      </c>
      <c r="U1456">
        <v>8</v>
      </c>
      <c r="V1456">
        <f>IF(Sheet1!X1456="No",0,1)</f>
        <v>0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</row>
    <row r="1457" spans="1:34" x14ac:dyDescent="0.3">
      <c r="A1457">
        <f>IF(Sheet1!C1457="No",0,1)</f>
        <v>0</v>
      </c>
      <c r="B1457">
        <v>40</v>
      </c>
      <c r="C1457">
        <f>IF(Sheet1!D1457="Non-Travel",0,IF(Sheet1!D1457="Travel_Frequently",1,2))</f>
        <v>2</v>
      </c>
      <c r="D1457">
        <v>1322</v>
      </c>
      <c r="E1457">
        <f>IF(Sheet1!F1457="Human Resources",0,IF(Sheet1!F1457="Research &amp; Development",1,2))</f>
        <v>1</v>
      </c>
      <c r="F1457">
        <v>2</v>
      </c>
      <c r="G1457">
        <v>4</v>
      </c>
      <c r="H1457" cm="1">
        <f t="array" ref="H1457">_xlfn.IFS(Sheet1!I1457="Human Resources",0,Sheet1!I1457="Life Sciences",1,Sheet1!I1457="Marketing",2,Sheet1!I1457="Medical",3,Sheet1!I1457="Technical Degree",4,Sheet1!I1457="Other",5)</f>
        <v>1</v>
      </c>
      <c r="I1457">
        <v>1</v>
      </c>
      <c r="J1457">
        <v>2048</v>
      </c>
      <c r="K1457">
        <v>3</v>
      </c>
      <c r="L1457">
        <f>IF(Sheet1!M1457="Male",0,1)</f>
        <v>0</v>
      </c>
      <c r="M1457">
        <v>52</v>
      </c>
      <c r="N1457">
        <v>2</v>
      </c>
      <c r="O1457">
        <v>1</v>
      </c>
      <c r="P1457" cm="1">
        <f t="array" ref="P1457">_xlfn.IFS(Sheet1!Q1457="Healthcare Representative",0,Sheet1!Q1457="Human Resources",1,Sheet1!Q1457="Laboratory Technician",2,Sheet1!Q1457="Manager",3,Sheet1!Q1457="Manufacturing Director",4,Sheet1!Q1457="Research Director",5,Sheet1!Q1457="Research Scientist",6,Sheet1!Q1457="Sales Executive",7,Sheet1!Q1457="Sales Representative",8)</f>
        <v>6</v>
      </c>
      <c r="Q1457">
        <v>3</v>
      </c>
      <c r="R1457">
        <f>IF(Sheet1!S1457="Single",0,IF(Sheet1!S1457="Married",1,2))</f>
        <v>0</v>
      </c>
      <c r="S1457">
        <v>2809</v>
      </c>
      <c r="T1457">
        <v>2725</v>
      </c>
      <c r="U1457">
        <v>2</v>
      </c>
      <c r="V1457">
        <f>IF(Sheet1!X1457="No",0,1)</f>
        <v>0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</row>
    <row r="1458" spans="1:34" x14ac:dyDescent="0.3">
      <c r="A1458">
        <f>IF(Sheet1!C1458="No",0,1)</f>
        <v>0</v>
      </c>
      <c r="B1458">
        <v>35</v>
      </c>
      <c r="C1458">
        <f>IF(Sheet1!D1458="Non-Travel",0,IF(Sheet1!D1458="Travel_Frequently",1,2))</f>
        <v>1</v>
      </c>
      <c r="D1458">
        <v>1199</v>
      </c>
      <c r="E1458">
        <f>IF(Sheet1!F1458="Human Resources",0,IF(Sheet1!F1458="Research &amp; Development",1,2))</f>
        <v>1</v>
      </c>
      <c r="F1458">
        <v>18</v>
      </c>
      <c r="G1458">
        <v>4</v>
      </c>
      <c r="H1458" cm="1">
        <f t="array" ref="H1458">_xlfn.IFS(Sheet1!I1458="Human Resources",0,Sheet1!I1458="Life Sciences",1,Sheet1!I1458="Marketing",2,Sheet1!I1458="Medical",3,Sheet1!I1458="Technical Degree",4,Sheet1!I1458="Other",5)</f>
        <v>1</v>
      </c>
      <c r="I1458">
        <v>1</v>
      </c>
      <c r="J1458">
        <v>2049</v>
      </c>
      <c r="K1458">
        <v>3</v>
      </c>
      <c r="L1458">
        <f>IF(Sheet1!M1458="Male",0,1)</f>
        <v>0</v>
      </c>
      <c r="M1458">
        <v>80</v>
      </c>
      <c r="N1458">
        <v>3</v>
      </c>
      <c r="O1458">
        <v>2</v>
      </c>
      <c r="P1458" cm="1">
        <f t="array" ref="P1458">_xlfn.IFS(Sheet1!Q1458="Healthcare Representative",0,Sheet1!Q1458="Human Resources",1,Sheet1!Q1458="Laboratory Technician",2,Sheet1!Q1458="Manager",3,Sheet1!Q1458="Manufacturing Director",4,Sheet1!Q1458="Research Director",5,Sheet1!Q1458="Research Scientist",6,Sheet1!Q1458="Sales Executive",7,Sheet1!Q1458="Sales Representative",8)</f>
        <v>0</v>
      </c>
      <c r="Q1458">
        <v>3</v>
      </c>
      <c r="R1458">
        <f>IF(Sheet1!S1458="Single",0,IF(Sheet1!S1458="Married",1,2))</f>
        <v>1</v>
      </c>
      <c r="S1458">
        <v>5689</v>
      </c>
      <c r="T1458">
        <v>24594</v>
      </c>
      <c r="U1458">
        <v>1</v>
      </c>
      <c r="V1458">
        <f>IF(Sheet1!X1458="No",0,1)</f>
        <v>1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</row>
    <row r="1459" spans="1:34" x14ac:dyDescent="0.3">
      <c r="A1459">
        <f>IF(Sheet1!C1459="No",0,1)</f>
        <v>0</v>
      </c>
      <c r="B1459">
        <v>40</v>
      </c>
      <c r="C1459">
        <f>IF(Sheet1!D1459="Non-Travel",0,IF(Sheet1!D1459="Travel_Frequently",1,2))</f>
        <v>2</v>
      </c>
      <c r="D1459">
        <v>1194</v>
      </c>
      <c r="E1459">
        <f>IF(Sheet1!F1459="Human Resources",0,IF(Sheet1!F1459="Research &amp; Development",1,2))</f>
        <v>1</v>
      </c>
      <c r="F1459">
        <v>2</v>
      </c>
      <c r="G1459">
        <v>4</v>
      </c>
      <c r="H1459" cm="1">
        <f t="array" ref="H1459">_xlfn.IFS(Sheet1!I1459="Human Resources",0,Sheet1!I1459="Life Sciences",1,Sheet1!I1459="Marketing",2,Sheet1!I1459="Medical",3,Sheet1!I1459="Technical Degree",4,Sheet1!I1459="Other",5)</f>
        <v>3</v>
      </c>
      <c r="I1459">
        <v>1</v>
      </c>
      <c r="J1459">
        <v>2051</v>
      </c>
      <c r="K1459">
        <v>3</v>
      </c>
      <c r="L1459">
        <f>IF(Sheet1!M1459="Male",0,1)</f>
        <v>1</v>
      </c>
      <c r="M1459">
        <v>98</v>
      </c>
      <c r="N1459">
        <v>3</v>
      </c>
      <c r="O1459">
        <v>1</v>
      </c>
      <c r="P1459" cm="1">
        <f t="array" ref="P1459">_xlfn.IFS(Sheet1!Q1459="Healthcare Representative",0,Sheet1!Q1459="Human Resources",1,Sheet1!Q1459="Laboratory Technician",2,Sheet1!Q1459="Manager",3,Sheet1!Q1459="Manufacturing Director",4,Sheet1!Q1459="Research Director",5,Sheet1!Q1459="Research Scientist",6,Sheet1!Q1459="Sales Executive",7,Sheet1!Q1459="Sales Representative",8)</f>
        <v>6</v>
      </c>
      <c r="Q1459">
        <v>3</v>
      </c>
      <c r="R1459">
        <f>IF(Sheet1!S1459="Single",0,IF(Sheet1!S1459="Married",1,2))</f>
        <v>1</v>
      </c>
      <c r="S1459">
        <v>2001</v>
      </c>
      <c r="T1459">
        <v>12549</v>
      </c>
      <c r="U1459">
        <v>2</v>
      </c>
      <c r="V1459">
        <f>IF(Sheet1!X1459="No",0,1)</f>
        <v>0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</row>
    <row r="1460" spans="1:34" x14ac:dyDescent="0.3">
      <c r="A1460">
        <f>IF(Sheet1!C1460="No",0,1)</f>
        <v>0</v>
      </c>
      <c r="B1460">
        <v>35</v>
      </c>
      <c r="C1460">
        <f>IF(Sheet1!D1460="Non-Travel",0,IF(Sheet1!D1460="Travel_Frequently",1,2))</f>
        <v>2</v>
      </c>
      <c r="D1460">
        <v>287</v>
      </c>
      <c r="E1460">
        <f>IF(Sheet1!F1460="Human Resources",0,IF(Sheet1!F1460="Research &amp; Development",1,2))</f>
        <v>1</v>
      </c>
      <c r="F1460">
        <v>1</v>
      </c>
      <c r="G1460">
        <v>4</v>
      </c>
      <c r="H1460" cm="1">
        <f t="array" ref="H1460">_xlfn.IFS(Sheet1!I1460="Human Resources",0,Sheet1!I1460="Life Sciences",1,Sheet1!I1460="Marketing",2,Sheet1!I1460="Medical",3,Sheet1!I1460="Technical Degree",4,Sheet1!I1460="Other",5)</f>
        <v>1</v>
      </c>
      <c r="I1460">
        <v>1</v>
      </c>
      <c r="J1460">
        <v>2052</v>
      </c>
      <c r="K1460">
        <v>3</v>
      </c>
      <c r="L1460">
        <f>IF(Sheet1!M1460="Male",0,1)</f>
        <v>1</v>
      </c>
      <c r="M1460">
        <v>62</v>
      </c>
      <c r="N1460">
        <v>1</v>
      </c>
      <c r="O1460">
        <v>1</v>
      </c>
      <c r="P1460" cm="1">
        <f t="array" ref="P1460">_xlfn.IFS(Sheet1!Q1460="Healthcare Representative",0,Sheet1!Q1460="Human Resources",1,Sheet1!Q1460="Laboratory Technician",2,Sheet1!Q1460="Manager",3,Sheet1!Q1460="Manufacturing Director",4,Sheet1!Q1460="Research Director",5,Sheet1!Q1460="Research Scientist",6,Sheet1!Q1460="Sales Executive",7,Sheet1!Q1460="Sales Representative",8)</f>
        <v>6</v>
      </c>
      <c r="Q1460">
        <v>4</v>
      </c>
      <c r="R1460">
        <f>IF(Sheet1!S1460="Single",0,IF(Sheet1!S1460="Married",1,2))</f>
        <v>1</v>
      </c>
      <c r="S1460">
        <v>2977</v>
      </c>
      <c r="T1460">
        <v>8952</v>
      </c>
      <c r="U1460">
        <v>1</v>
      </c>
      <c r="V1460">
        <f>IF(Sheet1!X1460="No",0,1)</f>
        <v>0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</row>
    <row r="1461" spans="1:34" x14ac:dyDescent="0.3">
      <c r="A1461">
        <f>IF(Sheet1!C1461="No",0,1)</f>
        <v>0</v>
      </c>
      <c r="B1461">
        <v>29</v>
      </c>
      <c r="C1461">
        <f>IF(Sheet1!D1461="Non-Travel",0,IF(Sheet1!D1461="Travel_Frequently",1,2))</f>
        <v>2</v>
      </c>
      <c r="D1461">
        <v>1378</v>
      </c>
      <c r="E1461">
        <f>IF(Sheet1!F1461="Human Resources",0,IF(Sheet1!F1461="Research &amp; Development",1,2))</f>
        <v>1</v>
      </c>
      <c r="F1461">
        <v>13</v>
      </c>
      <c r="G1461">
        <v>2</v>
      </c>
      <c r="H1461" cm="1">
        <f t="array" ref="H1461">_xlfn.IFS(Sheet1!I1461="Human Resources",0,Sheet1!I1461="Life Sciences",1,Sheet1!I1461="Marketing",2,Sheet1!I1461="Medical",3,Sheet1!I1461="Technical Degree",4,Sheet1!I1461="Other",5)</f>
        <v>5</v>
      </c>
      <c r="I1461">
        <v>1</v>
      </c>
      <c r="J1461">
        <v>2053</v>
      </c>
      <c r="K1461">
        <v>4</v>
      </c>
      <c r="L1461">
        <f>IF(Sheet1!M1461="Male",0,1)</f>
        <v>0</v>
      </c>
      <c r="M1461">
        <v>46</v>
      </c>
      <c r="N1461">
        <v>2</v>
      </c>
      <c r="O1461">
        <v>2</v>
      </c>
      <c r="P1461" cm="1">
        <f t="array" ref="P1461">_xlfn.IFS(Sheet1!Q1461="Healthcare Representative",0,Sheet1!Q1461="Human Resources",1,Sheet1!Q1461="Laboratory Technician",2,Sheet1!Q1461="Manager",3,Sheet1!Q1461="Manufacturing Director",4,Sheet1!Q1461="Research Director",5,Sheet1!Q1461="Research Scientist",6,Sheet1!Q1461="Sales Executive",7,Sheet1!Q1461="Sales Representative",8)</f>
        <v>2</v>
      </c>
      <c r="Q1461">
        <v>2</v>
      </c>
      <c r="R1461">
        <f>IF(Sheet1!S1461="Single",0,IF(Sheet1!S1461="Married",1,2))</f>
        <v>1</v>
      </c>
      <c r="S1461">
        <v>4025</v>
      </c>
      <c r="T1461">
        <v>23679</v>
      </c>
      <c r="U1461">
        <v>4</v>
      </c>
      <c r="V1461">
        <f>IF(Sheet1!X1461="No",0,1)</f>
        <v>1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</row>
    <row r="1462" spans="1:34" x14ac:dyDescent="0.3">
      <c r="A1462">
        <f>IF(Sheet1!C1462="No",0,1)</f>
        <v>0</v>
      </c>
      <c r="B1462">
        <v>29</v>
      </c>
      <c r="C1462">
        <f>IF(Sheet1!D1462="Non-Travel",0,IF(Sheet1!D1462="Travel_Frequently",1,2))</f>
        <v>2</v>
      </c>
      <c r="D1462">
        <v>468</v>
      </c>
      <c r="E1462">
        <f>IF(Sheet1!F1462="Human Resources",0,IF(Sheet1!F1462="Research &amp; Development",1,2))</f>
        <v>1</v>
      </c>
      <c r="F1462">
        <v>28</v>
      </c>
      <c r="G1462">
        <v>4</v>
      </c>
      <c r="H1462" cm="1">
        <f t="array" ref="H1462">_xlfn.IFS(Sheet1!I1462="Human Resources",0,Sheet1!I1462="Life Sciences",1,Sheet1!I1462="Marketing",2,Sheet1!I1462="Medical",3,Sheet1!I1462="Technical Degree",4,Sheet1!I1462="Other",5)</f>
        <v>3</v>
      </c>
      <c r="I1462">
        <v>1</v>
      </c>
      <c r="J1462">
        <v>2054</v>
      </c>
      <c r="K1462">
        <v>4</v>
      </c>
      <c r="L1462">
        <f>IF(Sheet1!M1462="Male",0,1)</f>
        <v>1</v>
      </c>
      <c r="M1462">
        <v>73</v>
      </c>
      <c r="N1462">
        <v>2</v>
      </c>
      <c r="O1462">
        <v>1</v>
      </c>
      <c r="P1462" cm="1">
        <f t="array" ref="P1462">_xlfn.IFS(Sheet1!Q1462="Healthcare Representative",0,Sheet1!Q1462="Human Resources",1,Sheet1!Q1462="Laboratory Technician",2,Sheet1!Q1462="Manager",3,Sheet1!Q1462="Manufacturing Director",4,Sheet1!Q1462="Research Director",5,Sheet1!Q1462="Research Scientist",6,Sheet1!Q1462="Sales Executive",7,Sheet1!Q1462="Sales Representative",8)</f>
        <v>6</v>
      </c>
      <c r="Q1462">
        <v>1</v>
      </c>
      <c r="R1462">
        <f>IF(Sheet1!S1462="Single",0,IF(Sheet1!S1462="Married",1,2))</f>
        <v>0</v>
      </c>
      <c r="S1462">
        <v>3785</v>
      </c>
      <c r="T1462">
        <v>8489</v>
      </c>
      <c r="U1462">
        <v>1</v>
      </c>
      <c r="V1462">
        <f>IF(Sheet1!X1462="No",0,1)</f>
        <v>0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</row>
    <row r="1463" spans="1:34" x14ac:dyDescent="0.3">
      <c r="A1463">
        <f>IF(Sheet1!C1463="No",0,1)</f>
        <v>1</v>
      </c>
      <c r="B1463">
        <v>50</v>
      </c>
      <c r="C1463">
        <f>IF(Sheet1!D1463="Non-Travel",0,IF(Sheet1!D1463="Travel_Frequently",1,2))</f>
        <v>2</v>
      </c>
      <c r="D1463">
        <v>410</v>
      </c>
      <c r="E1463">
        <f>IF(Sheet1!F1463="Human Resources",0,IF(Sheet1!F1463="Research &amp; Development",1,2))</f>
        <v>2</v>
      </c>
      <c r="F1463">
        <v>28</v>
      </c>
      <c r="G1463">
        <v>3</v>
      </c>
      <c r="H1463" cm="1">
        <f t="array" ref="H1463">_xlfn.IFS(Sheet1!I1463="Human Resources",0,Sheet1!I1463="Life Sciences",1,Sheet1!I1463="Marketing",2,Sheet1!I1463="Medical",3,Sheet1!I1463="Technical Degree",4,Sheet1!I1463="Other",5)</f>
        <v>2</v>
      </c>
      <c r="I1463">
        <v>1</v>
      </c>
      <c r="J1463">
        <v>2055</v>
      </c>
      <c r="K1463">
        <v>4</v>
      </c>
      <c r="L1463">
        <f>IF(Sheet1!M1463="Male",0,1)</f>
        <v>0</v>
      </c>
      <c r="M1463">
        <v>39</v>
      </c>
      <c r="N1463">
        <v>2</v>
      </c>
      <c r="O1463">
        <v>3</v>
      </c>
      <c r="P1463" cm="1">
        <f t="array" ref="P1463">_xlfn.IFS(Sheet1!Q1463="Healthcare Representative",0,Sheet1!Q1463="Human Resources",1,Sheet1!Q1463="Laboratory Technician",2,Sheet1!Q1463="Manager",3,Sheet1!Q1463="Manufacturing Director",4,Sheet1!Q1463="Research Director",5,Sheet1!Q1463="Research Scientist",6,Sheet1!Q1463="Sales Executive",7,Sheet1!Q1463="Sales Representative",8)</f>
        <v>7</v>
      </c>
      <c r="Q1463">
        <v>1</v>
      </c>
      <c r="R1463">
        <f>IF(Sheet1!S1463="Single",0,IF(Sheet1!S1463="Married",1,2))</f>
        <v>2</v>
      </c>
      <c r="S1463">
        <v>10854</v>
      </c>
      <c r="T1463">
        <v>16586</v>
      </c>
      <c r="U1463">
        <v>4</v>
      </c>
      <c r="V1463">
        <f>IF(Sheet1!X1463="No",0,1)</f>
        <v>1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</row>
    <row r="1464" spans="1:34" x14ac:dyDescent="0.3">
      <c r="A1464">
        <f>IF(Sheet1!C1464="No",0,1)</f>
        <v>0</v>
      </c>
      <c r="B1464">
        <v>39</v>
      </c>
      <c r="C1464">
        <f>IF(Sheet1!D1464="Non-Travel",0,IF(Sheet1!D1464="Travel_Frequently",1,2))</f>
        <v>2</v>
      </c>
      <c r="D1464">
        <v>722</v>
      </c>
      <c r="E1464">
        <f>IF(Sheet1!F1464="Human Resources",0,IF(Sheet1!F1464="Research &amp; Development",1,2))</f>
        <v>2</v>
      </c>
      <c r="F1464">
        <v>24</v>
      </c>
      <c r="G1464">
        <v>1</v>
      </c>
      <c r="H1464" cm="1">
        <f t="array" ref="H1464">_xlfn.IFS(Sheet1!I1464="Human Resources",0,Sheet1!I1464="Life Sciences",1,Sheet1!I1464="Marketing",2,Sheet1!I1464="Medical",3,Sheet1!I1464="Technical Degree",4,Sheet1!I1464="Other",5)</f>
        <v>2</v>
      </c>
      <c r="I1464">
        <v>1</v>
      </c>
      <c r="J1464">
        <v>2056</v>
      </c>
      <c r="K1464">
        <v>2</v>
      </c>
      <c r="L1464">
        <f>IF(Sheet1!M1464="Male",0,1)</f>
        <v>1</v>
      </c>
      <c r="M1464">
        <v>60</v>
      </c>
      <c r="N1464">
        <v>2</v>
      </c>
      <c r="O1464">
        <v>4</v>
      </c>
      <c r="P1464" cm="1">
        <f t="array" ref="P1464">_xlfn.IFS(Sheet1!Q1464="Healthcare Representative",0,Sheet1!Q1464="Human Resources",1,Sheet1!Q1464="Laboratory Technician",2,Sheet1!Q1464="Manager",3,Sheet1!Q1464="Manufacturing Director",4,Sheet1!Q1464="Research Director",5,Sheet1!Q1464="Research Scientist",6,Sheet1!Q1464="Sales Executive",7,Sheet1!Q1464="Sales Representative",8)</f>
        <v>7</v>
      </c>
      <c r="Q1464">
        <v>4</v>
      </c>
      <c r="R1464">
        <f>IF(Sheet1!S1464="Single",0,IF(Sheet1!S1464="Married",1,2))</f>
        <v>1</v>
      </c>
      <c r="S1464">
        <v>12031</v>
      </c>
      <c r="T1464">
        <v>8828</v>
      </c>
      <c r="U1464">
        <v>0</v>
      </c>
      <c r="V1464">
        <f>IF(Sheet1!X1464="No",0,1)</f>
        <v>0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</row>
    <row r="1465" spans="1:34" x14ac:dyDescent="0.3">
      <c r="A1465">
        <f>IF(Sheet1!C1465="No",0,1)</f>
        <v>0</v>
      </c>
      <c r="B1465">
        <v>31</v>
      </c>
      <c r="C1465">
        <f>IF(Sheet1!D1465="Non-Travel",0,IF(Sheet1!D1465="Travel_Frequently",1,2))</f>
        <v>0</v>
      </c>
      <c r="D1465">
        <v>325</v>
      </c>
      <c r="E1465">
        <f>IF(Sheet1!F1465="Human Resources",0,IF(Sheet1!F1465="Research &amp; Development",1,2))</f>
        <v>1</v>
      </c>
      <c r="F1465">
        <v>5</v>
      </c>
      <c r="G1465">
        <v>3</v>
      </c>
      <c r="H1465" cm="1">
        <f t="array" ref="H1465">_xlfn.IFS(Sheet1!I1465="Human Resources",0,Sheet1!I1465="Life Sciences",1,Sheet1!I1465="Marketing",2,Sheet1!I1465="Medical",3,Sheet1!I1465="Technical Degree",4,Sheet1!I1465="Other",5)</f>
        <v>3</v>
      </c>
      <c r="I1465">
        <v>1</v>
      </c>
      <c r="J1465">
        <v>2057</v>
      </c>
      <c r="K1465">
        <v>2</v>
      </c>
      <c r="L1465">
        <f>IF(Sheet1!M1465="Male",0,1)</f>
        <v>0</v>
      </c>
      <c r="M1465">
        <v>74</v>
      </c>
      <c r="N1465">
        <v>3</v>
      </c>
      <c r="O1465">
        <v>2</v>
      </c>
      <c r="P1465" cm="1">
        <f t="array" ref="P1465">_xlfn.IFS(Sheet1!Q1465="Healthcare Representative",0,Sheet1!Q1465="Human Resources",1,Sheet1!Q1465="Laboratory Technician",2,Sheet1!Q1465="Manager",3,Sheet1!Q1465="Manufacturing Director",4,Sheet1!Q1465="Research Director",5,Sheet1!Q1465="Research Scientist",6,Sheet1!Q1465="Sales Executive",7,Sheet1!Q1465="Sales Representative",8)</f>
        <v>4</v>
      </c>
      <c r="Q1465">
        <v>1</v>
      </c>
      <c r="R1465">
        <f>IF(Sheet1!S1465="Single",0,IF(Sheet1!S1465="Married",1,2))</f>
        <v>0</v>
      </c>
      <c r="S1465">
        <v>9936</v>
      </c>
      <c r="T1465">
        <v>3787</v>
      </c>
      <c r="U1465">
        <v>0</v>
      </c>
      <c r="V1465">
        <f>IF(Sheet1!X1465="No",0,1)</f>
        <v>0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</row>
    <row r="1466" spans="1:34" x14ac:dyDescent="0.3">
      <c r="A1466">
        <f>IF(Sheet1!C1466="No",0,1)</f>
        <v>0</v>
      </c>
      <c r="B1466">
        <v>26</v>
      </c>
      <c r="C1466">
        <f>IF(Sheet1!D1466="Non-Travel",0,IF(Sheet1!D1466="Travel_Frequently",1,2))</f>
        <v>2</v>
      </c>
      <c r="D1466">
        <v>1167</v>
      </c>
      <c r="E1466">
        <f>IF(Sheet1!F1466="Human Resources",0,IF(Sheet1!F1466="Research &amp; Development",1,2))</f>
        <v>2</v>
      </c>
      <c r="F1466">
        <v>5</v>
      </c>
      <c r="G1466">
        <v>3</v>
      </c>
      <c r="H1466" cm="1">
        <f t="array" ref="H1466">_xlfn.IFS(Sheet1!I1466="Human Resources",0,Sheet1!I1466="Life Sciences",1,Sheet1!I1466="Marketing",2,Sheet1!I1466="Medical",3,Sheet1!I1466="Technical Degree",4,Sheet1!I1466="Other",5)</f>
        <v>5</v>
      </c>
      <c r="I1466">
        <v>1</v>
      </c>
      <c r="J1466">
        <v>2060</v>
      </c>
      <c r="K1466">
        <v>4</v>
      </c>
      <c r="L1466">
        <f>IF(Sheet1!M1466="Male",0,1)</f>
        <v>1</v>
      </c>
      <c r="M1466">
        <v>30</v>
      </c>
      <c r="N1466">
        <v>2</v>
      </c>
      <c r="O1466">
        <v>1</v>
      </c>
      <c r="P1466" cm="1">
        <f t="array" ref="P1466">_xlfn.IFS(Sheet1!Q1466="Healthcare Representative",0,Sheet1!Q1466="Human Resources",1,Sheet1!Q1466="Laboratory Technician",2,Sheet1!Q1466="Manager",3,Sheet1!Q1466="Manufacturing Director",4,Sheet1!Q1466="Research Director",5,Sheet1!Q1466="Research Scientist",6,Sheet1!Q1466="Sales Executive",7,Sheet1!Q1466="Sales Representative",8)</f>
        <v>8</v>
      </c>
      <c r="Q1466">
        <v>3</v>
      </c>
      <c r="R1466">
        <f>IF(Sheet1!S1466="Single",0,IF(Sheet1!S1466="Married",1,2))</f>
        <v>0</v>
      </c>
      <c r="S1466">
        <v>2966</v>
      </c>
      <c r="T1466">
        <v>21378</v>
      </c>
      <c r="U1466">
        <v>0</v>
      </c>
      <c r="V1466">
        <f>IF(Sheet1!X1466="No",0,1)</f>
        <v>0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</row>
    <row r="1467" spans="1:34" x14ac:dyDescent="0.3">
      <c r="A1467">
        <f>IF(Sheet1!C1467="No",0,1)</f>
        <v>0</v>
      </c>
      <c r="B1467">
        <v>36</v>
      </c>
      <c r="C1467">
        <f>IF(Sheet1!D1467="Non-Travel",0,IF(Sheet1!D1467="Travel_Frequently",1,2))</f>
        <v>1</v>
      </c>
      <c r="D1467">
        <v>884</v>
      </c>
      <c r="E1467">
        <f>IF(Sheet1!F1467="Human Resources",0,IF(Sheet1!F1467="Research &amp; Development",1,2))</f>
        <v>1</v>
      </c>
      <c r="F1467">
        <v>23</v>
      </c>
      <c r="G1467">
        <v>2</v>
      </c>
      <c r="H1467" cm="1">
        <f t="array" ref="H1467">_xlfn.IFS(Sheet1!I1467="Human Resources",0,Sheet1!I1467="Life Sciences",1,Sheet1!I1467="Marketing",2,Sheet1!I1467="Medical",3,Sheet1!I1467="Technical Degree",4,Sheet1!I1467="Other",5)</f>
        <v>3</v>
      </c>
      <c r="I1467">
        <v>1</v>
      </c>
      <c r="J1467">
        <v>2061</v>
      </c>
      <c r="K1467">
        <v>3</v>
      </c>
      <c r="L1467">
        <f>IF(Sheet1!M1467="Male",0,1)</f>
        <v>0</v>
      </c>
      <c r="M1467">
        <v>41</v>
      </c>
      <c r="N1467">
        <v>4</v>
      </c>
      <c r="O1467">
        <v>2</v>
      </c>
      <c r="P1467" cm="1">
        <f t="array" ref="P1467">_xlfn.IFS(Sheet1!Q1467="Healthcare Representative",0,Sheet1!Q1467="Human Resources",1,Sheet1!Q1467="Laboratory Technician",2,Sheet1!Q1467="Manager",3,Sheet1!Q1467="Manufacturing Director",4,Sheet1!Q1467="Research Director",5,Sheet1!Q1467="Research Scientist",6,Sheet1!Q1467="Sales Executive",7,Sheet1!Q1467="Sales Representative",8)</f>
        <v>2</v>
      </c>
      <c r="Q1467">
        <v>4</v>
      </c>
      <c r="R1467">
        <f>IF(Sheet1!S1467="Single",0,IF(Sheet1!S1467="Married",1,2))</f>
        <v>1</v>
      </c>
      <c r="S1467">
        <v>2571</v>
      </c>
      <c r="T1467">
        <v>12290</v>
      </c>
      <c r="U1467">
        <v>4</v>
      </c>
      <c r="V1467">
        <f>IF(Sheet1!X1467="No",0,1)</f>
        <v>0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</row>
    <row r="1468" spans="1:34" x14ac:dyDescent="0.3">
      <c r="A1468">
        <f>IF(Sheet1!C1468="No",0,1)</f>
        <v>0</v>
      </c>
      <c r="B1468">
        <v>39</v>
      </c>
      <c r="C1468">
        <f>IF(Sheet1!D1468="Non-Travel",0,IF(Sheet1!D1468="Travel_Frequently",1,2))</f>
        <v>2</v>
      </c>
      <c r="D1468">
        <v>613</v>
      </c>
      <c r="E1468">
        <f>IF(Sheet1!F1468="Human Resources",0,IF(Sheet1!F1468="Research &amp; Development",1,2))</f>
        <v>1</v>
      </c>
      <c r="F1468">
        <v>6</v>
      </c>
      <c r="G1468">
        <v>1</v>
      </c>
      <c r="H1468" cm="1">
        <f t="array" ref="H1468">_xlfn.IFS(Sheet1!I1468="Human Resources",0,Sheet1!I1468="Life Sciences",1,Sheet1!I1468="Marketing",2,Sheet1!I1468="Medical",3,Sheet1!I1468="Technical Degree",4,Sheet1!I1468="Other",5)</f>
        <v>3</v>
      </c>
      <c r="I1468">
        <v>1</v>
      </c>
      <c r="J1468">
        <v>2062</v>
      </c>
      <c r="K1468">
        <v>4</v>
      </c>
      <c r="L1468">
        <f>IF(Sheet1!M1468="Male",0,1)</f>
        <v>0</v>
      </c>
      <c r="M1468">
        <v>42</v>
      </c>
      <c r="N1468">
        <v>2</v>
      </c>
      <c r="O1468">
        <v>3</v>
      </c>
      <c r="P1468" cm="1">
        <f t="array" ref="P1468">_xlfn.IFS(Sheet1!Q1468="Healthcare Representative",0,Sheet1!Q1468="Human Resources",1,Sheet1!Q1468="Laboratory Technician",2,Sheet1!Q1468="Manager",3,Sheet1!Q1468="Manufacturing Director",4,Sheet1!Q1468="Research Director",5,Sheet1!Q1468="Research Scientist",6,Sheet1!Q1468="Sales Executive",7,Sheet1!Q1468="Sales Representative",8)</f>
        <v>0</v>
      </c>
      <c r="Q1468">
        <v>1</v>
      </c>
      <c r="R1468">
        <f>IF(Sheet1!S1468="Single",0,IF(Sheet1!S1468="Married",1,2))</f>
        <v>1</v>
      </c>
      <c r="S1468">
        <v>9991</v>
      </c>
      <c r="T1468">
        <v>21457</v>
      </c>
      <c r="U1468">
        <v>4</v>
      </c>
      <c r="V1468">
        <f>IF(Sheet1!X1468="No",0,1)</f>
        <v>0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</row>
    <row r="1469" spans="1:34" x14ac:dyDescent="0.3">
      <c r="A1469">
        <f>IF(Sheet1!C1469="No",0,1)</f>
        <v>0</v>
      </c>
      <c r="B1469">
        <v>27</v>
      </c>
      <c r="C1469">
        <f>IF(Sheet1!D1469="Non-Travel",0,IF(Sheet1!D1469="Travel_Frequently",1,2))</f>
        <v>2</v>
      </c>
      <c r="D1469">
        <v>155</v>
      </c>
      <c r="E1469">
        <f>IF(Sheet1!F1469="Human Resources",0,IF(Sheet1!F1469="Research &amp; Development",1,2))</f>
        <v>1</v>
      </c>
      <c r="F1469">
        <v>4</v>
      </c>
      <c r="G1469">
        <v>3</v>
      </c>
      <c r="H1469" cm="1">
        <f t="array" ref="H1469">_xlfn.IFS(Sheet1!I1469="Human Resources",0,Sheet1!I1469="Life Sciences",1,Sheet1!I1469="Marketing",2,Sheet1!I1469="Medical",3,Sheet1!I1469="Technical Degree",4,Sheet1!I1469="Other",5)</f>
        <v>1</v>
      </c>
      <c r="I1469">
        <v>1</v>
      </c>
      <c r="J1469">
        <v>2064</v>
      </c>
      <c r="K1469">
        <v>2</v>
      </c>
      <c r="L1469">
        <f>IF(Sheet1!M1469="Male",0,1)</f>
        <v>0</v>
      </c>
      <c r="M1469">
        <v>87</v>
      </c>
      <c r="N1469">
        <v>4</v>
      </c>
      <c r="O1469">
        <v>2</v>
      </c>
      <c r="P1469" cm="1">
        <f t="array" ref="P1469">_xlfn.IFS(Sheet1!Q1469="Healthcare Representative",0,Sheet1!Q1469="Human Resources",1,Sheet1!Q1469="Laboratory Technician",2,Sheet1!Q1469="Manager",3,Sheet1!Q1469="Manufacturing Director",4,Sheet1!Q1469="Research Director",5,Sheet1!Q1469="Research Scientist",6,Sheet1!Q1469="Sales Executive",7,Sheet1!Q1469="Sales Representative",8)</f>
        <v>4</v>
      </c>
      <c r="Q1469">
        <v>2</v>
      </c>
      <c r="R1469">
        <f>IF(Sheet1!S1469="Single",0,IF(Sheet1!S1469="Married",1,2))</f>
        <v>1</v>
      </c>
      <c r="S1469">
        <v>6142</v>
      </c>
      <c r="T1469">
        <v>5174</v>
      </c>
      <c r="U1469">
        <v>1</v>
      </c>
      <c r="V1469">
        <f>IF(Sheet1!X1469="No",0,1)</f>
        <v>1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</row>
    <row r="1470" spans="1:34" x14ac:dyDescent="0.3">
      <c r="A1470">
        <f>IF(Sheet1!C1470="No",0,1)</f>
        <v>0</v>
      </c>
      <c r="B1470">
        <v>49</v>
      </c>
      <c r="C1470">
        <f>IF(Sheet1!D1470="Non-Travel",0,IF(Sheet1!D1470="Travel_Frequently",1,2))</f>
        <v>1</v>
      </c>
      <c r="D1470">
        <v>1023</v>
      </c>
      <c r="E1470">
        <f>IF(Sheet1!F1470="Human Resources",0,IF(Sheet1!F1470="Research &amp; Development",1,2))</f>
        <v>2</v>
      </c>
      <c r="F1470">
        <v>2</v>
      </c>
      <c r="G1470">
        <v>3</v>
      </c>
      <c r="H1470" cm="1">
        <f t="array" ref="H1470">_xlfn.IFS(Sheet1!I1470="Human Resources",0,Sheet1!I1470="Life Sciences",1,Sheet1!I1470="Marketing",2,Sheet1!I1470="Medical",3,Sheet1!I1470="Technical Degree",4,Sheet1!I1470="Other",5)</f>
        <v>3</v>
      </c>
      <c r="I1470">
        <v>1</v>
      </c>
      <c r="J1470">
        <v>2065</v>
      </c>
      <c r="K1470">
        <v>4</v>
      </c>
      <c r="L1470">
        <f>IF(Sheet1!M1470="Male",0,1)</f>
        <v>0</v>
      </c>
      <c r="M1470">
        <v>63</v>
      </c>
      <c r="N1470">
        <v>2</v>
      </c>
      <c r="O1470">
        <v>2</v>
      </c>
      <c r="P1470" cm="1">
        <f t="array" ref="P1470">_xlfn.IFS(Sheet1!Q1470="Healthcare Representative",0,Sheet1!Q1470="Human Resources",1,Sheet1!Q1470="Laboratory Technician",2,Sheet1!Q1470="Manager",3,Sheet1!Q1470="Manufacturing Director",4,Sheet1!Q1470="Research Director",5,Sheet1!Q1470="Research Scientist",6,Sheet1!Q1470="Sales Executive",7,Sheet1!Q1470="Sales Representative",8)</f>
        <v>7</v>
      </c>
      <c r="Q1470">
        <v>2</v>
      </c>
      <c r="R1470">
        <f>IF(Sheet1!S1470="Single",0,IF(Sheet1!S1470="Married",1,2))</f>
        <v>1</v>
      </c>
      <c r="S1470">
        <v>5390</v>
      </c>
      <c r="T1470">
        <v>13243</v>
      </c>
      <c r="U1470">
        <v>2</v>
      </c>
      <c r="V1470">
        <f>IF(Sheet1!X1470="No",0,1)</f>
        <v>0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</row>
    <row r="1471" spans="1:34" x14ac:dyDescent="0.3">
      <c r="A1471">
        <f>IF(Sheet1!C1471="No",0,1)</f>
        <v>0</v>
      </c>
      <c r="B1471">
        <v>34</v>
      </c>
      <c r="C1471">
        <f>IF(Sheet1!D1471="Non-Travel",0,IF(Sheet1!D1471="Travel_Frequently",1,2))</f>
        <v>2</v>
      </c>
      <c r="D1471">
        <v>628</v>
      </c>
      <c r="E1471">
        <f>IF(Sheet1!F1471="Human Resources",0,IF(Sheet1!F1471="Research &amp; Development",1,2))</f>
        <v>1</v>
      </c>
      <c r="F1471">
        <v>8</v>
      </c>
      <c r="G1471">
        <v>3</v>
      </c>
      <c r="H1471" cm="1">
        <f t="array" ref="H1471">_xlfn.IFS(Sheet1!I1471="Human Resources",0,Sheet1!I1471="Life Sciences",1,Sheet1!I1471="Marketing",2,Sheet1!I1471="Medical",3,Sheet1!I1471="Technical Degree",4,Sheet1!I1471="Other",5)</f>
        <v>3</v>
      </c>
      <c r="I1471">
        <v>1</v>
      </c>
      <c r="J1471">
        <v>2068</v>
      </c>
      <c r="K1471">
        <v>2</v>
      </c>
      <c r="L1471">
        <f>IF(Sheet1!M1471="Male",0,1)</f>
        <v>0</v>
      </c>
      <c r="M1471">
        <v>82</v>
      </c>
      <c r="N1471">
        <v>4</v>
      </c>
      <c r="O1471">
        <v>2</v>
      </c>
      <c r="P1471" cm="1">
        <f t="array" ref="P1471">_xlfn.IFS(Sheet1!Q1471="Healthcare Representative",0,Sheet1!Q1471="Human Resources",1,Sheet1!Q1471="Laboratory Technician",2,Sheet1!Q1471="Manager",3,Sheet1!Q1471="Manufacturing Director",4,Sheet1!Q1471="Research Director",5,Sheet1!Q1471="Research Scientist",6,Sheet1!Q1471="Sales Executive",7,Sheet1!Q1471="Sales Representative",8)</f>
        <v>2</v>
      </c>
      <c r="Q1471">
        <v>3</v>
      </c>
      <c r="R1471">
        <f>IF(Sheet1!S1471="Single",0,IF(Sheet1!S1471="Married",1,2))</f>
        <v>1</v>
      </c>
      <c r="S1471">
        <v>4404</v>
      </c>
      <c r="T1471">
        <v>10228</v>
      </c>
      <c r="U1471">
        <v>2</v>
      </c>
      <c r="V1471">
        <f>IF(Sheet1!X1471="No",0,1)</f>
        <v>0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107A-EBA3-46FA-AE2D-B01EE8A5ED8E}">
  <dimension ref="A1:AC1471"/>
  <sheetViews>
    <sheetView workbookViewId="0">
      <selection activeCell="T2" sqref="T2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10.77734375" bestFit="1" customWidth="1"/>
    <col min="4" max="4" width="17.33203125" bestFit="1" customWidth="1"/>
    <col min="5" max="5" width="21.109375" bestFit="1" customWidth="1"/>
    <col min="6" max="6" width="6.88671875" bestFit="1" customWidth="1"/>
    <col min="7" max="7" width="14" bestFit="1" customWidth="1"/>
    <col min="8" max="8" width="13.44140625" bestFit="1" customWidth="1"/>
    <col min="9" max="9" width="11.88671875" bestFit="1" customWidth="1"/>
    <col min="10" max="10" width="20.5546875" bestFit="1" customWidth="1"/>
    <col min="12" max="12" width="20.77734375" bestFit="1" customWidth="1"/>
    <col min="13" max="14" width="15" bestFit="1" customWidth="1"/>
    <col min="15" max="15" width="16.88671875" bestFit="1" customWidth="1"/>
    <col min="16" max="16" width="22" bestFit="1" customWidth="1"/>
    <col min="17" max="17" width="20.21875" bestFit="1" customWidth="1"/>
    <col min="18" max="19" width="20.21875" customWidth="1"/>
    <col min="21" max="21" width="22" bestFit="1" customWidth="1"/>
    <col min="22" max="22" width="12.6640625" bestFit="1" customWidth="1"/>
    <col min="23" max="23" width="13.44140625" bestFit="1" customWidth="1"/>
    <col min="24" max="24" width="12.6640625" bestFit="1" customWidth="1"/>
    <col min="25" max="25" width="12" bestFit="1" customWidth="1"/>
    <col min="26" max="29" width="12.6640625" bestFit="1" customWidth="1"/>
  </cols>
  <sheetData>
    <row r="1" spans="1:29" x14ac:dyDescent="0.3">
      <c r="A1" t="s">
        <v>1</v>
      </c>
      <c r="B1" t="s">
        <v>0</v>
      </c>
      <c r="C1" t="s">
        <v>4</v>
      </c>
      <c r="D1" t="s">
        <v>5</v>
      </c>
      <c r="E1" t="s">
        <v>10</v>
      </c>
      <c r="F1" t="s">
        <v>11</v>
      </c>
      <c r="G1" t="s">
        <v>13</v>
      </c>
      <c r="H1" t="s">
        <v>16</v>
      </c>
      <c r="I1" t="s">
        <v>17</v>
      </c>
      <c r="J1" t="s">
        <v>20</v>
      </c>
      <c r="K1" t="s">
        <v>22</v>
      </c>
      <c r="L1" t="s">
        <v>25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42</v>
      </c>
      <c r="S1" t="s">
        <v>100</v>
      </c>
      <c r="U1" t="s">
        <v>90</v>
      </c>
      <c r="W1" t="s">
        <v>101</v>
      </c>
      <c r="X1">
        <v>2.718</v>
      </c>
    </row>
    <row r="2" spans="1:29" ht="15" thickBot="1" x14ac:dyDescent="0.35">
      <c r="A2">
        <v>1</v>
      </c>
      <c r="B2">
        <v>41</v>
      </c>
      <c r="C2">
        <v>2</v>
      </c>
      <c r="D2">
        <v>1</v>
      </c>
      <c r="E2">
        <v>2</v>
      </c>
      <c r="F2">
        <v>1</v>
      </c>
      <c r="G2">
        <v>3</v>
      </c>
      <c r="H2">
        <v>4</v>
      </c>
      <c r="I2">
        <v>0</v>
      </c>
      <c r="J2">
        <v>8</v>
      </c>
      <c r="K2">
        <v>1</v>
      </c>
      <c r="L2">
        <v>1</v>
      </c>
      <c r="M2">
        <v>1</v>
      </c>
      <c r="N2">
        <v>6</v>
      </c>
      <c r="O2">
        <v>4</v>
      </c>
      <c r="P2">
        <v>0</v>
      </c>
      <c r="Q2">
        <v>5</v>
      </c>
      <c r="R2">
        <f t="array" ref="R2">SUM(B2:Q2*TRANSPOSE($V$18:$V$33))+$V$17</f>
        <v>0.42339600312932746</v>
      </c>
      <c r="S2" s="9">
        <f>$X$1^R2/(1+$X$1^R2)</f>
        <v>0.60428509991840695</v>
      </c>
    </row>
    <row r="3" spans="1:29" x14ac:dyDescent="0.3">
      <c r="A3">
        <v>0</v>
      </c>
      <c r="B3">
        <v>49</v>
      </c>
      <c r="C3">
        <v>1</v>
      </c>
      <c r="D3">
        <v>8</v>
      </c>
      <c r="E3">
        <v>3</v>
      </c>
      <c r="F3">
        <v>0</v>
      </c>
      <c r="G3">
        <v>2</v>
      </c>
      <c r="H3">
        <v>2</v>
      </c>
      <c r="I3">
        <v>1</v>
      </c>
      <c r="J3">
        <v>1</v>
      </c>
      <c r="K3">
        <v>0</v>
      </c>
      <c r="L3">
        <v>4</v>
      </c>
      <c r="M3">
        <v>3</v>
      </c>
      <c r="N3">
        <v>10</v>
      </c>
      <c r="O3">
        <v>7</v>
      </c>
      <c r="P3">
        <v>1</v>
      </c>
      <c r="Q3">
        <v>7</v>
      </c>
      <c r="R3">
        <f t="array" ref="R3">SUM(B3:Q3*TRANSPOSE($V$18:$V$33))+$V$17</f>
        <v>-4.5325516166268898E-2</v>
      </c>
      <c r="S3" s="9">
        <f t="shared" ref="S3:S66" si="0">$X$1^R3/(1+$X$1^R3)</f>
        <v>0.48867173477697101</v>
      </c>
      <c r="U3" s="8" t="s">
        <v>91</v>
      </c>
      <c r="V3" s="8"/>
    </row>
    <row r="4" spans="1:29" x14ac:dyDescent="0.3">
      <c r="A4">
        <v>1</v>
      </c>
      <c r="B4">
        <v>37</v>
      </c>
      <c r="C4">
        <v>1</v>
      </c>
      <c r="D4">
        <v>2</v>
      </c>
      <c r="E4">
        <v>4</v>
      </c>
      <c r="F4">
        <v>0</v>
      </c>
      <c r="G4">
        <v>2</v>
      </c>
      <c r="H4">
        <v>3</v>
      </c>
      <c r="I4">
        <v>0</v>
      </c>
      <c r="J4">
        <v>6</v>
      </c>
      <c r="K4">
        <v>1</v>
      </c>
      <c r="L4">
        <v>2</v>
      </c>
      <c r="M4">
        <v>3</v>
      </c>
      <c r="N4">
        <v>0</v>
      </c>
      <c r="O4">
        <v>0</v>
      </c>
      <c r="P4">
        <v>0</v>
      </c>
      <c r="Q4">
        <v>0</v>
      </c>
      <c r="R4">
        <f t="array" ref="R4">SUM(B4:Q4*TRANSPOSE($V$18:$V$33))+$V$17</f>
        <v>0.44777686763576174</v>
      </c>
      <c r="S4" s="9">
        <f t="shared" si="0"/>
        <v>0.61009949047673706</v>
      </c>
      <c r="U4" t="s">
        <v>64</v>
      </c>
      <c r="V4">
        <v>0.44692882901863118</v>
      </c>
    </row>
    <row r="5" spans="1:29" x14ac:dyDescent="0.3">
      <c r="A5">
        <v>0</v>
      </c>
      <c r="B5">
        <v>33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1</v>
      </c>
      <c r="J5">
        <v>1</v>
      </c>
      <c r="K5">
        <v>1</v>
      </c>
      <c r="L5">
        <v>3</v>
      </c>
      <c r="M5">
        <v>3</v>
      </c>
      <c r="N5">
        <v>8</v>
      </c>
      <c r="O5">
        <v>7</v>
      </c>
      <c r="P5">
        <v>3</v>
      </c>
      <c r="Q5">
        <v>0</v>
      </c>
      <c r="R5">
        <f t="array" ref="R5">SUM(B5:Q5*TRANSPOSE($V$18:$V$33))+$V$17</f>
        <v>0.18683098991073033</v>
      </c>
      <c r="S5" s="9">
        <f t="shared" si="0"/>
        <v>0.54656755485990627</v>
      </c>
      <c r="U5" t="s">
        <v>65</v>
      </c>
      <c r="V5">
        <v>0.19974537820796487</v>
      </c>
    </row>
    <row r="6" spans="1:29" x14ac:dyDescent="0.3">
      <c r="A6">
        <v>0</v>
      </c>
      <c r="B6">
        <v>27</v>
      </c>
      <c r="C6">
        <v>1</v>
      </c>
      <c r="D6">
        <v>2</v>
      </c>
      <c r="E6">
        <v>1</v>
      </c>
      <c r="F6">
        <v>0</v>
      </c>
      <c r="G6">
        <v>3</v>
      </c>
      <c r="H6">
        <v>2</v>
      </c>
      <c r="I6">
        <v>1</v>
      </c>
      <c r="J6">
        <v>9</v>
      </c>
      <c r="K6">
        <v>0</v>
      </c>
      <c r="L6">
        <v>4</v>
      </c>
      <c r="M6">
        <v>3</v>
      </c>
      <c r="N6">
        <v>2</v>
      </c>
      <c r="O6">
        <v>2</v>
      </c>
      <c r="P6">
        <v>2</v>
      </c>
      <c r="Q6">
        <v>2</v>
      </c>
      <c r="R6">
        <f t="array" ref="R6">SUM(B6:Q6*TRANSPOSE($V$18:$V$33))+$V$17</f>
        <v>0.30793712148460917</v>
      </c>
      <c r="S6" s="9">
        <f t="shared" si="0"/>
        <v>0.57637386038715488</v>
      </c>
      <c r="U6" t="s">
        <v>66</v>
      </c>
      <c r="V6">
        <v>0.19093321444425354</v>
      </c>
    </row>
    <row r="7" spans="1:29" x14ac:dyDescent="0.3">
      <c r="A7">
        <v>0</v>
      </c>
      <c r="B7">
        <v>32</v>
      </c>
      <c r="C7">
        <v>1</v>
      </c>
      <c r="D7">
        <v>2</v>
      </c>
      <c r="E7">
        <v>4</v>
      </c>
      <c r="F7">
        <v>0</v>
      </c>
      <c r="G7">
        <v>3</v>
      </c>
      <c r="H7">
        <v>4</v>
      </c>
      <c r="I7">
        <v>0</v>
      </c>
      <c r="J7">
        <v>0</v>
      </c>
      <c r="K7">
        <v>0</v>
      </c>
      <c r="L7">
        <v>3</v>
      </c>
      <c r="M7">
        <v>2</v>
      </c>
      <c r="N7">
        <v>7</v>
      </c>
      <c r="O7">
        <v>7</v>
      </c>
      <c r="P7">
        <v>3</v>
      </c>
      <c r="Q7">
        <v>6</v>
      </c>
      <c r="R7">
        <f t="array" ref="R7">SUM(B7:Q7*TRANSPOSE($V$18:$V$33))+$V$17</f>
        <v>3.5159928529545637E-3</v>
      </c>
      <c r="S7" s="9">
        <f t="shared" si="0"/>
        <v>0.50087890616970265</v>
      </c>
      <c r="U7" t="s">
        <v>67</v>
      </c>
      <c r="V7">
        <v>0.33088595431313478</v>
      </c>
    </row>
    <row r="8" spans="1:29" ht="15" thickBot="1" x14ac:dyDescent="0.35">
      <c r="A8">
        <v>0</v>
      </c>
      <c r="B8">
        <v>59</v>
      </c>
      <c r="C8">
        <v>1</v>
      </c>
      <c r="D8">
        <v>3</v>
      </c>
      <c r="E8">
        <v>3</v>
      </c>
      <c r="F8">
        <v>1</v>
      </c>
      <c r="G8">
        <v>4</v>
      </c>
      <c r="H8">
        <v>1</v>
      </c>
      <c r="I8">
        <v>1</v>
      </c>
      <c r="J8">
        <v>4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0</v>
      </c>
      <c r="R8">
        <f t="array" ref="R8">SUM(B8:Q8*TRANSPOSE($V$18:$V$33))+$V$17</f>
        <v>0.21801909850651324</v>
      </c>
      <c r="S8" s="9">
        <f t="shared" si="0"/>
        <v>0.55428431634577058</v>
      </c>
      <c r="U8" s="6" t="s">
        <v>68</v>
      </c>
      <c r="V8" s="6">
        <v>1470</v>
      </c>
    </row>
    <row r="9" spans="1:29" x14ac:dyDescent="0.3">
      <c r="A9">
        <v>0</v>
      </c>
      <c r="B9">
        <v>30</v>
      </c>
      <c r="C9">
        <v>1</v>
      </c>
      <c r="D9">
        <v>24</v>
      </c>
      <c r="E9">
        <v>4</v>
      </c>
      <c r="F9">
        <v>0</v>
      </c>
      <c r="G9">
        <v>3</v>
      </c>
      <c r="H9">
        <v>3</v>
      </c>
      <c r="I9">
        <v>2</v>
      </c>
      <c r="J9">
        <v>1</v>
      </c>
      <c r="K9">
        <v>0</v>
      </c>
      <c r="L9">
        <v>2</v>
      </c>
      <c r="M9">
        <v>3</v>
      </c>
      <c r="N9">
        <v>1</v>
      </c>
      <c r="O9">
        <v>0</v>
      </c>
      <c r="P9">
        <v>0</v>
      </c>
      <c r="Q9">
        <v>0</v>
      </c>
      <c r="R9">
        <f t="array" ref="R9">SUM(B9:Q9*TRANSPOSE($V$18:$V$33))+$V$17</f>
        <v>7.5560465989299996E-2</v>
      </c>
      <c r="S9" s="9">
        <f t="shared" si="0"/>
        <v>0.51887917823298046</v>
      </c>
    </row>
    <row r="10" spans="1:29" ht="15" thickBot="1" x14ac:dyDescent="0.35">
      <c r="A10">
        <v>0</v>
      </c>
      <c r="B10">
        <v>38</v>
      </c>
      <c r="C10">
        <v>1</v>
      </c>
      <c r="D10">
        <v>23</v>
      </c>
      <c r="E10">
        <v>4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2</v>
      </c>
      <c r="M10">
        <v>3</v>
      </c>
      <c r="N10">
        <v>9</v>
      </c>
      <c r="O10">
        <v>7</v>
      </c>
      <c r="P10">
        <v>1</v>
      </c>
      <c r="Q10">
        <v>8</v>
      </c>
      <c r="R10">
        <f t="array" ref="R10">SUM(B10:Q10*TRANSPOSE($V$18:$V$33))+$V$17</f>
        <v>8.7348931236449823E-2</v>
      </c>
      <c r="S10" s="9">
        <f t="shared" si="0"/>
        <v>0.52182109898824447</v>
      </c>
      <c r="U10" t="s">
        <v>72</v>
      </c>
    </row>
    <row r="11" spans="1:29" x14ac:dyDescent="0.3">
      <c r="A11">
        <v>0</v>
      </c>
      <c r="B11">
        <v>36</v>
      </c>
      <c r="C11">
        <v>1</v>
      </c>
      <c r="D11">
        <v>27</v>
      </c>
      <c r="E11">
        <v>3</v>
      </c>
      <c r="F11">
        <v>0</v>
      </c>
      <c r="G11">
        <v>3</v>
      </c>
      <c r="H11">
        <v>3</v>
      </c>
      <c r="I11">
        <v>1</v>
      </c>
      <c r="J11">
        <v>6</v>
      </c>
      <c r="K11">
        <v>0</v>
      </c>
      <c r="L11">
        <v>2</v>
      </c>
      <c r="M11">
        <v>2</v>
      </c>
      <c r="N11">
        <v>7</v>
      </c>
      <c r="O11">
        <v>7</v>
      </c>
      <c r="P11">
        <v>7</v>
      </c>
      <c r="Q11">
        <v>7</v>
      </c>
      <c r="R11">
        <f t="array" ref="R11">SUM(B11:Q11*TRANSPOSE($V$18:$V$33))+$V$17</f>
        <v>0.20565116879004364</v>
      </c>
      <c r="S11" s="9">
        <f t="shared" si="0"/>
        <v>0.55122708297846901</v>
      </c>
      <c r="U11" s="7"/>
      <c r="V11" s="7" t="s">
        <v>74</v>
      </c>
      <c r="W11" s="7" t="s">
        <v>75</v>
      </c>
      <c r="X11" s="7" t="s">
        <v>76</v>
      </c>
      <c r="Y11" s="7" t="s">
        <v>77</v>
      </c>
      <c r="Z11" s="7" t="s">
        <v>92</v>
      </c>
    </row>
    <row r="12" spans="1:29" x14ac:dyDescent="0.3">
      <c r="A12">
        <v>0</v>
      </c>
      <c r="B12">
        <v>35</v>
      </c>
      <c r="C12">
        <v>1</v>
      </c>
      <c r="D12">
        <v>16</v>
      </c>
      <c r="E12">
        <v>1</v>
      </c>
      <c r="F12">
        <v>0</v>
      </c>
      <c r="G12">
        <v>4</v>
      </c>
      <c r="H12">
        <v>2</v>
      </c>
      <c r="I12">
        <v>1</v>
      </c>
      <c r="J12">
        <v>0</v>
      </c>
      <c r="K12">
        <v>0</v>
      </c>
      <c r="L12">
        <v>3</v>
      </c>
      <c r="M12">
        <v>3</v>
      </c>
      <c r="N12">
        <v>5</v>
      </c>
      <c r="O12">
        <v>4</v>
      </c>
      <c r="P12">
        <v>0</v>
      </c>
      <c r="Q12">
        <v>3</v>
      </c>
      <c r="R12">
        <f t="array" ref="R12">SUM(B12:Q12*TRANSPOSE($V$18:$V$33))+$V$17</f>
        <v>9.0279540517205548E-2</v>
      </c>
      <c r="S12" s="9">
        <f t="shared" si="0"/>
        <v>0.52255223277494445</v>
      </c>
      <c r="U12" t="s">
        <v>80</v>
      </c>
      <c r="V12">
        <v>16</v>
      </c>
      <c r="W12">
        <v>39.707342969598784</v>
      </c>
      <c r="X12">
        <v>2.481708935599924</v>
      </c>
      <c r="Y12">
        <v>22.667007055692771</v>
      </c>
      <c r="Z12">
        <v>1.4404268522033107E-59</v>
      </c>
    </row>
    <row r="13" spans="1:29" x14ac:dyDescent="0.3">
      <c r="A13">
        <v>0</v>
      </c>
      <c r="B13">
        <v>29</v>
      </c>
      <c r="C13">
        <v>1</v>
      </c>
      <c r="D13">
        <v>15</v>
      </c>
      <c r="E13">
        <v>4</v>
      </c>
      <c r="F13">
        <v>1</v>
      </c>
      <c r="G13">
        <v>2</v>
      </c>
      <c r="H13">
        <v>3</v>
      </c>
      <c r="I13">
        <v>0</v>
      </c>
      <c r="J13">
        <v>0</v>
      </c>
      <c r="K13">
        <v>1</v>
      </c>
      <c r="L13">
        <v>4</v>
      </c>
      <c r="M13">
        <v>3</v>
      </c>
      <c r="N13">
        <v>9</v>
      </c>
      <c r="O13">
        <v>5</v>
      </c>
      <c r="P13">
        <v>0</v>
      </c>
      <c r="Q13">
        <v>8</v>
      </c>
      <c r="R13">
        <f t="array" ref="R13">SUM(B13:Q13*TRANSPOSE($V$18:$V$33))+$V$17</f>
        <v>0.26269740296553878</v>
      </c>
      <c r="S13" s="9">
        <f t="shared" si="0"/>
        <v>0.56529256394056782</v>
      </c>
      <c r="U13" t="s">
        <v>81</v>
      </c>
      <c r="V13">
        <v>1453</v>
      </c>
      <c r="W13">
        <v>159.08245294877031</v>
      </c>
      <c r="X13">
        <v>0.10948551476171391</v>
      </c>
    </row>
    <row r="14" spans="1:29" ht="15" thickBot="1" x14ac:dyDescent="0.35">
      <c r="A14">
        <v>0</v>
      </c>
      <c r="B14">
        <v>31</v>
      </c>
      <c r="C14">
        <v>1</v>
      </c>
      <c r="D14">
        <v>26</v>
      </c>
      <c r="E14">
        <v>1</v>
      </c>
      <c r="F14">
        <v>0</v>
      </c>
      <c r="G14">
        <v>3</v>
      </c>
      <c r="H14">
        <v>3</v>
      </c>
      <c r="I14">
        <v>2</v>
      </c>
      <c r="J14">
        <v>1</v>
      </c>
      <c r="K14">
        <v>0</v>
      </c>
      <c r="L14">
        <v>4</v>
      </c>
      <c r="M14">
        <v>2</v>
      </c>
      <c r="N14">
        <v>5</v>
      </c>
      <c r="O14">
        <v>2</v>
      </c>
      <c r="P14">
        <v>4</v>
      </c>
      <c r="Q14">
        <v>3</v>
      </c>
      <c r="R14">
        <f t="array" ref="R14">SUM(B14:Q14*TRANSPOSE($V$18:$V$33))+$V$17</f>
        <v>0.18513614842165393</v>
      </c>
      <c r="S14" s="9">
        <f t="shared" si="0"/>
        <v>0.5461475303191039</v>
      </c>
      <c r="U14" s="6" t="s">
        <v>82</v>
      </c>
      <c r="V14" s="6">
        <v>1469</v>
      </c>
      <c r="W14" s="6">
        <v>198.78979591836909</v>
      </c>
      <c r="X14" s="6"/>
      <c r="Y14" s="6"/>
      <c r="Z14" s="6"/>
    </row>
    <row r="15" spans="1:29" ht="15" thickBot="1" x14ac:dyDescent="0.35">
      <c r="A15">
        <v>0</v>
      </c>
      <c r="B15">
        <v>34</v>
      </c>
      <c r="C15">
        <v>1</v>
      </c>
      <c r="D15">
        <v>19</v>
      </c>
      <c r="E15">
        <v>2</v>
      </c>
      <c r="F15">
        <v>0</v>
      </c>
      <c r="G15">
        <v>3</v>
      </c>
      <c r="H15">
        <v>4</v>
      </c>
      <c r="I15">
        <v>2</v>
      </c>
      <c r="J15">
        <v>0</v>
      </c>
      <c r="K15">
        <v>0</v>
      </c>
      <c r="L15">
        <v>3</v>
      </c>
      <c r="M15">
        <v>3</v>
      </c>
      <c r="N15">
        <v>2</v>
      </c>
      <c r="O15">
        <v>2</v>
      </c>
      <c r="P15">
        <v>1</v>
      </c>
      <c r="Q15">
        <v>2</v>
      </c>
      <c r="R15">
        <f t="array" ref="R15">SUM(B15:Q15*TRANSPOSE($V$18:$V$33))+$V$17</f>
        <v>1.031916440418601E-2</v>
      </c>
      <c r="S15" s="9">
        <f t="shared" si="0"/>
        <v>0.50257950073219604</v>
      </c>
    </row>
    <row r="16" spans="1:29" x14ac:dyDescent="0.3">
      <c r="A16">
        <v>1</v>
      </c>
      <c r="B16">
        <v>28</v>
      </c>
      <c r="C16">
        <v>1</v>
      </c>
      <c r="D16">
        <v>24</v>
      </c>
      <c r="E16">
        <v>3</v>
      </c>
      <c r="F16">
        <v>0</v>
      </c>
      <c r="G16">
        <v>2</v>
      </c>
      <c r="H16">
        <v>3</v>
      </c>
      <c r="I16">
        <v>0</v>
      </c>
      <c r="J16">
        <v>5</v>
      </c>
      <c r="K16">
        <v>1</v>
      </c>
      <c r="L16">
        <v>2</v>
      </c>
      <c r="M16">
        <v>3</v>
      </c>
      <c r="N16">
        <v>4</v>
      </c>
      <c r="O16">
        <v>2</v>
      </c>
      <c r="P16">
        <v>0</v>
      </c>
      <c r="Q16">
        <v>3</v>
      </c>
      <c r="R16">
        <f t="array" ref="R16">SUM(B16:Q16*TRANSPOSE($V$18:$V$33))+$V$17</f>
        <v>0.56197610605801485</v>
      </c>
      <c r="S16" s="9">
        <f t="shared" si="0"/>
        <v>0.63689617475049054</v>
      </c>
      <c r="U16" s="7"/>
      <c r="V16" s="7" t="s">
        <v>93</v>
      </c>
      <c r="W16" s="7" t="s">
        <v>67</v>
      </c>
      <c r="X16" s="7" t="s">
        <v>94</v>
      </c>
      <c r="Y16" s="7" t="s">
        <v>95</v>
      </c>
      <c r="Z16" s="7" t="s">
        <v>96</v>
      </c>
      <c r="AA16" s="7" t="s">
        <v>97</v>
      </c>
      <c r="AB16" s="7" t="s">
        <v>98</v>
      </c>
      <c r="AC16" s="7" t="s">
        <v>99</v>
      </c>
    </row>
    <row r="17" spans="1:29" x14ac:dyDescent="0.3">
      <c r="A17">
        <v>0</v>
      </c>
      <c r="B17">
        <v>29</v>
      </c>
      <c r="C17">
        <v>1</v>
      </c>
      <c r="D17">
        <v>21</v>
      </c>
      <c r="E17">
        <v>2</v>
      </c>
      <c r="F17">
        <v>1</v>
      </c>
      <c r="G17">
        <v>4</v>
      </c>
      <c r="H17">
        <v>1</v>
      </c>
      <c r="I17">
        <v>2</v>
      </c>
      <c r="J17">
        <v>1</v>
      </c>
      <c r="K17">
        <v>0</v>
      </c>
      <c r="L17">
        <v>3</v>
      </c>
      <c r="M17">
        <v>3</v>
      </c>
      <c r="N17">
        <v>10</v>
      </c>
      <c r="O17">
        <v>9</v>
      </c>
      <c r="P17">
        <v>8</v>
      </c>
      <c r="Q17">
        <v>8</v>
      </c>
      <c r="R17">
        <f t="array" ref="R17">SUM(B17:Q17*TRANSPOSE($V$18:$V$33))+$V$17</f>
        <v>4.1047412205670764E-2</v>
      </c>
      <c r="S17" s="9">
        <f t="shared" si="0"/>
        <v>0.51025934890822033</v>
      </c>
      <c r="U17" t="s">
        <v>89</v>
      </c>
      <c r="V17">
        <v>0.86967517803761729</v>
      </c>
      <c r="W17">
        <v>7.4668257145865405E-2</v>
      </c>
      <c r="X17">
        <v>11.647187322702546</v>
      </c>
      <c r="Y17">
        <v>4.8917388213092249E-30</v>
      </c>
      <c r="Z17">
        <v>0.72320607464448816</v>
      </c>
      <c r="AA17">
        <v>1.0161442814307464</v>
      </c>
      <c r="AB17">
        <v>0.72320607464448816</v>
      </c>
      <c r="AC17">
        <v>1.0161442814307464</v>
      </c>
    </row>
    <row r="18" spans="1:29" x14ac:dyDescent="0.3">
      <c r="A18">
        <v>0</v>
      </c>
      <c r="B18">
        <v>32</v>
      </c>
      <c r="C18">
        <v>1</v>
      </c>
      <c r="D18">
        <v>5</v>
      </c>
      <c r="E18">
        <v>1</v>
      </c>
      <c r="F18">
        <v>0</v>
      </c>
      <c r="G18">
        <v>4</v>
      </c>
      <c r="H18">
        <v>2</v>
      </c>
      <c r="I18">
        <v>2</v>
      </c>
      <c r="J18">
        <v>0</v>
      </c>
      <c r="K18">
        <v>1</v>
      </c>
      <c r="L18">
        <v>4</v>
      </c>
      <c r="M18">
        <v>2</v>
      </c>
      <c r="N18">
        <v>6</v>
      </c>
      <c r="O18">
        <v>2</v>
      </c>
      <c r="P18">
        <v>0</v>
      </c>
      <c r="Q18">
        <v>5</v>
      </c>
      <c r="R18">
        <f t="array" ref="R18">SUM(B18:Q18*TRANSPOSE($V$18:$V$33))+$V$17</f>
        <v>0.22264087885950667</v>
      </c>
      <c r="S18" s="9">
        <f t="shared" si="0"/>
        <v>0.55542573526988903</v>
      </c>
      <c r="U18" t="s">
        <v>0</v>
      </c>
      <c r="V18">
        <v>-6.4381160965647204E-3</v>
      </c>
      <c r="W18">
        <v>1.0723264949486341E-3</v>
      </c>
      <c r="X18">
        <v>-6.0038767361363341</v>
      </c>
      <c r="Y18">
        <v>2.4297973694612818E-9</v>
      </c>
      <c r="Z18">
        <v>-8.541589597399207E-3</v>
      </c>
      <c r="AA18">
        <v>-4.3346425957302339E-3</v>
      </c>
      <c r="AB18">
        <v>-8.541589597399207E-3</v>
      </c>
      <c r="AC18">
        <v>-4.3346425957302339E-3</v>
      </c>
    </row>
    <row r="19" spans="1:29" x14ac:dyDescent="0.3">
      <c r="A19">
        <v>0</v>
      </c>
      <c r="B19">
        <v>22</v>
      </c>
      <c r="C19">
        <v>1</v>
      </c>
      <c r="D19">
        <v>16</v>
      </c>
      <c r="E19">
        <v>4</v>
      </c>
      <c r="F19">
        <v>0</v>
      </c>
      <c r="G19">
        <v>4</v>
      </c>
      <c r="H19">
        <v>4</v>
      </c>
      <c r="I19">
        <v>2</v>
      </c>
      <c r="J19">
        <v>1</v>
      </c>
      <c r="K19">
        <v>1</v>
      </c>
      <c r="L19">
        <v>2</v>
      </c>
      <c r="M19">
        <v>2</v>
      </c>
      <c r="N19">
        <v>1</v>
      </c>
      <c r="O19">
        <v>0</v>
      </c>
      <c r="P19">
        <v>0</v>
      </c>
      <c r="Q19">
        <v>0</v>
      </c>
      <c r="R19">
        <f t="array" ref="R19">SUM(B19:Q19*TRANSPOSE($V$18:$V$33))+$V$17</f>
        <v>0.24350021299329672</v>
      </c>
      <c r="S19" s="9">
        <f t="shared" si="0"/>
        <v>0.56056982145532208</v>
      </c>
      <c r="U19" t="s">
        <v>4</v>
      </c>
      <c r="V19">
        <v>3.8271237794859317E-2</v>
      </c>
      <c r="W19">
        <v>1.6471105137300945E-2</v>
      </c>
      <c r="X19">
        <v>2.3235379457440994</v>
      </c>
      <c r="Y19">
        <v>2.0287671484426107E-2</v>
      </c>
      <c r="Z19">
        <v>5.9615510073189881E-3</v>
      </c>
      <c r="AA19">
        <v>7.0580924582399646E-2</v>
      </c>
      <c r="AB19">
        <v>5.9615510073189881E-3</v>
      </c>
      <c r="AC19">
        <v>7.0580924582399646E-2</v>
      </c>
    </row>
    <row r="20" spans="1:29" x14ac:dyDescent="0.3">
      <c r="A20">
        <v>0</v>
      </c>
      <c r="B20">
        <v>53</v>
      </c>
      <c r="C20">
        <v>2</v>
      </c>
      <c r="D20">
        <v>2</v>
      </c>
      <c r="E20">
        <v>1</v>
      </c>
      <c r="F20">
        <v>1</v>
      </c>
      <c r="G20">
        <v>2</v>
      </c>
      <c r="H20">
        <v>4</v>
      </c>
      <c r="I20">
        <v>1</v>
      </c>
      <c r="J20">
        <v>2</v>
      </c>
      <c r="K20">
        <v>0</v>
      </c>
      <c r="L20">
        <v>3</v>
      </c>
      <c r="M20">
        <v>3</v>
      </c>
      <c r="N20">
        <v>25</v>
      </c>
      <c r="O20">
        <v>8</v>
      </c>
      <c r="P20">
        <v>3</v>
      </c>
      <c r="Q20">
        <v>7</v>
      </c>
      <c r="R20">
        <f t="array" ref="R20">SUM(B20:Q20*TRANSPOSE($V$18:$V$33))+$V$17</f>
        <v>-1.514708589550795E-2</v>
      </c>
      <c r="S20" s="9">
        <f t="shared" si="0"/>
        <v>0.4962136935318282</v>
      </c>
      <c r="U20" t="s">
        <v>5</v>
      </c>
      <c r="V20">
        <v>3.3924315212032559E-3</v>
      </c>
      <c r="W20">
        <v>1.0668242437825903E-3</v>
      </c>
      <c r="X20">
        <v>3.1799347839854719</v>
      </c>
      <c r="Y20">
        <v>1.5041735410256658E-3</v>
      </c>
      <c r="Z20">
        <v>1.2997512252156413E-3</v>
      </c>
      <c r="AA20">
        <v>5.4851118171908705E-3</v>
      </c>
      <c r="AB20">
        <v>1.2997512252156413E-3</v>
      </c>
      <c r="AC20">
        <v>5.4851118171908705E-3</v>
      </c>
    </row>
    <row r="21" spans="1:29" x14ac:dyDescent="0.3">
      <c r="A21">
        <v>0</v>
      </c>
      <c r="B21">
        <v>38</v>
      </c>
      <c r="C21">
        <v>1</v>
      </c>
      <c r="D21">
        <v>2</v>
      </c>
      <c r="E21">
        <v>4</v>
      </c>
      <c r="F21">
        <v>0</v>
      </c>
      <c r="G21">
        <v>3</v>
      </c>
      <c r="H21">
        <v>4</v>
      </c>
      <c r="I21">
        <v>0</v>
      </c>
      <c r="J21">
        <v>5</v>
      </c>
      <c r="K21">
        <v>1</v>
      </c>
      <c r="L21">
        <v>3</v>
      </c>
      <c r="M21">
        <v>3</v>
      </c>
      <c r="N21">
        <v>3</v>
      </c>
      <c r="O21">
        <v>2</v>
      </c>
      <c r="P21">
        <v>1</v>
      </c>
      <c r="Q21">
        <v>2</v>
      </c>
      <c r="R21">
        <f t="array" ref="R21">SUM(B21:Q21*TRANSPOSE($V$18:$V$33))+$V$17</f>
        <v>0.28303026976498713</v>
      </c>
      <c r="S21" s="9">
        <f t="shared" si="0"/>
        <v>0.57028178636685334</v>
      </c>
      <c r="U21" t="s">
        <v>10</v>
      </c>
      <c r="V21">
        <v>-3.9871342693549493E-2</v>
      </c>
      <c r="W21">
        <v>7.9301269534206333E-3</v>
      </c>
      <c r="X21">
        <v>-5.0278315754265606</v>
      </c>
      <c r="Y21">
        <v>5.5773109644764094E-7</v>
      </c>
      <c r="Z21">
        <v>-5.5427063813330887E-2</v>
      </c>
      <c r="AA21">
        <v>-2.4315621573768102E-2</v>
      </c>
      <c r="AB21">
        <v>-5.5427063813330887E-2</v>
      </c>
      <c r="AC21">
        <v>-2.4315621573768102E-2</v>
      </c>
    </row>
    <row r="22" spans="1:29" x14ac:dyDescent="0.3">
      <c r="A22">
        <v>0</v>
      </c>
      <c r="B22">
        <v>24</v>
      </c>
      <c r="C22">
        <v>1</v>
      </c>
      <c r="D22">
        <v>11</v>
      </c>
      <c r="E22">
        <v>1</v>
      </c>
      <c r="F22">
        <v>1</v>
      </c>
      <c r="G22">
        <v>4</v>
      </c>
      <c r="H22">
        <v>3</v>
      </c>
      <c r="I22">
        <v>2</v>
      </c>
      <c r="J22">
        <v>0</v>
      </c>
      <c r="K22">
        <v>0</v>
      </c>
      <c r="L22">
        <v>4</v>
      </c>
      <c r="M22">
        <v>2</v>
      </c>
      <c r="N22">
        <v>4</v>
      </c>
      <c r="O22">
        <v>2</v>
      </c>
      <c r="P22">
        <v>1</v>
      </c>
      <c r="Q22">
        <v>3</v>
      </c>
      <c r="R22">
        <f t="array" ref="R22">SUM(B22:Q22*TRANSPOSE($V$18:$V$33))+$V$17</f>
        <v>3.0951190563923592E-2</v>
      </c>
      <c r="S22" s="9">
        <f t="shared" si="0"/>
        <v>0.50773637788550585</v>
      </c>
      <c r="U22" t="s">
        <v>11</v>
      </c>
      <c r="V22">
        <v>-3.8495218301517142E-2</v>
      </c>
      <c r="W22">
        <v>1.7725760373565921E-2</v>
      </c>
      <c r="X22">
        <v>-2.171710408481224</v>
      </c>
      <c r="Y22">
        <v>3.0038831399120228E-2</v>
      </c>
      <c r="Z22">
        <v>-7.3266034283009762E-2</v>
      </c>
      <c r="AA22">
        <v>-3.7244023200245294E-3</v>
      </c>
      <c r="AB22">
        <v>-7.3266034283009762E-2</v>
      </c>
      <c r="AC22">
        <v>-3.7244023200245294E-3</v>
      </c>
    </row>
    <row r="23" spans="1:29" x14ac:dyDescent="0.3">
      <c r="A23">
        <v>1</v>
      </c>
      <c r="B23">
        <v>36</v>
      </c>
      <c r="C23">
        <v>2</v>
      </c>
      <c r="D23">
        <v>9</v>
      </c>
      <c r="E23">
        <v>3</v>
      </c>
      <c r="F23">
        <v>0</v>
      </c>
      <c r="G23">
        <v>2</v>
      </c>
      <c r="H23">
        <v>1</v>
      </c>
      <c r="I23">
        <v>0</v>
      </c>
      <c r="J23">
        <v>7</v>
      </c>
      <c r="K23">
        <v>0</v>
      </c>
      <c r="L23">
        <v>2</v>
      </c>
      <c r="M23">
        <v>3</v>
      </c>
      <c r="N23">
        <v>5</v>
      </c>
      <c r="O23">
        <v>3</v>
      </c>
      <c r="P23">
        <v>0</v>
      </c>
      <c r="Q23">
        <v>3</v>
      </c>
      <c r="R23">
        <f t="array" ref="R23">SUM(B23:Q23*TRANSPOSE($V$18:$V$33))+$V$17</f>
        <v>0.38191967094171303</v>
      </c>
      <c r="S23" s="9">
        <f t="shared" si="0"/>
        <v>0.59432647326266941</v>
      </c>
      <c r="U23" t="s">
        <v>13</v>
      </c>
      <c r="V23">
        <v>-5.9926347651969879E-2</v>
      </c>
      <c r="W23">
        <v>1.220401602699954E-2</v>
      </c>
      <c r="X23">
        <v>-4.9103792980435212</v>
      </c>
      <c r="Y23">
        <v>1.0117005184457413E-6</v>
      </c>
      <c r="Z23">
        <v>-8.3865721002791146E-2</v>
      </c>
      <c r="AA23">
        <v>-3.5986974301148611E-2</v>
      </c>
      <c r="AB23">
        <v>-8.3865721002791146E-2</v>
      </c>
      <c r="AC23">
        <v>-3.5986974301148611E-2</v>
      </c>
    </row>
    <row r="24" spans="1:29" x14ac:dyDescent="0.3">
      <c r="A24">
        <v>0</v>
      </c>
      <c r="B24">
        <v>34</v>
      </c>
      <c r="C24">
        <v>1</v>
      </c>
      <c r="D24">
        <v>7</v>
      </c>
      <c r="E24">
        <v>1</v>
      </c>
      <c r="F24">
        <v>1</v>
      </c>
      <c r="G24">
        <v>3</v>
      </c>
      <c r="H24">
        <v>2</v>
      </c>
      <c r="I24">
        <v>0</v>
      </c>
      <c r="J24">
        <v>0</v>
      </c>
      <c r="K24">
        <v>0</v>
      </c>
      <c r="L24">
        <v>3</v>
      </c>
      <c r="M24">
        <v>3</v>
      </c>
      <c r="N24">
        <v>12</v>
      </c>
      <c r="O24">
        <v>6</v>
      </c>
      <c r="P24">
        <v>2</v>
      </c>
      <c r="Q24">
        <v>11</v>
      </c>
      <c r="R24">
        <f t="array" ref="R24">SUM(B24:Q24*TRANSPOSE($V$18:$V$33))+$V$17</f>
        <v>9.6520094333093054E-2</v>
      </c>
      <c r="S24" s="9">
        <f t="shared" si="0"/>
        <v>0.52410881173214263</v>
      </c>
      <c r="U24" t="s">
        <v>16</v>
      </c>
      <c r="V24">
        <v>-3.9294333701596643E-2</v>
      </c>
      <c r="W24">
        <v>7.8640519271492779E-3</v>
      </c>
      <c r="X24">
        <v>-4.9967032346187539</v>
      </c>
      <c r="Y24">
        <v>6.5388833913043285E-7</v>
      </c>
      <c r="Z24">
        <v>-5.4720442182425756E-2</v>
      </c>
      <c r="AA24">
        <v>-2.3868225220767529E-2</v>
      </c>
      <c r="AB24">
        <v>-5.4720442182425756E-2</v>
      </c>
      <c r="AC24">
        <v>-2.3868225220767529E-2</v>
      </c>
    </row>
    <row r="25" spans="1:29" x14ac:dyDescent="0.3">
      <c r="A25">
        <v>0</v>
      </c>
      <c r="B25">
        <v>21</v>
      </c>
      <c r="C25">
        <v>1</v>
      </c>
      <c r="D25">
        <v>15</v>
      </c>
      <c r="E25">
        <v>3</v>
      </c>
      <c r="F25">
        <v>0</v>
      </c>
      <c r="G25">
        <v>3</v>
      </c>
      <c r="H25">
        <v>4</v>
      </c>
      <c r="I25">
        <v>0</v>
      </c>
      <c r="J25">
        <v>1</v>
      </c>
      <c r="K25">
        <v>0</v>
      </c>
      <c r="L25">
        <v>4</v>
      </c>
      <c r="M25">
        <v>3</v>
      </c>
      <c r="N25">
        <v>0</v>
      </c>
      <c r="O25">
        <v>0</v>
      </c>
      <c r="P25">
        <v>0</v>
      </c>
      <c r="Q25">
        <v>0</v>
      </c>
      <c r="R25">
        <f t="array" ref="R25">SUM(B25:Q25*TRANSPOSE($V$18:$V$33))+$V$17</f>
        <v>0.21157285478673571</v>
      </c>
      <c r="S25" s="9">
        <f t="shared" si="0"/>
        <v>0.55269136439820432</v>
      </c>
      <c r="U25" t="s">
        <v>17</v>
      </c>
      <c r="V25">
        <v>-7.5373817556843151E-2</v>
      </c>
      <c r="W25">
        <v>1.1951262594037932E-2</v>
      </c>
      <c r="X25">
        <v>-6.306766081304624</v>
      </c>
      <c r="Y25">
        <v>3.7725821061880491E-10</v>
      </c>
      <c r="Z25">
        <v>-9.8817390280724615E-2</v>
      </c>
      <c r="AA25">
        <v>-5.1930244832961686E-2</v>
      </c>
      <c r="AB25">
        <v>-9.8817390280724615E-2</v>
      </c>
      <c r="AC25">
        <v>-5.1930244832961686E-2</v>
      </c>
    </row>
    <row r="26" spans="1:29" x14ac:dyDescent="0.3">
      <c r="A26">
        <v>1</v>
      </c>
      <c r="B26">
        <v>34</v>
      </c>
      <c r="C26">
        <v>1</v>
      </c>
      <c r="D26">
        <v>6</v>
      </c>
      <c r="E26">
        <v>2</v>
      </c>
      <c r="F26">
        <v>0</v>
      </c>
      <c r="G26">
        <v>3</v>
      </c>
      <c r="H26">
        <v>1</v>
      </c>
      <c r="I26">
        <v>0</v>
      </c>
      <c r="J26">
        <v>2</v>
      </c>
      <c r="K26">
        <v>0</v>
      </c>
      <c r="L26">
        <v>3</v>
      </c>
      <c r="M26">
        <v>3</v>
      </c>
      <c r="N26">
        <v>4</v>
      </c>
      <c r="O26">
        <v>2</v>
      </c>
      <c r="P26">
        <v>1</v>
      </c>
      <c r="Q26">
        <v>3</v>
      </c>
      <c r="R26">
        <f t="array" ref="R26">SUM(B26:Q26*TRANSPOSE($V$18:$V$33))+$V$17</f>
        <v>0.25646773971600412</v>
      </c>
      <c r="S26" s="9">
        <f t="shared" si="0"/>
        <v>0.56376124680088191</v>
      </c>
      <c r="U26" t="s">
        <v>20</v>
      </c>
      <c r="V26">
        <v>1.393598242642813E-2</v>
      </c>
      <c r="W26">
        <v>3.7459115668515034E-3</v>
      </c>
      <c r="X26">
        <v>3.7203180528208621</v>
      </c>
      <c r="Y26">
        <v>2.0655156293342207E-4</v>
      </c>
      <c r="Z26">
        <v>6.5880098131812998E-3</v>
      </c>
      <c r="AA26">
        <v>2.1283955039674961E-2</v>
      </c>
      <c r="AB26">
        <v>6.5880098131812998E-3</v>
      </c>
      <c r="AC26">
        <v>2.1283955039674961E-2</v>
      </c>
    </row>
    <row r="27" spans="1:29" x14ac:dyDescent="0.3">
      <c r="A27">
        <v>0</v>
      </c>
      <c r="B27">
        <v>53</v>
      </c>
      <c r="C27">
        <v>1</v>
      </c>
      <c r="D27">
        <v>5</v>
      </c>
      <c r="E27">
        <v>3</v>
      </c>
      <c r="F27">
        <v>1</v>
      </c>
      <c r="G27">
        <v>3</v>
      </c>
      <c r="H27">
        <v>3</v>
      </c>
      <c r="I27">
        <v>2</v>
      </c>
      <c r="J27">
        <v>4</v>
      </c>
      <c r="K27">
        <v>0</v>
      </c>
      <c r="L27">
        <v>4</v>
      </c>
      <c r="M27">
        <v>2</v>
      </c>
      <c r="N27">
        <v>14</v>
      </c>
      <c r="O27">
        <v>13</v>
      </c>
      <c r="P27">
        <v>4</v>
      </c>
      <c r="Q27">
        <v>8</v>
      </c>
      <c r="R27">
        <f t="array" ref="R27">SUM(B27:Q27*TRANSPOSE($V$18:$V$33))+$V$17</f>
        <v>-0.25655411694667674</v>
      </c>
      <c r="S27" s="9">
        <f t="shared" si="0"/>
        <v>0.43621751237735207</v>
      </c>
      <c r="U27" t="s">
        <v>22</v>
      </c>
      <c r="V27">
        <v>0.2135064283199386</v>
      </c>
      <c r="W27">
        <v>1.9323130181751955E-2</v>
      </c>
      <c r="X27">
        <v>11.049267189720956</v>
      </c>
      <c r="Y27">
        <v>2.6116988150729507E-27</v>
      </c>
      <c r="Z27">
        <v>0.17560221492788089</v>
      </c>
      <c r="AA27">
        <v>0.25141064171199629</v>
      </c>
      <c r="AB27">
        <v>0.17560221492788089</v>
      </c>
      <c r="AC27">
        <v>0.25141064171199629</v>
      </c>
    </row>
    <row r="28" spans="1:29" x14ac:dyDescent="0.3">
      <c r="A28">
        <v>1</v>
      </c>
      <c r="B28">
        <v>32</v>
      </c>
      <c r="C28">
        <v>1</v>
      </c>
      <c r="D28">
        <v>16</v>
      </c>
      <c r="E28">
        <v>2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2</v>
      </c>
      <c r="M28">
        <v>3</v>
      </c>
      <c r="N28">
        <v>10</v>
      </c>
      <c r="O28">
        <v>2</v>
      </c>
      <c r="P28">
        <v>6</v>
      </c>
      <c r="Q28">
        <v>7</v>
      </c>
      <c r="R28">
        <f t="array" ref="R28">SUM(B28:Q28*TRANSPOSE($V$18:$V$33))+$V$17</f>
        <v>0.63246277226416869</v>
      </c>
      <c r="S28" s="9">
        <f t="shared" si="0"/>
        <v>0.65303282018431341</v>
      </c>
      <c r="U28" t="s">
        <v>25</v>
      </c>
      <c r="V28">
        <v>-2.0389900528803809E-2</v>
      </c>
      <c r="W28">
        <v>8.040404605105661E-3</v>
      </c>
      <c r="X28">
        <v>-2.5359296615317359</v>
      </c>
      <c r="Y28">
        <v>1.1318947926789407E-2</v>
      </c>
      <c r="Z28">
        <v>-3.616194206885498E-2</v>
      </c>
      <c r="AA28">
        <v>-4.6178589887526343E-3</v>
      </c>
      <c r="AB28">
        <v>-3.616194206885498E-2</v>
      </c>
      <c r="AC28">
        <v>-4.6178589887526343E-3</v>
      </c>
    </row>
    <row r="29" spans="1:29" x14ac:dyDescent="0.3">
      <c r="A29">
        <v>0</v>
      </c>
      <c r="B29">
        <v>42</v>
      </c>
      <c r="C29">
        <v>2</v>
      </c>
      <c r="D29">
        <v>8</v>
      </c>
      <c r="E29">
        <v>3</v>
      </c>
      <c r="F29">
        <v>0</v>
      </c>
      <c r="G29">
        <v>3</v>
      </c>
      <c r="H29">
        <v>2</v>
      </c>
      <c r="I29">
        <v>1</v>
      </c>
      <c r="J29">
        <v>0</v>
      </c>
      <c r="K29">
        <v>0</v>
      </c>
      <c r="L29">
        <v>4</v>
      </c>
      <c r="M29">
        <v>3</v>
      </c>
      <c r="N29">
        <v>9</v>
      </c>
      <c r="O29">
        <v>7</v>
      </c>
      <c r="P29">
        <v>4</v>
      </c>
      <c r="Q29">
        <v>2</v>
      </c>
      <c r="R29">
        <f t="array" ref="R29">SUM(B29:Q29*TRANSPOSE($V$18:$V$33))+$V$17</f>
        <v>4.6968956912015858E-2</v>
      </c>
      <c r="S29" s="9">
        <f t="shared" si="0"/>
        <v>0.51173886419365067</v>
      </c>
      <c r="U29" t="s">
        <v>30</v>
      </c>
      <c r="V29">
        <v>-2.9288523434732951E-2</v>
      </c>
      <c r="W29">
        <v>1.2280576196923222E-2</v>
      </c>
      <c r="X29">
        <v>-2.3849470061568367</v>
      </c>
      <c r="Y29">
        <v>1.7209168859236425E-2</v>
      </c>
      <c r="Z29">
        <v>-5.3378077061256128E-2</v>
      </c>
      <c r="AA29">
        <v>-5.1989698082097746E-3</v>
      </c>
      <c r="AB29">
        <v>-5.3378077061256128E-2</v>
      </c>
      <c r="AC29">
        <v>-5.1989698082097746E-3</v>
      </c>
    </row>
    <row r="30" spans="1:29" x14ac:dyDescent="0.3">
      <c r="A30">
        <v>0</v>
      </c>
      <c r="B30">
        <v>44</v>
      </c>
      <c r="C30">
        <v>1</v>
      </c>
      <c r="D30">
        <v>7</v>
      </c>
      <c r="E30">
        <v>1</v>
      </c>
      <c r="F30">
        <v>1</v>
      </c>
      <c r="G30">
        <v>2</v>
      </c>
      <c r="H30">
        <v>4</v>
      </c>
      <c r="I30">
        <v>1</v>
      </c>
      <c r="J30">
        <v>3</v>
      </c>
      <c r="K30">
        <v>0</v>
      </c>
      <c r="L30">
        <v>4</v>
      </c>
      <c r="M30">
        <v>3</v>
      </c>
      <c r="N30">
        <v>22</v>
      </c>
      <c r="O30">
        <v>6</v>
      </c>
      <c r="P30">
        <v>5</v>
      </c>
      <c r="Q30">
        <v>17</v>
      </c>
      <c r="R30">
        <f t="array" ref="R30">SUM(B30:Q30*TRANSPOSE($V$18:$V$33))+$V$17</f>
        <v>-4.7816750044198719E-2</v>
      </c>
      <c r="S30" s="9">
        <f t="shared" si="0"/>
        <v>0.48804932843397736</v>
      </c>
      <c r="U30" t="s">
        <v>31</v>
      </c>
      <c r="V30">
        <v>1.9436154288489007E-3</v>
      </c>
      <c r="W30">
        <v>2.7289466593143391E-3</v>
      </c>
      <c r="X30">
        <v>0.71222184655571219</v>
      </c>
      <c r="Y30">
        <v>0.47644175396004984</v>
      </c>
      <c r="Z30">
        <v>-3.4094808623450204E-3</v>
      </c>
      <c r="AA30">
        <v>7.2967117200428222E-3</v>
      </c>
      <c r="AB30">
        <v>-3.4094808623450204E-3</v>
      </c>
      <c r="AC30">
        <v>7.2967117200428222E-3</v>
      </c>
    </row>
    <row r="31" spans="1:29" x14ac:dyDescent="0.3">
      <c r="A31">
        <v>0</v>
      </c>
      <c r="B31">
        <v>46</v>
      </c>
      <c r="C31">
        <v>2</v>
      </c>
      <c r="D31">
        <v>2</v>
      </c>
      <c r="E31">
        <v>2</v>
      </c>
      <c r="F31">
        <v>1</v>
      </c>
      <c r="G31">
        <v>3</v>
      </c>
      <c r="H31">
        <v>1</v>
      </c>
      <c r="I31">
        <v>0</v>
      </c>
      <c r="J31">
        <v>3</v>
      </c>
      <c r="K31">
        <v>0</v>
      </c>
      <c r="L31">
        <v>4</v>
      </c>
      <c r="M31">
        <v>2</v>
      </c>
      <c r="N31">
        <v>2</v>
      </c>
      <c r="O31">
        <v>2</v>
      </c>
      <c r="P31">
        <v>2</v>
      </c>
      <c r="Q31">
        <v>1</v>
      </c>
      <c r="R31">
        <f t="array" ref="R31">SUM(B31:Q31*TRANSPOSE($V$18:$V$33))+$V$17</f>
        <v>0.21599801942584596</v>
      </c>
      <c r="S31" s="9">
        <f t="shared" si="0"/>
        <v>0.55378499943028903</v>
      </c>
      <c r="U31" t="s">
        <v>32</v>
      </c>
      <c r="V31">
        <v>-1.0834090685554401E-2</v>
      </c>
      <c r="W31">
        <v>3.919584249634179E-3</v>
      </c>
      <c r="X31">
        <v>-2.7640918004417339</v>
      </c>
      <c r="Y31">
        <v>5.7802450349616844E-3</v>
      </c>
      <c r="Z31">
        <v>-1.8522739284868042E-2</v>
      </c>
      <c r="AA31">
        <v>-3.1454420862407602E-3</v>
      </c>
      <c r="AB31">
        <v>-1.8522739284868042E-2</v>
      </c>
      <c r="AC31">
        <v>-3.1454420862407602E-3</v>
      </c>
    </row>
    <row r="32" spans="1:29" x14ac:dyDescent="0.3">
      <c r="A32">
        <v>0</v>
      </c>
      <c r="B32">
        <v>33</v>
      </c>
      <c r="C32">
        <v>1</v>
      </c>
      <c r="D32">
        <v>2</v>
      </c>
      <c r="E32">
        <v>3</v>
      </c>
      <c r="F32">
        <v>0</v>
      </c>
      <c r="G32">
        <v>3</v>
      </c>
      <c r="H32">
        <v>4</v>
      </c>
      <c r="I32">
        <v>0</v>
      </c>
      <c r="J32">
        <v>4</v>
      </c>
      <c r="K32">
        <v>0</v>
      </c>
      <c r="L32">
        <v>4</v>
      </c>
      <c r="M32">
        <v>3</v>
      </c>
      <c r="N32">
        <v>1</v>
      </c>
      <c r="O32">
        <v>1</v>
      </c>
      <c r="P32">
        <v>0</v>
      </c>
      <c r="Q32">
        <v>0</v>
      </c>
      <c r="R32">
        <f t="array" ref="R32">SUM(B32:Q32*TRANSPOSE($V$18:$V$33))+$V$17</f>
        <v>0.12313132387489578</v>
      </c>
      <c r="S32" s="9">
        <f t="shared" si="0"/>
        <v>0.53074081784475902</v>
      </c>
      <c r="U32" t="s">
        <v>33</v>
      </c>
      <c r="V32">
        <v>1.1354711302290202E-2</v>
      </c>
      <c r="W32">
        <v>3.4615265406553811E-3</v>
      </c>
      <c r="X32">
        <v>3.2802612283713359</v>
      </c>
      <c r="Y32">
        <v>1.06168190127817E-3</v>
      </c>
      <c r="Z32">
        <v>4.5645877858022073E-3</v>
      </c>
      <c r="AA32">
        <v>1.8144834818778197E-2</v>
      </c>
      <c r="AB32">
        <v>4.5645877858022073E-3</v>
      </c>
      <c r="AC32">
        <v>1.8144834818778197E-2</v>
      </c>
    </row>
    <row r="33" spans="1:29" ht="15" thickBot="1" x14ac:dyDescent="0.35">
      <c r="A33">
        <v>0</v>
      </c>
      <c r="B33">
        <v>44</v>
      </c>
      <c r="C33">
        <v>1</v>
      </c>
      <c r="D33">
        <v>10</v>
      </c>
      <c r="E33">
        <v>4</v>
      </c>
      <c r="F33">
        <v>0</v>
      </c>
      <c r="G33">
        <v>3</v>
      </c>
      <c r="H33">
        <v>4</v>
      </c>
      <c r="I33">
        <v>1</v>
      </c>
      <c r="J33">
        <v>2</v>
      </c>
      <c r="K33">
        <v>1</v>
      </c>
      <c r="L33">
        <v>4</v>
      </c>
      <c r="M33">
        <v>4</v>
      </c>
      <c r="N33">
        <v>4</v>
      </c>
      <c r="O33">
        <v>2</v>
      </c>
      <c r="P33">
        <v>1</v>
      </c>
      <c r="Q33">
        <v>3</v>
      </c>
      <c r="R33">
        <f t="array" ref="R33">SUM(B33:Q33*TRANSPOSE($V$18:$V$33))+$V$17</f>
        <v>9.6484805142839636E-2</v>
      </c>
      <c r="S33" s="9">
        <f t="shared" si="0"/>
        <v>0.52410001085100566</v>
      </c>
      <c r="U33" s="6" t="s">
        <v>34</v>
      </c>
      <c r="V33" s="6">
        <v>-1.013964684156971E-2</v>
      </c>
      <c r="W33" s="6">
        <v>4.0130588089016738E-3</v>
      </c>
      <c r="X33" s="6">
        <v>-2.5266629083725811</v>
      </c>
      <c r="Y33" s="6">
        <v>1.1620624920062004E-2</v>
      </c>
      <c r="Z33" s="6">
        <v>-1.8011654948782832E-2</v>
      </c>
      <c r="AA33" s="6">
        <v>-2.2676387343565883E-3</v>
      </c>
      <c r="AB33" s="6">
        <v>-1.8011654948782832E-2</v>
      </c>
      <c r="AC33" s="6">
        <v>-2.2676387343565883E-3</v>
      </c>
    </row>
    <row r="34" spans="1:29" x14ac:dyDescent="0.3">
      <c r="A34">
        <v>0</v>
      </c>
      <c r="B34">
        <v>30</v>
      </c>
      <c r="C34">
        <v>1</v>
      </c>
      <c r="D34">
        <v>9</v>
      </c>
      <c r="E34">
        <v>4</v>
      </c>
      <c r="F34">
        <v>0</v>
      </c>
      <c r="G34">
        <v>2</v>
      </c>
      <c r="H34">
        <v>3</v>
      </c>
      <c r="I34">
        <v>0</v>
      </c>
      <c r="J34">
        <v>1</v>
      </c>
      <c r="K34">
        <v>0</v>
      </c>
      <c r="L34">
        <v>1</v>
      </c>
      <c r="M34">
        <v>3</v>
      </c>
      <c r="N34">
        <v>10</v>
      </c>
      <c r="O34">
        <v>0</v>
      </c>
      <c r="P34">
        <v>1</v>
      </c>
      <c r="Q34">
        <v>8</v>
      </c>
      <c r="R34">
        <f t="array" ref="R34">SUM(B34:Q34*TRANSPOSE($V$18:$V$33))+$V$17</f>
        <v>0.2034679518950836</v>
      </c>
      <c r="S34" s="9">
        <f t="shared" si="0"/>
        <v>0.55068700379879265</v>
      </c>
    </row>
    <row r="35" spans="1:29" x14ac:dyDescent="0.3">
      <c r="A35">
        <v>1</v>
      </c>
      <c r="B35">
        <v>39</v>
      </c>
      <c r="C35">
        <v>2</v>
      </c>
      <c r="D35">
        <v>5</v>
      </c>
      <c r="E35">
        <v>4</v>
      </c>
      <c r="F35">
        <v>0</v>
      </c>
      <c r="G35">
        <v>3</v>
      </c>
      <c r="H35">
        <v>4</v>
      </c>
      <c r="I35">
        <v>1</v>
      </c>
      <c r="J35">
        <v>3</v>
      </c>
      <c r="K35">
        <v>0</v>
      </c>
      <c r="L35">
        <v>3</v>
      </c>
      <c r="M35">
        <v>4</v>
      </c>
      <c r="N35">
        <v>1</v>
      </c>
      <c r="O35">
        <v>0</v>
      </c>
      <c r="P35">
        <v>0</v>
      </c>
      <c r="Q35">
        <v>0</v>
      </c>
      <c r="R35">
        <f t="array" ref="R35">SUM(B35:Q35*TRANSPOSE($V$18:$V$33))+$V$17</f>
        <v>5.7054847567807876E-3</v>
      </c>
      <c r="S35" s="9">
        <f t="shared" si="0"/>
        <v>0.5014262194288186</v>
      </c>
    </row>
    <row r="36" spans="1:29" x14ac:dyDescent="0.3">
      <c r="A36">
        <v>1</v>
      </c>
      <c r="B36">
        <v>24</v>
      </c>
      <c r="C36">
        <v>1</v>
      </c>
      <c r="D36">
        <v>1</v>
      </c>
      <c r="E36">
        <v>2</v>
      </c>
      <c r="F36">
        <v>0</v>
      </c>
      <c r="G36">
        <v>3</v>
      </c>
      <c r="H36">
        <v>4</v>
      </c>
      <c r="I36">
        <v>1</v>
      </c>
      <c r="J36">
        <v>2</v>
      </c>
      <c r="K36">
        <v>1</v>
      </c>
      <c r="L36">
        <v>1</v>
      </c>
      <c r="M36">
        <v>2</v>
      </c>
      <c r="N36">
        <v>2</v>
      </c>
      <c r="O36">
        <v>0</v>
      </c>
      <c r="P36">
        <v>2</v>
      </c>
      <c r="Q36">
        <v>0</v>
      </c>
      <c r="R36">
        <f t="array" ref="R36">SUM(B36:Q36*TRANSPOSE($V$18:$V$33))+$V$17</f>
        <v>0.4537592795666916</v>
      </c>
      <c r="S36" s="9">
        <f t="shared" si="0"/>
        <v>0.61152148696596786</v>
      </c>
    </row>
    <row r="37" spans="1:29" x14ac:dyDescent="0.3">
      <c r="A37">
        <v>0</v>
      </c>
      <c r="B37">
        <v>43</v>
      </c>
      <c r="C37">
        <v>1</v>
      </c>
      <c r="D37">
        <v>2</v>
      </c>
      <c r="E37">
        <v>4</v>
      </c>
      <c r="F37">
        <v>1</v>
      </c>
      <c r="G37">
        <v>4</v>
      </c>
      <c r="H37">
        <v>3</v>
      </c>
      <c r="I37">
        <v>2</v>
      </c>
      <c r="J37">
        <v>1</v>
      </c>
      <c r="K37">
        <v>0</v>
      </c>
      <c r="L37">
        <v>4</v>
      </c>
      <c r="M37">
        <v>2</v>
      </c>
      <c r="N37">
        <v>5</v>
      </c>
      <c r="O37">
        <v>3</v>
      </c>
      <c r="P37">
        <v>1</v>
      </c>
      <c r="Q37">
        <v>4</v>
      </c>
      <c r="R37">
        <f t="array" ref="R37">SUM(B37:Q37*TRANSPOSE($V$18:$V$33))+$V$17</f>
        <v>-0.24661306671413108</v>
      </c>
      <c r="S37" s="9">
        <f t="shared" si="0"/>
        <v>0.43866360989206421</v>
      </c>
    </row>
    <row r="38" spans="1:29" x14ac:dyDescent="0.3">
      <c r="A38">
        <v>1</v>
      </c>
      <c r="B38">
        <v>50</v>
      </c>
      <c r="C38">
        <v>2</v>
      </c>
      <c r="D38">
        <v>3</v>
      </c>
      <c r="E38">
        <v>1</v>
      </c>
      <c r="F38">
        <v>0</v>
      </c>
      <c r="G38">
        <v>2</v>
      </c>
      <c r="H38">
        <v>3</v>
      </c>
      <c r="I38">
        <v>1</v>
      </c>
      <c r="J38">
        <v>1</v>
      </c>
      <c r="K38">
        <v>1</v>
      </c>
      <c r="L38">
        <v>3</v>
      </c>
      <c r="M38">
        <v>3</v>
      </c>
      <c r="N38">
        <v>3</v>
      </c>
      <c r="O38">
        <v>2</v>
      </c>
      <c r="P38">
        <v>0</v>
      </c>
      <c r="Q38">
        <v>2</v>
      </c>
      <c r="R38">
        <f t="array" ref="R38">SUM(B38:Q38*TRANSPOSE($V$18:$V$33))+$V$17</f>
        <v>0.32379879679164236</v>
      </c>
      <c r="S38" s="9">
        <f t="shared" si="0"/>
        <v>0.58024159100958761</v>
      </c>
    </row>
    <row r="39" spans="1:29" x14ac:dyDescent="0.3">
      <c r="A39">
        <v>0</v>
      </c>
      <c r="B39">
        <v>35</v>
      </c>
      <c r="C39">
        <v>2</v>
      </c>
      <c r="D39">
        <v>2</v>
      </c>
      <c r="E39">
        <v>4</v>
      </c>
      <c r="F39">
        <v>1</v>
      </c>
      <c r="G39">
        <v>3</v>
      </c>
      <c r="H39">
        <v>4</v>
      </c>
      <c r="I39">
        <v>1</v>
      </c>
      <c r="J39">
        <v>1</v>
      </c>
      <c r="K39">
        <v>0</v>
      </c>
      <c r="L39">
        <v>1</v>
      </c>
      <c r="M39">
        <v>3</v>
      </c>
      <c r="N39">
        <v>2</v>
      </c>
      <c r="O39">
        <v>2</v>
      </c>
      <c r="P39">
        <v>2</v>
      </c>
      <c r="Q39">
        <v>2</v>
      </c>
      <c r="R39">
        <f t="array" ref="R39">SUM(B39:Q39*TRANSPOSE($V$18:$V$33))+$V$17</f>
        <v>7.6873588965783446E-3</v>
      </c>
      <c r="S39" s="9">
        <f t="shared" si="0"/>
        <v>0.50192163099825537</v>
      </c>
    </row>
    <row r="40" spans="1:29" x14ac:dyDescent="0.3">
      <c r="A40">
        <v>0</v>
      </c>
      <c r="B40">
        <v>36</v>
      </c>
      <c r="C40">
        <v>1</v>
      </c>
      <c r="D40">
        <v>5</v>
      </c>
      <c r="E40">
        <v>2</v>
      </c>
      <c r="F40">
        <v>1</v>
      </c>
      <c r="G40">
        <v>2</v>
      </c>
      <c r="H40">
        <v>1</v>
      </c>
      <c r="I40">
        <v>1</v>
      </c>
      <c r="J40">
        <v>9</v>
      </c>
      <c r="K40">
        <v>1</v>
      </c>
      <c r="L40">
        <v>4</v>
      </c>
      <c r="M40">
        <v>4</v>
      </c>
      <c r="N40">
        <v>1</v>
      </c>
      <c r="O40">
        <v>1</v>
      </c>
      <c r="P40">
        <v>0</v>
      </c>
      <c r="Q40">
        <v>0</v>
      </c>
      <c r="R40">
        <f t="array" ref="R40">SUM(B40:Q40*TRANSPOSE($V$18:$V$33))+$V$17</f>
        <v>0.47170374275810639</v>
      </c>
      <c r="S40" s="9">
        <f t="shared" si="0"/>
        <v>0.61577535866150312</v>
      </c>
    </row>
    <row r="41" spans="1:29" x14ac:dyDescent="0.3">
      <c r="A41">
        <v>0</v>
      </c>
      <c r="B41">
        <v>33</v>
      </c>
      <c r="C41">
        <v>2</v>
      </c>
      <c r="D41">
        <v>1</v>
      </c>
      <c r="E41">
        <v>3</v>
      </c>
      <c r="F41">
        <v>1</v>
      </c>
      <c r="G41">
        <v>4</v>
      </c>
      <c r="H41">
        <v>1</v>
      </c>
      <c r="I41">
        <v>1</v>
      </c>
      <c r="J41">
        <v>2</v>
      </c>
      <c r="K41">
        <v>0</v>
      </c>
      <c r="L41">
        <v>1</v>
      </c>
      <c r="M41">
        <v>3</v>
      </c>
      <c r="N41">
        <v>5</v>
      </c>
      <c r="O41">
        <v>3</v>
      </c>
      <c r="P41">
        <v>1</v>
      </c>
      <c r="Q41">
        <v>3</v>
      </c>
      <c r="R41">
        <f t="array" ref="R41">SUM(B41:Q41*TRANSPOSE($V$18:$V$33))+$V$17</f>
        <v>0.10243753559843438</v>
      </c>
      <c r="S41" s="9">
        <f t="shared" si="0"/>
        <v>0.52558436480687376</v>
      </c>
    </row>
    <row r="42" spans="1:29" x14ac:dyDescent="0.3">
      <c r="A42">
        <v>0</v>
      </c>
      <c r="B42">
        <v>35</v>
      </c>
      <c r="C42">
        <v>1</v>
      </c>
      <c r="D42">
        <v>4</v>
      </c>
      <c r="E42">
        <v>3</v>
      </c>
      <c r="F42">
        <v>0</v>
      </c>
      <c r="G42">
        <v>3</v>
      </c>
      <c r="H42">
        <v>4</v>
      </c>
      <c r="I42">
        <v>2</v>
      </c>
      <c r="J42">
        <v>1</v>
      </c>
      <c r="K42">
        <v>0</v>
      </c>
      <c r="L42">
        <v>3</v>
      </c>
      <c r="M42">
        <v>3</v>
      </c>
      <c r="N42">
        <v>1</v>
      </c>
      <c r="O42">
        <v>0</v>
      </c>
      <c r="P42">
        <v>0</v>
      </c>
      <c r="Q42">
        <v>0</v>
      </c>
      <c r="R42">
        <f t="array" ref="R42">SUM(B42:Q42*TRANSPOSE($V$18:$V$33))+$V$17</f>
        <v>-4.4291636454439676E-2</v>
      </c>
      <c r="S42" s="9">
        <f t="shared" si="0"/>
        <v>0.48893004824412156</v>
      </c>
    </row>
    <row r="43" spans="1:29" x14ac:dyDescent="0.3">
      <c r="A43">
        <v>0</v>
      </c>
      <c r="B43">
        <v>27</v>
      </c>
      <c r="C43">
        <v>1</v>
      </c>
      <c r="D43">
        <v>2</v>
      </c>
      <c r="E43">
        <v>4</v>
      </c>
      <c r="F43">
        <v>1</v>
      </c>
      <c r="G43">
        <v>3</v>
      </c>
      <c r="H43">
        <v>1</v>
      </c>
      <c r="I43">
        <v>2</v>
      </c>
      <c r="J43">
        <v>1</v>
      </c>
      <c r="K43">
        <v>0</v>
      </c>
      <c r="L43">
        <v>4</v>
      </c>
      <c r="M43">
        <v>3</v>
      </c>
      <c r="N43">
        <v>1</v>
      </c>
      <c r="O43">
        <v>0</v>
      </c>
      <c r="P43">
        <v>0</v>
      </c>
      <c r="Q43">
        <v>0</v>
      </c>
      <c r="R43">
        <f t="array" ref="R43">SUM(B43:Q43*TRANSPOSE($V$18:$V$33))+$V$17</f>
        <v>1.9554968856591137E-2</v>
      </c>
      <c r="S43" s="9">
        <f t="shared" si="0"/>
        <v>0.50488807959626403</v>
      </c>
    </row>
    <row r="44" spans="1:29" x14ac:dyDescent="0.3">
      <c r="A44">
        <v>1</v>
      </c>
      <c r="B44">
        <v>26</v>
      </c>
      <c r="C44">
        <v>1</v>
      </c>
      <c r="D44">
        <v>25</v>
      </c>
      <c r="E44">
        <v>1</v>
      </c>
      <c r="F44">
        <v>0</v>
      </c>
      <c r="G44">
        <v>1</v>
      </c>
      <c r="H44">
        <v>3</v>
      </c>
      <c r="I44">
        <v>0</v>
      </c>
      <c r="J44">
        <v>1</v>
      </c>
      <c r="K44">
        <v>0</v>
      </c>
      <c r="L44">
        <v>3</v>
      </c>
      <c r="M44">
        <v>2</v>
      </c>
      <c r="N44">
        <v>1</v>
      </c>
      <c r="O44">
        <v>0</v>
      </c>
      <c r="P44">
        <v>0</v>
      </c>
      <c r="Q44">
        <v>1</v>
      </c>
      <c r="R44">
        <f t="array" ref="R44">SUM(B44:Q44*TRANSPOSE($V$18:$V$33))+$V$17</f>
        <v>0.49367869645939594</v>
      </c>
      <c r="S44" s="9">
        <f t="shared" si="0"/>
        <v>0.62096060784730711</v>
      </c>
    </row>
    <row r="45" spans="1:29" x14ac:dyDescent="0.3">
      <c r="A45">
        <v>0</v>
      </c>
      <c r="B45">
        <v>27</v>
      </c>
      <c r="C45">
        <v>2</v>
      </c>
      <c r="D45">
        <v>8</v>
      </c>
      <c r="E45">
        <v>4</v>
      </c>
      <c r="F45">
        <v>0</v>
      </c>
      <c r="G45">
        <v>3</v>
      </c>
      <c r="H45">
        <v>3</v>
      </c>
      <c r="I45">
        <v>0</v>
      </c>
      <c r="J45">
        <v>1</v>
      </c>
      <c r="K45">
        <v>0</v>
      </c>
      <c r="L45">
        <v>4</v>
      </c>
      <c r="M45">
        <v>3</v>
      </c>
      <c r="N45">
        <v>9</v>
      </c>
      <c r="O45">
        <v>8</v>
      </c>
      <c r="P45">
        <v>1</v>
      </c>
      <c r="Q45">
        <v>7</v>
      </c>
      <c r="R45">
        <f t="array" ref="R45">SUM(B45:Q45*TRANSPOSE($V$18:$V$33))+$V$17</f>
        <v>5.8088363148338096E-2</v>
      </c>
      <c r="S45" s="9">
        <f t="shared" si="0"/>
        <v>0.51451650428139106</v>
      </c>
    </row>
    <row r="46" spans="1:29" x14ac:dyDescent="0.3">
      <c r="A46">
        <v>0</v>
      </c>
      <c r="B46">
        <v>30</v>
      </c>
      <c r="C46">
        <v>1</v>
      </c>
      <c r="D46">
        <v>1</v>
      </c>
      <c r="E46">
        <v>3</v>
      </c>
      <c r="F46">
        <v>1</v>
      </c>
      <c r="G46">
        <v>3</v>
      </c>
      <c r="H46">
        <v>4</v>
      </c>
      <c r="I46">
        <v>0</v>
      </c>
      <c r="J46">
        <v>1</v>
      </c>
      <c r="K46">
        <v>0</v>
      </c>
      <c r="L46">
        <v>4</v>
      </c>
      <c r="M46">
        <v>3</v>
      </c>
      <c r="N46">
        <v>12</v>
      </c>
      <c r="O46">
        <v>8</v>
      </c>
      <c r="P46">
        <v>3</v>
      </c>
      <c r="Q46">
        <v>7</v>
      </c>
      <c r="R46">
        <f t="array" ref="R46">SUM(B46:Q46*TRANSPOSE($V$18:$V$33))+$V$17</f>
        <v>-3.2622184003075261E-2</v>
      </c>
      <c r="S46" s="9">
        <f t="shared" si="0"/>
        <v>0.49184602256488708</v>
      </c>
    </row>
    <row r="47" spans="1:29" x14ac:dyDescent="0.3">
      <c r="A47">
        <v>1</v>
      </c>
      <c r="B47">
        <v>41</v>
      </c>
      <c r="C47">
        <v>1</v>
      </c>
      <c r="D47">
        <v>12</v>
      </c>
      <c r="E47">
        <v>2</v>
      </c>
      <c r="F47">
        <v>1</v>
      </c>
      <c r="G47">
        <v>3</v>
      </c>
      <c r="H47">
        <v>3</v>
      </c>
      <c r="I47">
        <v>1</v>
      </c>
      <c r="J47">
        <v>1</v>
      </c>
      <c r="K47">
        <v>0</v>
      </c>
      <c r="L47">
        <v>4</v>
      </c>
      <c r="M47">
        <v>3</v>
      </c>
      <c r="N47">
        <v>22</v>
      </c>
      <c r="O47">
        <v>15</v>
      </c>
      <c r="P47">
        <v>15</v>
      </c>
      <c r="Q47">
        <v>8</v>
      </c>
      <c r="R47">
        <f t="array" ref="R47">SUM(B47:Q47*TRANSPOSE($V$18:$V$33))+$V$17</f>
        <v>7.381552781772438E-3</v>
      </c>
      <c r="S47" s="9">
        <f t="shared" si="0"/>
        <v>0.50184518848117676</v>
      </c>
    </row>
    <row r="48" spans="1:29" x14ac:dyDescent="0.3">
      <c r="A48">
        <v>0</v>
      </c>
      <c r="B48">
        <v>34</v>
      </c>
      <c r="C48">
        <v>2</v>
      </c>
      <c r="D48">
        <v>23</v>
      </c>
      <c r="E48">
        <v>2</v>
      </c>
      <c r="F48">
        <v>0</v>
      </c>
      <c r="G48">
        <v>3</v>
      </c>
      <c r="H48">
        <v>3</v>
      </c>
      <c r="I48">
        <v>0</v>
      </c>
      <c r="J48">
        <v>0</v>
      </c>
      <c r="K48">
        <v>0</v>
      </c>
      <c r="L48">
        <v>3</v>
      </c>
      <c r="M48">
        <v>3</v>
      </c>
      <c r="N48">
        <v>9</v>
      </c>
      <c r="O48">
        <v>5</v>
      </c>
      <c r="P48">
        <v>8</v>
      </c>
      <c r="Q48">
        <v>7</v>
      </c>
      <c r="R48">
        <f t="array" ref="R48">SUM(B48:Q48*TRANSPOSE($V$18:$V$33))+$V$17</f>
        <v>0.26208987795260308</v>
      </c>
      <c r="S48" s="9">
        <f t="shared" si="0"/>
        <v>0.56514328220152776</v>
      </c>
    </row>
    <row r="49" spans="1:19" x14ac:dyDescent="0.3">
      <c r="A49">
        <v>0</v>
      </c>
      <c r="B49">
        <v>37</v>
      </c>
      <c r="C49">
        <v>1</v>
      </c>
      <c r="D49">
        <v>19</v>
      </c>
      <c r="E49">
        <v>2</v>
      </c>
      <c r="F49">
        <v>0</v>
      </c>
      <c r="G49">
        <v>3</v>
      </c>
      <c r="H49">
        <v>2</v>
      </c>
      <c r="I49">
        <v>1</v>
      </c>
      <c r="J49">
        <v>4</v>
      </c>
      <c r="K49">
        <v>0</v>
      </c>
      <c r="L49">
        <v>1</v>
      </c>
      <c r="M49">
        <v>3</v>
      </c>
      <c r="N49">
        <v>1</v>
      </c>
      <c r="O49">
        <v>0</v>
      </c>
      <c r="P49">
        <v>0</v>
      </c>
      <c r="Q49">
        <v>0</v>
      </c>
      <c r="R49">
        <f t="array" ref="R49">SUM(B49:Q49*TRANSPOSE($V$18:$V$33))+$V$17</f>
        <v>0.27014018016095753</v>
      </c>
      <c r="S49" s="9">
        <f t="shared" si="0"/>
        <v>0.56712044254404193</v>
      </c>
    </row>
    <row r="50" spans="1:19" x14ac:dyDescent="0.3">
      <c r="A50">
        <v>0</v>
      </c>
      <c r="B50">
        <v>46</v>
      </c>
      <c r="C50">
        <v>2</v>
      </c>
      <c r="D50">
        <v>5</v>
      </c>
      <c r="E50">
        <v>1</v>
      </c>
      <c r="F50">
        <v>0</v>
      </c>
      <c r="G50">
        <v>3</v>
      </c>
      <c r="H50">
        <v>4</v>
      </c>
      <c r="I50">
        <v>0</v>
      </c>
      <c r="J50">
        <v>4</v>
      </c>
      <c r="K50">
        <v>1</v>
      </c>
      <c r="L50">
        <v>3</v>
      </c>
      <c r="M50">
        <v>3</v>
      </c>
      <c r="N50">
        <v>9</v>
      </c>
      <c r="O50">
        <v>6</v>
      </c>
      <c r="P50">
        <v>0</v>
      </c>
      <c r="Q50">
        <v>8</v>
      </c>
      <c r="R50">
        <f t="array" ref="R50">SUM(B50:Q50*TRANSPOSE($V$18:$V$33))+$V$17</f>
        <v>0.28178465648432627</v>
      </c>
      <c r="S50" s="9">
        <f t="shared" si="0"/>
        <v>0.56997654075974136</v>
      </c>
    </row>
    <row r="51" spans="1:19" x14ac:dyDescent="0.3">
      <c r="A51">
        <v>0</v>
      </c>
      <c r="B51">
        <v>35</v>
      </c>
      <c r="C51">
        <v>1</v>
      </c>
      <c r="D51">
        <v>8</v>
      </c>
      <c r="E51">
        <v>4</v>
      </c>
      <c r="F51">
        <v>0</v>
      </c>
      <c r="G51">
        <v>4</v>
      </c>
      <c r="H51">
        <v>4</v>
      </c>
      <c r="I51">
        <v>1</v>
      </c>
      <c r="J51">
        <v>1</v>
      </c>
      <c r="K51">
        <v>0</v>
      </c>
      <c r="L51">
        <v>4</v>
      </c>
      <c r="M51">
        <v>3</v>
      </c>
      <c r="N51">
        <v>1</v>
      </c>
      <c r="O51">
        <v>0</v>
      </c>
      <c r="P51">
        <v>0</v>
      </c>
      <c r="Q51">
        <v>1</v>
      </c>
      <c r="R51">
        <f t="array" ref="R51">SUM(B51:Q51*TRANSPOSE($V$18:$V$33))+$V$17</f>
        <v>-8.5675330528676485E-2</v>
      </c>
      <c r="S51" s="9">
        <f t="shared" si="0"/>
        <v>0.47859647613822554</v>
      </c>
    </row>
    <row r="52" spans="1:19" x14ac:dyDescent="0.3">
      <c r="A52">
        <v>1</v>
      </c>
      <c r="B52">
        <v>48</v>
      </c>
      <c r="C52">
        <v>1</v>
      </c>
      <c r="D52">
        <v>1</v>
      </c>
      <c r="E52">
        <v>1</v>
      </c>
      <c r="F52">
        <v>0</v>
      </c>
      <c r="G52">
        <v>2</v>
      </c>
      <c r="H52">
        <v>3</v>
      </c>
      <c r="I52">
        <v>0</v>
      </c>
      <c r="J52">
        <v>9</v>
      </c>
      <c r="K52">
        <v>1</v>
      </c>
      <c r="L52">
        <v>4</v>
      </c>
      <c r="M52">
        <v>3</v>
      </c>
      <c r="N52">
        <v>1</v>
      </c>
      <c r="O52">
        <v>0</v>
      </c>
      <c r="P52">
        <v>0</v>
      </c>
      <c r="Q52">
        <v>0</v>
      </c>
      <c r="R52">
        <f t="array" ref="R52">SUM(B52:Q52*TRANSPOSE($V$18:$V$33))+$V$17</f>
        <v>0.49615094878352078</v>
      </c>
      <c r="S52" s="9">
        <f t="shared" si="0"/>
        <v>0.62154226369356114</v>
      </c>
    </row>
    <row r="53" spans="1:19" x14ac:dyDescent="0.3">
      <c r="A53">
        <v>1</v>
      </c>
      <c r="B53">
        <v>28</v>
      </c>
      <c r="C53">
        <v>1</v>
      </c>
      <c r="D53">
        <v>5</v>
      </c>
      <c r="E53">
        <v>3</v>
      </c>
      <c r="F53">
        <v>0</v>
      </c>
      <c r="G53">
        <v>3</v>
      </c>
      <c r="H53">
        <v>3</v>
      </c>
      <c r="I53">
        <v>0</v>
      </c>
      <c r="J53">
        <v>1</v>
      </c>
      <c r="K53">
        <v>1</v>
      </c>
      <c r="L53">
        <v>3</v>
      </c>
      <c r="M53">
        <v>2</v>
      </c>
      <c r="N53">
        <v>2</v>
      </c>
      <c r="O53">
        <v>2</v>
      </c>
      <c r="P53">
        <v>2</v>
      </c>
      <c r="Q53">
        <v>2</v>
      </c>
      <c r="R53">
        <f t="array" ref="R53">SUM(B53:Q53*TRANSPOSE($V$18:$V$33))+$V$17</f>
        <v>0.41971009129185205</v>
      </c>
      <c r="S53" s="9">
        <f t="shared" si="0"/>
        <v>0.60340346118882449</v>
      </c>
    </row>
    <row r="54" spans="1:19" x14ac:dyDescent="0.3">
      <c r="A54">
        <v>0</v>
      </c>
      <c r="B54">
        <v>44</v>
      </c>
      <c r="C54">
        <v>2</v>
      </c>
      <c r="D54">
        <v>1</v>
      </c>
      <c r="E54">
        <v>2</v>
      </c>
      <c r="F54">
        <v>1</v>
      </c>
      <c r="G54">
        <v>3</v>
      </c>
      <c r="H54">
        <v>1</v>
      </c>
      <c r="I54">
        <v>2</v>
      </c>
      <c r="J54">
        <v>5</v>
      </c>
      <c r="K54">
        <v>1</v>
      </c>
      <c r="L54">
        <v>3</v>
      </c>
      <c r="M54">
        <v>2</v>
      </c>
      <c r="N54">
        <v>4</v>
      </c>
      <c r="O54">
        <v>3</v>
      </c>
      <c r="P54">
        <v>1</v>
      </c>
      <c r="Q54">
        <v>3</v>
      </c>
      <c r="R54">
        <f t="array" ref="R54">SUM(B54:Q54*TRANSPOSE($V$18:$V$33))+$V$17</f>
        <v>0.29792161387239813</v>
      </c>
      <c r="S54" s="9">
        <f t="shared" si="0"/>
        <v>0.57392680599747425</v>
      </c>
    </row>
    <row r="55" spans="1:19" x14ac:dyDescent="0.3">
      <c r="A55">
        <v>0</v>
      </c>
      <c r="B55">
        <v>35</v>
      </c>
      <c r="C55">
        <v>1</v>
      </c>
      <c r="D55">
        <v>11</v>
      </c>
      <c r="E55">
        <v>3</v>
      </c>
      <c r="F55">
        <v>0</v>
      </c>
      <c r="G55">
        <v>2</v>
      </c>
      <c r="H55">
        <v>1</v>
      </c>
      <c r="I55">
        <v>1</v>
      </c>
      <c r="J55">
        <v>2</v>
      </c>
      <c r="K55">
        <v>1</v>
      </c>
      <c r="L55">
        <v>3</v>
      </c>
      <c r="M55">
        <v>3</v>
      </c>
      <c r="N55">
        <v>4</v>
      </c>
      <c r="O55">
        <v>0</v>
      </c>
      <c r="P55">
        <v>2</v>
      </c>
      <c r="Q55">
        <v>3</v>
      </c>
      <c r="R55">
        <f t="array" ref="R55">SUM(B55:Q55*TRANSPOSE($V$18:$V$33))+$V$17</f>
        <v>0.45820228962037068</v>
      </c>
      <c r="S55" s="9">
        <f t="shared" si="0"/>
        <v>0.61257634778345327</v>
      </c>
    </row>
    <row r="56" spans="1:19" x14ac:dyDescent="0.3">
      <c r="A56">
        <v>0</v>
      </c>
      <c r="B56">
        <v>26</v>
      </c>
      <c r="C56">
        <v>2</v>
      </c>
      <c r="D56">
        <v>23</v>
      </c>
      <c r="E56">
        <v>3</v>
      </c>
      <c r="F56">
        <v>1</v>
      </c>
      <c r="G56">
        <v>2</v>
      </c>
      <c r="H56">
        <v>4</v>
      </c>
      <c r="I56">
        <v>1</v>
      </c>
      <c r="J56">
        <v>7</v>
      </c>
      <c r="K56">
        <v>1</v>
      </c>
      <c r="L56">
        <v>3</v>
      </c>
      <c r="M56">
        <v>2</v>
      </c>
      <c r="N56">
        <v>2</v>
      </c>
      <c r="O56">
        <v>2</v>
      </c>
      <c r="P56">
        <v>0</v>
      </c>
      <c r="Q56">
        <v>0</v>
      </c>
      <c r="R56">
        <f t="array" ref="R56">SUM(B56:Q56*TRANSPOSE($V$18:$V$33))+$V$17</f>
        <v>0.5198700723906402</v>
      </c>
      <c r="S56" s="9">
        <f t="shared" si="0"/>
        <v>0.62710477971589718</v>
      </c>
    </row>
    <row r="57" spans="1:19" x14ac:dyDescent="0.3">
      <c r="A57">
        <v>0</v>
      </c>
      <c r="B57">
        <v>33</v>
      </c>
      <c r="C57">
        <v>1</v>
      </c>
      <c r="D57">
        <v>1</v>
      </c>
      <c r="E57">
        <v>1</v>
      </c>
      <c r="F57">
        <v>1</v>
      </c>
      <c r="G57">
        <v>3</v>
      </c>
      <c r="H57">
        <v>4</v>
      </c>
      <c r="I57">
        <v>0</v>
      </c>
      <c r="J57">
        <v>1</v>
      </c>
      <c r="K57">
        <v>1</v>
      </c>
      <c r="L57">
        <v>3</v>
      </c>
      <c r="M57">
        <v>3</v>
      </c>
      <c r="N57">
        <v>15</v>
      </c>
      <c r="O57">
        <v>14</v>
      </c>
      <c r="P57">
        <v>8</v>
      </c>
      <c r="Q57">
        <v>12</v>
      </c>
      <c r="R57">
        <f t="array" ref="R57">SUM(B57:Q57*TRANSPOSE($V$18:$V$33))+$V$17</f>
        <v>0.20860410641989469</v>
      </c>
      <c r="S57" s="9">
        <f t="shared" si="0"/>
        <v>0.55195738151409268</v>
      </c>
    </row>
    <row r="58" spans="1:19" x14ac:dyDescent="0.3">
      <c r="A58">
        <v>0</v>
      </c>
      <c r="B58">
        <v>35</v>
      </c>
      <c r="C58">
        <v>2</v>
      </c>
      <c r="D58">
        <v>18</v>
      </c>
      <c r="E58">
        <v>2</v>
      </c>
      <c r="F58">
        <v>0</v>
      </c>
      <c r="G58">
        <v>3</v>
      </c>
      <c r="H58">
        <v>1</v>
      </c>
      <c r="I58">
        <v>1</v>
      </c>
      <c r="J58">
        <v>1</v>
      </c>
      <c r="K58">
        <v>0</v>
      </c>
      <c r="L58">
        <v>4</v>
      </c>
      <c r="M58">
        <v>2</v>
      </c>
      <c r="N58">
        <v>9</v>
      </c>
      <c r="O58">
        <v>8</v>
      </c>
      <c r="P58">
        <v>1</v>
      </c>
      <c r="Q58">
        <v>8</v>
      </c>
      <c r="R58">
        <f t="array" ref="R58">SUM(B58:Q58*TRANSPOSE($V$18:$V$33))+$V$17</f>
        <v>0.14261416141446548</v>
      </c>
      <c r="S58" s="9">
        <f t="shared" si="0"/>
        <v>0.53558955584406032</v>
      </c>
    </row>
    <row r="59" spans="1:19" x14ac:dyDescent="0.3">
      <c r="A59">
        <v>0</v>
      </c>
      <c r="B59">
        <v>35</v>
      </c>
      <c r="C59">
        <v>1</v>
      </c>
      <c r="D59">
        <v>23</v>
      </c>
      <c r="E59">
        <v>3</v>
      </c>
      <c r="F59">
        <v>1</v>
      </c>
      <c r="G59">
        <v>3</v>
      </c>
      <c r="H59">
        <v>1</v>
      </c>
      <c r="I59">
        <v>1</v>
      </c>
      <c r="J59">
        <v>3</v>
      </c>
      <c r="K59">
        <v>1</v>
      </c>
      <c r="L59">
        <v>3</v>
      </c>
      <c r="M59">
        <v>3</v>
      </c>
      <c r="N59">
        <v>2</v>
      </c>
      <c r="O59">
        <v>2</v>
      </c>
      <c r="P59">
        <v>2</v>
      </c>
      <c r="Q59">
        <v>2</v>
      </c>
      <c r="R59">
        <f t="array" ref="R59">SUM(B59:Q59*TRANSPOSE($V$18:$V$33))+$V$17</f>
        <v>0.39901011896051397</v>
      </c>
      <c r="S59" s="9">
        <f t="shared" si="0"/>
        <v>0.59843986551422412</v>
      </c>
    </row>
    <row r="60" spans="1:19" x14ac:dyDescent="0.3">
      <c r="A60">
        <v>0</v>
      </c>
      <c r="B60">
        <v>31</v>
      </c>
      <c r="C60">
        <v>1</v>
      </c>
      <c r="D60">
        <v>7</v>
      </c>
      <c r="E60">
        <v>4</v>
      </c>
      <c r="F60">
        <v>0</v>
      </c>
      <c r="G60">
        <v>3</v>
      </c>
      <c r="H60">
        <v>4</v>
      </c>
      <c r="I60">
        <v>2</v>
      </c>
      <c r="J60">
        <v>3</v>
      </c>
      <c r="K60">
        <v>0</v>
      </c>
      <c r="L60">
        <v>4</v>
      </c>
      <c r="M60">
        <v>2</v>
      </c>
      <c r="N60">
        <v>7</v>
      </c>
      <c r="O60">
        <v>7</v>
      </c>
      <c r="P60">
        <v>1</v>
      </c>
      <c r="Q60">
        <v>7</v>
      </c>
      <c r="R60">
        <f t="array" ref="R60">SUM(B60:Q60*TRANSPOSE($V$18:$V$33))+$V$17</f>
        <v>-0.13526239125382045</v>
      </c>
      <c r="S60" s="9">
        <f t="shared" si="0"/>
        <v>0.46623935546494338</v>
      </c>
    </row>
    <row r="61" spans="1:19" x14ac:dyDescent="0.3">
      <c r="A61">
        <v>0</v>
      </c>
      <c r="B61">
        <v>37</v>
      </c>
      <c r="C61">
        <v>1</v>
      </c>
      <c r="D61">
        <v>1</v>
      </c>
      <c r="E61">
        <v>1</v>
      </c>
      <c r="F61">
        <v>0</v>
      </c>
      <c r="G61">
        <v>2</v>
      </c>
      <c r="H61">
        <v>3</v>
      </c>
      <c r="I61">
        <v>2</v>
      </c>
      <c r="J61">
        <v>1</v>
      </c>
      <c r="K61">
        <v>0</v>
      </c>
      <c r="L61">
        <v>3</v>
      </c>
      <c r="M61">
        <v>4</v>
      </c>
      <c r="N61">
        <v>7</v>
      </c>
      <c r="O61">
        <v>5</v>
      </c>
      <c r="P61">
        <v>0</v>
      </c>
      <c r="Q61">
        <v>7</v>
      </c>
      <c r="R61">
        <f t="array" ref="R61">SUM(B61:Q61*TRANSPOSE($V$18:$V$33))+$V$17</f>
        <v>-3.1156608650913187E-2</v>
      </c>
      <c r="S61" s="9">
        <f t="shared" si="0"/>
        <v>0.49221228529247363</v>
      </c>
    </row>
    <row r="62" spans="1:19" x14ac:dyDescent="0.3">
      <c r="A62">
        <v>0</v>
      </c>
      <c r="B62">
        <v>32</v>
      </c>
      <c r="C62">
        <v>1</v>
      </c>
      <c r="D62">
        <v>1</v>
      </c>
      <c r="E62">
        <v>1</v>
      </c>
      <c r="F62">
        <v>0</v>
      </c>
      <c r="G62">
        <v>3</v>
      </c>
      <c r="H62">
        <v>4</v>
      </c>
      <c r="I62">
        <v>1</v>
      </c>
      <c r="J62">
        <v>1</v>
      </c>
      <c r="K62">
        <v>1</v>
      </c>
      <c r="L62">
        <v>2</v>
      </c>
      <c r="M62">
        <v>3</v>
      </c>
      <c r="N62">
        <v>9</v>
      </c>
      <c r="O62">
        <v>8</v>
      </c>
      <c r="P62">
        <v>7</v>
      </c>
      <c r="Q62">
        <v>8</v>
      </c>
      <c r="R62">
        <f t="array" ref="R62">SUM(B62:Q62*TRANSPOSE($V$18:$V$33))+$V$17</f>
        <v>0.28110025139415895</v>
      </c>
      <c r="S62" s="9">
        <f t="shared" si="0"/>
        <v>0.56980880019165792</v>
      </c>
    </row>
    <row r="63" spans="1:19" x14ac:dyDescent="0.3">
      <c r="A63">
        <v>0</v>
      </c>
      <c r="B63">
        <v>38</v>
      </c>
      <c r="C63">
        <v>1</v>
      </c>
      <c r="D63">
        <v>29</v>
      </c>
      <c r="E63">
        <v>4</v>
      </c>
      <c r="F63">
        <v>1</v>
      </c>
      <c r="G63">
        <v>3</v>
      </c>
      <c r="H63">
        <v>4</v>
      </c>
      <c r="I63">
        <v>0</v>
      </c>
      <c r="J63">
        <v>1</v>
      </c>
      <c r="K63">
        <v>0</v>
      </c>
      <c r="L63">
        <v>4</v>
      </c>
      <c r="M63">
        <v>3</v>
      </c>
      <c r="N63">
        <v>10</v>
      </c>
      <c r="O63">
        <v>3</v>
      </c>
      <c r="P63">
        <v>9</v>
      </c>
      <c r="Q63">
        <v>9</v>
      </c>
      <c r="R63">
        <f t="array" ref="R63">SUM(B63:Q63*TRANSPOSE($V$18:$V$33))+$V$17</f>
        <v>6.9121823825224471E-2</v>
      </c>
      <c r="S63" s="9">
        <f t="shared" si="0"/>
        <v>0.51727178941695873</v>
      </c>
    </row>
    <row r="64" spans="1:19" x14ac:dyDescent="0.3">
      <c r="A64">
        <v>0</v>
      </c>
      <c r="B64">
        <v>50</v>
      </c>
      <c r="C64">
        <v>1</v>
      </c>
      <c r="D64">
        <v>7</v>
      </c>
      <c r="E64">
        <v>2</v>
      </c>
      <c r="F64">
        <v>1</v>
      </c>
      <c r="G64">
        <v>2</v>
      </c>
      <c r="H64">
        <v>3</v>
      </c>
      <c r="I64">
        <v>2</v>
      </c>
      <c r="J64">
        <v>5</v>
      </c>
      <c r="K64">
        <v>1</v>
      </c>
      <c r="L64">
        <v>4</v>
      </c>
      <c r="M64">
        <v>2</v>
      </c>
      <c r="N64">
        <v>27</v>
      </c>
      <c r="O64">
        <v>3</v>
      </c>
      <c r="P64">
        <v>13</v>
      </c>
      <c r="Q64">
        <v>8</v>
      </c>
      <c r="R64">
        <f t="array" ref="R64">SUM(B64:Q64*TRANSPOSE($V$18:$V$33))+$V$17</f>
        <v>0.33258550462850156</v>
      </c>
      <c r="S64" s="9">
        <f t="shared" si="0"/>
        <v>0.58237994971592344</v>
      </c>
    </row>
    <row r="65" spans="1:19" x14ac:dyDescent="0.3">
      <c r="A65">
        <v>0</v>
      </c>
      <c r="B65">
        <v>59</v>
      </c>
      <c r="C65">
        <v>2</v>
      </c>
      <c r="D65">
        <v>25</v>
      </c>
      <c r="E65">
        <v>1</v>
      </c>
      <c r="F65">
        <v>1</v>
      </c>
      <c r="G65">
        <v>3</v>
      </c>
      <c r="H65">
        <v>1</v>
      </c>
      <c r="I65">
        <v>0</v>
      </c>
      <c r="J65">
        <v>7</v>
      </c>
      <c r="K65">
        <v>0</v>
      </c>
      <c r="L65">
        <v>4</v>
      </c>
      <c r="M65">
        <v>2</v>
      </c>
      <c r="N65">
        <v>21</v>
      </c>
      <c r="O65">
        <v>16</v>
      </c>
      <c r="P65">
        <v>7</v>
      </c>
      <c r="Q65">
        <v>9</v>
      </c>
      <c r="R65">
        <f t="array" ref="R65">SUM(B65:Q65*TRANSPOSE($V$18:$V$33))+$V$17</f>
        <v>0.16685151288670219</v>
      </c>
      <c r="S65" s="9">
        <f t="shared" si="0"/>
        <v>0.54161207997493421</v>
      </c>
    </row>
    <row r="66" spans="1:19" x14ac:dyDescent="0.3">
      <c r="A66">
        <v>0</v>
      </c>
      <c r="B66">
        <v>36</v>
      </c>
      <c r="C66">
        <v>1</v>
      </c>
      <c r="D66">
        <v>8</v>
      </c>
      <c r="E66">
        <v>3</v>
      </c>
      <c r="F66">
        <v>1</v>
      </c>
      <c r="G66">
        <v>3</v>
      </c>
      <c r="H66">
        <v>3</v>
      </c>
      <c r="I66">
        <v>2</v>
      </c>
      <c r="J66">
        <v>1</v>
      </c>
      <c r="K66">
        <v>0</v>
      </c>
      <c r="L66">
        <v>2</v>
      </c>
      <c r="M66">
        <v>3</v>
      </c>
      <c r="N66">
        <v>17</v>
      </c>
      <c r="O66">
        <v>14</v>
      </c>
      <c r="P66">
        <v>12</v>
      </c>
      <c r="Q66">
        <v>8</v>
      </c>
      <c r="R66">
        <f t="array" ref="R66">SUM(B66:Q66*TRANSPOSE($V$18:$V$33))+$V$17</f>
        <v>-8.1411072378562488E-2</v>
      </c>
      <c r="S66" s="9">
        <f t="shared" si="0"/>
        <v>0.4796605723393555</v>
      </c>
    </row>
    <row r="67" spans="1:19" x14ac:dyDescent="0.3">
      <c r="A67">
        <v>0</v>
      </c>
      <c r="B67">
        <v>55</v>
      </c>
      <c r="C67">
        <v>1</v>
      </c>
      <c r="D67">
        <v>8</v>
      </c>
      <c r="E67">
        <v>4</v>
      </c>
      <c r="F67">
        <v>1</v>
      </c>
      <c r="G67">
        <v>3</v>
      </c>
      <c r="H67">
        <v>3</v>
      </c>
      <c r="I67">
        <v>2</v>
      </c>
      <c r="J67">
        <v>2</v>
      </c>
      <c r="K67">
        <v>1</v>
      </c>
      <c r="L67">
        <v>3</v>
      </c>
      <c r="M67">
        <v>3</v>
      </c>
      <c r="N67">
        <v>5</v>
      </c>
      <c r="O67">
        <v>0</v>
      </c>
      <c r="P67">
        <v>0</v>
      </c>
      <c r="Q67">
        <v>2</v>
      </c>
      <c r="R67">
        <f t="array" ref="R67">SUM(B67:Q67*TRANSPOSE($V$18:$V$33))+$V$17</f>
        <v>1.6381119184231796E-2</v>
      </c>
      <c r="S67" s="9">
        <f t="shared" ref="S67:S130" si="1">$X$1^R67/(1+$X$1^R67)</f>
        <v>0.50409476363325068</v>
      </c>
    </row>
    <row r="68" spans="1:19" x14ac:dyDescent="0.3">
      <c r="A68">
        <v>0</v>
      </c>
      <c r="B68">
        <v>36</v>
      </c>
      <c r="C68">
        <v>1</v>
      </c>
      <c r="D68">
        <v>11</v>
      </c>
      <c r="E68">
        <v>2</v>
      </c>
      <c r="F68">
        <v>0</v>
      </c>
      <c r="G68">
        <v>2</v>
      </c>
      <c r="H68">
        <v>2</v>
      </c>
      <c r="I68">
        <v>0</v>
      </c>
      <c r="J68">
        <v>1</v>
      </c>
      <c r="K68">
        <v>0</v>
      </c>
      <c r="L68">
        <v>3</v>
      </c>
      <c r="M68">
        <v>3</v>
      </c>
      <c r="N68">
        <v>6</v>
      </c>
      <c r="O68">
        <v>5</v>
      </c>
      <c r="P68">
        <v>0</v>
      </c>
      <c r="Q68">
        <v>3</v>
      </c>
      <c r="R68">
        <f t="array" ref="R68">SUM(B68:Q68*TRANSPOSE($V$18:$V$33))+$V$17</f>
        <v>0.22727994415158037</v>
      </c>
      <c r="S68" s="9">
        <f t="shared" si="1"/>
        <v>0.55657083510128758</v>
      </c>
    </row>
    <row r="69" spans="1:19" x14ac:dyDescent="0.3">
      <c r="A69">
        <v>0</v>
      </c>
      <c r="B69">
        <v>45</v>
      </c>
      <c r="C69">
        <v>1</v>
      </c>
      <c r="D69">
        <v>7</v>
      </c>
      <c r="E69">
        <v>2</v>
      </c>
      <c r="F69">
        <v>0</v>
      </c>
      <c r="G69">
        <v>3</v>
      </c>
      <c r="H69">
        <v>1</v>
      </c>
      <c r="I69">
        <v>2</v>
      </c>
      <c r="J69">
        <v>2</v>
      </c>
      <c r="K69">
        <v>0</v>
      </c>
      <c r="L69">
        <v>3</v>
      </c>
      <c r="M69">
        <v>3</v>
      </c>
      <c r="N69">
        <v>1</v>
      </c>
      <c r="O69">
        <v>0</v>
      </c>
      <c r="P69">
        <v>0</v>
      </c>
      <c r="Q69">
        <v>0</v>
      </c>
      <c r="R69">
        <f t="array" ref="R69">SUM(B69:Q69*TRANSPOSE($V$18:$V$33))+$V$17</f>
        <v>7.3194823368290307E-2</v>
      </c>
      <c r="S69" s="9">
        <f t="shared" si="1"/>
        <v>0.51828864588468493</v>
      </c>
    </row>
    <row r="70" spans="1:19" x14ac:dyDescent="0.3">
      <c r="A70">
        <v>0</v>
      </c>
      <c r="B70">
        <v>35</v>
      </c>
      <c r="C70">
        <v>1</v>
      </c>
      <c r="D70">
        <v>1</v>
      </c>
      <c r="E70">
        <v>2</v>
      </c>
      <c r="F70">
        <v>0</v>
      </c>
      <c r="G70">
        <v>3</v>
      </c>
      <c r="H70">
        <v>1</v>
      </c>
      <c r="I70">
        <v>1</v>
      </c>
      <c r="J70">
        <v>4</v>
      </c>
      <c r="K70">
        <v>0</v>
      </c>
      <c r="L70">
        <v>4</v>
      </c>
      <c r="M70">
        <v>2</v>
      </c>
      <c r="N70">
        <v>3</v>
      </c>
      <c r="O70">
        <v>2</v>
      </c>
      <c r="P70">
        <v>1</v>
      </c>
      <c r="Q70">
        <v>2</v>
      </c>
      <c r="R70">
        <f t="array" ref="R70">SUM(B70:Q70*TRANSPOSE($V$18:$V$33))+$V$17</f>
        <v>0.20266026762808642</v>
      </c>
      <c r="S70" s="9">
        <f t="shared" si="1"/>
        <v>0.55048717036372774</v>
      </c>
    </row>
    <row r="71" spans="1:19" x14ac:dyDescent="0.3">
      <c r="A71">
        <v>1</v>
      </c>
      <c r="B71">
        <v>36</v>
      </c>
      <c r="C71">
        <v>1</v>
      </c>
      <c r="D71">
        <v>9</v>
      </c>
      <c r="E71">
        <v>4</v>
      </c>
      <c r="F71">
        <v>0</v>
      </c>
      <c r="G71">
        <v>2</v>
      </c>
      <c r="H71">
        <v>3</v>
      </c>
      <c r="I71">
        <v>1</v>
      </c>
      <c r="J71">
        <v>0</v>
      </c>
      <c r="K71">
        <v>1</v>
      </c>
      <c r="L71">
        <v>1</v>
      </c>
      <c r="M71">
        <v>2</v>
      </c>
      <c r="N71">
        <v>1</v>
      </c>
      <c r="O71">
        <v>0</v>
      </c>
      <c r="P71">
        <v>0</v>
      </c>
      <c r="Q71">
        <v>0</v>
      </c>
      <c r="R71">
        <f t="array" ref="R71">SUM(B71:Q71*TRANSPOSE($V$18:$V$33))+$V$17</f>
        <v>0.37059433165772293</v>
      </c>
      <c r="S71" s="9">
        <f t="shared" si="1"/>
        <v>0.59159329829485219</v>
      </c>
    </row>
    <row r="72" spans="1:19" x14ac:dyDescent="0.3">
      <c r="A72">
        <v>0</v>
      </c>
      <c r="B72">
        <v>59</v>
      </c>
      <c r="C72">
        <v>2</v>
      </c>
      <c r="D72">
        <v>1</v>
      </c>
      <c r="E72">
        <v>1</v>
      </c>
      <c r="F72">
        <v>1</v>
      </c>
      <c r="G72">
        <v>2</v>
      </c>
      <c r="H72">
        <v>3</v>
      </c>
      <c r="I72">
        <v>0</v>
      </c>
      <c r="J72">
        <v>7</v>
      </c>
      <c r="K72">
        <v>0</v>
      </c>
      <c r="L72">
        <v>4</v>
      </c>
      <c r="M72">
        <v>2</v>
      </c>
      <c r="N72">
        <v>4</v>
      </c>
      <c r="O72">
        <v>3</v>
      </c>
      <c r="P72">
        <v>1</v>
      </c>
      <c r="Q72">
        <v>3</v>
      </c>
      <c r="R72">
        <f t="array" ref="R72">SUM(B72:Q72*TRANSPOSE($V$18:$V$33))+$V$17</f>
        <v>0.1672821664840537</v>
      </c>
      <c r="S72" s="9">
        <f t="shared" si="1"/>
        <v>0.54171898466657931</v>
      </c>
    </row>
    <row r="73" spans="1:19" x14ac:dyDescent="0.3">
      <c r="A73">
        <v>0</v>
      </c>
      <c r="B73">
        <v>29</v>
      </c>
      <c r="C73">
        <v>1</v>
      </c>
      <c r="D73">
        <v>2</v>
      </c>
      <c r="E73">
        <v>3</v>
      </c>
      <c r="F73">
        <v>0</v>
      </c>
      <c r="G73">
        <v>3</v>
      </c>
      <c r="H73">
        <v>2</v>
      </c>
      <c r="I73">
        <v>1</v>
      </c>
      <c r="J73">
        <v>0</v>
      </c>
      <c r="K73">
        <v>0</v>
      </c>
      <c r="L73">
        <v>4</v>
      </c>
      <c r="M73">
        <v>3</v>
      </c>
      <c r="N73">
        <v>5</v>
      </c>
      <c r="O73">
        <v>4</v>
      </c>
      <c r="P73">
        <v>0</v>
      </c>
      <c r="Q73">
        <v>4</v>
      </c>
      <c r="R73">
        <f t="array" ref="R73">SUM(B73:Q73*TRANSPOSE($V$18:$V$33))+$V$17</f>
        <v>3.1068310694245871E-2</v>
      </c>
      <c r="S73" s="9">
        <f t="shared" si="1"/>
        <v>0.50776564784656208</v>
      </c>
    </row>
    <row r="74" spans="1:19" x14ac:dyDescent="0.3">
      <c r="A74">
        <v>0</v>
      </c>
      <c r="B74">
        <v>31</v>
      </c>
      <c r="C74">
        <v>1</v>
      </c>
      <c r="D74">
        <v>1</v>
      </c>
      <c r="E74">
        <v>3</v>
      </c>
      <c r="F74">
        <v>0</v>
      </c>
      <c r="G74">
        <v>3</v>
      </c>
      <c r="H74">
        <v>2</v>
      </c>
      <c r="I74">
        <v>0</v>
      </c>
      <c r="J74">
        <v>1</v>
      </c>
      <c r="K74">
        <v>0</v>
      </c>
      <c r="L74">
        <v>2</v>
      </c>
      <c r="M74">
        <v>3</v>
      </c>
      <c r="N74">
        <v>1</v>
      </c>
      <c r="O74">
        <v>1</v>
      </c>
      <c r="P74">
        <v>1</v>
      </c>
      <c r="Q74">
        <v>0</v>
      </c>
      <c r="R74">
        <f t="array" ref="R74">SUM(B74:Q74*TRANSPOSE($V$18:$V$33))+$V$17</f>
        <v>0.22153035703062851</v>
      </c>
      <c r="S74" s="9">
        <f t="shared" si="1"/>
        <v>0.55515152793344269</v>
      </c>
    </row>
    <row r="75" spans="1:19" x14ac:dyDescent="0.3">
      <c r="A75">
        <v>0</v>
      </c>
      <c r="B75">
        <v>32</v>
      </c>
      <c r="C75">
        <v>1</v>
      </c>
      <c r="D75">
        <v>1</v>
      </c>
      <c r="E75">
        <v>2</v>
      </c>
      <c r="F75">
        <v>0</v>
      </c>
      <c r="G75">
        <v>3</v>
      </c>
      <c r="H75">
        <v>2</v>
      </c>
      <c r="I75">
        <v>1</v>
      </c>
      <c r="J75">
        <v>1</v>
      </c>
      <c r="K75">
        <v>0</v>
      </c>
      <c r="L75">
        <v>2</v>
      </c>
      <c r="M75">
        <v>3</v>
      </c>
      <c r="N75">
        <v>10</v>
      </c>
      <c r="O75">
        <v>4</v>
      </c>
      <c r="P75">
        <v>0</v>
      </c>
      <c r="Q75">
        <v>9</v>
      </c>
      <c r="R75">
        <f t="array" ref="R75">SUM(B75:Q75*TRANSPOSE($V$18:$V$33))+$V$17</f>
        <v>6.1968499997329451E-2</v>
      </c>
      <c r="S75" s="9">
        <f t="shared" si="1"/>
        <v>0.51548556455096661</v>
      </c>
    </row>
    <row r="76" spans="1:19" x14ac:dyDescent="0.3">
      <c r="A76">
        <v>0</v>
      </c>
      <c r="B76">
        <v>36</v>
      </c>
      <c r="C76">
        <v>1</v>
      </c>
      <c r="D76">
        <v>6</v>
      </c>
      <c r="E76">
        <v>2</v>
      </c>
      <c r="F76">
        <v>1</v>
      </c>
      <c r="G76">
        <v>4</v>
      </c>
      <c r="H76">
        <v>4</v>
      </c>
      <c r="I76">
        <v>1</v>
      </c>
      <c r="J76">
        <v>3</v>
      </c>
      <c r="K76">
        <v>0</v>
      </c>
      <c r="L76">
        <v>2</v>
      </c>
      <c r="M76">
        <v>3</v>
      </c>
      <c r="N76">
        <v>1</v>
      </c>
      <c r="O76">
        <v>0</v>
      </c>
      <c r="P76">
        <v>0</v>
      </c>
      <c r="Q76">
        <v>0</v>
      </c>
      <c r="R76">
        <f t="array" ref="R76">SUM(B76:Q76*TRANSPOSE($V$18:$V$33))+$V$17</f>
        <v>2.1140570169967621E-2</v>
      </c>
      <c r="S76" s="9">
        <f t="shared" si="1"/>
        <v>0.50528439778839473</v>
      </c>
    </row>
    <row r="77" spans="1:19" x14ac:dyDescent="0.3">
      <c r="A77">
        <v>0</v>
      </c>
      <c r="B77">
        <v>31</v>
      </c>
      <c r="C77">
        <v>1</v>
      </c>
      <c r="D77">
        <v>8</v>
      </c>
      <c r="E77">
        <v>3</v>
      </c>
      <c r="F77">
        <v>1</v>
      </c>
      <c r="G77">
        <v>3</v>
      </c>
      <c r="H77">
        <v>4</v>
      </c>
      <c r="I77">
        <v>0</v>
      </c>
      <c r="J77">
        <v>1</v>
      </c>
      <c r="K77">
        <v>0</v>
      </c>
      <c r="L77">
        <v>4</v>
      </c>
      <c r="M77">
        <v>3</v>
      </c>
      <c r="N77">
        <v>11</v>
      </c>
      <c r="O77">
        <v>7</v>
      </c>
      <c r="P77">
        <v>1</v>
      </c>
      <c r="Q77">
        <v>8</v>
      </c>
      <c r="R77">
        <f t="array" ref="R77">SUM(B77:Q77*TRANSPOSE($V$18:$V$33))+$V$17</f>
        <v>-3.9271873640661981E-2</v>
      </c>
      <c r="S77" s="9">
        <f t="shared" si="1"/>
        <v>0.49018431080987024</v>
      </c>
    </row>
    <row r="78" spans="1:19" x14ac:dyDescent="0.3">
      <c r="A78">
        <v>0</v>
      </c>
      <c r="B78">
        <v>35</v>
      </c>
      <c r="C78">
        <v>2</v>
      </c>
      <c r="D78">
        <v>1</v>
      </c>
      <c r="E78">
        <v>3</v>
      </c>
      <c r="F78">
        <v>0</v>
      </c>
      <c r="G78">
        <v>2</v>
      </c>
      <c r="H78">
        <v>1</v>
      </c>
      <c r="I78">
        <v>0</v>
      </c>
      <c r="J78">
        <v>0</v>
      </c>
      <c r="K78">
        <v>0</v>
      </c>
      <c r="L78">
        <v>2</v>
      </c>
      <c r="M78">
        <v>3</v>
      </c>
      <c r="N78">
        <v>15</v>
      </c>
      <c r="O78">
        <v>13</v>
      </c>
      <c r="P78">
        <v>2</v>
      </c>
      <c r="Q78">
        <v>8</v>
      </c>
      <c r="R78">
        <f t="array" ref="R78">SUM(B78:Q78*TRANSPOSE($V$18:$V$33))+$V$17</f>
        <v>0.14677289371333169</v>
      </c>
      <c r="S78" s="9">
        <f t="shared" si="1"/>
        <v>0.53662370961052097</v>
      </c>
    </row>
    <row r="79" spans="1:19" x14ac:dyDescent="0.3">
      <c r="A79">
        <v>0</v>
      </c>
      <c r="B79">
        <v>45</v>
      </c>
      <c r="C79">
        <v>1</v>
      </c>
      <c r="D79">
        <v>6</v>
      </c>
      <c r="E79">
        <v>4</v>
      </c>
      <c r="F79">
        <v>0</v>
      </c>
      <c r="G79">
        <v>3</v>
      </c>
      <c r="H79">
        <v>1</v>
      </c>
      <c r="I79">
        <v>1</v>
      </c>
      <c r="J79">
        <v>4</v>
      </c>
      <c r="K79">
        <v>1</v>
      </c>
      <c r="L79">
        <v>2</v>
      </c>
      <c r="M79">
        <v>4</v>
      </c>
      <c r="N79">
        <v>0</v>
      </c>
      <c r="O79">
        <v>0</v>
      </c>
      <c r="P79">
        <v>0</v>
      </c>
      <c r="Q79">
        <v>0</v>
      </c>
      <c r="R79">
        <f t="array" ref="R79">SUM(B79:Q79*TRANSPOSE($V$18:$V$33))+$V$17</f>
        <v>0.29596967885484804</v>
      </c>
      <c r="S79" s="9">
        <f t="shared" si="1"/>
        <v>0.57344947067414631</v>
      </c>
    </row>
    <row r="80" spans="1:19" x14ac:dyDescent="0.3">
      <c r="A80">
        <v>0</v>
      </c>
      <c r="B80">
        <v>37</v>
      </c>
      <c r="C80">
        <v>1</v>
      </c>
      <c r="D80">
        <v>7</v>
      </c>
      <c r="E80">
        <v>1</v>
      </c>
      <c r="F80">
        <v>0</v>
      </c>
      <c r="G80">
        <v>3</v>
      </c>
      <c r="H80">
        <v>3</v>
      </c>
      <c r="I80">
        <v>0</v>
      </c>
      <c r="J80">
        <v>4</v>
      </c>
      <c r="K80">
        <v>0</v>
      </c>
      <c r="L80">
        <v>1</v>
      </c>
      <c r="M80">
        <v>4</v>
      </c>
      <c r="N80">
        <v>5</v>
      </c>
      <c r="O80">
        <v>2</v>
      </c>
      <c r="P80">
        <v>0</v>
      </c>
      <c r="Q80">
        <v>2</v>
      </c>
      <c r="R80">
        <f t="array" ref="R80">SUM(B80:Q80*TRANSPOSE($V$18:$V$33))+$V$17</f>
        <v>0.24192029168172902</v>
      </c>
      <c r="S80" s="9">
        <f t="shared" si="1"/>
        <v>0.56018064058410122</v>
      </c>
    </row>
    <row r="81" spans="1:19" x14ac:dyDescent="0.3">
      <c r="A81">
        <v>0</v>
      </c>
      <c r="B81">
        <v>46</v>
      </c>
      <c r="C81">
        <v>0</v>
      </c>
      <c r="D81">
        <v>5</v>
      </c>
      <c r="E81">
        <v>2</v>
      </c>
      <c r="F81">
        <v>0</v>
      </c>
      <c r="G81">
        <v>3</v>
      </c>
      <c r="H81">
        <v>2</v>
      </c>
      <c r="I81">
        <v>2</v>
      </c>
      <c r="J81">
        <v>8</v>
      </c>
      <c r="K81">
        <v>1</v>
      </c>
      <c r="L81">
        <v>4</v>
      </c>
      <c r="M81">
        <v>3</v>
      </c>
      <c r="N81">
        <v>4</v>
      </c>
      <c r="O81">
        <v>2</v>
      </c>
      <c r="P81">
        <v>0</v>
      </c>
      <c r="Q81">
        <v>2</v>
      </c>
      <c r="R81">
        <f t="array" ref="R81">SUM(B81:Q81*TRANSPOSE($V$18:$V$33))+$V$17</f>
        <v>0.22302206631486532</v>
      </c>
      <c r="S81" s="9">
        <f t="shared" si="1"/>
        <v>0.55551984937253385</v>
      </c>
    </row>
    <row r="82" spans="1:19" x14ac:dyDescent="0.3">
      <c r="A82">
        <v>0</v>
      </c>
      <c r="B82">
        <v>30</v>
      </c>
      <c r="C82">
        <v>1</v>
      </c>
      <c r="D82">
        <v>1</v>
      </c>
      <c r="E82">
        <v>4</v>
      </c>
      <c r="F82">
        <v>0</v>
      </c>
      <c r="G82">
        <v>2</v>
      </c>
      <c r="H82">
        <v>4</v>
      </c>
      <c r="I82">
        <v>1</v>
      </c>
      <c r="J82">
        <v>1</v>
      </c>
      <c r="K82">
        <v>1</v>
      </c>
      <c r="L82">
        <v>3</v>
      </c>
      <c r="M82">
        <v>2</v>
      </c>
      <c r="N82">
        <v>10</v>
      </c>
      <c r="O82">
        <v>8</v>
      </c>
      <c r="P82">
        <v>3</v>
      </c>
      <c r="Q82">
        <v>0</v>
      </c>
      <c r="R82">
        <f t="array" ref="R82">SUM(B82:Q82*TRANSPOSE($V$18:$V$33))+$V$17</f>
        <v>0.28082937101678462</v>
      </c>
      <c r="S82" s="9">
        <f t="shared" si="1"/>
        <v>0.56974240579981439</v>
      </c>
    </row>
    <row r="83" spans="1:19" x14ac:dyDescent="0.3">
      <c r="A83">
        <v>0</v>
      </c>
      <c r="B83">
        <v>35</v>
      </c>
      <c r="C83">
        <v>1</v>
      </c>
      <c r="D83">
        <v>1</v>
      </c>
      <c r="E83">
        <v>2</v>
      </c>
      <c r="F83">
        <v>0</v>
      </c>
      <c r="G83">
        <v>2</v>
      </c>
      <c r="H83">
        <v>3</v>
      </c>
      <c r="I83">
        <v>0</v>
      </c>
      <c r="J83">
        <v>1</v>
      </c>
      <c r="K83">
        <v>0</v>
      </c>
      <c r="L83">
        <v>1</v>
      </c>
      <c r="M83">
        <v>3</v>
      </c>
      <c r="N83">
        <v>6</v>
      </c>
      <c r="O83">
        <v>4</v>
      </c>
      <c r="P83">
        <v>0</v>
      </c>
      <c r="Q83">
        <v>4</v>
      </c>
      <c r="R83">
        <f t="array" ref="R83">SUM(B83:Q83*TRANSPOSE($V$18:$V$33))+$V$17</f>
        <v>0.2019736562361083</v>
      </c>
      <c r="S83" s="9">
        <f t="shared" si="1"/>
        <v>0.55031727939108233</v>
      </c>
    </row>
    <row r="84" spans="1:19" x14ac:dyDescent="0.3">
      <c r="A84">
        <v>0</v>
      </c>
      <c r="B84">
        <v>55</v>
      </c>
      <c r="C84">
        <v>2</v>
      </c>
      <c r="D84">
        <v>1</v>
      </c>
      <c r="E84">
        <v>1</v>
      </c>
      <c r="F84">
        <v>0</v>
      </c>
      <c r="G84">
        <v>3</v>
      </c>
      <c r="H84">
        <v>4</v>
      </c>
      <c r="I84">
        <v>1</v>
      </c>
      <c r="J84">
        <v>3</v>
      </c>
      <c r="K84">
        <v>0</v>
      </c>
      <c r="L84">
        <v>4</v>
      </c>
      <c r="M84">
        <v>3</v>
      </c>
      <c r="N84">
        <v>1</v>
      </c>
      <c r="O84">
        <v>0</v>
      </c>
      <c r="P84">
        <v>1</v>
      </c>
      <c r="Q84">
        <v>0</v>
      </c>
      <c r="R84">
        <f t="array" ref="R84">SUM(B84:Q84*TRANSPOSE($V$18:$V$33))+$V$17</f>
        <v>2.8993263415800108E-2</v>
      </c>
      <c r="S84" s="9">
        <f t="shared" si="1"/>
        <v>0.50724705676802417</v>
      </c>
    </row>
    <row r="85" spans="1:19" x14ac:dyDescent="0.3">
      <c r="A85">
        <v>0</v>
      </c>
      <c r="B85">
        <v>38</v>
      </c>
      <c r="C85">
        <v>1</v>
      </c>
      <c r="D85">
        <v>6</v>
      </c>
      <c r="E85">
        <v>2</v>
      </c>
      <c r="F85">
        <v>1</v>
      </c>
      <c r="G85">
        <v>1</v>
      </c>
      <c r="H85">
        <v>4</v>
      </c>
      <c r="I85">
        <v>2</v>
      </c>
      <c r="J85">
        <v>7</v>
      </c>
      <c r="K85">
        <v>1</v>
      </c>
      <c r="L85">
        <v>4</v>
      </c>
      <c r="M85">
        <v>3</v>
      </c>
      <c r="N85">
        <v>13</v>
      </c>
      <c r="O85">
        <v>11</v>
      </c>
      <c r="P85">
        <v>1</v>
      </c>
      <c r="Q85">
        <v>9</v>
      </c>
      <c r="R85">
        <f t="array" ref="R85">SUM(B85:Q85*TRANSPOSE($V$18:$V$33))+$V$17</f>
        <v>0.16538639767719943</v>
      </c>
      <c r="S85" s="9">
        <f t="shared" si="1"/>
        <v>0.54124835372161439</v>
      </c>
    </row>
    <row r="86" spans="1:19" x14ac:dyDescent="0.3">
      <c r="A86">
        <v>0</v>
      </c>
      <c r="B86">
        <v>34</v>
      </c>
      <c r="C86">
        <v>1</v>
      </c>
      <c r="D86">
        <v>1</v>
      </c>
      <c r="E86">
        <v>1</v>
      </c>
      <c r="F86">
        <v>0</v>
      </c>
      <c r="G86">
        <v>3</v>
      </c>
      <c r="H86">
        <v>2</v>
      </c>
      <c r="I86">
        <v>1</v>
      </c>
      <c r="J86">
        <v>1</v>
      </c>
      <c r="K86">
        <v>0</v>
      </c>
      <c r="L86">
        <v>3</v>
      </c>
      <c r="M86">
        <v>3</v>
      </c>
      <c r="N86">
        <v>5</v>
      </c>
      <c r="O86">
        <v>2</v>
      </c>
      <c r="P86">
        <v>1</v>
      </c>
      <c r="Q86">
        <v>3</v>
      </c>
      <c r="R86">
        <f t="array" ref="R86">SUM(B86:Q86*TRANSPOSE($V$18:$V$33))+$V$17</f>
        <v>0.15271640654751839</v>
      </c>
      <c r="S86" s="9">
        <f t="shared" si="1"/>
        <v>0.53810113666115345</v>
      </c>
    </row>
    <row r="87" spans="1:19" x14ac:dyDescent="0.3">
      <c r="A87">
        <v>0</v>
      </c>
      <c r="B87">
        <v>56</v>
      </c>
      <c r="C87">
        <v>1</v>
      </c>
      <c r="D87">
        <v>7</v>
      </c>
      <c r="E87">
        <v>4</v>
      </c>
      <c r="F87">
        <v>0</v>
      </c>
      <c r="G87">
        <v>1</v>
      </c>
      <c r="H87">
        <v>4</v>
      </c>
      <c r="I87">
        <v>0</v>
      </c>
      <c r="J87">
        <v>4</v>
      </c>
      <c r="K87">
        <v>0</v>
      </c>
      <c r="L87">
        <v>1</v>
      </c>
      <c r="M87">
        <v>2</v>
      </c>
      <c r="N87">
        <v>6</v>
      </c>
      <c r="O87">
        <v>4</v>
      </c>
      <c r="P87">
        <v>0</v>
      </c>
      <c r="Q87">
        <v>2</v>
      </c>
      <c r="R87">
        <f t="array" ref="R87">SUM(B87:Q87*TRANSPOSE($V$18:$V$33))+$V$17</f>
        <v>0.11939290029589977</v>
      </c>
      <c r="S87" s="9">
        <f t="shared" si="1"/>
        <v>0.52980973538322029</v>
      </c>
    </row>
    <row r="88" spans="1:19" x14ac:dyDescent="0.3">
      <c r="A88">
        <v>0</v>
      </c>
      <c r="B88">
        <v>23</v>
      </c>
      <c r="C88">
        <v>2</v>
      </c>
      <c r="D88">
        <v>2</v>
      </c>
      <c r="E88">
        <v>3</v>
      </c>
      <c r="F88">
        <v>0</v>
      </c>
      <c r="G88">
        <v>3</v>
      </c>
      <c r="H88">
        <v>1</v>
      </c>
      <c r="I88">
        <v>2</v>
      </c>
      <c r="J88">
        <v>3</v>
      </c>
      <c r="K88">
        <v>0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f t="array" ref="R88">SUM(B88:Q88*TRANSPOSE($V$18:$V$33))+$V$17</f>
        <v>0.20826348198558697</v>
      </c>
      <c r="S88" s="9">
        <f t="shared" si="1"/>
        <v>0.55187315218913691</v>
      </c>
    </row>
    <row r="89" spans="1:19" x14ac:dyDescent="0.3">
      <c r="A89">
        <v>0</v>
      </c>
      <c r="B89">
        <v>51</v>
      </c>
      <c r="C89">
        <v>1</v>
      </c>
      <c r="D89">
        <v>9</v>
      </c>
      <c r="E89">
        <v>4</v>
      </c>
      <c r="F89">
        <v>0</v>
      </c>
      <c r="G89">
        <v>3</v>
      </c>
      <c r="H89">
        <v>4</v>
      </c>
      <c r="I89">
        <v>1</v>
      </c>
      <c r="J89">
        <v>3</v>
      </c>
      <c r="K89">
        <v>0</v>
      </c>
      <c r="L89">
        <v>2</v>
      </c>
      <c r="M89">
        <v>3</v>
      </c>
      <c r="N89">
        <v>4</v>
      </c>
      <c r="O89">
        <v>2</v>
      </c>
      <c r="P89">
        <v>0</v>
      </c>
      <c r="Q89">
        <v>3</v>
      </c>
      <c r="R89">
        <f t="array" ref="R89">SUM(B89:Q89*TRANSPOSE($V$18:$V$33))+$V$17</f>
        <v>-9.2831271757776612E-2</v>
      </c>
      <c r="S89" s="9">
        <f t="shared" si="1"/>
        <v>0.47681123521480828</v>
      </c>
    </row>
    <row r="90" spans="1:19" x14ac:dyDescent="0.3">
      <c r="A90">
        <v>0</v>
      </c>
      <c r="B90">
        <v>30</v>
      </c>
      <c r="C90">
        <v>1</v>
      </c>
      <c r="D90">
        <v>2</v>
      </c>
      <c r="E90">
        <v>3</v>
      </c>
      <c r="F90">
        <v>0</v>
      </c>
      <c r="G90">
        <v>2</v>
      </c>
      <c r="H90">
        <v>4</v>
      </c>
      <c r="I90">
        <v>1</v>
      </c>
      <c r="J90">
        <v>1</v>
      </c>
      <c r="K90">
        <v>0</v>
      </c>
      <c r="L90">
        <v>1</v>
      </c>
      <c r="M90">
        <v>3</v>
      </c>
      <c r="N90">
        <v>11</v>
      </c>
      <c r="O90">
        <v>10</v>
      </c>
      <c r="P90">
        <v>10</v>
      </c>
      <c r="Q90">
        <v>8</v>
      </c>
      <c r="R90">
        <f t="array" ref="R90">SUM(B90:Q90*TRANSPOSE($V$18:$V$33))+$V$17</f>
        <v>0.1007192329756873</v>
      </c>
      <c r="S90" s="9">
        <f t="shared" si="1"/>
        <v>0.52515593957954732</v>
      </c>
    </row>
    <row r="91" spans="1:19" x14ac:dyDescent="0.3">
      <c r="A91">
        <v>1</v>
      </c>
      <c r="B91">
        <v>46</v>
      </c>
      <c r="C91">
        <v>2</v>
      </c>
      <c r="D91">
        <v>9</v>
      </c>
      <c r="E91">
        <v>3</v>
      </c>
      <c r="F91">
        <v>0</v>
      </c>
      <c r="G91">
        <v>2</v>
      </c>
      <c r="H91">
        <v>4</v>
      </c>
      <c r="I91">
        <v>0</v>
      </c>
      <c r="J91">
        <v>1</v>
      </c>
      <c r="K91">
        <v>0</v>
      </c>
      <c r="L91">
        <v>4</v>
      </c>
      <c r="M91">
        <v>3</v>
      </c>
      <c r="N91">
        <v>9</v>
      </c>
      <c r="O91">
        <v>8</v>
      </c>
      <c r="P91">
        <v>4</v>
      </c>
      <c r="Q91">
        <v>7</v>
      </c>
      <c r="R91">
        <f t="array" ref="R91">SUM(B91:Q91*TRANSPOSE($V$18:$V$33))+$V$17</f>
        <v>3.3724079385605066E-2</v>
      </c>
      <c r="S91" s="9">
        <f t="shared" si="1"/>
        <v>0.50842934696218667</v>
      </c>
    </row>
    <row r="92" spans="1:19" x14ac:dyDescent="0.3">
      <c r="A92">
        <v>0</v>
      </c>
      <c r="B92">
        <v>40</v>
      </c>
      <c r="C92">
        <v>1</v>
      </c>
      <c r="D92">
        <v>1</v>
      </c>
      <c r="E92">
        <v>3</v>
      </c>
      <c r="F92">
        <v>0</v>
      </c>
      <c r="G92">
        <v>2</v>
      </c>
      <c r="H92">
        <v>2</v>
      </c>
      <c r="I92">
        <v>1</v>
      </c>
      <c r="J92">
        <v>1</v>
      </c>
      <c r="K92">
        <v>0</v>
      </c>
      <c r="L92">
        <v>4</v>
      </c>
      <c r="M92">
        <v>2</v>
      </c>
      <c r="N92">
        <v>22</v>
      </c>
      <c r="O92">
        <v>3</v>
      </c>
      <c r="P92">
        <v>11</v>
      </c>
      <c r="Q92">
        <v>11</v>
      </c>
      <c r="R92">
        <f t="array" ref="R92">SUM(B92:Q92*TRANSPOSE($V$18:$V$33))+$V$17</f>
        <v>0.1578073050341513</v>
      </c>
      <c r="S92" s="9">
        <f t="shared" si="1"/>
        <v>0.53936609157939053</v>
      </c>
    </row>
    <row r="93" spans="1:19" x14ac:dyDescent="0.3">
      <c r="A93">
        <v>0</v>
      </c>
      <c r="B93">
        <v>51</v>
      </c>
      <c r="C93">
        <v>2</v>
      </c>
      <c r="D93">
        <v>21</v>
      </c>
      <c r="E93">
        <v>3</v>
      </c>
      <c r="F93">
        <v>0</v>
      </c>
      <c r="G93">
        <v>3</v>
      </c>
      <c r="H93">
        <v>4</v>
      </c>
      <c r="I93">
        <v>0</v>
      </c>
      <c r="J93">
        <v>0</v>
      </c>
      <c r="K93">
        <v>1</v>
      </c>
      <c r="L93">
        <v>4</v>
      </c>
      <c r="M93">
        <v>1</v>
      </c>
      <c r="N93">
        <v>10</v>
      </c>
      <c r="O93">
        <v>7</v>
      </c>
      <c r="P93">
        <v>1</v>
      </c>
      <c r="Q93">
        <v>0</v>
      </c>
      <c r="R93">
        <f t="array" ref="R93">SUM(B93:Q93*TRANSPOSE($V$18:$V$33))+$V$17</f>
        <v>0.29015492236674756</v>
      </c>
      <c r="S93" s="9">
        <f t="shared" si="1"/>
        <v>0.57202669503309655</v>
      </c>
    </row>
    <row r="94" spans="1:19" x14ac:dyDescent="0.3">
      <c r="A94">
        <v>0</v>
      </c>
      <c r="B94">
        <v>30</v>
      </c>
      <c r="C94">
        <v>2</v>
      </c>
      <c r="D94">
        <v>4</v>
      </c>
      <c r="E94">
        <v>3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2</v>
      </c>
      <c r="M94">
        <v>2</v>
      </c>
      <c r="N94">
        <v>11</v>
      </c>
      <c r="O94">
        <v>8</v>
      </c>
      <c r="P94">
        <v>2</v>
      </c>
      <c r="Q94">
        <v>7</v>
      </c>
      <c r="R94">
        <f t="array" ref="R94">SUM(B94:Q94*TRANSPOSE($V$18:$V$33))+$V$17</f>
        <v>0.27387015437801077</v>
      </c>
      <c r="S94" s="9">
        <f t="shared" si="1"/>
        <v>0.56803580684254684</v>
      </c>
    </row>
    <row r="95" spans="1:19" x14ac:dyDescent="0.3">
      <c r="A95">
        <v>0</v>
      </c>
      <c r="B95">
        <v>46</v>
      </c>
      <c r="C95">
        <v>1</v>
      </c>
      <c r="D95">
        <v>1</v>
      </c>
      <c r="E95">
        <v>3</v>
      </c>
      <c r="F95">
        <v>0</v>
      </c>
      <c r="G95">
        <v>2</v>
      </c>
      <c r="H95">
        <v>1</v>
      </c>
      <c r="I95">
        <v>1</v>
      </c>
      <c r="J95">
        <v>2</v>
      </c>
      <c r="K95">
        <v>1</v>
      </c>
      <c r="L95">
        <v>3</v>
      </c>
      <c r="M95">
        <v>2</v>
      </c>
      <c r="N95">
        <v>10</v>
      </c>
      <c r="O95">
        <v>9</v>
      </c>
      <c r="P95">
        <v>9</v>
      </c>
      <c r="Q95">
        <v>5</v>
      </c>
      <c r="R95">
        <f t="array" ref="R95">SUM(B95:Q95*TRANSPOSE($V$18:$V$33))+$V$17</f>
        <v>0.35610578261685477</v>
      </c>
      <c r="S95" s="9">
        <f t="shared" si="1"/>
        <v>0.5880884839446423</v>
      </c>
    </row>
    <row r="96" spans="1:19" x14ac:dyDescent="0.3">
      <c r="A96">
        <v>0</v>
      </c>
      <c r="B96">
        <v>32</v>
      </c>
      <c r="C96">
        <v>2</v>
      </c>
      <c r="D96">
        <v>6</v>
      </c>
      <c r="E96">
        <v>2</v>
      </c>
      <c r="F96">
        <v>0</v>
      </c>
      <c r="G96">
        <v>3</v>
      </c>
      <c r="H96">
        <v>3</v>
      </c>
      <c r="I96">
        <v>0</v>
      </c>
      <c r="J96">
        <v>1</v>
      </c>
      <c r="K96">
        <v>0</v>
      </c>
      <c r="L96">
        <v>1</v>
      </c>
      <c r="M96">
        <v>3</v>
      </c>
      <c r="N96">
        <v>11</v>
      </c>
      <c r="O96">
        <v>8</v>
      </c>
      <c r="P96">
        <v>5</v>
      </c>
      <c r="Q96">
        <v>7</v>
      </c>
      <c r="R96">
        <f t="array" ref="R96">SUM(B96:Q96*TRANSPOSE($V$18:$V$33))+$V$17</f>
        <v>0.20933138266347706</v>
      </c>
      <c r="S96" s="9">
        <f t="shared" si="1"/>
        <v>0.55213721179148412</v>
      </c>
    </row>
    <row r="97" spans="1:19" x14ac:dyDescent="0.3">
      <c r="A97">
        <v>0</v>
      </c>
      <c r="B97">
        <v>54</v>
      </c>
      <c r="C97">
        <v>1</v>
      </c>
      <c r="D97">
        <v>2</v>
      </c>
      <c r="E97">
        <v>1</v>
      </c>
      <c r="F97">
        <v>1</v>
      </c>
      <c r="G97">
        <v>3</v>
      </c>
      <c r="H97">
        <v>3</v>
      </c>
      <c r="I97">
        <v>1</v>
      </c>
      <c r="J97">
        <v>9</v>
      </c>
      <c r="K97">
        <v>0</v>
      </c>
      <c r="L97">
        <v>1</v>
      </c>
      <c r="M97">
        <v>1</v>
      </c>
      <c r="N97">
        <v>4</v>
      </c>
      <c r="O97">
        <v>3</v>
      </c>
      <c r="P97">
        <v>0</v>
      </c>
      <c r="Q97">
        <v>3</v>
      </c>
      <c r="R97">
        <f t="array" ref="R97">SUM(B97:Q97*TRANSPOSE($V$18:$V$33))+$V$17</f>
        <v>0.13626925405611856</v>
      </c>
      <c r="S97" s="9">
        <f t="shared" si="1"/>
        <v>0.53401117811594867</v>
      </c>
    </row>
    <row r="98" spans="1:19" x14ac:dyDescent="0.3">
      <c r="A98">
        <v>0</v>
      </c>
      <c r="B98">
        <v>24</v>
      </c>
      <c r="C98">
        <v>2</v>
      </c>
      <c r="D98">
        <v>3</v>
      </c>
      <c r="E98">
        <v>1</v>
      </c>
      <c r="F98">
        <v>1</v>
      </c>
      <c r="G98">
        <v>3</v>
      </c>
      <c r="H98">
        <v>3</v>
      </c>
      <c r="I98">
        <v>1</v>
      </c>
      <c r="J98">
        <v>0</v>
      </c>
      <c r="K98">
        <v>0</v>
      </c>
      <c r="L98">
        <v>1</v>
      </c>
      <c r="M98">
        <v>2</v>
      </c>
      <c r="N98">
        <v>3</v>
      </c>
      <c r="O98">
        <v>2</v>
      </c>
      <c r="P98">
        <v>0</v>
      </c>
      <c r="Q98">
        <v>2</v>
      </c>
      <c r="R98">
        <f t="array" ref="R98">SUM(B98:Q98*TRANSPOSE($V$18:$V$33))+$V$17</f>
        <v>0.23539416309481187</v>
      </c>
      <c r="S98" s="9">
        <f t="shared" si="1"/>
        <v>0.55857228498933431</v>
      </c>
    </row>
    <row r="99" spans="1:19" x14ac:dyDescent="0.3">
      <c r="A99">
        <v>0</v>
      </c>
      <c r="B99">
        <v>28</v>
      </c>
      <c r="C99">
        <v>2</v>
      </c>
      <c r="D99">
        <v>4</v>
      </c>
      <c r="E99">
        <v>2</v>
      </c>
      <c r="F99">
        <v>0</v>
      </c>
      <c r="G99">
        <v>3</v>
      </c>
      <c r="H99">
        <v>3</v>
      </c>
      <c r="I99">
        <v>1</v>
      </c>
      <c r="J99">
        <v>1</v>
      </c>
      <c r="K99">
        <v>0</v>
      </c>
      <c r="L99">
        <v>2</v>
      </c>
      <c r="M99">
        <v>4</v>
      </c>
      <c r="N99">
        <v>5</v>
      </c>
      <c r="O99">
        <v>4</v>
      </c>
      <c r="P99">
        <v>0</v>
      </c>
      <c r="Q99">
        <v>4</v>
      </c>
      <c r="R99">
        <f t="array" ref="R99">SUM(B99:Q99*TRANSPOSE($V$18:$V$33))+$V$17</f>
        <v>0.10856679666933189</v>
      </c>
      <c r="S99" s="9">
        <f t="shared" si="1"/>
        <v>0.52711226529362565</v>
      </c>
    </row>
    <row r="100" spans="1:19" x14ac:dyDescent="0.3">
      <c r="A100">
        <v>0</v>
      </c>
      <c r="B100">
        <v>58</v>
      </c>
      <c r="C100">
        <v>2</v>
      </c>
      <c r="D100">
        <v>10</v>
      </c>
      <c r="E100">
        <v>4</v>
      </c>
      <c r="F100">
        <v>0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37</v>
      </c>
      <c r="O100">
        <v>10</v>
      </c>
      <c r="P100">
        <v>1</v>
      </c>
      <c r="Q100">
        <v>8</v>
      </c>
      <c r="R100">
        <f t="array" ref="R100">SUM(B100:Q100*TRANSPOSE($V$18:$V$33))+$V$17</f>
        <v>-7.6352527470562204E-2</v>
      </c>
      <c r="S100" s="9">
        <f t="shared" si="1"/>
        <v>0.4809231121742073</v>
      </c>
    </row>
    <row r="101" spans="1:19" x14ac:dyDescent="0.3">
      <c r="A101">
        <v>0</v>
      </c>
      <c r="B101">
        <v>44</v>
      </c>
      <c r="C101">
        <v>1</v>
      </c>
      <c r="D101">
        <v>23</v>
      </c>
      <c r="E101">
        <v>2</v>
      </c>
      <c r="F101">
        <v>0</v>
      </c>
      <c r="G101">
        <v>3</v>
      </c>
      <c r="H101">
        <v>2</v>
      </c>
      <c r="I101">
        <v>1</v>
      </c>
      <c r="J101">
        <v>4</v>
      </c>
      <c r="K101">
        <v>0</v>
      </c>
      <c r="L101">
        <v>3</v>
      </c>
      <c r="M101">
        <v>4</v>
      </c>
      <c r="N101">
        <v>3</v>
      </c>
      <c r="O101">
        <v>2</v>
      </c>
      <c r="P101">
        <v>1</v>
      </c>
      <c r="Q101">
        <v>2</v>
      </c>
      <c r="R101">
        <f t="array" ref="R101">SUM(B101:Q101*TRANSPOSE($V$18:$V$33))+$V$17</f>
        <v>0.14186923618321667</v>
      </c>
      <c r="S101" s="9">
        <f t="shared" si="1"/>
        <v>0.53540428237944082</v>
      </c>
    </row>
    <row r="102" spans="1:19" x14ac:dyDescent="0.3">
      <c r="A102">
        <v>1</v>
      </c>
      <c r="B102">
        <v>37</v>
      </c>
      <c r="C102">
        <v>0</v>
      </c>
      <c r="D102">
        <v>6</v>
      </c>
      <c r="E102">
        <v>3</v>
      </c>
      <c r="F102">
        <v>0</v>
      </c>
      <c r="G102">
        <v>3</v>
      </c>
      <c r="H102">
        <v>1</v>
      </c>
      <c r="I102">
        <v>2</v>
      </c>
      <c r="J102">
        <v>4</v>
      </c>
      <c r="K102">
        <v>1</v>
      </c>
      <c r="L102">
        <v>4</v>
      </c>
      <c r="M102">
        <v>3</v>
      </c>
      <c r="N102">
        <v>3</v>
      </c>
      <c r="O102">
        <v>2</v>
      </c>
      <c r="P102">
        <v>0</v>
      </c>
      <c r="Q102">
        <v>2</v>
      </c>
      <c r="R102">
        <f t="array" ref="R102">SUM(B102:Q102*TRANSPOSE($V$18:$V$33))+$V$17</f>
        <v>0.22609298857863669</v>
      </c>
      <c r="S102" s="9">
        <f t="shared" si="1"/>
        <v>0.55627790551412759</v>
      </c>
    </row>
    <row r="103" spans="1:19" x14ac:dyDescent="0.3">
      <c r="A103">
        <v>0</v>
      </c>
      <c r="B103">
        <v>32</v>
      </c>
      <c r="C103">
        <v>1</v>
      </c>
      <c r="D103">
        <v>1</v>
      </c>
      <c r="E103">
        <v>4</v>
      </c>
      <c r="F103">
        <v>0</v>
      </c>
      <c r="G103">
        <v>3</v>
      </c>
      <c r="H103">
        <v>1</v>
      </c>
      <c r="I103">
        <v>0</v>
      </c>
      <c r="J103">
        <v>1</v>
      </c>
      <c r="K103">
        <v>0</v>
      </c>
      <c r="L103">
        <v>4</v>
      </c>
      <c r="M103">
        <v>3</v>
      </c>
      <c r="N103">
        <v>1</v>
      </c>
      <c r="O103">
        <v>0</v>
      </c>
      <c r="P103">
        <v>0</v>
      </c>
      <c r="Q103">
        <v>0</v>
      </c>
      <c r="R103">
        <f t="array" ref="R103">SUM(B103:Q103*TRANSPOSE($V$18:$V$33))+$V$17</f>
        <v>0.17321481026776764</v>
      </c>
      <c r="S103" s="9">
        <f t="shared" si="1"/>
        <v>0.54319129860922755</v>
      </c>
    </row>
    <row r="104" spans="1:19" x14ac:dyDescent="0.3">
      <c r="A104">
        <v>1</v>
      </c>
      <c r="B104">
        <v>20</v>
      </c>
      <c r="C104">
        <v>1</v>
      </c>
      <c r="D104">
        <v>6</v>
      </c>
      <c r="E104">
        <v>4</v>
      </c>
      <c r="F104">
        <v>1</v>
      </c>
      <c r="G104">
        <v>2</v>
      </c>
      <c r="H104">
        <v>4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1</v>
      </c>
      <c r="O104">
        <v>0</v>
      </c>
      <c r="P104">
        <v>1</v>
      </c>
      <c r="Q104">
        <v>0</v>
      </c>
      <c r="R104">
        <f t="array" ref="R104">SUM(B104:Q104*TRANSPOSE($V$18:$V$33))+$V$17</f>
        <v>0.43662342995805964</v>
      </c>
      <c r="S104" s="9">
        <f t="shared" si="1"/>
        <v>0.60744337316746178</v>
      </c>
    </row>
    <row r="105" spans="1:19" x14ac:dyDescent="0.3">
      <c r="A105">
        <v>0</v>
      </c>
      <c r="B105">
        <v>34</v>
      </c>
      <c r="C105">
        <v>1</v>
      </c>
      <c r="D105">
        <v>6</v>
      </c>
      <c r="E105">
        <v>1</v>
      </c>
      <c r="F105">
        <v>1</v>
      </c>
      <c r="G105">
        <v>3</v>
      </c>
      <c r="H105">
        <v>3</v>
      </c>
      <c r="I105">
        <v>0</v>
      </c>
      <c r="J105">
        <v>1</v>
      </c>
      <c r="K105">
        <v>0</v>
      </c>
      <c r="L105">
        <v>3</v>
      </c>
      <c r="M105">
        <v>3</v>
      </c>
      <c r="N105">
        <v>16</v>
      </c>
      <c r="O105">
        <v>13</v>
      </c>
      <c r="P105">
        <v>2</v>
      </c>
      <c r="Q105">
        <v>10</v>
      </c>
      <c r="R105">
        <f t="array" ref="R105">SUM(B105:Q105*TRANSPOSE($V$18:$V$33))+$V$17</f>
        <v>9.8447852948058134E-3</v>
      </c>
      <c r="S105" s="9">
        <f t="shared" si="1"/>
        <v>0.50246092126450903</v>
      </c>
    </row>
    <row r="106" spans="1:19" x14ac:dyDescent="0.3">
      <c r="A106">
        <v>0</v>
      </c>
      <c r="B106">
        <v>37</v>
      </c>
      <c r="C106">
        <v>1</v>
      </c>
      <c r="D106">
        <v>2</v>
      </c>
      <c r="E106">
        <v>3</v>
      </c>
      <c r="F106">
        <v>0</v>
      </c>
      <c r="G106">
        <v>2</v>
      </c>
      <c r="H106">
        <v>4</v>
      </c>
      <c r="I106">
        <v>2</v>
      </c>
      <c r="J106">
        <v>5</v>
      </c>
      <c r="K106">
        <v>0</v>
      </c>
      <c r="L106">
        <v>4</v>
      </c>
      <c r="M106">
        <v>4</v>
      </c>
      <c r="N106">
        <v>1</v>
      </c>
      <c r="O106">
        <v>0</v>
      </c>
      <c r="P106">
        <v>0</v>
      </c>
      <c r="Q106">
        <v>0</v>
      </c>
      <c r="R106">
        <f t="array" ref="R106">SUM(B106:Q106*TRANSPOSE($V$18:$V$33))+$V$17</f>
        <v>2.0391217041699772E-3</v>
      </c>
      <c r="S106" s="9">
        <f t="shared" si="1"/>
        <v>0.50050972739324595</v>
      </c>
    </row>
    <row r="107" spans="1:19" x14ac:dyDescent="0.3">
      <c r="A107">
        <v>0</v>
      </c>
      <c r="B107">
        <v>59</v>
      </c>
      <c r="C107">
        <v>0</v>
      </c>
      <c r="D107">
        <v>2</v>
      </c>
      <c r="E107">
        <v>3</v>
      </c>
      <c r="F107">
        <v>1</v>
      </c>
      <c r="G107">
        <v>2</v>
      </c>
      <c r="H107">
        <v>4</v>
      </c>
      <c r="I107">
        <v>1</v>
      </c>
      <c r="J107">
        <v>9</v>
      </c>
      <c r="K107">
        <v>0</v>
      </c>
      <c r="L107">
        <v>4</v>
      </c>
      <c r="M107">
        <v>3</v>
      </c>
      <c r="N107">
        <v>3</v>
      </c>
      <c r="O107">
        <v>2</v>
      </c>
      <c r="P107">
        <v>2</v>
      </c>
      <c r="Q107">
        <v>2</v>
      </c>
      <c r="R107">
        <f t="array" ref="R107">SUM(B107:Q107*TRANSPOSE($V$18:$V$33))+$V$17</f>
        <v>-7.1310439411311655E-2</v>
      </c>
      <c r="S107" s="9">
        <f t="shared" si="1"/>
        <v>0.48218178711775078</v>
      </c>
    </row>
    <row r="108" spans="1:19" x14ac:dyDescent="0.3">
      <c r="A108">
        <v>0</v>
      </c>
      <c r="B108">
        <v>50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2</v>
      </c>
      <c r="I108">
        <v>1</v>
      </c>
      <c r="J108">
        <v>3</v>
      </c>
      <c r="K108">
        <v>1</v>
      </c>
      <c r="L108">
        <v>1</v>
      </c>
      <c r="M108">
        <v>2</v>
      </c>
      <c r="N108">
        <v>8</v>
      </c>
      <c r="O108">
        <v>3</v>
      </c>
      <c r="P108">
        <v>0</v>
      </c>
      <c r="Q108">
        <v>7</v>
      </c>
      <c r="R108">
        <f t="array" ref="R108">SUM(B108:Q108*TRANSPOSE($V$18:$V$33))+$V$17</f>
        <v>0.26574150529852447</v>
      </c>
      <c r="S108" s="9">
        <f t="shared" si="1"/>
        <v>0.5660403853958933</v>
      </c>
    </row>
    <row r="109" spans="1:19" x14ac:dyDescent="0.3">
      <c r="A109">
        <v>1</v>
      </c>
      <c r="B109">
        <v>25</v>
      </c>
      <c r="C109">
        <v>2</v>
      </c>
      <c r="D109">
        <v>5</v>
      </c>
      <c r="E109">
        <v>3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6</v>
      </c>
      <c r="O109">
        <v>4</v>
      </c>
      <c r="P109">
        <v>0</v>
      </c>
      <c r="Q109">
        <v>3</v>
      </c>
      <c r="R109">
        <f t="array" ref="R109">SUM(B109:Q109*TRANSPOSE($V$18:$V$33))+$V$17</f>
        <v>0.44080081196297538</v>
      </c>
      <c r="S109" s="9">
        <f t="shared" si="1"/>
        <v>0.60843894311623181</v>
      </c>
    </row>
    <row r="110" spans="1:19" x14ac:dyDescent="0.3">
      <c r="A110">
        <v>0</v>
      </c>
      <c r="B110">
        <v>25</v>
      </c>
      <c r="C110">
        <v>1</v>
      </c>
      <c r="D110">
        <v>7</v>
      </c>
      <c r="E110">
        <v>4</v>
      </c>
      <c r="F110">
        <v>0</v>
      </c>
      <c r="G110">
        <v>2</v>
      </c>
      <c r="H110">
        <v>4</v>
      </c>
      <c r="I110">
        <v>1</v>
      </c>
      <c r="J110">
        <v>1</v>
      </c>
      <c r="K110">
        <v>0</v>
      </c>
      <c r="L110">
        <v>3</v>
      </c>
      <c r="M110">
        <v>3</v>
      </c>
      <c r="N110">
        <v>2</v>
      </c>
      <c r="O110">
        <v>2</v>
      </c>
      <c r="P110">
        <v>2</v>
      </c>
      <c r="Q110">
        <v>1</v>
      </c>
      <c r="R110">
        <f t="array" ref="R110">SUM(B110:Q110*TRANSPOSE($V$18:$V$33))+$V$17</f>
        <v>0.11854085141083148</v>
      </c>
      <c r="S110" s="9">
        <f t="shared" si="1"/>
        <v>0.52959749694009928</v>
      </c>
    </row>
    <row r="111" spans="1:19" x14ac:dyDescent="0.3">
      <c r="A111">
        <v>0</v>
      </c>
      <c r="B111">
        <v>22</v>
      </c>
      <c r="C111">
        <v>1</v>
      </c>
      <c r="D111">
        <v>15</v>
      </c>
      <c r="E111">
        <v>2</v>
      </c>
      <c r="F111">
        <v>1</v>
      </c>
      <c r="G111">
        <v>3</v>
      </c>
      <c r="H111">
        <v>4</v>
      </c>
      <c r="I111">
        <v>0</v>
      </c>
      <c r="J111">
        <v>1</v>
      </c>
      <c r="K111">
        <v>0</v>
      </c>
      <c r="L111">
        <v>3</v>
      </c>
      <c r="M111">
        <v>3</v>
      </c>
      <c r="N111">
        <v>0</v>
      </c>
      <c r="O111">
        <v>0</v>
      </c>
      <c r="P111">
        <v>0</v>
      </c>
      <c r="Q111">
        <v>0</v>
      </c>
      <c r="R111">
        <f t="array" ref="R111">SUM(B111:Q111*TRANSPOSE($V$18:$V$33))+$V$17</f>
        <v>0.22690076361100708</v>
      </c>
      <c r="S111" s="9">
        <f t="shared" si="1"/>
        <v>0.55647726113928875</v>
      </c>
    </row>
    <row r="112" spans="1:19" x14ac:dyDescent="0.3">
      <c r="A112">
        <v>0</v>
      </c>
      <c r="B112">
        <v>51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0</v>
      </c>
      <c r="J112">
        <v>3</v>
      </c>
      <c r="K112">
        <v>0</v>
      </c>
      <c r="L112">
        <v>3</v>
      </c>
      <c r="M112">
        <v>2</v>
      </c>
      <c r="N112">
        <v>13</v>
      </c>
      <c r="O112">
        <v>12</v>
      </c>
      <c r="P112">
        <v>12</v>
      </c>
      <c r="Q112">
        <v>8</v>
      </c>
      <c r="R112">
        <f t="array" ref="R112">SUM(B112:Q112*TRANSPOSE($V$18:$V$33))+$V$17</f>
        <v>0.21793980849499084</v>
      </c>
      <c r="S112" s="9">
        <f t="shared" si="1"/>
        <v>0.55426472944043415</v>
      </c>
    </row>
    <row r="113" spans="1:19" x14ac:dyDescent="0.3">
      <c r="A113">
        <v>1</v>
      </c>
      <c r="B113">
        <v>34</v>
      </c>
      <c r="C113">
        <v>1</v>
      </c>
      <c r="D113">
        <v>7</v>
      </c>
      <c r="E113">
        <v>1</v>
      </c>
      <c r="F113">
        <v>0</v>
      </c>
      <c r="G113">
        <v>1</v>
      </c>
      <c r="H113">
        <v>3</v>
      </c>
      <c r="I113">
        <v>0</v>
      </c>
      <c r="J113">
        <v>1</v>
      </c>
      <c r="K113">
        <v>1</v>
      </c>
      <c r="L113">
        <v>4</v>
      </c>
      <c r="M113">
        <v>3</v>
      </c>
      <c r="N113">
        <v>9</v>
      </c>
      <c r="O113">
        <v>7</v>
      </c>
      <c r="P113">
        <v>0</v>
      </c>
      <c r="Q113">
        <v>6</v>
      </c>
      <c r="R113">
        <f t="array" ref="R113">SUM(B113:Q113*TRANSPOSE($V$18:$V$33))+$V$17</f>
        <v>0.43395005908568329</v>
      </c>
      <c r="S113" s="9">
        <f t="shared" si="1"/>
        <v>0.60680577540680358</v>
      </c>
    </row>
    <row r="114" spans="1:19" x14ac:dyDescent="0.3">
      <c r="A114">
        <v>0</v>
      </c>
      <c r="B114">
        <v>54</v>
      </c>
      <c r="C114">
        <v>0</v>
      </c>
      <c r="D114">
        <v>26</v>
      </c>
      <c r="E114">
        <v>4</v>
      </c>
      <c r="F114">
        <v>1</v>
      </c>
      <c r="G114">
        <v>4</v>
      </c>
      <c r="H114">
        <v>4</v>
      </c>
      <c r="I114">
        <v>0</v>
      </c>
      <c r="J114">
        <v>2</v>
      </c>
      <c r="K114">
        <v>1</v>
      </c>
      <c r="L114">
        <v>3</v>
      </c>
      <c r="M114">
        <v>3</v>
      </c>
      <c r="N114">
        <v>5</v>
      </c>
      <c r="O114">
        <v>3</v>
      </c>
      <c r="P114">
        <v>4</v>
      </c>
      <c r="Q114">
        <v>4</v>
      </c>
      <c r="R114">
        <f t="array" ref="R114">SUM(B114:Q114*TRANSPOSE($V$18:$V$33))+$V$17</f>
        <v>8.9775998097073706E-2</v>
      </c>
      <c r="S114" s="9">
        <f t="shared" si="1"/>
        <v>0.52242661487528663</v>
      </c>
    </row>
    <row r="115" spans="1:19" x14ac:dyDescent="0.3">
      <c r="A115">
        <v>0</v>
      </c>
      <c r="B115">
        <v>24</v>
      </c>
      <c r="C115">
        <v>1</v>
      </c>
      <c r="D115">
        <v>18</v>
      </c>
      <c r="E115">
        <v>2</v>
      </c>
      <c r="F115">
        <v>0</v>
      </c>
      <c r="G115">
        <v>3</v>
      </c>
      <c r="H115">
        <v>3</v>
      </c>
      <c r="I115">
        <v>1</v>
      </c>
      <c r="J115">
        <v>0</v>
      </c>
      <c r="K115">
        <v>0</v>
      </c>
      <c r="L115">
        <v>3</v>
      </c>
      <c r="M115">
        <v>3</v>
      </c>
      <c r="N115">
        <v>5</v>
      </c>
      <c r="O115">
        <v>3</v>
      </c>
      <c r="P115">
        <v>1</v>
      </c>
      <c r="Q115">
        <v>2</v>
      </c>
      <c r="R115">
        <f t="array" ref="R115">SUM(B115:Q115*TRANSPOSE($V$18:$V$33))+$V$17</f>
        <v>0.18097280070806199</v>
      </c>
      <c r="S115" s="9">
        <f t="shared" si="1"/>
        <v>0.54511546985553438</v>
      </c>
    </row>
    <row r="116" spans="1:19" x14ac:dyDescent="0.3">
      <c r="A116">
        <v>0</v>
      </c>
      <c r="B116">
        <v>34</v>
      </c>
      <c r="C116">
        <v>1</v>
      </c>
      <c r="D116">
        <v>6</v>
      </c>
      <c r="E116">
        <v>3</v>
      </c>
      <c r="F116">
        <v>1</v>
      </c>
      <c r="G116">
        <v>2</v>
      </c>
      <c r="H116">
        <v>2</v>
      </c>
      <c r="I116">
        <v>2</v>
      </c>
      <c r="J116">
        <v>6</v>
      </c>
      <c r="K116">
        <v>0</v>
      </c>
      <c r="L116">
        <v>3</v>
      </c>
      <c r="M116">
        <v>3</v>
      </c>
      <c r="N116">
        <v>1</v>
      </c>
      <c r="O116">
        <v>0</v>
      </c>
      <c r="P116">
        <v>0</v>
      </c>
      <c r="Q116">
        <v>0</v>
      </c>
      <c r="R116">
        <f t="array" ref="R116">SUM(B116:Q116*TRANSPOSE($V$18:$V$33))+$V$17</f>
        <v>0.13863105157031808</v>
      </c>
      <c r="S116" s="9">
        <f t="shared" si="1"/>
        <v>0.53459878705464203</v>
      </c>
    </row>
    <row r="117" spans="1:19" x14ac:dyDescent="0.3">
      <c r="A117">
        <v>0</v>
      </c>
      <c r="B117">
        <v>37</v>
      </c>
      <c r="C117">
        <v>2</v>
      </c>
      <c r="D117">
        <v>3</v>
      </c>
      <c r="E117">
        <v>3</v>
      </c>
      <c r="F117">
        <v>0</v>
      </c>
      <c r="G117">
        <v>3</v>
      </c>
      <c r="H117">
        <v>4</v>
      </c>
      <c r="I117">
        <v>0</v>
      </c>
      <c r="J117">
        <v>2</v>
      </c>
      <c r="K117">
        <v>0</v>
      </c>
      <c r="L117">
        <v>1</v>
      </c>
      <c r="M117">
        <v>3</v>
      </c>
      <c r="N117">
        <v>5</v>
      </c>
      <c r="O117">
        <v>3</v>
      </c>
      <c r="P117">
        <v>1</v>
      </c>
      <c r="Q117">
        <v>3</v>
      </c>
      <c r="R117">
        <f t="array" ref="R117">SUM(B117:Q117*TRANSPOSE($V$18:$V$33))+$V$17</f>
        <v>0.13938231666012224</v>
      </c>
      <c r="S117" s="9">
        <f t="shared" si="1"/>
        <v>0.53478567975912661</v>
      </c>
    </row>
    <row r="118" spans="1:19" x14ac:dyDescent="0.3">
      <c r="A118">
        <v>0</v>
      </c>
      <c r="B118">
        <v>34</v>
      </c>
      <c r="C118">
        <v>1</v>
      </c>
      <c r="D118">
        <v>5</v>
      </c>
      <c r="E118">
        <v>3</v>
      </c>
      <c r="F118">
        <v>1</v>
      </c>
      <c r="G118">
        <v>2</v>
      </c>
      <c r="H118">
        <v>1</v>
      </c>
      <c r="I118">
        <v>0</v>
      </c>
      <c r="J118">
        <v>2</v>
      </c>
      <c r="K118">
        <v>0</v>
      </c>
      <c r="L118">
        <v>4</v>
      </c>
      <c r="M118">
        <v>3</v>
      </c>
      <c r="N118">
        <v>11</v>
      </c>
      <c r="O118">
        <v>10</v>
      </c>
      <c r="P118">
        <v>5</v>
      </c>
      <c r="Q118">
        <v>8</v>
      </c>
      <c r="R118">
        <f t="array" ref="R118">SUM(B118:Q118*TRANSPOSE($V$18:$V$33))+$V$17</f>
        <v>0.13589838784171981</v>
      </c>
      <c r="S118" s="9">
        <f t="shared" si="1"/>
        <v>0.53391889897161271</v>
      </c>
    </row>
    <row r="119" spans="1:19" x14ac:dyDescent="0.3">
      <c r="A119">
        <v>0</v>
      </c>
      <c r="B119">
        <v>36</v>
      </c>
      <c r="C119">
        <v>2</v>
      </c>
      <c r="D119">
        <v>11</v>
      </c>
      <c r="E119">
        <v>2</v>
      </c>
      <c r="F119">
        <v>1</v>
      </c>
      <c r="G119">
        <v>3</v>
      </c>
      <c r="H119">
        <v>4</v>
      </c>
      <c r="I119">
        <v>1</v>
      </c>
      <c r="J119">
        <v>0</v>
      </c>
      <c r="K119">
        <v>0</v>
      </c>
      <c r="L119">
        <v>3</v>
      </c>
      <c r="M119">
        <v>3</v>
      </c>
      <c r="N119">
        <v>9</v>
      </c>
      <c r="O119">
        <v>7</v>
      </c>
      <c r="P119">
        <v>2</v>
      </c>
      <c r="Q119">
        <v>8</v>
      </c>
      <c r="R119">
        <f t="array" ref="R119">SUM(B119:Q119*TRANSPOSE($V$18:$V$33))+$V$17</f>
        <v>-4.459499808134193E-2</v>
      </c>
      <c r="S119" s="9">
        <f t="shared" si="1"/>
        <v>0.48885425312718489</v>
      </c>
    </row>
    <row r="120" spans="1:19" x14ac:dyDescent="0.3">
      <c r="A120">
        <v>0</v>
      </c>
      <c r="B120">
        <v>36</v>
      </c>
      <c r="C120">
        <v>1</v>
      </c>
      <c r="D120">
        <v>3</v>
      </c>
      <c r="E120">
        <v>1</v>
      </c>
      <c r="F120">
        <v>1</v>
      </c>
      <c r="G120">
        <v>3</v>
      </c>
      <c r="H120">
        <v>4</v>
      </c>
      <c r="I120">
        <v>2</v>
      </c>
      <c r="J120">
        <v>5</v>
      </c>
      <c r="K120">
        <v>0</v>
      </c>
      <c r="L120">
        <v>1</v>
      </c>
      <c r="M120">
        <v>3</v>
      </c>
      <c r="N120">
        <v>1</v>
      </c>
      <c r="O120">
        <v>0</v>
      </c>
      <c r="P120">
        <v>0</v>
      </c>
      <c r="Q120">
        <v>0</v>
      </c>
      <c r="R120">
        <f t="array" ref="R120">SUM(B120:Q120*TRANSPOSE($V$18:$V$33))+$V$17</f>
        <v>8.3649013776694203E-2</v>
      </c>
      <c r="S120" s="9">
        <f t="shared" si="1"/>
        <v>0.52089790362581312</v>
      </c>
    </row>
    <row r="121" spans="1:19" x14ac:dyDescent="0.3">
      <c r="A121">
        <v>0</v>
      </c>
      <c r="B121">
        <v>43</v>
      </c>
      <c r="C121">
        <v>2</v>
      </c>
      <c r="D121">
        <v>26</v>
      </c>
      <c r="E121">
        <v>3</v>
      </c>
      <c r="F121">
        <v>0</v>
      </c>
      <c r="G121">
        <v>3</v>
      </c>
      <c r="H121">
        <v>4</v>
      </c>
      <c r="I121">
        <v>1</v>
      </c>
      <c r="J121">
        <v>1</v>
      </c>
      <c r="K121">
        <v>1</v>
      </c>
      <c r="L121">
        <v>4</v>
      </c>
      <c r="M121">
        <v>4</v>
      </c>
      <c r="N121">
        <v>25</v>
      </c>
      <c r="O121">
        <v>12</v>
      </c>
      <c r="P121">
        <v>4</v>
      </c>
      <c r="Q121">
        <v>12</v>
      </c>
      <c r="R121">
        <f t="array" ref="R121">SUM(B121:Q121*TRANSPOSE($V$18:$V$33))+$V$17</f>
        <v>9.6690753123663598E-2</v>
      </c>
      <c r="S121" s="9">
        <f t="shared" si="1"/>
        <v>0.5241513726483864</v>
      </c>
    </row>
    <row r="122" spans="1:19" x14ac:dyDescent="0.3">
      <c r="A122">
        <v>0</v>
      </c>
      <c r="B122">
        <v>30</v>
      </c>
      <c r="C122">
        <v>1</v>
      </c>
      <c r="D122">
        <v>23</v>
      </c>
      <c r="E122">
        <v>1</v>
      </c>
      <c r="F122">
        <v>0</v>
      </c>
      <c r="G122">
        <v>1</v>
      </c>
      <c r="H122">
        <v>3</v>
      </c>
      <c r="I122">
        <v>2</v>
      </c>
      <c r="J122">
        <v>1</v>
      </c>
      <c r="K122">
        <v>0</v>
      </c>
      <c r="L122">
        <v>3</v>
      </c>
      <c r="M122">
        <v>2</v>
      </c>
      <c r="N122">
        <v>10</v>
      </c>
      <c r="O122">
        <v>7</v>
      </c>
      <c r="P122">
        <v>0</v>
      </c>
      <c r="Q122">
        <v>9</v>
      </c>
      <c r="R122">
        <f t="array" ref="R122">SUM(B122:Q122*TRANSPOSE($V$18:$V$33))+$V$17</f>
        <v>0.17093046324524597</v>
      </c>
      <c r="S122" s="9">
        <f t="shared" si="1"/>
        <v>0.54262447637438782</v>
      </c>
    </row>
    <row r="123" spans="1:19" x14ac:dyDescent="0.3">
      <c r="A123">
        <v>0</v>
      </c>
      <c r="B123">
        <v>33</v>
      </c>
      <c r="C123">
        <v>2</v>
      </c>
      <c r="D123">
        <v>22</v>
      </c>
      <c r="E123">
        <v>3</v>
      </c>
      <c r="F123">
        <v>0</v>
      </c>
      <c r="G123">
        <v>3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4</v>
      </c>
      <c r="N123">
        <v>7</v>
      </c>
      <c r="O123">
        <v>7</v>
      </c>
      <c r="P123">
        <v>0</v>
      </c>
      <c r="Q123">
        <v>7</v>
      </c>
      <c r="R123">
        <f t="array" ref="R123">SUM(B123:Q123*TRANSPOSE($V$18:$V$33))+$V$17</f>
        <v>8.4282910954915136E-2</v>
      </c>
      <c r="S123" s="9">
        <f t="shared" si="1"/>
        <v>0.52105608258020431</v>
      </c>
    </row>
    <row r="124" spans="1:19" x14ac:dyDescent="0.3">
      <c r="A124">
        <v>1</v>
      </c>
      <c r="B124">
        <v>56</v>
      </c>
      <c r="C124">
        <v>1</v>
      </c>
      <c r="D124">
        <v>14</v>
      </c>
      <c r="E124">
        <v>2</v>
      </c>
      <c r="F124">
        <v>1</v>
      </c>
      <c r="G124">
        <v>3</v>
      </c>
      <c r="H124">
        <v>2</v>
      </c>
      <c r="I124">
        <v>1</v>
      </c>
      <c r="J124">
        <v>9</v>
      </c>
      <c r="K124">
        <v>1</v>
      </c>
      <c r="L124">
        <v>1</v>
      </c>
      <c r="M124">
        <v>3</v>
      </c>
      <c r="N124">
        <v>5</v>
      </c>
      <c r="O124">
        <v>4</v>
      </c>
      <c r="P124">
        <v>4</v>
      </c>
      <c r="Q124">
        <v>3</v>
      </c>
      <c r="R124">
        <f t="array" ref="R124">SUM(B124:Q124*TRANSPOSE($V$18:$V$33))+$V$17</f>
        <v>0.35498294252840334</v>
      </c>
      <c r="S124" s="9">
        <f t="shared" si="1"/>
        <v>0.58781648802142616</v>
      </c>
    </row>
    <row r="125" spans="1:19" x14ac:dyDescent="0.3">
      <c r="A125">
        <v>0</v>
      </c>
      <c r="B125">
        <v>51</v>
      </c>
      <c r="C125">
        <v>1</v>
      </c>
      <c r="D125">
        <v>6</v>
      </c>
      <c r="E125">
        <v>1</v>
      </c>
      <c r="F125">
        <v>0</v>
      </c>
      <c r="G125">
        <v>3</v>
      </c>
      <c r="H125">
        <v>3</v>
      </c>
      <c r="I125">
        <v>0</v>
      </c>
      <c r="J125">
        <v>7</v>
      </c>
      <c r="K125">
        <v>0</v>
      </c>
      <c r="L125">
        <v>3</v>
      </c>
      <c r="M125">
        <v>3</v>
      </c>
      <c r="N125">
        <v>20</v>
      </c>
      <c r="O125">
        <v>18</v>
      </c>
      <c r="P125">
        <v>15</v>
      </c>
      <c r="Q125">
        <v>15</v>
      </c>
      <c r="R125">
        <f t="array" ref="R125">SUM(B125:Q125*TRANSPOSE($V$18:$V$33))+$V$17</f>
        <v>7.3024945522839113E-2</v>
      </c>
      <c r="S125" s="9">
        <f t="shared" si="1"/>
        <v>0.51824623750902465</v>
      </c>
    </row>
    <row r="126" spans="1:19" x14ac:dyDescent="0.3">
      <c r="A126">
        <v>1</v>
      </c>
      <c r="B126">
        <v>31</v>
      </c>
      <c r="C126">
        <v>2</v>
      </c>
      <c r="D126">
        <v>6</v>
      </c>
      <c r="E126">
        <v>2</v>
      </c>
      <c r="F126">
        <v>0</v>
      </c>
      <c r="G126">
        <v>1</v>
      </c>
      <c r="H126">
        <v>3</v>
      </c>
      <c r="I126">
        <v>1</v>
      </c>
      <c r="J126">
        <v>4</v>
      </c>
      <c r="K126">
        <v>1</v>
      </c>
      <c r="L126">
        <v>2</v>
      </c>
      <c r="M126">
        <v>2</v>
      </c>
      <c r="N126">
        <v>7</v>
      </c>
      <c r="O126">
        <v>7</v>
      </c>
      <c r="P126">
        <v>7</v>
      </c>
      <c r="Q126">
        <v>7</v>
      </c>
      <c r="R126">
        <f t="array" ref="R126">SUM(B126:Q126*TRANSPOSE($V$18:$V$33))+$V$17</f>
        <v>0.5502304265870297</v>
      </c>
      <c r="S126" s="9">
        <f t="shared" si="1"/>
        <v>0.6341758147127653</v>
      </c>
    </row>
    <row r="127" spans="1:19" x14ac:dyDescent="0.3">
      <c r="A127">
        <v>0</v>
      </c>
      <c r="B127">
        <v>26</v>
      </c>
      <c r="C127">
        <v>1</v>
      </c>
      <c r="D127">
        <v>6</v>
      </c>
      <c r="E127">
        <v>3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0</v>
      </c>
      <c r="L127">
        <v>3</v>
      </c>
      <c r="M127">
        <v>2</v>
      </c>
      <c r="N127">
        <v>5</v>
      </c>
      <c r="O127">
        <v>4</v>
      </c>
      <c r="P127">
        <v>4</v>
      </c>
      <c r="Q127">
        <v>3</v>
      </c>
      <c r="R127">
        <f t="array" ref="R127">SUM(B127:Q127*TRANSPOSE($V$18:$V$33))+$V$17</f>
        <v>0.204556412859901</v>
      </c>
      <c r="S127" s="9">
        <f t="shared" si="1"/>
        <v>0.55095627979083639</v>
      </c>
    </row>
    <row r="128" spans="1:19" x14ac:dyDescent="0.3">
      <c r="A128">
        <v>1</v>
      </c>
      <c r="B128">
        <v>58</v>
      </c>
      <c r="C128">
        <v>1</v>
      </c>
      <c r="D128">
        <v>23</v>
      </c>
      <c r="E128">
        <v>4</v>
      </c>
      <c r="F128">
        <v>1</v>
      </c>
      <c r="G128">
        <v>3</v>
      </c>
      <c r="H128">
        <v>4</v>
      </c>
      <c r="I128">
        <v>1</v>
      </c>
      <c r="J128">
        <v>1</v>
      </c>
      <c r="K128">
        <v>0</v>
      </c>
      <c r="L128">
        <v>4</v>
      </c>
      <c r="M128">
        <v>2</v>
      </c>
      <c r="N128">
        <v>40</v>
      </c>
      <c r="O128">
        <v>10</v>
      </c>
      <c r="P128">
        <v>15</v>
      </c>
      <c r="Q128">
        <v>6</v>
      </c>
      <c r="R128">
        <f t="array" ref="R128">SUM(B128:Q128*TRANSPOSE($V$18:$V$33))+$V$17</f>
        <v>-4.5063344950363016E-2</v>
      </c>
      <c r="S128" s="9">
        <f t="shared" si="1"/>
        <v>0.48873723733849628</v>
      </c>
    </row>
    <row r="129" spans="1:19" x14ac:dyDescent="0.3">
      <c r="A129">
        <v>1</v>
      </c>
      <c r="B129">
        <v>19</v>
      </c>
      <c r="C129">
        <v>2</v>
      </c>
      <c r="D129">
        <v>22</v>
      </c>
      <c r="E129">
        <v>4</v>
      </c>
      <c r="F129">
        <v>0</v>
      </c>
      <c r="G129">
        <v>3</v>
      </c>
      <c r="H129">
        <v>3</v>
      </c>
      <c r="I129">
        <v>0</v>
      </c>
      <c r="J129">
        <v>1</v>
      </c>
      <c r="K129">
        <v>1</v>
      </c>
      <c r="L129">
        <v>4</v>
      </c>
      <c r="M129">
        <v>2</v>
      </c>
      <c r="N129">
        <v>0</v>
      </c>
      <c r="O129">
        <v>0</v>
      </c>
      <c r="P129">
        <v>0</v>
      </c>
      <c r="Q129">
        <v>0</v>
      </c>
      <c r="R129">
        <f t="array" ref="R129">SUM(B129:Q129*TRANSPOSE($V$18:$V$33))+$V$17</f>
        <v>0.52868528818586591</v>
      </c>
      <c r="S129" s="9">
        <f t="shared" si="1"/>
        <v>0.62916363466320702</v>
      </c>
    </row>
    <row r="130" spans="1:19" x14ac:dyDescent="0.3">
      <c r="A130">
        <v>0</v>
      </c>
      <c r="B130">
        <v>22</v>
      </c>
      <c r="C130">
        <v>1</v>
      </c>
      <c r="D130">
        <v>2</v>
      </c>
      <c r="E130">
        <v>3</v>
      </c>
      <c r="F130">
        <v>0</v>
      </c>
      <c r="G130">
        <v>3</v>
      </c>
      <c r="H130">
        <v>4</v>
      </c>
      <c r="I130">
        <v>1</v>
      </c>
      <c r="J130">
        <v>0</v>
      </c>
      <c r="K130">
        <v>0</v>
      </c>
      <c r="L130">
        <v>3</v>
      </c>
      <c r="M130">
        <v>3</v>
      </c>
      <c r="N130">
        <v>2</v>
      </c>
      <c r="O130">
        <v>1</v>
      </c>
      <c r="P130">
        <v>2</v>
      </c>
      <c r="Q130">
        <v>1</v>
      </c>
      <c r="R130">
        <f t="array" ref="R130">SUM(B130:Q130*TRANSPOSE($V$18:$V$33))+$V$17</f>
        <v>9.7736145395215246E-2</v>
      </c>
      <c r="S130" s="9">
        <f t="shared" si="1"/>
        <v>0.52441207731097172</v>
      </c>
    </row>
    <row r="131" spans="1:19" x14ac:dyDescent="0.3">
      <c r="A131">
        <v>0</v>
      </c>
      <c r="B131">
        <v>49</v>
      </c>
      <c r="C131">
        <v>1</v>
      </c>
      <c r="D131">
        <v>20</v>
      </c>
      <c r="E131">
        <v>3</v>
      </c>
      <c r="F131">
        <v>1</v>
      </c>
      <c r="G131">
        <v>3</v>
      </c>
      <c r="H131">
        <v>1</v>
      </c>
      <c r="I131">
        <v>1</v>
      </c>
      <c r="J131">
        <v>1</v>
      </c>
      <c r="K131">
        <v>0</v>
      </c>
      <c r="L131">
        <v>3</v>
      </c>
      <c r="M131">
        <v>2</v>
      </c>
      <c r="N131">
        <v>15</v>
      </c>
      <c r="O131">
        <v>11</v>
      </c>
      <c r="P131">
        <v>5</v>
      </c>
      <c r="Q131">
        <v>11</v>
      </c>
      <c r="R131">
        <f t="array" ref="R131">SUM(B131:Q131*TRANSPOSE($V$18:$V$33))+$V$17</f>
        <v>-4.2823173955274352E-2</v>
      </c>
      <c r="S131" s="9">
        <f t="shared" ref="S131:S194" si="2">$X$1^R131/(1+$X$1^R131)</f>
        <v>0.48929695177021043</v>
      </c>
    </row>
    <row r="132" spans="1:19" x14ac:dyDescent="0.3">
      <c r="A132">
        <v>0</v>
      </c>
      <c r="B132">
        <v>43</v>
      </c>
      <c r="C132">
        <v>1</v>
      </c>
      <c r="D132">
        <v>28</v>
      </c>
      <c r="E132">
        <v>2</v>
      </c>
      <c r="F132">
        <v>1</v>
      </c>
      <c r="G132">
        <v>4</v>
      </c>
      <c r="H132">
        <v>3</v>
      </c>
      <c r="I132">
        <v>0</v>
      </c>
      <c r="J132">
        <v>4</v>
      </c>
      <c r="K132">
        <v>0</v>
      </c>
      <c r="L132">
        <v>4</v>
      </c>
      <c r="M132">
        <v>3</v>
      </c>
      <c r="N132">
        <v>3</v>
      </c>
      <c r="O132">
        <v>2</v>
      </c>
      <c r="P132">
        <v>1</v>
      </c>
      <c r="Q132">
        <v>2</v>
      </c>
      <c r="R132">
        <f t="array" ref="R132">SUM(B132:Q132*TRANSPOSE($V$18:$V$33))+$V$17</f>
        <v>0.11182605069348639</v>
      </c>
      <c r="S132" s="9">
        <f t="shared" si="2"/>
        <v>0.52792452628130049</v>
      </c>
    </row>
    <row r="133" spans="1:19" x14ac:dyDescent="0.3">
      <c r="A133">
        <v>0</v>
      </c>
      <c r="B133">
        <v>50</v>
      </c>
      <c r="C133">
        <v>2</v>
      </c>
      <c r="D133">
        <v>12</v>
      </c>
      <c r="E133">
        <v>3</v>
      </c>
      <c r="F133">
        <v>1</v>
      </c>
      <c r="G133">
        <v>3</v>
      </c>
      <c r="H133">
        <v>4</v>
      </c>
      <c r="I133">
        <v>0</v>
      </c>
      <c r="J133">
        <v>4</v>
      </c>
      <c r="K133">
        <v>0</v>
      </c>
      <c r="L133">
        <v>4</v>
      </c>
      <c r="M133">
        <v>3</v>
      </c>
      <c r="N133">
        <v>2</v>
      </c>
      <c r="O133">
        <v>2</v>
      </c>
      <c r="P133">
        <v>2</v>
      </c>
      <c r="Q133">
        <v>1</v>
      </c>
      <c r="R133">
        <f t="array" ref="R133">SUM(B133:Q133*TRANSPOSE($V$18:$V$33))+$V$17</f>
        <v>5.1062985444975451E-2</v>
      </c>
      <c r="S133" s="9">
        <f t="shared" si="2"/>
        <v>0.51276165052531597</v>
      </c>
    </row>
    <row r="134" spans="1:19" x14ac:dyDescent="0.3">
      <c r="A134">
        <v>1</v>
      </c>
      <c r="B134">
        <v>31</v>
      </c>
      <c r="C134">
        <v>2</v>
      </c>
      <c r="D134">
        <v>20</v>
      </c>
      <c r="E134">
        <v>2</v>
      </c>
      <c r="F134">
        <v>1</v>
      </c>
      <c r="G134">
        <v>1</v>
      </c>
      <c r="H134">
        <v>3</v>
      </c>
      <c r="I134">
        <v>1</v>
      </c>
      <c r="J134">
        <v>3</v>
      </c>
      <c r="K134">
        <v>1</v>
      </c>
      <c r="L134">
        <v>3</v>
      </c>
      <c r="M134">
        <v>3</v>
      </c>
      <c r="N134">
        <v>2</v>
      </c>
      <c r="O134">
        <v>2</v>
      </c>
      <c r="P134">
        <v>2</v>
      </c>
      <c r="Q134">
        <v>2</v>
      </c>
      <c r="R134">
        <f t="array" ref="R134">SUM(B134:Q134*TRANSPOSE($V$18:$V$33))+$V$17</f>
        <v>0.53399189717231832</v>
      </c>
      <c r="S134" s="9">
        <f t="shared" si="2"/>
        <v>0.63040077630349101</v>
      </c>
    </row>
    <row r="135" spans="1:19" x14ac:dyDescent="0.3">
      <c r="A135">
        <v>0</v>
      </c>
      <c r="B135">
        <v>41</v>
      </c>
      <c r="C135">
        <v>2</v>
      </c>
      <c r="D135">
        <v>9</v>
      </c>
      <c r="E135">
        <v>3</v>
      </c>
      <c r="F135">
        <v>0</v>
      </c>
      <c r="G135">
        <v>3</v>
      </c>
      <c r="H135">
        <v>3</v>
      </c>
      <c r="I135">
        <v>2</v>
      </c>
      <c r="J135">
        <v>3</v>
      </c>
      <c r="K135">
        <v>1</v>
      </c>
      <c r="L135">
        <v>3</v>
      </c>
      <c r="M135">
        <v>3</v>
      </c>
      <c r="N135">
        <v>9</v>
      </c>
      <c r="O135">
        <v>7</v>
      </c>
      <c r="P135">
        <v>0</v>
      </c>
      <c r="Q135">
        <v>7</v>
      </c>
      <c r="R135">
        <f t="array" ref="R135">SUM(B135:Q135*TRANSPOSE($V$18:$V$33))+$V$17</f>
        <v>0.12171854998236131</v>
      </c>
      <c r="S135" s="9">
        <f t="shared" si="2"/>
        <v>0.53038898070201046</v>
      </c>
    </row>
    <row r="136" spans="1:19" x14ac:dyDescent="0.3">
      <c r="A136">
        <v>0</v>
      </c>
      <c r="B136">
        <v>26</v>
      </c>
      <c r="C136">
        <v>0</v>
      </c>
      <c r="D136">
        <v>25</v>
      </c>
      <c r="E136">
        <v>3</v>
      </c>
      <c r="F136">
        <v>1</v>
      </c>
      <c r="G136">
        <v>3</v>
      </c>
      <c r="H136">
        <v>3</v>
      </c>
      <c r="I136">
        <v>1</v>
      </c>
      <c r="J136">
        <v>1</v>
      </c>
      <c r="K136">
        <v>0</v>
      </c>
      <c r="L136">
        <v>4</v>
      </c>
      <c r="M136">
        <v>3</v>
      </c>
      <c r="N136">
        <v>8</v>
      </c>
      <c r="O136">
        <v>7</v>
      </c>
      <c r="P136">
        <v>5</v>
      </c>
      <c r="Q136">
        <v>7</v>
      </c>
      <c r="R136">
        <f t="array" ref="R136">SUM(B136:Q136*TRANSPOSE($V$18:$V$33))+$V$17</f>
        <v>2.5966966816695081E-2</v>
      </c>
      <c r="S136" s="9">
        <f t="shared" si="2"/>
        <v>0.50649070397791363</v>
      </c>
    </row>
    <row r="137" spans="1:19" x14ac:dyDescent="0.3">
      <c r="A137">
        <v>0</v>
      </c>
      <c r="B137">
        <v>36</v>
      </c>
      <c r="C137">
        <v>1</v>
      </c>
      <c r="D137">
        <v>6</v>
      </c>
      <c r="E137">
        <v>2</v>
      </c>
      <c r="F137">
        <v>0</v>
      </c>
      <c r="G137">
        <v>3</v>
      </c>
      <c r="H137">
        <v>2</v>
      </c>
      <c r="I137">
        <v>2</v>
      </c>
      <c r="J137">
        <v>6</v>
      </c>
      <c r="K137">
        <v>0</v>
      </c>
      <c r="L137">
        <v>4</v>
      </c>
      <c r="M137">
        <v>3</v>
      </c>
      <c r="N137">
        <v>3</v>
      </c>
      <c r="O137">
        <v>2</v>
      </c>
      <c r="P137">
        <v>0</v>
      </c>
      <c r="Q137">
        <v>1</v>
      </c>
      <c r="R137">
        <f t="array" ref="R137">SUM(B137:Q137*TRANSPOSE($V$18:$V$33))+$V$17</f>
        <v>9.5884534836500834E-2</v>
      </c>
      <c r="S137" s="9">
        <f t="shared" si="2"/>
        <v>0.52395030528023012</v>
      </c>
    </row>
    <row r="138" spans="1:19" x14ac:dyDescent="0.3">
      <c r="A138">
        <v>1</v>
      </c>
      <c r="B138">
        <v>51</v>
      </c>
      <c r="C138">
        <v>1</v>
      </c>
      <c r="D138">
        <v>8</v>
      </c>
      <c r="E138">
        <v>1</v>
      </c>
      <c r="F138">
        <v>0</v>
      </c>
      <c r="G138">
        <v>1</v>
      </c>
      <c r="H138">
        <v>4</v>
      </c>
      <c r="I138">
        <v>0</v>
      </c>
      <c r="J138">
        <v>2</v>
      </c>
      <c r="K138">
        <v>0</v>
      </c>
      <c r="L138">
        <v>4</v>
      </c>
      <c r="M138">
        <v>3</v>
      </c>
      <c r="N138">
        <v>4</v>
      </c>
      <c r="O138">
        <v>2</v>
      </c>
      <c r="P138">
        <v>0</v>
      </c>
      <c r="Q138">
        <v>3</v>
      </c>
      <c r="R138">
        <f t="array" ref="R138">SUM(B138:Q138*TRANSPOSE($V$18:$V$33))+$V$17</f>
        <v>0.16390105417841594</v>
      </c>
      <c r="S138" s="9">
        <f t="shared" si="2"/>
        <v>0.54087956076457699</v>
      </c>
    </row>
    <row r="139" spans="1:19" x14ac:dyDescent="0.3">
      <c r="A139">
        <v>0</v>
      </c>
      <c r="B139">
        <v>39</v>
      </c>
      <c r="C139">
        <v>2</v>
      </c>
      <c r="D139">
        <v>4</v>
      </c>
      <c r="E139">
        <v>4</v>
      </c>
      <c r="F139">
        <v>1</v>
      </c>
      <c r="G139">
        <v>2</v>
      </c>
      <c r="H139">
        <v>3</v>
      </c>
      <c r="I139">
        <v>1</v>
      </c>
      <c r="J139">
        <v>4</v>
      </c>
      <c r="K139">
        <v>0</v>
      </c>
      <c r="L139">
        <v>3</v>
      </c>
      <c r="M139">
        <v>4</v>
      </c>
      <c r="N139">
        <v>15</v>
      </c>
      <c r="O139">
        <v>11</v>
      </c>
      <c r="P139">
        <v>5</v>
      </c>
      <c r="Q139">
        <v>9</v>
      </c>
      <c r="R139">
        <f t="array" ref="R139">SUM(B139:Q139*TRANSPOSE($V$18:$V$33))+$V$17</f>
        <v>-4.9473147885835123E-2</v>
      </c>
      <c r="S139" s="9">
        <f t="shared" si="2"/>
        <v>0.48763551673415462</v>
      </c>
    </row>
    <row r="140" spans="1:19" x14ac:dyDescent="0.3">
      <c r="A140">
        <v>0</v>
      </c>
      <c r="B140">
        <v>25</v>
      </c>
      <c r="C140">
        <v>2</v>
      </c>
      <c r="D140">
        <v>28</v>
      </c>
      <c r="E140">
        <v>1</v>
      </c>
      <c r="F140">
        <v>0</v>
      </c>
      <c r="G140">
        <v>2</v>
      </c>
      <c r="H140">
        <v>3</v>
      </c>
      <c r="I140">
        <v>1</v>
      </c>
      <c r="J140">
        <v>2</v>
      </c>
      <c r="K140">
        <v>0</v>
      </c>
      <c r="L140">
        <v>4</v>
      </c>
      <c r="M140">
        <v>3</v>
      </c>
      <c r="N140">
        <v>2</v>
      </c>
      <c r="O140">
        <v>2</v>
      </c>
      <c r="P140">
        <v>2</v>
      </c>
      <c r="Q140">
        <v>2</v>
      </c>
      <c r="R140">
        <f t="array" ref="R140">SUM(B140:Q140*TRANSPOSE($V$18:$V$33))+$V$17</f>
        <v>0.37036794798925898</v>
      </c>
      <c r="S140" s="9">
        <f t="shared" si="2"/>
        <v>0.59153860612304143</v>
      </c>
    </row>
    <row r="141" spans="1:19" x14ac:dyDescent="0.3">
      <c r="A141">
        <v>0</v>
      </c>
      <c r="B141">
        <v>30</v>
      </c>
      <c r="C141">
        <v>0</v>
      </c>
      <c r="D141">
        <v>9</v>
      </c>
      <c r="E141">
        <v>3</v>
      </c>
      <c r="F141">
        <v>0</v>
      </c>
      <c r="G141">
        <v>3</v>
      </c>
      <c r="H141">
        <v>4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11</v>
      </c>
      <c r="O141">
        <v>9</v>
      </c>
      <c r="P141">
        <v>4</v>
      </c>
      <c r="Q141">
        <v>7</v>
      </c>
      <c r="R141">
        <f t="array" ref="R141">SUM(B141:Q141*TRANSPOSE($V$18:$V$33))+$V$17</f>
        <v>0.17609192906722859</v>
      </c>
      <c r="S141" s="9">
        <f t="shared" si="2"/>
        <v>0.54390504787803118</v>
      </c>
    </row>
    <row r="142" spans="1:19" x14ac:dyDescent="0.3">
      <c r="A142">
        <v>1</v>
      </c>
      <c r="B142">
        <v>32</v>
      </c>
      <c r="C142">
        <v>1</v>
      </c>
      <c r="D142">
        <v>9</v>
      </c>
      <c r="E142">
        <v>1</v>
      </c>
      <c r="F142">
        <v>1</v>
      </c>
      <c r="G142">
        <v>3</v>
      </c>
      <c r="H142">
        <v>1</v>
      </c>
      <c r="I142">
        <v>0</v>
      </c>
      <c r="J142">
        <v>7</v>
      </c>
      <c r="K142">
        <v>0</v>
      </c>
      <c r="L142">
        <v>1</v>
      </c>
      <c r="M142">
        <v>4</v>
      </c>
      <c r="N142">
        <v>5</v>
      </c>
      <c r="O142">
        <v>4</v>
      </c>
      <c r="P142">
        <v>0</v>
      </c>
      <c r="Q142">
        <v>4</v>
      </c>
      <c r="R142">
        <f t="array" ref="R142">SUM(B142:Q142*TRANSPOSE($V$18:$V$33))+$V$17</f>
        <v>0.32084965653367126</v>
      </c>
      <c r="S142" s="9">
        <f t="shared" si="2"/>
        <v>0.57952319962403609</v>
      </c>
    </row>
    <row r="143" spans="1:19" x14ac:dyDescent="0.3">
      <c r="A143">
        <v>0</v>
      </c>
      <c r="B143">
        <v>45</v>
      </c>
      <c r="C143">
        <v>1</v>
      </c>
      <c r="D143">
        <v>29</v>
      </c>
      <c r="E143">
        <v>3</v>
      </c>
      <c r="F143">
        <v>0</v>
      </c>
      <c r="G143">
        <v>3</v>
      </c>
      <c r="H143">
        <v>4</v>
      </c>
      <c r="I143">
        <v>0</v>
      </c>
      <c r="J143">
        <v>5</v>
      </c>
      <c r="K143">
        <v>0</v>
      </c>
      <c r="L143">
        <v>2</v>
      </c>
      <c r="M143">
        <v>2</v>
      </c>
      <c r="N143">
        <v>6</v>
      </c>
      <c r="O143">
        <v>5</v>
      </c>
      <c r="P143">
        <v>0</v>
      </c>
      <c r="Q143">
        <v>3</v>
      </c>
      <c r="R143">
        <f t="array" ref="R143">SUM(B143:Q143*TRANSPOSE($V$18:$V$33))+$V$17</f>
        <v>0.15743666258469324</v>
      </c>
      <c r="S143" s="9">
        <f t="shared" si="2"/>
        <v>0.53927401355321469</v>
      </c>
    </row>
    <row r="144" spans="1:19" x14ac:dyDescent="0.3">
      <c r="A144">
        <v>0</v>
      </c>
      <c r="B144">
        <v>38</v>
      </c>
      <c r="C144">
        <v>1</v>
      </c>
      <c r="D144">
        <v>3</v>
      </c>
      <c r="E144">
        <v>4</v>
      </c>
      <c r="F144">
        <v>1</v>
      </c>
      <c r="G144">
        <v>3</v>
      </c>
      <c r="H144">
        <v>3</v>
      </c>
      <c r="I144">
        <v>0</v>
      </c>
      <c r="J144">
        <v>3</v>
      </c>
      <c r="K144">
        <v>1</v>
      </c>
      <c r="L144">
        <v>2</v>
      </c>
      <c r="M144">
        <v>3</v>
      </c>
      <c r="N144">
        <v>3</v>
      </c>
      <c r="O144">
        <v>2</v>
      </c>
      <c r="P144">
        <v>2</v>
      </c>
      <c r="Q144">
        <v>2</v>
      </c>
      <c r="R144">
        <f t="array" ref="R144">SUM(B144:Q144*TRANSPOSE($V$18:$V$33))+$V$17</f>
        <v>0.29109446366450786</v>
      </c>
      <c r="S144" s="9">
        <f t="shared" si="2"/>
        <v>0.57225666673660924</v>
      </c>
    </row>
    <row r="145" spans="1:19" x14ac:dyDescent="0.3">
      <c r="A145">
        <v>0</v>
      </c>
      <c r="B145">
        <v>30</v>
      </c>
      <c r="C145">
        <v>1</v>
      </c>
      <c r="D145">
        <v>18</v>
      </c>
      <c r="E145">
        <v>1</v>
      </c>
      <c r="F145">
        <v>1</v>
      </c>
      <c r="G145">
        <v>3</v>
      </c>
      <c r="H145">
        <v>3</v>
      </c>
      <c r="I145">
        <v>0</v>
      </c>
      <c r="J145">
        <v>1</v>
      </c>
      <c r="K145">
        <v>0</v>
      </c>
      <c r="L145">
        <v>3</v>
      </c>
      <c r="M145">
        <v>2</v>
      </c>
      <c r="N145">
        <v>5</v>
      </c>
      <c r="O145">
        <v>4</v>
      </c>
      <c r="P145">
        <v>0</v>
      </c>
      <c r="Q145">
        <v>4</v>
      </c>
      <c r="R145">
        <f t="array" ref="R145">SUM(B145:Q145*TRANSPOSE($V$18:$V$33))+$V$17</f>
        <v>0.21985045626772637</v>
      </c>
      <c r="S145" s="9">
        <f t="shared" si="2"/>
        <v>0.55473666716188064</v>
      </c>
    </row>
    <row r="146" spans="1:19" x14ac:dyDescent="0.3">
      <c r="A146">
        <v>0</v>
      </c>
      <c r="B146">
        <v>32</v>
      </c>
      <c r="C146">
        <v>2</v>
      </c>
      <c r="D146">
        <v>9</v>
      </c>
      <c r="E146">
        <v>4</v>
      </c>
      <c r="F146">
        <v>0</v>
      </c>
      <c r="G146">
        <v>1</v>
      </c>
      <c r="H146">
        <v>4</v>
      </c>
      <c r="I146">
        <v>2</v>
      </c>
      <c r="J146">
        <v>0</v>
      </c>
      <c r="K146">
        <v>0</v>
      </c>
      <c r="L146">
        <v>4</v>
      </c>
      <c r="M146">
        <v>4</v>
      </c>
      <c r="N146">
        <v>8</v>
      </c>
      <c r="O146">
        <v>7</v>
      </c>
      <c r="P146">
        <v>0</v>
      </c>
      <c r="Q146">
        <v>7</v>
      </c>
      <c r="R146">
        <f t="array" ref="R146">SUM(B146:Q146*TRANSPOSE($V$18:$V$33))+$V$17</f>
        <v>-8.6587801231371331E-2</v>
      </c>
      <c r="S146" s="9">
        <f t="shared" si="2"/>
        <v>0.4783688045459184</v>
      </c>
    </row>
    <row r="147" spans="1:19" x14ac:dyDescent="0.3">
      <c r="A147">
        <v>0</v>
      </c>
      <c r="B147">
        <v>30</v>
      </c>
      <c r="C147">
        <v>1</v>
      </c>
      <c r="D147">
        <v>5</v>
      </c>
      <c r="E147">
        <v>4</v>
      </c>
      <c r="F147">
        <v>1</v>
      </c>
      <c r="G147">
        <v>3</v>
      </c>
      <c r="H147">
        <v>1</v>
      </c>
      <c r="I147">
        <v>2</v>
      </c>
      <c r="J147">
        <v>5</v>
      </c>
      <c r="K147">
        <v>0</v>
      </c>
      <c r="L147">
        <v>4</v>
      </c>
      <c r="M147">
        <v>3</v>
      </c>
      <c r="N147">
        <v>3</v>
      </c>
      <c r="O147">
        <v>2</v>
      </c>
      <c r="P147">
        <v>2</v>
      </c>
      <c r="Q147">
        <v>2</v>
      </c>
      <c r="R147">
        <f t="array" ref="R147">SUM(B147:Q147*TRANSPOSE($V$18:$V$33))+$V$17</f>
        <v>5.0811023244249021E-2</v>
      </c>
      <c r="S147" s="9">
        <f t="shared" si="2"/>
        <v>0.51269870733446654</v>
      </c>
    </row>
    <row r="148" spans="1:19" x14ac:dyDescent="0.3">
      <c r="A148">
        <v>0</v>
      </c>
      <c r="B148">
        <v>30</v>
      </c>
      <c r="C148">
        <v>1</v>
      </c>
      <c r="D148">
        <v>2</v>
      </c>
      <c r="E148">
        <v>2</v>
      </c>
      <c r="F148">
        <v>0</v>
      </c>
      <c r="G148">
        <v>2</v>
      </c>
      <c r="H148">
        <v>4</v>
      </c>
      <c r="I148">
        <v>0</v>
      </c>
      <c r="J148">
        <v>0</v>
      </c>
      <c r="K148">
        <v>0</v>
      </c>
      <c r="L148">
        <v>4</v>
      </c>
      <c r="M148">
        <v>3</v>
      </c>
      <c r="N148">
        <v>5</v>
      </c>
      <c r="O148">
        <v>3</v>
      </c>
      <c r="P148">
        <v>1</v>
      </c>
      <c r="Q148">
        <v>2</v>
      </c>
      <c r="R148">
        <f t="array" ref="R148">SUM(B148:Q148*TRANSPOSE($V$18:$V$33))+$V$17</f>
        <v>0.16368113076783419</v>
      </c>
      <c r="S148" s="9">
        <f t="shared" si="2"/>
        <v>0.54082495260627395</v>
      </c>
    </row>
    <row r="149" spans="1:19" x14ac:dyDescent="0.3">
      <c r="A149">
        <v>0</v>
      </c>
      <c r="B149">
        <v>41</v>
      </c>
      <c r="C149">
        <v>1</v>
      </c>
      <c r="D149">
        <v>10</v>
      </c>
      <c r="E149">
        <v>4</v>
      </c>
      <c r="F149">
        <v>0</v>
      </c>
      <c r="G149">
        <v>2</v>
      </c>
      <c r="H149">
        <v>1</v>
      </c>
      <c r="I149">
        <v>2</v>
      </c>
      <c r="J149">
        <v>4</v>
      </c>
      <c r="K149">
        <v>0</v>
      </c>
      <c r="L149">
        <v>2</v>
      </c>
      <c r="M149">
        <v>2</v>
      </c>
      <c r="N149">
        <v>7</v>
      </c>
      <c r="O149">
        <v>6</v>
      </c>
      <c r="P149">
        <v>7</v>
      </c>
      <c r="Q149">
        <v>7</v>
      </c>
      <c r="R149">
        <f t="array" ref="R149">SUM(B149:Q149*TRANSPOSE($V$18:$V$33))+$V$17</f>
        <v>0.12202123308423329</v>
      </c>
      <c r="S149" s="9">
        <f t="shared" si="2"/>
        <v>0.53046436344183756</v>
      </c>
    </row>
    <row r="150" spans="1:19" x14ac:dyDescent="0.3">
      <c r="A150">
        <v>0</v>
      </c>
      <c r="B150">
        <v>41</v>
      </c>
      <c r="C150">
        <v>1</v>
      </c>
      <c r="D150">
        <v>9</v>
      </c>
      <c r="E150">
        <v>3</v>
      </c>
      <c r="F150">
        <v>0</v>
      </c>
      <c r="G150">
        <v>3</v>
      </c>
      <c r="H150">
        <v>1</v>
      </c>
      <c r="I150">
        <v>1</v>
      </c>
      <c r="J150">
        <v>2</v>
      </c>
      <c r="K150">
        <v>0</v>
      </c>
      <c r="L150">
        <v>4</v>
      </c>
      <c r="M150">
        <v>3</v>
      </c>
      <c r="N150">
        <v>5</v>
      </c>
      <c r="O150">
        <v>0</v>
      </c>
      <c r="P150">
        <v>1</v>
      </c>
      <c r="Q150">
        <v>4</v>
      </c>
      <c r="R150">
        <f t="array" ref="R150">SUM(B150:Q150*TRANSPOSE($V$18:$V$33))+$V$17</f>
        <v>9.9415310782852595E-2</v>
      </c>
      <c r="S150" s="9">
        <f t="shared" si="2"/>
        <v>0.52483080727694276</v>
      </c>
    </row>
    <row r="151" spans="1:19" x14ac:dyDescent="0.3">
      <c r="A151">
        <v>0</v>
      </c>
      <c r="B151">
        <v>19</v>
      </c>
      <c r="C151">
        <v>1</v>
      </c>
      <c r="D151">
        <v>3</v>
      </c>
      <c r="E151">
        <v>2</v>
      </c>
      <c r="F151">
        <v>1</v>
      </c>
      <c r="G151">
        <v>3</v>
      </c>
      <c r="H151">
        <v>2</v>
      </c>
      <c r="I151">
        <v>0</v>
      </c>
      <c r="J151">
        <v>1</v>
      </c>
      <c r="K151">
        <v>0</v>
      </c>
      <c r="L151">
        <v>4</v>
      </c>
      <c r="M151">
        <v>3</v>
      </c>
      <c r="N151">
        <v>1</v>
      </c>
      <c r="O151">
        <v>0</v>
      </c>
      <c r="P151">
        <v>0</v>
      </c>
      <c r="Q151">
        <v>0</v>
      </c>
      <c r="R151">
        <f t="array" ref="R151">SUM(B151:Q151*TRANSPOSE($V$18:$V$33))+$V$17</f>
        <v>0.26564831594950056</v>
      </c>
      <c r="S151" s="9">
        <f t="shared" si="2"/>
        <v>0.56601749672096957</v>
      </c>
    </row>
    <row r="152" spans="1:19" x14ac:dyDescent="0.3">
      <c r="A152">
        <v>0</v>
      </c>
      <c r="B152">
        <v>40</v>
      </c>
      <c r="C152">
        <v>1</v>
      </c>
      <c r="D152">
        <v>26</v>
      </c>
      <c r="E152">
        <v>2</v>
      </c>
      <c r="F152">
        <v>1</v>
      </c>
      <c r="G152">
        <v>3</v>
      </c>
      <c r="H152">
        <v>2</v>
      </c>
      <c r="I152">
        <v>2</v>
      </c>
      <c r="J152">
        <v>1</v>
      </c>
      <c r="K152">
        <v>0</v>
      </c>
      <c r="L152">
        <v>1</v>
      </c>
      <c r="M152">
        <v>3</v>
      </c>
      <c r="N152">
        <v>20</v>
      </c>
      <c r="O152">
        <v>7</v>
      </c>
      <c r="P152">
        <v>2</v>
      </c>
      <c r="Q152">
        <v>13</v>
      </c>
      <c r="R152">
        <f t="array" ref="R152">SUM(B152:Q152*TRANSPOSE($V$18:$V$33))+$V$17</f>
        <v>-2.9120058604536037E-2</v>
      </c>
      <c r="S152" s="9">
        <f t="shared" si="2"/>
        <v>0.49272125440918818</v>
      </c>
    </row>
    <row r="153" spans="1:19" x14ac:dyDescent="0.3">
      <c r="A153">
        <v>0</v>
      </c>
      <c r="B153">
        <v>35</v>
      </c>
      <c r="C153">
        <v>2</v>
      </c>
      <c r="D153">
        <v>1</v>
      </c>
      <c r="E153">
        <v>3</v>
      </c>
      <c r="F153">
        <v>0</v>
      </c>
      <c r="G153">
        <v>3</v>
      </c>
      <c r="H153">
        <v>2</v>
      </c>
      <c r="I153">
        <v>1</v>
      </c>
      <c r="J153">
        <v>1</v>
      </c>
      <c r="K153">
        <v>0</v>
      </c>
      <c r="L153">
        <v>1</v>
      </c>
      <c r="M153">
        <v>3</v>
      </c>
      <c r="N153">
        <v>10</v>
      </c>
      <c r="O153">
        <v>8</v>
      </c>
      <c r="P153">
        <v>0</v>
      </c>
      <c r="Q153">
        <v>6</v>
      </c>
      <c r="R153">
        <f t="array" ref="R153">SUM(B153:Q153*TRANSPOSE($V$18:$V$33))+$V$17</f>
        <v>4.8526525120240471E-2</v>
      </c>
      <c r="S153" s="9">
        <f t="shared" si="2"/>
        <v>0.51212799406698029</v>
      </c>
    </row>
    <row r="154" spans="1:19" x14ac:dyDescent="0.3">
      <c r="A154">
        <v>0</v>
      </c>
      <c r="B154">
        <v>53</v>
      </c>
      <c r="C154">
        <v>2</v>
      </c>
      <c r="D154">
        <v>6</v>
      </c>
      <c r="E154">
        <v>2</v>
      </c>
      <c r="F154">
        <v>0</v>
      </c>
      <c r="G154">
        <v>3</v>
      </c>
      <c r="H154">
        <v>3</v>
      </c>
      <c r="I154">
        <v>1</v>
      </c>
      <c r="J154">
        <v>2</v>
      </c>
      <c r="K154">
        <v>1</v>
      </c>
      <c r="L154">
        <v>4</v>
      </c>
      <c r="M154">
        <v>1</v>
      </c>
      <c r="N154">
        <v>7</v>
      </c>
      <c r="O154">
        <v>7</v>
      </c>
      <c r="P154">
        <v>4</v>
      </c>
      <c r="Q154">
        <v>5</v>
      </c>
      <c r="R154">
        <f t="array" ref="R154">SUM(B154:Q154*TRANSPOSE($V$18:$V$33))+$V$17</f>
        <v>0.23559109445920412</v>
      </c>
      <c r="S154" s="9">
        <f t="shared" si="2"/>
        <v>0.55862083662077655</v>
      </c>
    </row>
    <row r="155" spans="1:19" x14ac:dyDescent="0.3">
      <c r="A155">
        <v>0</v>
      </c>
      <c r="B155">
        <v>45</v>
      </c>
      <c r="C155">
        <v>1</v>
      </c>
      <c r="D155">
        <v>9</v>
      </c>
      <c r="E155">
        <v>2</v>
      </c>
      <c r="F155">
        <v>0</v>
      </c>
      <c r="G155">
        <v>3</v>
      </c>
      <c r="H155">
        <v>2</v>
      </c>
      <c r="I155">
        <v>2</v>
      </c>
      <c r="J155">
        <v>8</v>
      </c>
      <c r="K155">
        <v>0</v>
      </c>
      <c r="L155">
        <v>3</v>
      </c>
      <c r="M155">
        <v>1</v>
      </c>
      <c r="N155">
        <v>17</v>
      </c>
      <c r="O155">
        <v>9</v>
      </c>
      <c r="P155">
        <v>0</v>
      </c>
      <c r="Q155">
        <v>15</v>
      </c>
      <c r="R155">
        <f t="array" ref="R155">SUM(B155:Q155*TRANSPOSE($V$18:$V$33))+$V$17</f>
        <v>-3.5625377794817892E-2</v>
      </c>
      <c r="S155" s="9">
        <f t="shared" si="2"/>
        <v>0.49109552055695588</v>
      </c>
    </row>
    <row r="156" spans="1:19" x14ac:dyDescent="0.3">
      <c r="A156">
        <v>0</v>
      </c>
      <c r="B156">
        <v>32</v>
      </c>
      <c r="C156">
        <v>2</v>
      </c>
      <c r="D156">
        <v>8</v>
      </c>
      <c r="E156">
        <v>2</v>
      </c>
      <c r="F156">
        <v>1</v>
      </c>
      <c r="G156">
        <v>3</v>
      </c>
      <c r="H156">
        <v>4</v>
      </c>
      <c r="I156">
        <v>0</v>
      </c>
      <c r="J156">
        <v>1</v>
      </c>
      <c r="K156">
        <v>0</v>
      </c>
      <c r="L156">
        <v>4</v>
      </c>
      <c r="M156">
        <v>3</v>
      </c>
      <c r="N156">
        <v>9</v>
      </c>
      <c r="O156">
        <v>8</v>
      </c>
      <c r="P156">
        <v>3</v>
      </c>
      <c r="Q156">
        <v>7</v>
      </c>
      <c r="R156">
        <f t="array" ref="R156">SUM(B156:Q156*TRANSPOSE($V$18:$V$33))+$V$17</f>
        <v>5.056033865408005E-2</v>
      </c>
      <c r="S156" s="9">
        <f t="shared" si="2"/>
        <v>0.51263608290642404</v>
      </c>
    </row>
    <row r="157" spans="1:19" x14ac:dyDescent="0.3">
      <c r="A157">
        <v>0</v>
      </c>
      <c r="B157">
        <v>29</v>
      </c>
      <c r="C157">
        <v>1</v>
      </c>
      <c r="D157">
        <v>1</v>
      </c>
      <c r="E157">
        <v>4</v>
      </c>
      <c r="F157">
        <v>0</v>
      </c>
      <c r="G157">
        <v>3</v>
      </c>
      <c r="H157">
        <v>3</v>
      </c>
      <c r="I157">
        <v>1</v>
      </c>
      <c r="J157">
        <v>1</v>
      </c>
      <c r="K157">
        <v>0</v>
      </c>
      <c r="L157">
        <v>1</v>
      </c>
      <c r="M157">
        <v>3</v>
      </c>
      <c r="N157">
        <v>10</v>
      </c>
      <c r="O157">
        <v>7</v>
      </c>
      <c r="P157">
        <v>0</v>
      </c>
      <c r="Q157">
        <v>9</v>
      </c>
      <c r="R157">
        <f t="array" ref="R157">SUM(B157:Q157*TRANSPOSE($V$18:$V$33))+$V$17</f>
        <v>-4.9866542329531471E-2</v>
      </c>
      <c r="S157" s="9">
        <f t="shared" si="2"/>
        <v>0.48753723893576945</v>
      </c>
    </row>
    <row r="158" spans="1:19" x14ac:dyDescent="0.3">
      <c r="A158">
        <v>0</v>
      </c>
      <c r="B158">
        <v>51</v>
      </c>
      <c r="C158">
        <v>1</v>
      </c>
      <c r="D158">
        <v>7</v>
      </c>
      <c r="E158">
        <v>2</v>
      </c>
      <c r="F158">
        <v>0</v>
      </c>
      <c r="G158">
        <v>2</v>
      </c>
      <c r="H158">
        <v>3</v>
      </c>
      <c r="I158">
        <v>1</v>
      </c>
      <c r="J158">
        <v>2</v>
      </c>
      <c r="K158">
        <v>0</v>
      </c>
      <c r="L158">
        <v>3</v>
      </c>
      <c r="M158">
        <v>3</v>
      </c>
      <c r="N158">
        <v>1</v>
      </c>
      <c r="O158">
        <v>0</v>
      </c>
      <c r="P158">
        <v>0</v>
      </c>
      <c r="Q158">
        <v>0</v>
      </c>
      <c r="R158">
        <f t="array" ref="R158">SUM(B158:Q158*TRANSPOSE($V$18:$V$33))+$V$17</f>
        <v>9.1277624594521711E-2</v>
      </c>
      <c r="S158" s="9">
        <f t="shared" si="2"/>
        <v>0.52280121472231844</v>
      </c>
    </row>
    <row r="159" spans="1:19" x14ac:dyDescent="0.3">
      <c r="A159">
        <v>0</v>
      </c>
      <c r="B159">
        <v>58</v>
      </c>
      <c r="C159">
        <v>1</v>
      </c>
      <c r="D159">
        <v>9</v>
      </c>
      <c r="E159">
        <v>2</v>
      </c>
      <c r="F159">
        <v>1</v>
      </c>
      <c r="G159">
        <v>2</v>
      </c>
      <c r="H159">
        <v>2</v>
      </c>
      <c r="I159">
        <v>1</v>
      </c>
      <c r="J159">
        <v>4</v>
      </c>
      <c r="K159">
        <v>1</v>
      </c>
      <c r="L159">
        <v>2</v>
      </c>
      <c r="M159">
        <v>2</v>
      </c>
      <c r="N159">
        <v>1</v>
      </c>
      <c r="O159">
        <v>0</v>
      </c>
      <c r="P159">
        <v>0</v>
      </c>
      <c r="Q159">
        <v>0</v>
      </c>
      <c r="R159">
        <f t="array" ref="R159">SUM(B159:Q159*TRANSPOSE($V$18:$V$33))+$V$17</f>
        <v>0.34485160749738641</v>
      </c>
      <c r="S159" s="9">
        <f t="shared" si="2"/>
        <v>0.58535987454506511</v>
      </c>
    </row>
    <row r="160" spans="1:19" x14ac:dyDescent="0.3">
      <c r="A160">
        <v>0</v>
      </c>
      <c r="B160">
        <v>40</v>
      </c>
      <c r="C160">
        <v>2</v>
      </c>
      <c r="D160">
        <v>4</v>
      </c>
      <c r="E160">
        <v>3</v>
      </c>
      <c r="F160">
        <v>0</v>
      </c>
      <c r="G160">
        <v>2</v>
      </c>
      <c r="H160">
        <v>4</v>
      </c>
      <c r="I160">
        <v>1</v>
      </c>
      <c r="J160">
        <v>7</v>
      </c>
      <c r="K160">
        <v>0</v>
      </c>
      <c r="L160">
        <v>1</v>
      </c>
      <c r="M160">
        <v>2</v>
      </c>
      <c r="N160">
        <v>12</v>
      </c>
      <c r="O160">
        <v>11</v>
      </c>
      <c r="P160">
        <v>2</v>
      </c>
      <c r="Q160">
        <v>11</v>
      </c>
      <c r="R160">
        <f t="array" ref="R160">SUM(B160:Q160*TRANSPOSE($V$18:$V$33))+$V$17</f>
        <v>6.4151484640871392E-2</v>
      </c>
      <c r="S160" s="9">
        <f t="shared" si="2"/>
        <v>0.51603071205209705</v>
      </c>
    </row>
    <row r="161" spans="1:19" x14ac:dyDescent="0.3">
      <c r="A161">
        <v>0</v>
      </c>
      <c r="B161">
        <v>34</v>
      </c>
      <c r="C161">
        <v>2</v>
      </c>
      <c r="D161">
        <v>2</v>
      </c>
      <c r="E161">
        <v>3</v>
      </c>
      <c r="F161">
        <v>1</v>
      </c>
      <c r="G161">
        <v>3</v>
      </c>
      <c r="H161">
        <v>3</v>
      </c>
      <c r="I161">
        <v>1</v>
      </c>
      <c r="J161">
        <v>6</v>
      </c>
      <c r="K161">
        <v>0</v>
      </c>
      <c r="L161">
        <v>4</v>
      </c>
      <c r="M161">
        <v>3</v>
      </c>
      <c r="N161">
        <v>4</v>
      </c>
      <c r="O161">
        <v>3</v>
      </c>
      <c r="P161">
        <v>1</v>
      </c>
      <c r="Q161">
        <v>2</v>
      </c>
      <c r="R161">
        <f t="array" ref="R161">SUM(B161:Q161*TRANSPOSE($V$18:$V$33))+$V$17</f>
        <v>8.3499790803871488E-2</v>
      </c>
      <c r="S161" s="9">
        <f t="shared" si="2"/>
        <v>0.52086066679684062</v>
      </c>
    </row>
    <row r="162" spans="1:19" x14ac:dyDescent="0.3">
      <c r="A162">
        <v>0</v>
      </c>
      <c r="B162">
        <v>22</v>
      </c>
      <c r="C162">
        <v>1</v>
      </c>
      <c r="D162">
        <v>19</v>
      </c>
      <c r="E162">
        <v>3</v>
      </c>
      <c r="F162">
        <v>0</v>
      </c>
      <c r="G162">
        <v>3</v>
      </c>
      <c r="H162">
        <v>4</v>
      </c>
      <c r="I162">
        <v>1</v>
      </c>
      <c r="J162">
        <v>1</v>
      </c>
      <c r="K162">
        <v>0</v>
      </c>
      <c r="L162">
        <v>1</v>
      </c>
      <c r="M162">
        <v>3</v>
      </c>
      <c r="N162">
        <v>2</v>
      </c>
      <c r="O162">
        <v>2</v>
      </c>
      <c r="P162">
        <v>2</v>
      </c>
      <c r="Q162">
        <v>2</v>
      </c>
      <c r="R162">
        <f t="array" ref="R162">SUM(B162:Q162*TRANSPOSE($V$18:$V$33))+$V$17</f>
        <v>0.18914952721258227</v>
      </c>
      <c r="S162" s="9">
        <f t="shared" si="2"/>
        <v>0.54714203949622964</v>
      </c>
    </row>
    <row r="163" spans="1:19" x14ac:dyDescent="0.3">
      <c r="A163">
        <v>0</v>
      </c>
      <c r="B163">
        <v>27</v>
      </c>
      <c r="C163">
        <v>1</v>
      </c>
      <c r="D163">
        <v>9</v>
      </c>
      <c r="E163">
        <v>4</v>
      </c>
      <c r="F163">
        <v>0</v>
      </c>
      <c r="G163">
        <v>3</v>
      </c>
      <c r="H163">
        <v>2</v>
      </c>
      <c r="I163">
        <v>2</v>
      </c>
      <c r="J163">
        <v>6</v>
      </c>
      <c r="K163">
        <v>0</v>
      </c>
      <c r="L163">
        <v>4</v>
      </c>
      <c r="M163">
        <v>1</v>
      </c>
      <c r="N163">
        <v>2</v>
      </c>
      <c r="O163">
        <v>2</v>
      </c>
      <c r="P163">
        <v>2</v>
      </c>
      <c r="Q163">
        <v>2</v>
      </c>
      <c r="R163">
        <f t="array" ref="R163">SUM(B163:Q163*TRANSPOSE($V$18:$V$33))+$V$17</f>
        <v>0.15346539608572185</v>
      </c>
      <c r="S163" s="9">
        <f t="shared" si="2"/>
        <v>0.53828727211829275</v>
      </c>
    </row>
    <row r="164" spans="1:19" x14ac:dyDescent="0.3">
      <c r="A164">
        <v>0</v>
      </c>
      <c r="B164">
        <v>28</v>
      </c>
      <c r="C164">
        <v>1</v>
      </c>
      <c r="D164">
        <v>21</v>
      </c>
      <c r="E164">
        <v>3</v>
      </c>
      <c r="F164">
        <v>0</v>
      </c>
      <c r="G164">
        <v>3</v>
      </c>
      <c r="H164">
        <v>4</v>
      </c>
      <c r="I164">
        <v>1</v>
      </c>
      <c r="J164">
        <v>1</v>
      </c>
      <c r="K164">
        <v>0</v>
      </c>
      <c r="L164">
        <v>3</v>
      </c>
      <c r="M164">
        <v>1</v>
      </c>
      <c r="N164">
        <v>5</v>
      </c>
      <c r="O164">
        <v>2</v>
      </c>
      <c r="P164">
        <v>0</v>
      </c>
      <c r="Q164">
        <v>2</v>
      </c>
      <c r="R164">
        <f t="array" ref="R164">SUM(B164:Q164*TRANSPOSE($V$18:$V$33))+$V$17</f>
        <v>0.15822436316942501</v>
      </c>
      <c r="S164" s="9">
        <f t="shared" si="2"/>
        <v>0.53946969735683581</v>
      </c>
    </row>
    <row r="165" spans="1:19" x14ac:dyDescent="0.3">
      <c r="A165">
        <v>0</v>
      </c>
      <c r="B165">
        <v>57</v>
      </c>
      <c r="C165">
        <v>1</v>
      </c>
      <c r="D165">
        <v>24</v>
      </c>
      <c r="E165">
        <v>3</v>
      </c>
      <c r="F165">
        <v>0</v>
      </c>
      <c r="G165">
        <v>4</v>
      </c>
      <c r="H165">
        <v>4</v>
      </c>
      <c r="I165">
        <v>2</v>
      </c>
      <c r="J165">
        <v>3</v>
      </c>
      <c r="K165">
        <v>1</v>
      </c>
      <c r="L165">
        <v>2</v>
      </c>
      <c r="M165">
        <v>1</v>
      </c>
      <c r="N165">
        <v>5</v>
      </c>
      <c r="O165">
        <v>3</v>
      </c>
      <c r="P165">
        <v>1</v>
      </c>
      <c r="Q165">
        <v>4</v>
      </c>
      <c r="R165">
        <f t="array" ref="R165">SUM(B165:Q165*TRANSPOSE($V$18:$V$33))+$V$17</f>
        <v>8.8405746359039861E-2</v>
      </c>
      <c r="S165" s="9">
        <f t="shared" si="2"/>
        <v>0.52208476610952381</v>
      </c>
    </row>
    <row r="166" spans="1:19" x14ac:dyDescent="0.3">
      <c r="A166">
        <v>0</v>
      </c>
      <c r="B166">
        <v>27</v>
      </c>
      <c r="C166">
        <v>1</v>
      </c>
      <c r="D166">
        <v>3</v>
      </c>
      <c r="E166">
        <v>3</v>
      </c>
      <c r="F166">
        <v>0</v>
      </c>
      <c r="G166">
        <v>2</v>
      </c>
      <c r="H166">
        <v>3</v>
      </c>
      <c r="I166">
        <v>2</v>
      </c>
      <c r="J166">
        <v>1</v>
      </c>
      <c r="K166">
        <v>1</v>
      </c>
      <c r="L166">
        <v>4</v>
      </c>
      <c r="M166">
        <v>2</v>
      </c>
      <c r="N166">
        <v>1</v>
      </c>
      <c r="O166">
        <v>1</v>
      </c>
      <c r="P166">
        <v>0</v>
      </c>
      <c r="Q166">
        <v>1</v>
      </c>
      <c r="R166">
        <f t="array" ref="R166">SUM(B166:Q166*TRANSPOSE($V$18:$V$33))+$V$17</f>
        <v>0.30447285584918482</v>
      </c>
      <c r="S166" s="9">
        <f t="shared" si="2"/>
        <v>0.57552786566257519</v>
      </c>
    </row>
    <row r="167" spans="1:19" x14ac:dyDescent="0.3">
      <c r="A167">
        <v>0</v>
      </c>
      <c r="B167">
        <v>50</v>
      </c>
      <c r="C167">
        <v>1</v>
      </c>
      <c r="D167">
        <v>11</v>
      </c>
      <c r="E167">
        <v>3</v>
      </c>
      <c r="F167">
        <v>1</v>
      </c>
      <c r="G167">
        <v>3</v>
      </c>
      <c r="H167">
        <v>2</v>
      </c>
      <c r="I167">
        <v>0</v>
      </c>
      <c r="J167">
        <v>3</v>
      </c>
      <c r="K167">
        <v>0</v>
      </c>
      <c r="L167">
        <v>2</v>
      </c>
      <c r="M167">
        <v>3</v>
      </c>
      <c r="N167">
        <v>5</v>
      </c>
      <c r="O167">
        <v>4</v>
      </c>
      <c r="P167">
        <v>4</v>
      </c>
      <c r="Q167">
        <v>4</v>
      </c>
      <c r="R167">
        <f t="array" ref="R167">SUM(B167:Q167*TRANSPOSE($V$18:$V$33))+$V$17</f>
        <v>9.1284949158594864E-2</v>
      </c>
      <c r="S167" s="9">
        <f t="shared" si="2"/>
        <v>0.52280304186555882</v>
      </c>
    </row>
    <row r="168" spans="1:19" x14ac:dyDescent="0.3">
      <c r="A168">
        <v>0</v>
      </c>
      <c r="B168">
        <v>41</v>
      </c>
      <c r="C168">
        <v>1</v>
      </c>
      <c r="D168">
        <v>14</v>
      </c>
      <c r="E168">
        <v>1</v>
      </c>
      <c r="F168">
        <v>0</v>
      </c>
      <c r="G168">
        <v>3</v>
      </c>
      <c r="H168">
        <v>3</v>
      </c>
      <c r="I168">
        <v>2</v>
      </c>
      <c r="J168">
        <v>4</v>
      </c>
      <c r="K168">
        <v>0</v>
      </c>
      <c r="L168">
        <v>1</v>
      </c>
      <c r="M168">
        <v>3</v>
      </c>
      <c r="N168">
        <v>9</v>
      </c>
      <c r="O168">
        <v>8</v>
      </c>
      <c r="P168">
        <v>1</v>
      </c>
      <c r="Q168">
        <v>8</v>
      </c>
      <c r="R168">
        <f t="array" ref="R168">SUM(B168:Q168*TRANSPOSE($V$18:$V$33))+$V$17</f>
        <v>1.1742484119880658E-2</v>
      </c>
      <c r="S168" s="9">
        <f t="shared" si="2"/>
        <v>0.50293528293146261</v>
      </c>
    </row>
    <row r="169" spans="1:19" x14ac:dyDescent="0.3">
      <c r="A169">
        <v>0</v>
      </c>
      <c r="B169">
        <v>30</v>
      </c>
      <c r="C169">
        <v>2</v>
      </c>
      <c r="D169">
        <v>5</v>
      </c>
      <c r="E169">
        <v>2</v>
      </c>
      <c r="F169">
        <v>1</v>
      </c>
      <c r="G169">
        <v>3</v>
      </c>
      <c r="H169">
        <v>4</v>
      </c>
      <c r="I169">
        <v>1</v>
      </c>
      <c r="J169">
        <v>2</v>
      </c>
      <c r="K169">
        <v>0</v>
      </c>
      <c r="L169">
        <v>3</v>
      </c>
      <c r="M169">
        <v>3</v>
      </c>
      <c r="N169">
        <v>10</v>
      </c>
      <c r="O169">
        <v>9</v>
      </c>
      <c r="P169">
        <v>7</v>
      </c>
      <c r="Q169">
        <v>4</v>
      </c>
      <c r="R169">
        <f t="array" ref="R169">SUM(B169:Q169*TRANSPOSE($V$18:$V$33))+$V$17</f>
        <v>7.9158652159153076E-2</v>
      </c>
      <c r="S169" s="9">
        <f t="shared" si="2"/>
        <v>0.51977728719023375</v>
      </c>
    </row>
    <row r="170" spans="1:19" x14ac:dyDescent="0.3">
      <c r="A170">
        <v>0</v>
      </c>
      <c r="B170">
        <v>38</v>
      </c>
      <c r="C170">
        <v>2</v>
      </c>
      <c r="D170">
        <v>1</v>
      </c>
      <c r="E170">
        <v>1</v>
      </c>
      <c r="F170">
        <v>1</v>
      </c>
      <c r="G170">
        <v>2</v>
      </c>
      <c r="H170">
        <v>4</v>
      </c>
      <c r="I170">
        <v>0</v>
      </c>
      <c r="J170">
        <v>4</v>
      </c>
      <c r="K170">
        <v>0</v>
      </c>
      <c r="L170">
        <v>3</v>
      </c>
      <c r="M170">
        <v>4</v>
      </c>
      <c r="N170">
        <v>8</v>
      </c>
      <c r="O170">
        <v>3</v>
      </c>
      <c r="P170">
        <v>0</v>
      </c>
      <c r="Q170">
        <v>7</v>
      </c>
      <c r="R170">
        <f t="array" ref="R170">SUM(B170:Q170*TRANSPOSE($V$18:$V$33))+$V$17</f>
        <v>0.13905434023719609</v>
      </c>
      <c r="S170" s="9">
        <f t="shared" si="2"/>
        <v>0.53470409004946984</v>
      </c>
    </row>
    <row r="171" spans="1:19" x14ac:dyDescent="0.3">
      <c r="A171">
        <v>0</v>
      </c>
      <c r="B171">
        <v>32</v>
      </c>
      <c r="C171">
        <v>1</v>
      </c>
      <c r="D171">
        <v>6</v>
      </c>
      <c r="E171">
        <v>3</v>
      </c>
      <c r="F171">
        <v>0</v>
      </c>
      <c r="G171">
        <v>3</v>
      </c>
      <c r="H171">
        <v>3</v>
      </c>
      <c r="I171">
        <v>0</v>
      </c>
      <c r="J171">
        <v>3</v>
      </c>
      <c r="K171">
        <v>0</v>
      </c>
      <c r="L171">
        <v>1</v>
      </c>
      <c r="M171">
        <v>3</v>
      </c>
      <c r="N171">
        <v>5</v>
      </c>
      <c r="O171">
        <v>4</v>
      </c>
      <c r="P171">
        <v>1</v>
      </c>
      <c r="Q171">
        <v>4</v>
      </c>
      <c r="R171">
        <f t="array" ref="R171">SUM(B171:Q171*TRANSPOSE($V$18:$V$33))+$V$17</f>
        <v>0.17573553251259699</v>
      </c>
      <c r="S171" s="9">
        <f t="shared" si="2"/>
        <v>0.54381664353305237</v>
      </c>
    </row>
    <row r="172" spans="1:19" x14ac:dyDescent="0.3">
      <c r="A172">
        <v>0</v>
      </c>
      <c r="B172">
        <v>27</v>
      </c>
      <c r="C172">
        <v>1</v>
      </c>
      <c r="D172">
        <v>17</v>
      </c>
      <c r="E172">
        <v>3</v>
      </c>
      <c r="F172">
        <v>0</v>
      </c>
      <c r="G172">
        <v>3</v>
      </c>
      <c r="H172">
        <v>2</v>
      </c>
      <c r="I172">
        <v>1</v>
      </c>
      <c r="J172">
        <v>0</v>
      </c>
      <c r="K172">
        <v>1</v>
      </c>
      <c r="L172">
        <v>4</v>
      </c>
      <c r="M172">
        <v>2</v>
      </c>
      <c r="N172">
        <v>5</v>
      </c>
      <c r="O172">
        <v>2</v>
      </c>
      <c r="P172">
        <v>1</v>
      </c>
      <c r="Q172">
        <v>1</v>
      </c>
      <c r="R172">
        <f t="array" ref="R172">SUM(B172:Q172*TRANSPOSE($V$18:$V$33))+$V$17</f>
        <v>0.40106780065820363</v>
      </c>
      <c r="S172" s="9">
        <f t="shared" si="2"/>
        <v>0.59893419460113528</v>
      </c>
    </row>
    <row r="173" spans="1:19" x14ac:dyDescent="0.3">
      <c r="A173">
        <v>1</v>
      </c>
      <c r="B173">
        <v>19</v>
      </c>
      <c r="C173">
        <v>2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0</v>
      </c>
      <c r="O173">
        <v>0</v>
      </c>
      <c r="P173">
        <v>0</v>
      </c>
      <c r="Q173">
        <v>0</v>
      </c>
      <c r="R173">
        <f t="array" ref="R173">SUM(B173:Q173*TRANSPOSE($V$18:$V$33))+$V$17</f>
        <v>0.43241195731034177</v>
      </c>
      <c r="S173" s="9">
        <f t="shared" si="2"/>
        <v>0.60643877365668808</v>
      </c>
    </row>
    <row r="174" spans="1:19" x14ac:dyDescent="0.3">
      <c r="A174">
        <v>0</v>
      </c>
      <c r="B174">
        <v>36</v>
      </c>
      <c r="C174">
        <v>1</v>
      </c>
      <c r="D174">
        <v>3</v>
      </c>
      <c r="E174">
        <v>4</v>
      </c>
      <c r="F174">
        <v>0</v>
      </c>
      <c r="G174">
        <v>3</v>
      </c>
      <c r="H174">
        <v>2</v>
      </c>
      <c r="I174">
        <v>0</v>
      </c>
      <c r="J174">
        <v>4</v>
      </c>
      <c r="K174">
        <v>0</v>
      </c>
      <c r="L174">
        <v>3</v>
      </c>
      <c r="M174">
        <v>2</v>
      </c>
      <c r="N174">
        <v>8</v>
      </c>
      <c r="O174">
        <v>7</v>
      </c>
      <c r="P174">
        <v>7</v>
      </c>
      <c r="Q174">
        <v>2</v>
      </c>
      <c r="R174">
        <f t="array" ref="R174">SUM(B174:Q174*TRANSPOSE($V$18:$V$33))+$V$17</f>
        <v>0.20340960510109307</v>
      </c>
      <c r="S174" s="9">
        <f t="shared" si="2"/>
        <v>0.55067256845745083</v>
      </c>
    </row>
    <row r="175" spans="1:19" x14ac:dyDescent="0.3">
      <c r="A175">
        <v>0</v>
      </c>
      <c r="B175">
        <v>30</v>
      </c>
      <c r="C175">
        <v>1</v>
      </c>
      <c r="D175">
        <v>9</v>
      </c>
      <c r="E175">
        <v>3</v>
      </c>
      <c r="F175">
        <v>0</v>
      </c>
      <c r="G175">
        <v>3</v>
      </c>
      <c r="H175">
        <v>1</v>
      </c>
      <c r="I175">
        <v>2</v>
      </c>
      <c r="J175">
        <v>1</v>
      </c>
      <c r="K175">
        <v>0</v>
      </c>
      <c r="L175">
        <v>3</v>
      </c>
      <c r="M175">
        <v>3</v>
      </c>
      <c r="N175">
        <v>12</v>
      </c>
      <c r="O175">
        <v>9</v>
      </c>
      <c r="P175">
        <v>6</v>
      </c>
      <c r="Q175">
        <v>10</v>
      </c>
      <c r="R175">
        <f t="array" ref="R175">SUM(B175:Q175*TRANSPOSE($V$18:$V$33))+$V$17</f>
        <v>1.3348855684582439E-2</v>
      </c>
      <c r="S175" s="9">
        <f t="shared" si="2"/>
        <v>0.50333681836546074</v>
      </c>
    </row>
    <row r="176" spans="1:19" x14ac:dyDescent="0.3">
      <c r="A176">
        <v>0</v>
      </c>
      <c r="B176">
        <v>45</v>
      </c>
      <c r="C176">
        <v>2</v>
      </c>
      <c r="D176">
        <v>4</v>
      </c>
      <c r="E176">
        <v>3</v>
      </c>
      <c r="F176">
        <v>1</v>
      </c>
      <c r="G176">
        <v>3</v>
      </c>
      <c r="H176">
        <v>1</v>
      </c>
      <c r="I176">
        <v>2</v>
      </c>
      <c r="J176">
        <v>4</v>
      </c>
      <c r="K176">
        <v>1</v>
      </c>
      <c r="L176">
        <v>1</v>
      </c>
      <c r="M176">
        <v>4</v>
      </c>
      <c r="N176">
        <v>5</v>
      </c>
      <c r="O176">
        <v>4</v>
      </c>
      <c r="P176">
        <v>0</v>
      </c>
      <c r="Q176">
        <v>3</v>
      </c>
      <c r="R176">
        <f t="array" ref="R176">SUM(B176:Q176*TRANSPOSE($V$18:$V$33))+$V$17</f>
        <v>0.20981103484861174</v>
      </c>
      <c r="S176" s="9">
        <f t="shared" si="2"/>
        <v>0.55225580573893884</v>
      </c>
    </row>
    <row r="177" spans="1:19" x14ac:dyDescent="0.3">
      <c r="A177">
        <v>0</v>
      </c>
      <c r="B177">
        <v>56</v>
      </c>
      <c r="C177">
        <v>1</v>
      </c>
      <c r="D177">
        <v>8</v>
      </c>
      <c r="E177">
        <v>3</v>
      </c>
      <c r="F177">
        <v>1</v>
      </c>
      <c r="G177">
        <v>3</v>
      </c>
      <c r="H177">
        <v>1</v>
      </c>
      <c r="I177">
        <v>2</v>
      </c>
      <c r="J177">
        <v>4</v>
      </c>
      <c r="K177">
        <v>1</v>
      </c>
      <c r="L177">
        <v>3</v>
      </c>
      <c r="M177">
        <v>3</v>
      </c>
      <c r="N177">
        <v>2</v>
      </c>
      <c r="O177">
        <v>2</v>
      </c>
      <c r="P177">
        <v>2</v>
      </c>
      <c r="Q177">
        <v>2</v>
      </c>
      <c r="R177">
        <f t="array" ref="R177">SUM(B177:Q177*TRANSPOSE($V$18:$V$33))+$V$17</f>
        <v>0.15148537298419107</v>
      </c>
      <c r="S177" s="9">
        <f t="shared" si="2"/>
        <v>0.53779518277171445</v>
      </c>
    </row>
    <row r="178" spans="1:19" x14ac:dyDescent="0.3">
      <c r="A178">
        <v>0</v>
      </c>
      <c r="B178">
        <v>33</v>
      </c>
      <c r="C178">
        <v>1</v>
      </c>
      <c r="D178">
        <v>2</v>
      </c>
      <c r="E178">
        <v>3</v>
      </c>
      <c r="F178">
        <v>0</v>
      </c>
      <c r="G178">
        <v>3</v>
      </c>
      <c r="H178">
        <v>4</v>
      </c>
      <c r="I178">
        <v>0</v>
      </c>
      <c r="J178">
        <v>0</v>
      </c>
      <c r="K178">
        <v>0</v>
      </c>
      <c r="L178">
        <v>1</v>
      </c>
      <c r="M178">
        <v>4</v>
      </c>
      <c r="N178">
        <v>3</v>
      </c>
      <c r="O178">
        <v>1</v>
      </c>
      <c r="P178">
        <v>0</v>
      </c>
      <c r="Q178">
        <v>2</v>
      </c>
      <c r="R178">
        <f t="array" ref="R178">SUM(B178:Q178*TRANSPOSE($V$18:$V$33))+$V$17</f>
        <v>8.2876509495420025E-2</v>
      </c>
      <c r="S178" s="9">
        <f t="shared" si="2"/>
        <v>0.52070513181240874</v>
      </c>
    </row>
    <row r="179" spans="1:19" x14ac:dyDescent="0.3">
      <c r="A179">
        <v>1</v>
      </c>
      <c r="B179">
        <v>19</v>
      </c>
      <c r="C179">
        <v>1</v>
      </c>
      <c r="D179">
        <v>2</v>
      </c>
      <c r="E179">
        <v>2</v>
      </c>
      <c r="F179">
        <v>0</v>
      </c>
      <c r="G179">
        <v>2</v>
      </c>
      <c r="H179">
        <v>4</v>
      </c>
      <c r="I179">
        <v>0</v>
      </c>
      <c r="J179">
        <v>1</v>
      </c>
      <c r="K179">
        <v>0</v>
      </c>
      <c r="L179">
        <v>3</v>
      </c>
      <c r="M179">
        <v>2</v>
      </c>
      <c r="N179">
        <v>1</v>
      </c>
      <c r="O179">
        <v>0</v>
      </c>
      <c r="P179">
        <v>1</v>
      </c>
      <c r="Q179">
        <v>0</v>
      </c>
      <c r="R179">
        <f t="array" ref="R179">SUM(B179:Q179*TRANSPOSE($V$18:$V$33))+$V$17</f>
        <v>0.34312191824441796</v>
      </c>
      <c r="S179" s="9">
        <f t="shared" si="2"/>
        <v>0.58494003693314478</v>
      </c>
    </row>
    <row r="180" spans="1:19" x14ac:dyDescent="0.3">
      <c r="A180">
        <v>0</v>
      </c>
      <c r="B180">
        <v>46</v>
      </c>
      <c r="C180">
        <v>2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2</v>
      </c>
      <c r="J180">
        <v>1</v>
      </c>
      <c r="K180">
        <v>0</v>
      </c>
      <c r="L180">
        <v>3</v>
      </c>
      <c r="M180">
        <v>3</v>
      </c>
      <c r="N180">
        <v>24</v>
      </c>
      <c r="O180">
        <v>13</v>
      </c>
      <c r="P180">
        <v>15</v>
      </c>
      <c r="Q180">
        <v>7</v>
      </c>
      <c r="R180">
        <f t="array" ref="R180">SUM(B180:Q180*TRANSPOSE($V$18:$V$33))+$V$17</f>
        <v>3.5445272806102657E-2</v>
      </c>
      <c r="S180" s="9">
        <f t="shared" si="2"/>
        <v>0.50885947207132742</v>
      </c>
    </row>
    <row r="181" spans="1:19" x14ac:dyDescent="0.3">
      <c r="A181">
        <v>0</v>
      </c>
      <c r="B181">
        <v>38</v>
      </c>
      <c r="C181">
        <v>1</v>
      </c>
      <c r="D181">
        <v>9</v>
      </c>
      <c r="E181">
        <v>3</v>
      </c>
      <c r="F181">
        <v>1</v>
      </c>
      <c r="G181">
        <v>3</v>
      </c>
      <c r="H181">
        <v>4</v>
      </c>
      <c r="I181">
        <v>0</v>
      </c>
      <c r="J181">
        <v>1</v>
      </c>
      <c r="K181">
        <v>0</v>
      </c>
      <c r="L181">
        <v>3</v>
      </c>
      <c r="M181">
        <v>3</v>
      </c>
      <c r="N181">
        <v>2</v>
      </c>
      <c r="O181">
        <v>2</v>
      </c>
      <c r="P181">
        <v>2</v>
      </c>
      <c r="Q181">
        <v>1</v>
      </c>
      <c r="R181">
        <f t="array" ref="R181">SUM(B181:Q181*TRANSPOSE($V$18:$V$33))+$V$17</f>
        <v>5.8453799494802228E-2</v>
      </c>
      <c r="S181" s="9">
        <f t="shared" si="2"/>
        <v>0.51460777641034217</v>
      </c>
    </row>
    <row r="182" spans="1:19" x14ac:dyDescent="0.3">
      <c r="A182">
        <v>0</v>
      </c>
      <c r="B182">
        <v>31</v>
      </c>
      <c r="C182">
        <v>1</v>
      </c>
      <c r="D182">
        <v>12</v>
      </c>
      <c r="E182">
        <v>3</v>
      </c>
      <c r="F182">
        <v>1</v>
      </c>
      <c r="G182">
        <v>3</v>
      </c>
      <c r="H182">
        <v>4</v>
      </c>
      <c r="I182">
        <v>1</v>
      </c>
      <c r="J182">
        <v>8</v>
      </c>
      <c r="K182">
        <v>1</v>
      </c>
      <c r="L182">
        <v>3</v>
      </c>
      <c r="M182">
        <v>3</v>
      </c>
      <c r="N182">
        <v>4</v>
      </c>
      <c r="O182">
        <v>2</v>
      </c>
      <c r="P182">
        <v>0</v>
      </c>
      <c r="Q182">
        <v>2</v>
      </c>
      <c r="R182">
        <f t="array" ref="R182">SUM(B182:Q182*TRANSPOSE($V$18:$V$33))+$V$17</f>
        <v>0.3204205558940052</v>
      </c>
      <c r="S182" s="9">
        <f t="shared" si="2"/>
        <v>0.5794186453461182</v>
      </c>
    </row>
    <row r="183" spans="1:19" x14ac:dyDescent="0.3">
      <c r="A183">
        <v>0</v>
      </c>
      <c r="B183">
        <v>34</v>
      </c>
      <c r="C183">
        <v>1</v>
      </c>
      <c r="D183">
        <v>27</v>
      </c>
      <c r="E183">
        <v>4</v>
      </c>
      <c r="F183">
        <v>1</v>
      </c>
      <c r="G183">
        <v>3</v>
      </c>
      <c r="H183">
        <v>2</v>
      </c>
      <c r="I183">
        <v>0</v>
      </c>
      <c r="J183">
        <v>2</v>
      </c>
      <c r="K183">
        <v>0</v>
      </c>
      <c r="L183">
        <v>4</v>
      </c>
      <c r="M183">
        <v>3</v>
      </c>
      <c r="N183">
        <v>3</v>
      </c>
      <c r="O183">
        <v>2</v>
      </c>
      <c r="P183">
        <v>1</v>
      </c>
      <c r="Q183">
        <v>2</v>
      </c>
      <c r="R183">
        <f t="array" ref="R183">SUM(B183:Q183*TRANSPOSE($V$18:$V$33))+$V$17</f>
        <v>0.15798269515497687</v>
      </c>
      <c r="S183" s="9">
        <f t="shared" si="2"/>
        <v>0.53940966249039668</v>
      </c>
    </row>
    <row r="184" spans="1:19" x14ac:dyDescent="0.3">
      <c r="A184">
        <v>1</v>
      </c>
      <c r="B184">
        <v>41</v>
      </c>
      <c r="C184">
        <v>2</v>
      </c>
      <c r="D184">
        <v>20</v>
      </c>
      <c r="E184">
        <v>2</v>
      </c>
      <c r="F184">
        <v>1</v>
      </c>
      <c r="G184">
        <v>3</v>
      </c>
      <c r="H184">
        <v>2</v>
      </c>
      <c r="I184">
        <v>0</v>
      </c>
      <c r="J184">
        <v>1</v>
      </c>
      <c r="K184">
        <v>1</v>
      </c>
      <c r="L184">
        <v>4</v>
      </c>
      <c r="M184">
        <v>2</v>
      </c>
      <c r="N184">
        <v>4</v>
      </c>
      <c r="O184">
        <v>3</v>
      </c>
      <c r="P184">
        <v>0</v>
      </c>
      <c r="Q184">
        <v>2</v>
      </c>
      <c r="R184">
        <f t="array" ref="R184">SUM(B184:Q184*TRANSPOSE($V$18:$V$33))+$V$17</f>
        <v>0.41579656778180707</v>
      </c>
      <c r="S184" s="9">
        <f t="shared" si="2"/>
        <v>0.60246664401923322</v>
      </c>
    </row>
    <row r="185" spans="1:19" x14ac:dyDescent="0.3">
      <c r="A185">
        <v>0</v>
      </c>
      <c r="B185">
        <v>50</v>
      </c>
      <c r="C185">
        <v>1</v>
      </c>
      <c r="D185">
        <v>1</v>
      </c>
      <c r="E185">
        <v>3</v>
      </c>
      <c r="F185">
        <v>0</v>
      </c>
      <c r="G185">
        <v>2</v>
      </c>
      <c r="H185">
        <v>3</v>
      </c>
      <c r="I185">
        <v>1</v>
      </c>
      <c r="J185">
        <v>2</v>
      </c>
      <c r="K185">
        <v>0</v>
      </c>
      <c r="L185">
        <v>4</v>
      </c>
      <c r="M185">
        <v>2</v>
      </c>
      <c r="N185">
        <v>3</v>
      </c>
      <c r="O185">
        <v>2</v>
      </c>
      <c r="P185">
        <v>0</v>
      </c>
      <c r="Q185">
        <v>2</v>
      </c>
      <c r="R185">
        <f t="array" ref="R185">SUM(B185:Q185*TRANSPOSE($V$18:$V$33))+$V$17</f>
        <v>8.3281875796962224E-3</v>
      </c>
      <c r="S185" s="9">
        <f t="shared" si="2"/>
        <v>0.50208181898922877</v>
      </c>
    </row>
    <row r="186" spans="1:19" x14ac:dyDescent="0.3">
      <c r="A186">
        <v>0</v>
      </c>
      <c r="B186">
        <v>53</v>
      </c>
      <c r="C186">
        <v>1</v>
      </c>
      <c r="D186">
        <v>13</v>
      </c>
      <c r="E186">
        <v>4</v>
      </c>
      <c r="F186">
        <v>1</v>
      </c>
      <c r="G186">
        <v>4</v>
      </c>
      <c r="H186">
        <v>1</v>
      </c>
      <c r="I186">
        <v>2</v>
      </c>
      <c r="J186">
        <v>1</v>
      </c>
      <c r="K186">
        <v>0</v>
      </c>
      <c r="L186">
        <v>3</v>
      </c>
      <c r="M186">
        <v>3</v>
      </c>
      <c r="N186">
        <v>4</v>
      </c>
      <c r="O186">
        <v>2</v>
      </c>
      <c r="P186">
        <v>1</v>
      </c>
      <c r="Q186">
        <v>3</v>
      </c>
      <c r="R186">
        <f t="array" ref="R186">SUM(B186:Q186*TRANSPOSE($V$18:$V$33))+$V$17</f>
        <v>-0.18495731435100304</v>
      </c>
      <c r="S186" s="9">
        <f t="shared" si="2"/>
        <v>0.45389679312404757</v>
      </c>
    </row>
    <row r="187" spans="1:19" x14ac:dyDescent="0.3">
      <c r="A187">
        <v>0</v>
      </c>
      <c r="B187">
        <v>33</v>
      </c>
      <c r="C187">
        <v>1</v>
      </c>
      <c r="D187">
        <v>14</v>
      </c>
      <c r="E187">
        <v>4</v>
      </c>
      <c r="F187">
        <v>1</v>
      </c>
      <c r="G187">
        <v>3</v>
      </c>
      <c r="H187">
        <v>2</v>
      </c>
      <c r="I187">
        <v>1</v>
      </c>
      <c r="J187">
        <v>1</v>
      </c>
      <c r="K187">
        <v>0</v>
      </c>
      <c r="L187">
        <v>4</v>
      </c>
      <c r="M187">
        <v>3</v>
      </c>
      <c r="N187">
        <v>8</v>
      </c>
      <c r="O187">
        <v>7</v>
      </c>
      <c r="P187">
        <v>1</v>
      </c>
      <c r="Q187">
        <v>6</v>
      </c>
      <c r="R187">
        <f t="array" ref="R187">SUM(B187:Q187*TRANSPOSE($V$18:$V$33))+$V$17</f>
        <v>-5.4001562157178329E-2</v>
      </c>
      <c r="S187" s="9">
        <f t="shared" si="2"/>
        <v>0.48650428804722295</v>
      </c>
    </row>
    <row r="188" spans="1:19" x14ac:dyDescent="0.3">
      <c r="A188">
        <v>0</v>
      </c>
      <c r="B188">
        <v>40</v>
      </c>
      <c r="C188">
        <v>1</v>
      </c>
      <c r="D188">
        <v>4</v>
      </c>
      <c r="E188">
        <v>4</v>
      </c>
      <c r="F188">
        <v>1</v>
      </c>
      <c r="G188">
        <v>3</v>
      </c>
      <c r="H188">
        <v>3</v>
      </c>
      <c r="I188">
        <v>1</v>
      </c>
      <c r="J188">
        <v>1</v>
      </c>
      <c r="K188">
        <v>0</v>
      </c>
      <c r="L188">
        <v>2</v>
      </c>
      <c r="M188">
        <v>3</v>
      </c>
      <c r="N188">
        <v>20</v>
      </c>
      <c r="O188">
        <v>8</v>
      </c>
      <c r="P188">
        <v>9</v>
      </c>
      <c r="Q188">
        <v>9</v>
      </c>
      <c r="R188">
        <f t="array" ref="R188">SUM(B188:Q188*TRANSPOSE($V$18:$V$33))+$V$17</f>
        <v>-5.859917833490802E-2</v>
      </c>
      <c r="S188" s="9">
        <f t="shared" si="2"/>
        <v>0.48535591374392906</v>
      </c>
    </row>
    <row r="189" spans="1:19" x14ac:dyDescent="0.3">
      <c r="A189">
        <v>0</v>
      </c>
      <c r="B189">
        <v>55</v>
      </c>
      <c r="C189">
        <v>1</v>
      </c>
      <c r="D189">
        <v>14</v>
      </c>
      <c r="E189">
        <v>3</v>
      </c>
      <c r="F189">
        <v>0</v>
      </c>
      <c r="G189">
        <v>4</v>
      </c>
      <c r="H189">
        <v>2</v>
      </c>
      <c r="I189">
        <v>0</v>
      </c>
      <c r="J189">
        <v>8</v>
      </c>
      <c r="K189">
        <v>0</v>
      </c>
      <c r="L189">
        <v>4</v>
      </c>
      <c r="M189">
        <v>3</v>
      </c>
      <c r="N189">
        <v>24</v>
      </c>
      <c r="O189">
        <v>15</v>
      </c>
      <c r="P189">
        <v>2</v>
      </c>
      <c r="Q189">
        <v>15</v>
      </c>
      <c r="R189">
        <f t="array" ref="R189">SUM(B189:Q189*TRANSPOSE($V$18:$V$33))+$V$17</f>
        <v>-0.13975119729135543</v>
      </c>
      <c r="S189" s="9">
        <f t="shared" si="2"/>
        <v>0.46512255713858103</v>
      </c>
    </row>
    <row r="190" spans="1:19" x14ac:dyDescent="0.3">
      <c r="A190">
        <v>0</v>
      </c>
      <c r="B190">
        <v>34</v>
      </c>
      <c r="C190">
        <v>1</v>
      </c>
      <c r="D190">
        <v>2</v>
      </c>
      <c r="E190">
        <v>4</v>
      </c>
      <c r="F190">
        <v>0</v>
      </c>
      <c r="G190">
        <v>2</v>
      </c>
      <c r="H190">
        <v>3</v>
      </c>
      <c r="I190">
        <v>1</v>
      </c>
      <c r="J190">
        <v>1</v>
      </c>
      <c r="K190">
        <v>0</v>
      </c>
      <c r="L190">
        <v>3</v>
      </c>
      <c r="M190">
        <v>2</v>
      </c>
      <c r="N190">
        <v>10</v>
      </c>
      <c r="O190">
        <v>9</v>
      </c>
      <c r="P190">
        <v>1</v>
      </c>
      <c r="Q190">
        <v>9</v>
      </c>
      <c r="R190">
        <f t="array" ref="R190">SUM(B190:Q190*TRANSPOSE($V$18:$V$33))+$V$17</f>
        <v>-4.0543091330875192E-2</v>
      </c>
      <c r="S190" s="9">
        <f t="shared" si="2"/>
        <v>0.48986666581079902</v>
      </c>
    </row>
    <row r="191" spans="1:19" x14ac:dyDescent="0.3">
      <c r="A191">
        <v>0</v>
      </c>
      <c r="B191">
        <v>51</v>
      </c>
      <c r="C191">
        <v>1</v>
      </c>
      <c r="D191">
        <v>3</v>
      </c>
      <c r="E191">
        <v>4</v>
      </c>
      <c r="F191">
        <v>1</v>
      </c>
      <c r="G191">
        <v>3</v>
      </c>
      <c r="H191">
        <v>2</v>
      </c>
      <c r="I191">
        <v>0</v>
      </c>
      <c r="J191">
        <v>3</v>
      </c>
      <c r="K191">
        <v>0</v>
      </c>
      <c r="L191">
        <v>3</v>
      </c>
      <c r="M191">
        <v>3</v>
      </c>
      <c r="N191">
        <v>7</v>
      </c>
      <c r="O191">
        <v>7</v>
      </c>
      <c r="P191">
        <v>1</v>
      </c>
      <c r="Q191">
        <v>0</v>
      </c>
      <c r="R191">
        <f t="array" ref="R191">SUM(B191:Q191*TRANSPOSE($V$18:$V$33))+$V$17</f>
        <v>-2.4674450069506748E-2</v>
      </c>
      <c r="S191" s="9">
        <f t="shared" si="2"/>
        <v>0.49383233992325082</v>
      </c>
    </row>
    <row r="192" spans="1:19" x14ac:dyDescent="0.3">
      <c r="A192">
        <v>0</v>
      </c>
      <c r="B192">
        <v>52</v>
      </c>
      <c r="C192">
        <v>1</v>
      </c>
      <c r="D192">
        <v>1</v>
      </c>
      <c r="E192">
        <v>3</v>
      </c>
      <c r="F192">
        <v>0</v>
      </c>
      <c r="G192">
        <v>2</v>
      </c>
      <c r="H192">
        <v>3</v>
      </c>
      <c r="I192">
        <v>1</v>
      </c>
      <c r="J192">
        <v>0</v>
      </c>
      <c r="K192">
        <v>0</v>
      </c>
      <c r="L192">
        <v>1</v>
      </c>
      <c r="M192">
        <v>3</v>
      </c>
      <c r="N192">
        <v>33</v>
      </c>
      <c r="O192">
        <v>18</v>
      </c>
      <c r="P192">
        <v>11</v>
      </c>
      <c r="Q192">
        <v>9</v>
      </c>
      <c r="R192">
        <f t="array" ref="R192">SUM(B192:Q192*TRANSPOSE($V$18:$V$33))+$V$17</f>
        <v>-6.1651522983810159E-2</v>
      </c>
      <c r="S192" s="9">
        <f t="shared" si="2"/>
        <v>0.48459359586982642</v>
      </c>
    </row>
    <row r="193" spans="1:19" x14ac:dyDescent="0.3">
      <c r="A193">
        <v>0</v>
      </c>
      <c r="B193">
        <v>27</v>
      </c>
      <c r="C193">
        <v>1</v>
      </c>
      <c r="D193">
        <v>9</v>
      </c>
      <c r="E193">
        <v>4</v>
      </c>
      <c r="F193">
        <v>1</v>
      </c>
      <c r="G193">
        <v>3</v>
      </c>
      <c r="H193">
        <v>2</v>
      </c>
      <c r="I193">
        <v>0</v>
      </c>
      <c r="J193">
        <v>1</v>
      </c>
      <c r="K193">
        <v>0</v>
      </c>
      <c r="L193">
        <v>4</v>
      </c>
      <c r="M193">
        <v>2</v>
      </c>
      <c r="N193">
        <v>7</v>
      </c>
      <c r="O193">
        <v>7</v>
      </c>
      <c r="P193">
        <v>0</v>
      </c>
      <c r="Q193">
        <v>3</v>
      </c>
      <c r="R193">
        <f t="array" ref="R193">SUM(B193:Q193*TRANSPOSE($V$18:$V$33))+$V$17</f>
        <v>8.9447931601339792E-2</v>
      </c>
      <c r="S193" s="9">
        <f t="shared" si="2"/>
        <v>0.52234477113876254</v>
      </c>
    </row>
    <row r="194" spans="1:19" x14ac:dyDescent="0.3">
      <c r="A194">
        <v>1</v>
      </c>
      <c r="B194">
        <v>35</v>
      </c>
      <c r="C194">
        <v>1</v>
      </c>
      <c r="D194">
        <v>23</v>
      </c>
      <c r="E194">
        <v>2</v>
      </c>
      <c r="F194">
        <v>0</v>
      </c>
      <c r="G194">
        <v>2</v>
      </c>
      <c r="H194">
        <v>3</v>
      </c>
      <c r="I194">
        <v>1</v>
      </c>
      <c r="J194">
        <v>3</v>
      </c>
      <c r="K194">
        <v>1</v>
      </c>
      <c r="L194">
        <v>1</v>
      </c>
      <c r="M194">
        <v>3</v>
      </c>
      <c r="N194">
        <v>1</v>
      </c>
      <c r="O194">
        <v>0</v>
      </c>
      <c r="P194">
        <v>0</v>
      </c>
      <c r="Q194">
        <v>1</v>
      </c>
      <c r="R194">
        <f t="array" ref="R194">SUM(B194:Q194*TRANSPOSE($V$18:$V$33))+$V$17</f>
        <v>0.50664895144121402</v>
      </c>
      <c r="S194" s="9">
        <f t="shared" si="2"/>
        <v>0.62400825754026767</v>
      </c>
    </row>
    <row r="195" spans="1:19" x14ac:dyDescent="0.3">
      <c r="A195">
        <v>0</v>
      </c>
      <c r="B195">
        <v>43</v>
      </c>
      <c r="C195">
        <v>1</v>
      </c>
      <c r="D195">
        <v>7</v>
      </c>
      <c r="E195">
        <v>4</v>
      </c>
      <c r="F195">
        <v>0</v>
      </c>
      <c r="G195">
        <v>4</v>
      </c>
      <c r="H195">
        <v>4</v>
      </c>
      <c r="I195">
        <v>2</v>
      </c>
      <c r="J195">
        <v>4</v>
      </c>
      <c r="K195">
        <v>0</v>
      </c>
      <c r="L195">
        <v>4</v>
      </c>
      <c r="M195">
        <v>4</v>
      </c>
      <c r="N195">
        <v>5</v>
      </c>
      <c r="O195">
        <v>4</v>
      </c>
      <c r="P195">
        <v>2</v>
      </c>
      <c r="Q195">
        <v>2</v>
      </c>
      <c r="R195">
        <f t="array" ref="R195">SUM(B195:Q195*TRANSPOSE($V$18:$V$33))+$V$17</f>
        <v>-0.22641920979850072</v>
      </c>
      <c r="S195" s="9">
        <f t="shared" ref="S195:S258" si="3">$X$1^R195/(1+$X$1^R195)</f>
        <v>0.44364158221718208</v>
      </c>
    </row>
    <row r="196" spans="1:19" x14ac:dyDescent="0.3">
      <c r="A196">
        <v>0</v>
      </c>
      <c r="B196">
        <v>45</v>
      </c>
      <c r="C196">
        <v>1</v>
      </c>
      <c r="D196">
        <v>2</v>
      </c>
      <c r="E196">
        <v>1</v>
      </c>
      <c r="F196">
        <v>0</v>
      </c>
      <c r="G196">
        <v>2</v>
      </c>
      <c r="H196">
        <v>4</v>
      </c>
      <c r="I196">
        <v>1</v>
      </c>
      <c r="J196">
        <v>9</v>
      </c>
      <c r="K196">
        <v>0</v>
      </c>
      <c r="L196">
        <v>4</v>
      </c>
      <c r="M196">
        <v>3</v>
      </c>
      <c r="N196">
        <v>20</v>
      </c>
      <c r="O196">
        <v>8</v>
      </c>
      <c r="P196">
        <v>11</v>
      </c>
      <c r="Q196">
        <v>8</v>
      </c>
      <c r="R196">
        <f t="array" ref="R196">SUM(B196:Q196*TRANSPOSE($V$18:$V$33))+$V$17</f>
        <v>0.18472376627236831</v>
      </c>
      <c r="S196" s="9">
        <f t="shared" si="3"/>
        <v>0.54604532164346742</v>
      </c>
    </row>
    <row r="197" spans="1:19" x14ac:dyDescent="0.3">
      <c r="A197">
        <v>0</v>
      </c>
      <c r="B197">
        <v>37</v>
      </c>
      <c r="C197">
        <v>1</v>
      </c>
      <c r="D197">
        <v>21</v>
      </c>
      <c r="E197">
        <v>2</v>
      </c>
      <c r="F197">
        <v>0</v>
      </c>
      <c r="G197">
        <v>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2</v>
      </c>
      <c r="N197">
        <v>8</v>
      </c>
      <c r="O197">
        <v>7</v>
      </c>
      <c r="P197">
        <v>1</v>
      </c>
      <c r="Q197">
        <v>7</v>
      </c>
      <c r="R197">
        <f t="array" ref="R197">SUM(B197:Q197*TRANSPOSE($V$18:$V$33))+$V$17</f>
        <v>0.33542389034274178</v>
      </c>
      <c r="S197" s="9">
        <f t="shared" si="3"/>
        <v>0.58307005017766811</v>
      </c>
    </row>
    <row r="198" spans="1:19" x14ac:dyDescent="0.3">
      <c r="A198">
        <v>0</v>
      </c>
      <c r="B198">
        <v>35</v>
      </c>
      <c r="C198">
        <v>1</v>
      </c>
      <c r="D198">
        <v>2</v>
      </c>
      <c r="E198">
        <v>2</v>
      </c>
      <c r="F198">
        <v>1</v>
      </c>
      <c r="G198">
        <v>3</v>
      </c>
      <c r="H198">
        <v>2</v>
      </c>
      <c r="I198">
        <v>0</v>
      </c>
      <c r="J198">
        <v>5</v>
      </c>
      <c r="K198">
        <v>0</v>
      </c>
      <c r="L198">
        <v>4</v>
      </c>
      <c r="M198">
        <v>3</v>
      </c>
      <c r="N198">
        <v>6</v>
      </c>
      <c r="O198">
        <v>2</v>
      </c>
      <c r="P198">
        <v>1</v>
      </c>
      <c r="Q198">
        <v>2</v>
      </c>
      <c r="R198">
        <f t="array" ref="R198">SUM(B198:Q198*TRANSPOSE($V$18:$V$33))+$V$17</f>
        <v>0.19411526998126083</v>
      </c>
      <c r="S198" s="9">
        <f t="shared" si="3"/>
        <v>0.54837202145812924</v>
      </c>
    </row>
    <row r="199" spans="1:19" x14ac:dyDescent="0.3">
      <c r="A199">
        <v>0</v>
      </c>
      <c r="B199">
        <v>42</v>
      </c>
      <c r="C199">
        <v>1</v>
      </c>
      <c r="D199">
        <v>21</v>
      </c>
      <c r="E199">
        <v>3</v>
      </c>
      <c r="F199">
        <v>1</v>
      </c>
      <c r="G199">
        <v>3</v>
      </c>
      <c r="H199">
        <v>3</v>
      </c>
      <c r="I199">
        <v>2</v>
      </c>
      <c r="J199">
        <v>2</v>
      </c>
      <c r="K199">
        <v>0</v>
      </c>
      <c r="L199">
        <v>2</v>
      </c>
      <c r="M199">
        <v>3</v>
      </c>
      <c r="N199">
        <v>5</v>
      </c>
      <c r="O199">
        <v>3</v>
      </c>
      <c r="P199">
        <v>0</v>
      </c>
      <c r="Q199">
        <v>2</v>
      </c>
      <c r="R199">
        <f t="array" ref="R199">SUM(B199:Q199*TRANSPOSE($V$18:$V$33))+$V$17</f>
        <v>-4.1569218939032981E-2</v>
      </c>
      <c r="S199" s="9">
        <f t="shared" si="3"/>
        <v>0.4896102685517783</v>
      </c>
    </row>
    <row r="200" spans="1:19" x14ac:dyDescent="0.3">
      <c r="A200">
        <v>0</v>
      </c>
      <c r="B200">
        <v>38</v>
      </c>
      <c r="C200">
        <v>1</v>
      </c>
      <c r="D200">
        <v>2</v>
      </c>
      <c r="E200">
        <v>4</v>
      </c>
      <c r="F200">
        <v>0</v>
      </c>
      <c r="G200">
        <v>3</v>
      </c>
      <c r="H200">
        <v>3</v>
      </c>
      <c r="I200">
        <v>1</v>
      </c>
      <c r="J200">
        <v>9</v>
      </c>
      <c r="K200">
        <v>0</v>
      </c>
      <c r="L200">
        <v>2</v>
      </c>
      <c r="M200">
        <v>3</v>
      </c>
      <c r="N200">
        <v>1</v>
      </c>
      <c r="O200">
        <v>0</v>
      </c>
      <c r="P200">
        <v>0</v>
      </c>
      <c r="Q200">
        <v>0</v>
      </c>
      <c r="R200">
        <f t="array" ref="R200">SUM(B200:Q200*TRANSPOSE($V$18:$V$33))+$V$17</f>
        <v>0.13628372071857875</v>
      </c>
      <c r="S200" s="9">
        <f t="shared" si="3"/>
        <v>0.53401477767207672</v>
      </c>
    </row>
    <row r="201" spans="1:19" x14ac:dyDescent="0.3">
      <c r="A201">
        <v>0</v>
      </c>
      <c r="B201">
        <v>38</v>
      </c>
      <c r="C201">
        <v>1</v>
      </c>
      <c r="D201">
        <v>29</v>
      </c>
      <c r="E201">
        <v>4</v>
      </c>
      <c r="F201">
        <v>0</v>
      </c>
      <c r="G201">
        <v>3</v>
      </c>
      <c r="H201">
        <v>4</v>
      </c>
      <c r="I201">
        <v>1</v>
      </c>
      <c r="J201">
        <v>3</v>
      </c>
      <c r="K201">
        <v>0</v>
      </c>
      <c r="L201">
        <v>1</v>
      </c>
      <c r="M201">
        <v>1</v>
      </c>
      <c r="N201">
        <v>7</v>
      </c>
      <c r="O201">
        <v>7</v>
      </c>
      <c r="P201">
        <v>1</v>
      </c>
      <c r="Q201">
        <v>7</v>
      </c>
      <c r="R201">
        <f t="array" ref="R201">SUM(B201:Q201*TRANSPOSE($V$18:$V$33))+$V$17</f>
        <v>6.0136332114685498E-2</v>
      </c>
      <c r="S201" s="9">
        <f t="shared" si="3"/>
        <v>0.51502799653244913</v>
      </c>
    </row>
    <row r="202" spans="1:19" x14ac:dyDescent="0.3">
      <c r="A202">
        <v>0</v>
      </c>
      <c r="B202">
        <v>27</v>
      </c>
      <c r="C202">
        <v>1</v>
      </c>
      <c r="D202">
        <v>1</v>
      </c>
      <c r="E202">
        <v>3</v>
      </c>
      <c r="F202">
        <v>0</v>
      </c>
      <c r="G202">
        <v>2</v>
      </c>
      <c r="H202">
        <v>1</v>
      </c>
      <c r="I202">
        <v>1</v>
      </c>
      <c r="J202">
        <v>5</v>
      </c>
      <c r="K202">
        <v>0</v>
      </c>
      <c r="L202">
        <v>3</v>
      </c>
      <c r="M202">
        <v>3</v>
      </c>
      <c r="N202">
        <v>2</v>
      </c>
      <c r="O202">
        <v>2</v>
      </c>
      <c r="P202">
        <v>2</v>
      </c>
      <c r="Q202">
        <v>0</v>
      </c>
      <c r="R202">
        <f t="array" ref="R202">SUM(B202:Q202*TRANSPOSE($V$18:$V$33))+$V$17</f>
        <v>0.30894795043610412</v>
      </c>
      <c r="S202" s="9">
        <f t="shared" si="3"/>
        <v>0.57662062683351067</v>
      </c>
    </row>
    <row r="203" spans="1:19" x14ac:dyDescent="0.3">
      <c r="A203">
        <v>0</v>
      </c>
      <c r="B203">
        <v>49</v>
      </c>
      <c r="C203">
        <v>1</v>
      </c>
      <c r="D203">
        <v>18</v>
      </c>
      <c r="E203">
        <v>4</v>
      </c>
      <c r="F203">
        <v>0</v>
      </c>
      <c r="G203">
        <v>3</v>
      </c>
      <c r="H203">
        <v>4</v>
      </c>
      <c r="I203">
        <v>2</v>
      </c>
      <c r="J203">
        <v>1</v>
      </c>
      <c r="K203">
        <v>1</v>
      </c>
      <c r="L203">
        <v>1</v>
      </c>
      <c r="M203">
        <v>3</v>
      </c>
      <c r="N203">
        <v>7</v>
      </c>
      <c r="O203">
        <v>7</v>
      </c>
      <c r="P203">
        <v>1</v>
      </c>
      <c r="Q203">
        <v>7</v>
      </c>
      <c r="R203">
        <f t="array" ref="R203">SUM(B203:Q203*TRANSPOSE($V$18:$V$33))+$V$17</f>
        <v>3.6839073600110073E-3</v>
      </c>
      <c r="S203" s="9">
        <f t="shared" si="3"/>
        <v>0.50092088030795434</v>
      </c>
    </row>
    <row r="204" spans="1:19" x14ac:dyDescent="0.3">
      <c r="A204">
        <v>0</v>
      </c>
      <c r="B204">
        <v>34</v>
      </c>
      <c r="C204">
        <v>1</v>
      </c>
      <c r="D204">
        <v>10</v>
      </c>
      <c r="E204">
        <v>4</v>
      </c>
      <c r="F204">
        <v>0</v>
      </c>
      <c r="G204">
        <v>3</v>
      </c>
      <c r="H204">
        <v>3</v>
      </c>
      <c r="I204">
        <v>2</v>
      </c>
      <c r="J204">
        <v>1</v>
      </c>
      <c r="K204">
        <v>1</v>
      </c>
      <c r="L204">
        <v>4</v>
      </c>
      <c r="M204">
        <v>4</v>
      </c>
      <c r="N204">
        <v>5</v>
      </c>
      <c r="O204">
        <v>3</v>
      </c>
      <c r="P204">
        <v>2</v>
      </c>
      <c r="Q204">
        <v>0</v>
      </c>
      <c r="R204">
        <f t="array" ref="R204">SUM(B204:Q204*TRANSPOSE($V$18:$V$33))+$V$17</f>
        <v>0.14373367639710632</v>
      </c>
      <c r="S204" s="9">
        <f t="shared" si="3"/>
        <v>0.53586797660053576</v>
      </c>
    </row>
    <row r="205" spans="1:19" x14ac:dyDescent="0.3">
      <c r="A205">
        <v>0</v>
      </c>
      <c r="B205">
        <v>40</v>
      </c>
      <c r="C205">
        <v>1</v>
      </c>
      <c r="D205">
        <v>19</v>
      </c>
      <c r="E205">
        <v>3</v>
      </c>
      <c r="F205">
        <v>0</v>
      </c>
      <c r="G205">
        <v>3</v>
      </c>
      <c r="H205">
        <v>4</v>
      </c>
      <c r="I205">
        <v>1</v>
      </c>
      <c r="J205">
        <v>8</v>
      </c>
      <c r="K205">
        <v>1</v>
      </c>
      <c r="L205">
        <v>3</v>
      </c>
      <c r="M205">
        <v>4</v>
      </c>
      <c r="N205">
        <v>7</v>
      </c>
      <c r="O205">
        <v>2</v>
      </c>
      <c r="P205">
        <v>3</v>
      </c>
      <c r="Q205">
        <v>7</v>
      </c>
      <c r="R205">
        <f t="array" ref="R205">SUM(B205:Q205*TRANSPOSE($V$18:$V$33))+$V$17</f>
        <v>0.28462797252569827</v>
      </c>
      <c r="S205" s="9">
        <f t="shared" si="3"/>
        <v>0.57067323552693727</v>
      </c>
    </row>
    <row r="206" spans="1:19" x14ac:dyDescent="0.3">
      <c r="A206">
        <v>1</v>
      </c>
      <c r="B206">
        <v>38</v>
      </c>
      <c r="C206">
        <v>1</v>
      </c>
      <c r="D206">
        <v>29</v>
      </c>
      <c r="E206">
        <v>2</v>
      </c>
      <c r="F206">
        <v>0</v>
      </c>
      <c r="G206">
        <v>3</v>
      </c>
      <c r="H206">
        <v>1</v>
      </c>
      <c r="I206">
        <v>1</v>
      </c>
      <c r="J206">
        <v>7</v>
      </c>
      <c r="K206">
        <v>1</v>
      </c>
      <c r="L206">
        <v>2</v>
      </c>
      <c r="M206">
        <v>3</v>
      </c>
      <c r="N206">
        <v>1</v>
      </c>
      <c r="O206">
        <v>0</v>
      </c>
      <c r="P206">
        <v>0</v>
      </c>
      <c r="Q206">
        <v>0</v>
      </c>
      <c r="R206">
        <f t="array" ref="R206">SUM(B206:Q206*TRANSPOSE($V$18:$V$33))+$V$17</f>
        <v>0.5718451880484412</v>
      </c>
      <c r="S206" s="9">
        <f t="shared" si="3"/>
        <v>0.63917515928542246</v>
      </c>
    </row>
    <row r="207" spans="1:19" x14ac:dyDescent="0.3">
      <c r="A207">
        <v>1</v>
      </c>
      <c r="B207">
        <v>29</v>
      </c>
      <c r="C207">
        <v>2</v>
      </c>
      <c r="D207">
        <v>27</v>
      </c>
      <c r="E207">
        <v>2</v>
      </c>
      <c r="F207">
        <v>1</v>
      </c>
      <c r="G207">
        <v>3</v>
      </c>
      <c r="H207">
        <v>4</v>
      </c>
      <c r="I207">
        <v>1</v>
      </c>
      <c r="J207">
        <v>1</v>
      </c>
      <c r="K207">
        <v>0</v>
      </c>
      <c r="L207">
        <v>4</v>
      </c>
      <c r="M207">
        <v>2</v>
      </c>
      <c r="N207">
        <v>10</v>
      </c>
      <c r="O207">
        <v>4</v>
      </c>
      <c r="P207">
        <v>1</v>
      </c>
      <c r="Q207">
        <v>9</v>
      </c>
      <c r="R207">
        <f t="array" ref="R207">SUM(B207:Q207*TRANSPOSE($V$18:$V$33))+$V$17</f>
        <v>9.0536853607872669E-2</v>
      </c>
      <c r="S207" s="9">
        <f t="shared" si="3"/>
        <v>0.52261642314827705</v>
      </c>
    </row>
    <row r="208" spans="1:19" x14ac:dyDescent="0.3">
      <c r="A208">
        <v>0</v>
      </c>
      <c r="B208">
        <v>22</v>
      </c>
      <c r="C208">
        <v>1</v>
      </c>
      <c r="D208">
        <v>5</v>
      </c>
      <c r="E208">
        <v>4</v>
      </c>
      <c r="F208">
        <v>0</v>
      </c>
      <c r="G208">
        <v>4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4</v>
      </c>
      <c r="O208">
        <v>2</v>
      </c>
      <c r="P208">
        <v>2</v>
      </c>
      <c r="Q208">
        <v>2</v>
      </c>
      <c r="R208">
        <f t="array" ref="R208">SUM(B208:Q208*TRANSPOSE($V$18:$V$33))+$V$17</f>
        <v>0.29175482802893682</v>
      </c>
      <c r="S208" s="9">
        <f t="shared" si="3"/>
        <v>0.57241828557157259</v>
      </c>
    </row>
    <row r="209" spans="1:19" x14ac:dyDescent="0.3">
      <c r="A209">
        <v>0</v>
      </c>
      <c r="B209">
        <v>36</v>
      </c>
      <c r="C209">
        <v>1</v>
      </c>
      <c r="D209">
        <v>18</v>
      </c>
      <c r="E209">
        <v>2</v>
      </c>
      <c r="F209">
        <v>1</v>
      </c>
      <c r="G209">
        <v>3</v>
      </c>
      <c r="H209">
        <v>4</v>
      </c>
      <c r="I209">
        <v>0</v>
      </c>
      <c r="J209">
        <v>1</v>
      </c>
      <c r="K209">
        <v>0</v>
      </c>
      <c r="L209">
        <v>1</v>
      </c>
      <c r="M209">
        <v>3</v>
      </c>
      <c r="N209">
        <v>8</v>
      </c>
      <c r="O209">
        <v>1</v>
      </c>
      <c r="P209">
        <v>1</v>
      </c>
      <c r="Q209">
        <v>7</v>
      </c>
      <c r="R209">
        <f t="array" ref="R209">SUM(B209:Q209*TRANSPOSE($V$18:$V$33))+$V$17</f>
        <v>0.13281625003685738</v>
      </c>
      <c r="S209" s="9">
        <f t="shared" si="3"/>
        <v>0.53315191045131693</v>
      </c>
    </row>
    <row r="210" spans="1:19" x14ac:dyDescent="0.3">
      <c r="A210">
        <v>0</v>
      </c>
      <c r="B210">
        <v>40</v>
      </c>
      <c r="C210">
        <v>1</v>
      </c>
      <c r="D210">
        <v>9</v>
      </c>
      <c r="E210">
        <v>4</v>
      </c>
      <c r="F210">
        <v>0</v>
      </c>
      <c r="G210">
        <v>2</v>
      </c>
      <c r="H210">
        <v>4</v>
      </c>
      <c r="I210">
        <v>1</v>
      </c>
      <c r="J210">
        <v>9</v>
      </c>
      <c r="K210">
        <v>0</v>
      </c>
      <c r="L210">
        <v>4</v>
      </c>
      <c r="M210">
        <v>1</v>
      </c>
      <c r="N210">
        <v>3</v>
      </c>
      <c r="O210">
        <v>2</v>
      </c>
      <c r="P210">
        <v>0</v>
      </c>
      <c r="Q210">
        <v>2</v>
      </c>
      <c r="R210">
        <f t="array" ref="R210">SUM(B210:Q210*TRANSPOSE($V$18:$V$33))+$V$17</f>
        <v>0.1475235247395531</v>
      </c>
      <c r="S210" s="9">
        <f t="shared" si="3"/>
        <v>0.53681033605708084</v>
      </c>
    </row>
    <row r="211" spans="1:19" x14ac:dyDescent="0.3">
      <c r="A211">
        <v>0</v>
      </c>
      <c r="B211">
        <v>46</v>
      </c>
      <c r="C211">
        <v>1</v>
      </c>
      <c r="D211">
        <v>1</v>
      </c>
      <c r="E211">
        <v>4</v>
      </c>
      <c r="F211">
        <v>0</v>
      </c>
      <c r="G211">
        <v>3</v>
      </c>
      <c r="H211">
        <v>1</v>
      </c>
      <c r="I211">
        <v>2</v>
      </c>
      <c r="J211">
        <v>7</v>
      </c>
      <c r="K211">
        <v>0</v>
      </c>
      <c r="L211">
        <v>3</v>
      </c>
      <c r="M211">
        <v>3</v>
      </c>
      <c r="N211">
        <v>4</v>
      </c>
      <c r="O211">
        <v>2</v>
      </c>
      <c r="P211">
        <v>0</v>
      </c>
      <c r="Q211">
        <v>3</v>
      </c>
      <c r="R211">
        <f t="array" ref="R211">SUM(B211:Q211*TRANSPOSE($V$18:$V$33))+$V$17</f>
        <v>-9.916930719723549E-3</v>
      </c>
      <c r="S211" s="9">
        <f t="shared" si="3"/>
        <v>0.49752104468943426</v>
      </c>
    </row>
    <row r="212" spans="1:19" x14ac:dyDescent="0.3">
      <c r="A212">
        <v>1</v>
      </c>
      <c r="B212">
        <v>32</v>
      </c>
      <c r="C212">
        <v>2</v>
      </c>
      <c r="D212">
        <v>4</v>
      </c>
      <c r="E212">
        <v>4</v>
      </c>
      <c r="F212">
        <v>0</v>
      </c>
      <c r="G212">
        <v>1</v>
      </c>
      <c r="H212">
        <v>4</v>
      </c>
      <c r="I212">
        <v>1</v>
      </c>
      <c r="J212">
        <v>1</v>
      </c>
      <c r="K212">
        <v>0</v>
      </c>
      <c r="L212">
        <v>3</v>
      </c>
      <c r="M212">
        <v>2</v>
      </c>
      <c r="N212">
        <v>14</v>
      </c>
      <c r="O212">
        <v>8</v>
      </c>
      <c r="P212">
        <v>9</v>
      </c>
      <c r="Q212">
        <v>8</v>
      </c>
      <c r="R212">
        <f t="array" ref="R212">SUM(B212:Q212*TRANSPOSE($V$18:$V$33))+$V$17</f>
        <v>0.15760714531073483</v>
      </c>
      <c r="S212" s="9">
        <f t="shared" si="3"/>
        <v>0.53931636659848214</v>
      </c>
    </row>
    <row r="213" spans="1:19" x14ac:dyDescent="0.3">
      <c r="A213">
        <v>0</v>
      </c>
      <c r="B213">
        <v>30</v>
      </c>
      <c r="C213">
        <v>1</v>
      </c>
      <c r="D213">
        <v>1</v>
      </c>
      <c r="E213">
        <v>3</v>
      </c>
      <c r="F213">
        <v>0</v>
      </c>
      <c r="G213">
        <v>2</v>
      </c>
      <c r="H213">
        <v>3</v>
      </c>
      <c r="I213">
        <v>0</v>
      </c>
      <c r="J213">
        <v>1</v>
      </c>
      <c r="K213">
        <v>0</v>
      </c>
      <c r="L213">
        <v>3</v>
      </c>
      <c r="M213">
        <v>3</v>
      </c>
      <c r="N213">
        <v>11</v>
      </c>
      <c r="O213">
        <v>8</v>
      </c>
      <c r="P213">
        <v>5</v>
      </c>
      <c r="Q213">
        <v>8</v>
      </c>
      <c r="R213">
        <f t="array" ref="R213">SUM(B213:Q213*TRANSPOSE($V$18:$V$33))+$V$17</f>
        <v>0.13610977651497402</v>
      </c>
      <c r="S213" s="9">
        <f t="shared" si="3"/>
        <v>0.53397149710751746</v>
      </c>
    </row>
    <row r="214" spans="1:19" x14ac:dyDescent="0.3">
      <c r="A214">
        <v>0</v>
      </c>
      <c r="B214">
        <v>27</v>
      </c>
      <c r="C214">
        <v>2</v>
      </c>
      <c r="D214">
        <v>20</v>
      </c>
      <c r="E214">
        <v>4</v>
      </c>
      <c r="F214">
        <v>1</v>
      </c>
      <c r="G214">
        <v>3</v>
      </c>
      <c r="H214">
        <v>3</v>
      </c>
      <c r="I214">
        <v>0</v>
      </c>
      <c r="J214">
        <v>1</v>
      </c>
      <c r="K214">
        <v>0</v>
      </c>
      <c r="L214">
        <v>4</v>
      </c>
      <c r="M214">
        <v>3</v>
      </c>
      <c r="N214">
        <v>7</v>
      </c>
      <c r="O214">
        <v>7</v>
      </c>
      <c r="P214">
        <v>0</v>
      </c>
      <c r="Q214">
        <v>7</v>
      </c>
      <c r="R214">
        <f t="array" ref="R214">SUM(B214:Q214*TRANSPOSE($V$18:$V$33))+$V$17</f>
        <v>5.5894471626826481E-2</v>
      </c>
      <c r="S214" s="9">
        <f t="shared" si="3"/>
        <v>0.51396853330740166</v>
      </c>
    </row>
    <row r="215" spans="1:19" x14ac:dyDescent="0.3">
      <c r="A215">
        <v>0</v>
      </c>
      <c r="B215">
        <v>51</v>
      </c>
      <c r="C215">
        <v>1</v>
      </c>
      <c r="D215">
        <v>8</v>
      </c>
      <c r="E215">
        <v>2</v>
      </c>
      <c r="F215">
        <v>0</v>
      </c>
      <c r="G215">
        <v>2</v>
      </c>
      <c r="H215">
        <v>2</v>
      </c>
      <c r="I215">
        <v>1</v>
      </c>
      <c r="J215">
        <v>5</v>
      </c>
      <c r="K215">
        <v>0</v>
      </c>
      <c r="L215">
        <v>4</v>
      </c>
      <c r="M215">
        <v>1</v>
      </c>
      <c r="N215">
        <v>10</v>
      </c>
      <c r="O215">
        <v>9</v>
      </c>
      <c r="P215">
        <v>4</v>
      </c>
      <c r="Q215">
        <v>7</v>
      </c>
      <c r="R215">
        <f t="array" ref="R215">SUM(B215:Q215*TRANSPOSE($V$18:$V$33))+$V$17</f>
        <v>0.10838652344509137</v>
      </c>
      <c r="S215" s="9">
        <f t="shared" si="3"/>
        <v>0.52706733394156524</v>
      </c>
    </row>
    <row r="216" spans="1:19" x14ac:dyDescent="0.3">
      <c r="A216">
        <v>1</v>
      </c>
      <c r="B216">
        <v>30</v>
      </c>
      <c r="C216">
        <v>1</v>
      </c>
      <c r="D216">
        <v>3</v>
      </c>
      <c r="E216">
        <v>4</v>
      </c>
      <c r="F216">
        <v>1</v>
      </c>
      <c r="G216">
        <v>3</v>
      </c>
      <c r="H216">
        <v>1</v>
      </c>
      <c r="I216">
        <v>0</v>
      </c>
      <c r="J216">
        <v>5</v>
      </c>
      <c r="K216">
        <v>1</v>
      </c>
      <c r="L216">
        <v>3</v>
      </c>
      <c r="M216">
        <v>3</v>
      </c>
      <c r="N216">
        <v>5</v>
      </c>
      <c r="O216">
        <v>2</v>
      </c>
      <c r="P216">
        <v>0</v>
      </c>
      <c r="Q216">
        <v>4</v>
      </c>
      <c r="R216">
        <f t="array" ref="R216">SUM(B216:Q216*TRANSPOSE($V$18:$V$33))+$V$17</f>
        <v>0.38956863873424924</v>
      </c>
      <c r="S216" s="9">
        <f t="shared" si="3"/>
        <v>0.59616912911187281</v>
      </c>
    </row>
    <row r="217" spans="1:19" x14ac:dyDescent="0.3">
      <c r="A217">
        <v>0</v>
      </c>
      <c r="B217">
        <v>41</v>
      </c>
      <c r="C217">
        <v>2</v>
      </c>
      <c r="D217">
        <v>6</v>
      </c>
      <c r="E217">
        <v>4</v>
      </c>
      <c r="F217">
        <v>1</v>
      </c>
      <c r="G217">
        <v>3</v>
      </c>
      <c r="H217">
        <v>4</v>
      </c>
      <c r="I217">
        <v>0</v>
      </c>
      <c r="J217">
        <v>3</v>
      </c>
      <c r="K217">
        <v>1</v>
      </c>
      <c r="L217">
        <v>3</v>
      </c>
      <c r="M217">
        <v>3</v>
      </c>
      <c r="N217">
        <v>1</v>
      </c>
      <c r="O217">
        <v>0</v>
      </c>
      <c r="P217">
        <v>0</v>
      </c>
      <c r="Q217">
        <v>0</v>
      </c>
      <c r="R217">
        <f t="array" ref="R217">SUM(B217:Q217*TRANSPOSE($V$18:$V$33))+$V$17</f>
        <v>0.27589523509485225</v>
      </c>
      <c r="S217" s="9">
        <f t="shared" si="3"/>
        <v>0.56853258305652066</v>
      </c>
    </row>
    <row r="218" spans="1:19" x14ac:dyDescent="0.3">
      <c r="A218">
        <v>1</v>
      </c>
      <c r="B218">
        <v>30</v>
      </c>
      <c r="C218">
        <v>2</v>
      </c>
      <c r="D218">
        <v>26</v>
      </c>
      <c r="E218">
        <v>3</v>
      </c>
      <c r="F218">
        <v>1</v>
      </c>
      <c r="G218">
        <v>2</v>
      </c>
      <c r="H218">
        <v>1</v>
      </c>
      <c r="I218">
        <v>0</v>
      </c>
      <c r="J218">
        <v>5</v>
      </c>
      <c r="K218">
        <v>0</v>
      </c>
      <c r="L218">
        <v>3</v>
      </c>
      <c r="M218">
        <v>2</v>
      </c>
      <c r="N218">
        <v>6</v>
      </c>
      <c r="O218">
        <v>3</v>
      </c>
      <c r="P218">
        <v>0</v>
      </c>
      <c r="Q218">
        <v>1</v>
      </c>
      <c r="R218">
        <f t="array" ref="R218">SUM(B218:Q218*TRANSPOSE($V$18:$V$33))+$V$17</f>
        <v>0.44297405224510072</v>
      </c>
      <c r="S218" s="9">
        <f t="shared" si="3"/>
        <v>0.60895652219600138</v>
      </c>
    </row>
    <row r="219" spans="1:19" x14ac:dyDescent="0.3">
      <c r="A219">
        <v>1</v>
      </c>
      <c r="B219">
        <v>29</v>
      </c>
      <c r="C219">
        <v>1</v>
      </c>
      <c r="D219">
        <v>1</v>
      </c>
      <c r="E219">
        <v>3</v>
      </c>
      <c r="F219">
        <v>0</v>
      </c>
      <c r="G219">
        <v>3</v>
      </c>
      <c r="H219">
        <v>3</v>
      </c>
      <c r="I219">
        <v>0</v>
      </c>
      <c r="J219">
        <v>0</v>
      </c>
      <c r="K219">
        <v>0</v>
      </c>
      <c r="L219">
        <v>4</v>
      </c>
      <c r="M219">
        <v>2</v>
      </c>
      <c r="N219">
        <v>6</v>
      </c>
      <c r="O219">
        <v>2</v>
      </c>
      <c r="P219">
        <v>1</v>
      </c>
      <c r="Q219">
        <v>5</v>
      </c>
      <c r="R219">
        <f t="array" ref="R219">SUM(B219:Q219*TRANSPOSE($V$18:$V$33))+$V$17</f>
        <v>0.1178707477237001</v>
      </c>
      <c r="S219" s="9">
        <f t="shared" si="3"/>
        <v>0.52943057204191024</v>
      </c>
    </row>
    <row r="220" spans="1:19" x14ac:dyDescent="0.3">
      <c r="A220">
        <v>0</v>
      </c>
      <c r="B220">
        <v>45</v>
      </c>
      <c r="C220">
        <v>2</v>
      </c>
      <c r="D220">
        <v>6</v>
      </c>
      <c r="E220">
        <v>4</v>
      </c>
      <c r="F220">
        <v>1</v>
      </c>
      <c r="G220">
        <v>2</v>
      </c>
      <c r="H220">
        <v>4</v>
      </c>
      <c r="I220">
        <v>0</v>
      </c>
      <c r="J220">
        <v>6</v>
      </c>
      <c r="K220">
        <v>0</v>
      </c>
      <c r="L220">
        <v>4</v>
      </c>
      <c r="M220">
        <v>3</v>
      </c>
      <c r="N220">
        <v>19</v>
      </c>
      <c r="O220">
        <v>7</v>
      </c>
      <c r="P220">
        <v>12</v>
      </c>
      <c r="Q220">
        <v>8</v>
      </c>
      <c r="R220">
        <f t="array" ref="R220">SUM(B220:Q220*TRANSPOSE($V$18:$V$33))+$V$17</f>
        <v>0.13226654060642951</v>
      </c>
      <c r="S220" s="9">
        <f t="shared" si="3"/>
        <v>0.53301509894827637</v>
      </c>
    </row>
    <row r="221" spans="1:19" x14ac:dyDescent="0.3">
      <c r="A221">
        <v>0</v>
      </c>
      <c r="B221">
        <v>54</v>
      </c>
      <c r="C221">
        <v>2</v>
      </c>
      <c r="D221">
        <v>3</v>
      </c>
      <c r="E221">
        <v>4</v>
      </c>
      <c r="F221">
        <v>1</v>
      </c>
      <c r="G221">
        <v>3</v>
      </c>
      <c r="H221">
        <v>1</v>
      </c>
      <c r="I221">
        <v>1</v>
      </c>
      <c r="J221">
        <v>2</v>
      </c>
      <c r="K221">
        <v>0</v>
      </c>
      <c r="L221">
        <v>4</v>
      </c>
      <c r="M221">
        <v>3</v>
      </c>
      <c r="N221">
        <v>6</v>
      </c>
      <c r="O221">
        <v>2</v>
      </c>
      <c r="P221">
        <v>0</v>
      </c>
      <c r="Q221">
        <v>5</v>
      </c>
      <c r="R221">
        <f t="array" ref="R221">SUM(B221:Q221*TRANSPOSE($V$18:$V$33))+$V$17</f>
        <v>-8.5949034886035558E-2</v>
      </c>
      <c r="S221" s="9">
        <f t="shared" si="3"/>
        <v>0.47852818291798838</v>
      </c>
    </row>
    <row r="222" spans="1:19" x14ac:dyDescent="0.3">
      <c r="A222">
        <v>0</v>
      </c>
      <c r="B222">
        <v>36</v>
      </c>
      <c r="C222">
        <v>1</v>
      </c>
      <c r="D222">
        <v>5</v>
      </c>
      <c r="E222">
        <v>4</v>
      </c>
      <c r="F222">
        <v>0</v>
      </c>
      <c r="G222">
        <v>3</v>
      </c>
      <c r="H222">
        <v>2</v>
      </c>
      <c r="I222">
        <v>0</v>
      </c>
      <c r="J222">
        <v>8</v>
      </c>
      <c r="K222">
        <v>0</v>
      </c>
      <c r="L222">
        <v>4</v>
      </c>
      <c r="M222">
        <v>4</v>
      </c>
      <c r="N222">
        <v>13</v>
      </c>
      <c r="O222">
        <v>11</v>
      </c>
      <c r="P222">
        <v>3</v>
      </c>
      <c r="Q222">
        <v>7</v>
      </c>
      <c r="R222">
        <f t="array" ref="R222">SUM(B222:Q222*TRANSPOSE($V$18:$V$33))+$V$17</f>
        <v>5.7236085435960038E-2</v>
      </c>
      <c r="S222" s="9">
        <f t="shared" si="3"/>
        <v>0.5143036339056688</v>
      </c>
    </row>
    <row r="223" spans="1:19" x14ac:dyDescent="0.3">
      <c r="A223">
        <v>0</v>
      </c>
      <c r="B223">
        <v>33</v>
      </c>
      <c r="C223">
        <v>1</v>
      </c>
      <c r="D223">
        <v>4</v>
      </c>
      <c r="E223">
        <v>3</v>
      </c>
      <c r="F223">
        <v>1</v>
      </c>
      <c r="G223">
        <v>2</v>
      </c>
      <c r="H223">
        <v>2</v>
      </c>
      <c r="I223">
        <v>1</v>
      </c>
      <c r="J223">
        <v>6</v>
      </c>
      <c r="K223">
        <v>0</v>
      </c>
      <c r="L223">
        <v>4</v>
      </c>
      <c r="M223">
        <v>3</v>
      </c>
      <c r="N223">
        <v>3</v>
      </c>
      <c r="O223">
        <v>2</v>
      </c>
      <c r="P223">
        <v>1</v>
      </c>
      <c r="Q223">
        <v>1</v>
      </c>
      <c r="R223">
        <f t="array" ref="R223">SUM(B223:Q223*TRANSPOSE($V$18:$V$33))+$V$17</f>
        <v>0.17670233559982496</v>
      </c>
      <c r="S223" s="9">
        <f t="shared" si="3"/>
        <v>0.54405645309673945</v>
      </c>
    </row>
    <row r="224" spans="1:19" x14ac:dyDescent="0.3">
      <c r="A224">
        <v>0</v>
      </c>
      <c r="B224">
        <v>37</v>
      </c>
      <c r="C224">
        <v>1</v>
      </c>
      <c r="D224">
        <v>11</v>
      </c>
      <c r="E224">
        <v>2</v>
      </c>
      <c r="F224">
        <v>0</v>
      </c>
      <c r="G224">
        <v>3</v>
      </c>
      <c r="H224">
        <v>4</v>
      </c>
      <c r="I224">
        <v>2</v>
      </c>
      <c r="J224">
        <v>1</v>
      </c>
      <c r="K224">
        <v>1</v>
      </c>
      <c r="L224">
        <v>3</v>
      </c>
      <c r="M224">
        <v>3</v>
      </c>
      <c r="N224">
        <v>10</v>
      </c>
      <c r="O224">
        <v>8</v>
      </c>
      <c r="P224">
        <v>0</v>
      </c>
      <c r="Q224">
        <v>7</v>
      </c>
      <c r="R224">
        <f t="array" ref="R224">SUM(B224:Q224*TRANSPOSE($V$18:$V$33))+$V$17</f>
        <v>7.9799208498558594E-2</v>
      </c>
      <c r="S224" s="9">
        <f t="shared" si="3"/>
        <v>0.51993715711869282</v>
      </c>
    </row>
    <row r="225" spans="1:19" x14ac:dyDescent="0.3">
      <c r="A225">
        <v>0</v>
      </c>
      <c r="B225">
        <v>38</v>
      </c>
      <c r="C225">
        <v>2</v>
      </c>
      <c r="D225">
        <v>3</v>
      </c>
      <c r="E225">
        <v>1</v>
      </c>
      <c r="F225">
        <v>0</v>
      </c>
      <c r="G225">
        <v>3</v>
      </c>
      <c r="H225">
        <v>3</v>
      </c>
      <c r="I225">
        <v>2</v>
      </c>
      <c r="J225">
        <v>0</v>
      </c>
      <c r="K225">
        <v>0</v>
      </c>
      <c r="L225">
        <v>3</v>
      </c>
      <c r="M225">
        <v>2</v>
      </c>
      <c r="N225">
        <v>16</v>
      </c>
      <c r="O225">
        <v>10</v>
      </c>
      <c r="P225">
        <v>5</v>
      </c>
      <c r="Q225">
        <v>13</v>
      </c>
      <c r="R225">
        <f t="array" ref="R225">SUM(B225:Q225*TRANSPOSE($V$18:$V$33))+$V$17</f>
        <v>-4.8566146225243134E-2</v>
      </c>
      <c r="S225" s="9">
        <f t="shared" si="3"/>
        <v>0.48786210751574194</v>
      </c>
    </row>
    <row r="226" spans="1:19" x14ac:dyDescent="0.3">
      <c r="A226">
        <v>0</v>
      </c>
      <c r="B226">
        <v>31</v>
      </c>
      <c r="C226">
        <v>1</v>
      </c>
      <c r="D226">
        <v>1</v>
      </c>
      <c r="E226">
        <v>3</v>
      </c>
      <c r="F226">
        <v>0</v>
      </c>
      <c r="G226">
        <v>1</v>
      </c>
      <c r="H226">
        <v>3</v>
      </c>
      <c r="I226">
        <v>1</v>
      </c>
      <c r="J226">
        <v>0</v>
      </c>
      <c r="K226">
        <v>0</v>
      </c>
      <c r="L226">
        <v>4</v>
      </c>
      <c r="M226">
        <v>3</v>
      </c>
      <c r="N226">
        <v>5</v>
      </c>
      <c r="O226">
        <v>4</v>
      </c>
      <c r="P226">
        <v>1</v>
      </c>
      <c r="Q226">
        <v>4</v>
      </c>
      <c r="R226">
        <f t="array" ref="R226">SUM(B226:Q226*TRANSPOSE($V$18:$V$33))+$V$17</f>
        <v>0.10671271988454634</v>
      </c>
      <c r="S226" s="9">
        <f t="shared" si="3"/>
        <v>0.5266501338053694</v>
      </c>
    </row>
    <row r="227" spans="1:19" x14ac:dyDescent="0.3">
      <c r="A227">
        <v>0</v>
      </c>
      <c r="B227">
        <v>59</v>
      </c>
      <c r="C227">
        <v>1</v>
      </c>
      <c r="D227">
        <v>3</v>
      </c>
      <c r="E227">
        <v>3</v>
      </c>
      <c r="F227">
        <v>0</v>
      </c>
      <c r="G227">
        <v>2</v>
      </c>
      <c r="H227">
        <v>4</v>
      </c>
      <c r="I227">
        <v>1</v>
      </c>
      <c r="J227">
        <v>3</v>
      </c>
      <c r="K227">
        <v>0</v>
      </c>
      <c r="L227">
        <v>1</v>
      </c>
      <c r="M227">
        <v>3</v>
      </c>
      <c r="N227">
        <v>1</v>
      </c>
      <c r="O227">
        <v>0</v>
      </c>
      <c r="P227">
        <v>0</v>
      </c>
      <c r="Q227">
        <v>0</v>
      </c>
      <c r="R227">
        <f t="array" ref="R227">SUM(B227:Q227*TRANSPOSE($V$18:$V$33))+$V$17</f>
        <v>1.7530768260805019E-3</v>
      </c>
      <c r="S227" s="9">
        <f t="shared" si="3"/>
        <v>0.50043822365268831</v>
      </c>
    </row>
    <row r="228" spans="1:19" x14ac:dyDescent="0.3">
      <c r="A228">
        <v>0</v>
      </c>
      <c r="B228">
        <v>37</v>
      </c>
      <c r="C228">
        <v>2</v>
      </c>
      <c r="D228">
        <v>4</v>
      </c>
      <c r="E228">
        <v>1</v>
      </c>
      <c r="F228">
        <v>0</v>
      </c>
      <c r="G228">
        <v>3</v>
      </c>
      <c r="H228">
        <v>4</v>
      </c>
      <c r="I228">
        <v>2</v>
      </c>
      <c r="J228">
        <v>4</v>
      </c>
      <c r="K228">
        <v>0</v>
      </c>
      <c r="L228">
        <v>3</v>
      </c>
      <c r="M228">
        <v>3</v>
      </c>
      <c r="N228">
        <v>9</v>
      </c>
      <c r="O228">
        <v>8</v>
      </c>
      <c r="P228">
        <v>5</v>
      </c>
      <c r="Q228">
        <v>8</v>
      </c>
      <c r="R228">
        <f t="array" ref="R228">SUM(B228:Q228*TRANSPOSE($V$18:$V$33))+$V$17</f>
        <v>7.1865815389228205E-3</v>
      </c>
      <c r="S228" s="9">
        <f t="shared" si="3"/>
        <v>0.50179645137070339</v>
      </c>
    </row>
    <row r="229" spans="1:19" x14ac:dyDescent="0.3">
      <c r="A229">
        <v>0</v>
      </c>
      <c r="B229">
        <v>29</v>
      </c>
      <c r="C229">
        <v>2</v>
      </c>
      <c r="D229">
        <v>1</v>
      </c>
      <c r="E229">
        <v>2</v>
      </c>
      <c r="F229">
        <v>1</v>
      </c>
      <c r="G229">
        <v>3</v>
      </c>
      <c r="H229">
        <v>4</v>
      </c>
      <c r="I229">
        <v>1</v>
      </c>
      <c r="J229">
        <v>1</v>
      </c>
      <c r="K229">
        <v>0</v>
      </c>
      <c r="L229">
        <v>4</v>
      </c>
      <c r="M229">
        <v>3</v>
      </c>
      <c r="N229">
        <v>11</v>
      </c>
      <c r="O229">
        <v>10</v>
      </c>
      <c r="P229">
        <v>4</v>
      </c>
      <c r="Q229">
        <v>1</v>
      </c>
      <c r="R229">
        <f t="array" ref="R229">SUM(B229:Q229*TRANSPOSE($V$18:$V$33))+$V$17</f>
        <v>2.5165490576805838E-2</v>
      </c>
      <c r="S229" s="9">
        <f t="shared" si="3"/>
        <v>0.50629038842390184</v>
      </c>
    </row>
    <row r="230" spans="1:19" x14ac:dyDescent="0.3">
      <c r="A230">
        <v>0</v>
      </c>
      <c r="B230">
        <v>35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3</v>
      </c>
      <c r="I230">
        <v>0</v>
      </c>
      <c r="J230">
        <v>1</v>
      </c>
      <c r="K230">
        <v>0</v>
      </c>
      <c r="L230">
        <v>1</v>
      </c>
      <c r="M230">
        <v>4</v>
      </c>
      <c r="N230">
        <v>10</v>
      </c>
      <c r="O230">
        <v>7</v>
      </c>
      <c r="P230">
        <v>0</v>
      </c>
      <c r="Q230">
        <v>8</v>
      </c>
      <c r="R230">
        <f t="array" ref="R230">SUM(B230:Q230*TRANSPOSE($V$18:$V$33))+$V$17</f>
        <v>7.3770642416517429E-3</v>
      </c>
      <c r="S230" s="9">
        <f t="shared" si="3"/>
        <v>0.50184406647776569</v>
      </c>
    </row>
    <row r="231" spans="1:19" x14ac:dyDescent="0.3">
      <c r="A231">
        <v>1</v>
      </c>
      <c r="B231">
        <v>29</v>
      </c>
      <c r="C231">
        <v>1</v>
      </c>
      <c r="D231">
        <v>18</v>
      </c>
      <c r="E231">
        <v>3</v>
      </c>
      <c r="F231">
        <v>0</v>
      </c>
      <c r="G231">
        <v>2</v>
      </c>
      <c r="H231">
        <v>4</v>
      </c>
      <c r="I231">
        <v>0</v>
      </c>
      <c r="J231">
        <v>1</v>
      </c>
      <c r="K231">
        <v>1</v>
      </c>
      <c r="L231">
        <v>3</v>
      </c>
      <c r="M231">
        <v>2</v>
      </c>
      <c r="N231">
        <v>4</v>
      </c>
      <c r="O231">
        <v>3</v>
      </c>
      <c r="P231">
        <v>0</v>
      </c>
      <c r="Q231">
        <v>1</v>
      </c>
      <c r="R231">
        <f t="array" ref="R231">SUM(B231:Q231*TRANSPOSE($V$18:$V$33))+$V$17</f>
        <v>0.45848896333043559</v>
      </c>
      <c r="S231" s="9">
        <f t="shared" si="3"/>
        <v>0.61264437382079262</v>
      </c>
    </row>
    <row r="232" spans="1:19" x14ac:dyDescent="0.3">
      <c r="A232">
        <v>0</v>
      </c>
      <c r="B232">
        <v>52</v>
      </c>
      <c r="C232">
        <v>1</v>
      </c>
      <c r="D232">
        <v>2</v>
      </c>
      <c r="E232">
        <v>3</v>
      </c>
      <c r="F232">
        <v>1</v>
      </c>
      <c r="G232">
        <v>2</v>
      </c>
      <c r="H232">
        <v>4</v>
      </c>
      <c r="I232">
        <v>0</v>
      </c>
      <c r="J232">
        <v>7</v>
      </c>
      <c r="K232">
        <v>0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f t="array" ref="R232">SUM(B232:Q232*TRANSPOSE($V$18:$V$33))+$V$17</f>
        <v>0.12765417282697922</v>
      </c>
      <c r="S232" s="9">
        <f t="shared" si="3"/>
        <v>0.53186698072579974</v>
      </c>
    </row>
    <row r="233" spans="1:19" x14ac:dyDescent="0.3">
      <c r="A233">
        <v>0</v>
      </c>
      <c r="B233">
        <v>42</v>
      </c>
      <c r="C233">
        <v>1</v>
      </c>
      <c r="D233">
        <v>4</v>
      </c>
      <c r="E233">
        <v>3</v>
      </c>
      <c r="F233">
        <v>0</v>
      </c>
      <c r="G233">
        <v>3</v>
      </c>
      <c r="H233">
        <v>4</v>
      </c>
      <c r="I233">
        <v>1</v>
      </c>
      <c r="J233">
        <v>1</v>
      </c>
      <c r="K233">
        <v>0</v>
      </c>
      <c r="L233">
        <v>4</v>
      </c>
      <c r="M233">
        <v>3</v>
      </c>
      <c r="N233">
        <v>22</v>
      </c>
      <c r="O233">
        <v>17</v>
      </c>
      <c r="P233">
        <v>11</v>
      </c>
      <c r="Q233">
        <v>15</v>
      </c>
      <c r="R233">
        <f t="array" ref="R233">SUM(B233:Q233*TRANSPOSE($V$18:$V$33))+$V$17</f>
        <v>-0.20493102804930485</v>
      </c>
      <c r="S233" s="9">
        <f t="shared" si="3"/>
        <v>0.44895105049549794</v>
      </c>
    </row>
    <row r="234" spans="1:19" x14ac:dyDescent="0.3">
      <c r="A234">
        <v>0</v>
      </c>
      <c r="B234">
        <v>59</v>
      </c>
      <c r="C234">
        <v>0</v>
      </c>
      <c r="D234">
        <v>6</v>
      </c>
      <c r="E234">
        <v>2</v>
      </c>
      <c r="F234">
        <v>0</v>
      </c>
      <c r="G234">
        <v>3</v>
      </c>
      <c r="H234">
        <v>3</v>
      </c>
      <c r="I234">
        <v>1</v>
      </c>
      <c r="J234">
        <v>8</v>
      </c>
      <c r="K234">
        <v>0</v>
      </c>
      <c r="L234">
        <v>4</v>
      </c>
      <c r="M234">
        <v>2</v>
      </c>
      <c r="N234">
        <v>2</v>
      </c>
      <c r="O234">
        <v>2</v>
      </c>
      <c r="P234">
        <v>2</v>
      </c>
      <c r="Q234">
        <v>2</v>
      </c>
      <c r="R234">
        <f t="array" ref="R234">SUM(B234:Q234*TRANSPOSE($V$18:$V$33))+$V$17</f>
        <v>1.3402759297650557E-2</v>
      </c>
      <c r="S234" s="9">
        <f t="shared" si="3"/>
        <v>0.50335029226894212</v>
      </c>
    </row>
    <row r="235" spans="1:19" x14ac:dyDescent="0.3">
      <c r="A235">
        <v>0</v>
      </c>
      <c r="B235">
        <v>50</v>
      </c>
      <c r="C235">
        <v>2</v>
      </c>
      <c r="D235">
        <v>1</v>
      </c>
      <c r="E235">
        <v>4</v>
      </c>
      <c r="F235">
        <v>1</v>
      </c>
      <c r="G235">
        <v>3</v>
      </c>
      <c r="H235">
        <v>4</v>
      </c>
      <c r="I235">
        <v>2</v>
      </c>
      <c r="J235">
        <v>3</v>
      </c>
      <c r="K235">
        <v>0</v>
      </c>
      <c r="L235">
        <v>3</v>
      </c>
      <c r="M235">
        <v>2</v>
      </c>
      <c r="N235">
        <v>7</v>
      </c>
      <c r="O235">
        <v>0</v>
      </c>
      <c r="P235">
        <v>0</v>
      </c>
      <c r="Q235">
        <v>6</v>
      </c>
      <c r="R235">
        <f t="array" ref="R235">SUM(B235:Q235*TRANSPOSE($V$18:$V$33))+$V$17</f>
        <v>-0.18315169585546331</v>
      </c>
      <c r="S235" s="9">
        <f t="shared" si="3"/>
        <v>0.45434435062132411</v>
      </c>
    </row>
    <row r="236" spans="1:19" x14ac:dyDescent="0.3">
      <c r="A236">
        <v>1</v>
      </c>
      <c r="B236">
        <v>33</v>
      </c>
      <c r="C236">
        <v>1</v>
      </c>
      <c r="D236">
        <v>14</v>
      </c>
      <c r="E236">
        <v>3</v>
      </c>
      <c r="F236">
        <v>0</v>
      </c>
      <c r="G236">
        <v>3</v>
      </c>
      <c r="H236">
        <v>4</v>
      </c>
      <c r="I236">
        <v>1</v>
      </c>
      <c r="J236">
        <v>5</v>
      </c>
      <c r="K236">
        <v>1</v>
      </c>
      <c r="L236">
        <v>3</v>
      </c>
      <c r="M236">
        <v>1</v>
      </c>
      <c r="N236">
        <v>5</v>
      </c>
      <c r="O236">
        <v>4</v>
      </c>
      <c r="P236">
        <v>0</v>
      </c>
      <c r="Q236">
        <v>4</v>
      </c>
      <c r="R236">
        <f t="array" ref="R236">SUM(B236:Q236*TRANSPOSE($V$18:$V$33))+$V$17</f>
        <v>0.32958964500958154</v>
      </c>
      <c r="S236" s="9">
        <f t="shared" si="3"/>
        <v>0.58165121234096795</v>
      </c>
    </row>
    <row r="237" spans="1:19" x14ac:dyDescent="0.3">
      <c r="A237">
        <v>0</v>
      </c>
      <c r="B237">
        <v>43</v>
      </c>
      <c r="C237">
        <v>2</v>
      </c>
      <c r="D237">
        <v>16</v>
      </c>
      <c r="E237">
        <v>4</v>
      </c>
      <c r="F237">
        <v>1</v>
      </c>
      <c r="G237">
        <v>3</v>
      </c>
      <c r="H237">
        <v>4</v>
      </c>
      <c r="I237">
        <v>1</v>
      </c>
      <c r="J237">
        <v>5</v>
      </c>
      <c r="K237">
        <v>1</v>
      </c>
      <c r="L237">
        <v>3</v>
      </c>
      <c r="M237">
        <v>3</v>
      </c>
      <c r="N237">
        <v>17</v>
      </c>
      <c r="O237">
        <v>13</v>
      </c>
      <c r="P237">
        <v>1</v>
      </c>
      <c r="Q237">
        <v>9</v>
      </c>
      <c r="R237">
        <f t="array" ref="R237">SUM(B237:Q237*TRANSPOSE($V$18:$V$33))+$V$17</f>
        <v>5.9794023087306414E-2</v>
      </c>
      <c r="S237" s="9">
        <f t="shared" si="3"/>
        <v>0.51494250500900074</v>
      </c>
    </row>
    <row r="238" spans="1:19" x14ac:dyDescent="0.3">
      <c r="A238">
        <v>1</v>
      </c>
      <c r="B238">
        <v>33</v>
      </c>
      <c r="C238">
        <v>1</v>
      </c>
      <c r="D238">
        <v>2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7</v>
      </c>
      <c r="K238">
        <v>0</v>
      </c>
      <c r="L238">
        <v>1</v>
      </c>
      <c r="M238">
        <v>4</v>
      </c>
      <c r="N238">
        <v>9</v>
      </c>
      <c r="O238">
        <v>7</v>
      </c>
      <c r="P238">
        <v>1</v>
      </c>
      <c r="Q238">
        <v>7</v>
      </c>
      <c r="R238">
        <f t="array" ref="R238">SUM(B238:Q238*TRANSPOSE($V$18:$V$33))+$V$17</f>
        <v>0.17149866266815406</v>
      </c>
      <c r="S238" s="9">
        <f t="shared" si="3"/>
        <v>0.54276547585964108</v>
      </c>
    </row>
    <row r="239" spans="1:19" x14ac:dyDescent="0.3">
      <c r="A239">
        <v>0</v>
      </c>
      <c r="B239">
        <v>52</v>
      </c>
      <c r="C239">
        <v>2</v>
      </c>
      <c r="D239">
        <v>2</v>
      </c>
      <c r="E239">
        <v>1</v>
      </c>
      <c r="F239">
        <v>0</v>
      </c>
      <c r="G239">
        <v>2</v>
      </c>
      <c r="H239">
        <v>3</v>
      </c>
      <c r="I239">
        <v>0</v>
      </c>
      <c r="J239">
        <v>1</v>
      </c>
      <c r="K239">
        <v>1</v>
      </c>
      <c r="L239">
        <v>4</v>
      </c>
      <c r="M239">
        <v>4</v>
      </c>
      <c r="N239">
        <v>33</v>
      </c>
      <c r="O239">
        <v>7</v>
      </c>
      <c r="P239">
        <v>15</v>
      </c>
      <c r="Q239">
        <v>12</v>
      </c>
      <c r="R239">
        <f t="array" ref="R239">SUM(B239:Q239*TRANSPOSE($V$18:$V$33))+$V$17</f>
        <v>0.40628773722696693</v>
      </c>
      <c r="S239" s="9">
        <f t="shared" si="3"/>
        <v>0.6001873062042008</v>
      </c>
    </row>
    <row r="240" spans="1:19" x14ac:dyDescent="0.3">
      <c r="A240">
        <v>0</v>
      </c>
      <c r="B240">
        <v>32</v>
      </c>
      <c r="C240">
        <v>2</v>
      </c>
      <c r="D240">
        <v>4</v>
      </c>
      <c r="E240">
        <v>3</v>
      </c>
      <c r="F240">
        <v>1</v>
      </c>
      <c r="G240">
        <v>3</v>
      </c>
      <c r="H240">
        <v>2</v>
      </c>
      <c r="I240">
        <v>1</v>
      </c>
      <c r="J240">
        <v>2</v>
      </c>
      <c r="K240">
        <v>0</v>
      </c>
      <c r="L240">
        <v>1</v>
      </c>
      <c r="M240">
        <v>3</v>
      </c>
      <c r="N240">
        <v>4</v>
      </c>
      <c r="O240">
        <v>3</v>
      </c>
      <c r="P240">
        <v>1</v>
      </c>
      <c r="Q240">
        <v>2</v>
      </c>
      <c r="R240">
        <f t="array" ref="R240">SUM(B240:Q240*TRANSPOSE($V$18:$V$33))+$V$17</f>
        <v>0.14788099162170298</v>
      </c>
      <c r="S240" s="9">
        <f t="shared" si="3"/>
        <v>0.53689920802374602</v>
      </c>
    </row>
    <row r="241" spans="1:19" x14ac:dyDescent="0.3">
      <c r="A241">
        <v>1</v>
      </c>
      <c r="B241">
        <v>32</v>
      </c>
      <c r="C241">
        <v>1</v>
      </c>
      <c r="D241">
        <v>1</v>
      </c>
      <c r="E241">
        <v>4</v>
      </c>
      <c r="F241">
        <v>0</v>
      </c>
      <c r="G241">
        <v>2</v>
      </c>
      <c r="H241">
        <v>3</v>
      </c>
      <c r="I241">
        <v>0</v>
      </c>
      <c r="J241">
        <v>0</v>
      </c>
      <c r="K241">
        <v>1</v>
      </c>
      <c r="L241">
        <v>4</v>
      </c>
      <c r="M241">
        <v>1</v>
      </c>
      <c r="N241">
        <v>3</v>
      </c>
      <c r="O241">
        <v>2</v>
      </c>
      <c r="P241">
        <v>1</v>
      </c>
      <c r="Q241">
        <v>2</v>
      </c>
      <c r="R241">
        <f t="array" ref="R241">SUM(B241:Q241*TRANSPOSE($V$18:$V$33))+$V$17</f>
        <v>0.38599445038526026</v>
      </c>
      <c r="S241" s="9">
        <f t="shared" si="3"/>
        <v>0.59530843223231655</v>
      </c>
    </row>
    <row r="242" spans="1:19" x14ac:dyDescent="0.3">
      <c r="A242">
        <v>0</v>
      </c>
      <c r="B242">
        <v>39</v>
      </c>
      <c r="C242">
        <v>1</v>
      </c>
      <c r="D242">
        <v>1</v>
      </c>
      <c r="E242">
        <v>3</v>
      </c>
      <c r="F242">
        <v>1</v>
      </c>
      <c r="G242">
        <v>3</v>
      </c>
      <c r="H242">
        <v>3</v>
      </c>
      <c r="I242">
        <v>2</v>
      </c>
      <c r="J242">
        <v>7</v>
      </c>
      <c r="K242">
        <v>0</v>
      </c>
      <c r="L242">
        <v>3</v>
      </c>
      <c r="M242">
        <v>3</v>
      </c>
      <c r="N242">
        <v>3</v>
      </c>
      <c r="O242">
        <v>2</v>
      </c>
      <c r="P242">
        <v>1</v>
      </c>
      <c r="Q242">
        <v>2</v>
      </c>
      <c r="R242">
        <f t="array" ref="R242">SUM(B242:Q242*TRANSPOSE($V$18:$V$33))+$V$17</f>
        <v>-2.2511918339920389E-2</v>
      </c>
      <c r="S242" s="9">
        <f t="shared" si="3"/>
        <v>0.49437284154400912</v>
      </c>
    </row>
    <row r="243" spans="1:19" x14ac:dyDescent="0.3">
      <c r="A243">
        <v>0</v>
      </c>
      <c r="B243">
        <v>32</v>
      </c>
      <c r="C243">
        <v>2</v>
      </c>
      <c r="D243">
        <v>26</v>
      </c>
      <c r="E243">
        <v>3</v>
      </c>
      <c r="F243">
        <v>0</v>
      </c>
      <c r="G243">
        <v>3</v>
      </c>
      <c r="H243">
        <v>4</v>
      </c>
      <c r="I243">
        <v>1</v>
      </c>
      <c r="J243">
        <v>0</v>
      </c>
      <c r="K243">
        <v>0</v>
      </c>
      <c r="L243">
        <v>1</v>
      </c>
      <c r="M243">
        <v>3</v>
      </c>
      <c r="N243">
        <v>3</v>
      </c>
      <c r="O243">
        <v>2</v>
      </c>
      <c r="P243">
        <v>2</v>
      </c>
      <c r="Q243">
        <v>2</v>
      </c>
      <c r="R243">
        <f t="array" ref="R243">SUM(B243:Q243*TRANSPOSE($V$18:$V$33))+$V$17</f>
        <v>0.1747942576926379</v>
      </c>
      <c r="S243" s="9">
        <f t="shared" si="3"/>
        <v>0.54358314657942008</v>
      </c>
    </row>
    <row r="244" spans="1:19" x14ac:dyDescent="0.3">
      <c r="A244">
        <v>0</v>
      </c>
      <c r="B244">
        <v>41</v>
      </c>
      <c r="C244">
        <v>1</v>
      </c>
      <c r="D244">
        <v>19</v>
      </c>
      <c r="E244">
        <v>3</v>
      </c>
      <c r="F244">
        <v>0</v>
      </c>
      <c r="G244">
        <v>3</v>
      </c>
      <c r="H244">
        <v>1</v>
      </c>
      <c r="I244">
        <v>2</v>
      </c>
      <c r="J244">
        <v>2</v>
      </c>
      <c r="K244">
        <v>0</v>
      </c>
      <c r="L244">
        <v>1</v>
      </c>
      <c r="M244">
        <v>2</v>
      </c>
      <c r="N244">
        <v>1</v>
      </c>
      <c r="O244">
        <v>0</v>
      </c>
      <c r="P244">
        <v>0</v>
      </c>
      <c r="Q244">
        <v>0</v>
      </c>
      <c r="R244">
        <f t="array" ref="R244">SUM(B244:Q244*TRANSPOSE($V$18:$V$33))+$V$17</f>
        <v>0.16985344780777933</v>
      </c>
      <c r="S244" s="9">
        <f t="shared" si="3"/>
        <v>0.5423571947576471</v>
      </c>
    </row>
    <row r="245" spans="1:19" x14ac:dyDescent="0.3">
      <c r="A245">
        <v>0</v>
      </c>
      <c r="B245">
        <v>40</v>
      </c>
      <c r="C245">
        <v>1</v>
      </c>
      <c r="D245">
        <v>24</v>
      </c>
      <c r="E245">
        <v>1</v>
      </c>
      <c r="F245">
        <v>0</v>
      </c>
      <c r="G245">
        <v>3</v>
      </c>
      <c r="H245">
        <v>4</v>
      </c>
      <c r="I245">
        <v>2</v>
      </c>
      <c r="J245">
        <v>1</v>
      </c>
      <c r="K245">
        <v>0</v>
      </c>
      <c r="L245">
        <v>1</v>
      </c>
      <c r="M245">
        <v>3</v>
      </c>
      <c r="N245">
        <v>9</v>
      </c>
      <c r="O245">
        <v>8</v>
      </c>
      <c r="P245">
        <v>4</v>
      </c>
      <c r="Q245">
        <v>7</v>
      </c>
      <c r="R245">
        <f t="array" ref="R245">SUM(B245:Q245*TRANSPOSE($V$18:$V$33))+$V$17</f>
        <v>1.520641519603716E-2</v>
      </c>
      <c r="S245" s="9">
        <f t="shared" si="3"/>
        <v>0.50380113640162627</v>
      </c>
    </row>
    <row r="246" spans="1:19" x14ac:dyDescent="0.3">
      <c r="A246">
        <v>0</v>
      </c>
      <c r="B246">
        <v>45</v>
      </c>
      <c r="C246">
        <v>1</v>
      </c>
      <c r="D246">
        <v>1</v>
      </c>
      <c r="E246">
        <v>3</v>
      </c>
      <c r="F246">
        <v>0</v>
      </c>
      <c r="G246">
        <v>4</v>
      </c>
      <c r="H246">
        <v>4</v>
      </c>
      <c r="I246">
        <v>1</v>
      </c>
      <c r="J246">
        <v>0</v>
      </c>
      <c r="K246">
        <v>0</v>
      </c>
      <c r="L246">
        <v>3</v>
      </c>
      <c r="M246">
        <v>3</v>
      </c>
      <c r="N246">
        <v>24</v>
      </c>
      <c r="O246">
        <v>0</v>
      </c>
      <c r="P246">
        <v>1</v>
      </c>
      <c r="Q246">
        <v>7</v>
      </c>
      <c r="R246">
        <f t="array" ref="R246">SUM(B246:Q246*TRANSPOSE($V$18:$V$33))+$V$17</f>
        <v>-0.13225826623042458</v>
      </c>
      <c r="S246" s="9">
        <f t="shared" si="3"/>
        <v>0.46698696041369869</v>
      </c>
    </row>
    <row r="247" spans="1:19" x14ac:dyDescent="0.3">
      <c r="A247">
        <v>0</v>
      </c>
      <c r="B247">
        <v>31</v>
      </c>
      <c r="C247">
        <v>1</v>
      </c>
      <c r="D247">
        <v>3</v>
      </c>
      <c r="E247">
        <v>2</v>
      </c>
      <c r="F247">
        <v>0</v>
      </c>
      <c r="G247">
        <v>3</v>
      </c>
      <c r="H247">
        <v>3</v>
      </c>
      <c r="I247">
        <v>2</v>
      </c>
      <c r="J247">
        <v>9</v>
      </c>
      <c r="K247">
        <v>0</v>
      </c>
      <c r="L247">
        <v>1</v>
      </c>
      <c r="M247">
        <v>3</v>
      </c>
      <c r="N247">
        <v>2</v>
      </c>
      <c r="O247">
        <v>2</v>
      </c>
      <c r="P247">
        <v>2</v>
      </c>
      <c r="Q247">
        <v>2</v>
      </c>
      <c r="R247">
        <f t="array" ref="R247">SUM(B247:Q247*TRANSPOSE($V$18:$V$33))+$V$17</f>
        <v>0.1922072962539757</v>
      </c>
      <c r="S247" s="9">
        <f t="shared" si="3"/>
        <v>0.54789949793459725</v>
      </c>
    </row>
    <row r="248" spans="1:19" x14ac:dyDescent="0.3">
      <c r="A248">
        <v>0</v>
      </c>
      <c r="B248">
        <v>33</v>
      </c>
      <c r="C248">
        <v>1</v>
      </c>
      <c r="D248">
        <v>5</v>
      </c>
      <c r="E248">
        <v>3</v>
      </c>
      <c r="F248">
        <v>1</v>
      </c>
      <c r="G248">
        <v>2</v>
      </c>
      <c r="H248">
        <v>4</v>
      </c>
      <c r="I248">
        <v>1</v>
      </c>
      <c r="J248">
        <v>1</v>
      </c>
      <c r="K248">
        <v>0</v>
      </c>
      <c r="L248">
        <v>3</v>
      </c>
      <c r="M248">
        <v>2</v>
      </c>
      <c r="N248">
        <v>2</v>
      </c>
      <c r="O248">
        <v>2</v>
      </c>
      <c r="P248">
        <v>0</v>
      </c>
      <c r="Q248">
        <v>2</v>
      </c>
      <c r="R248">
        <f t="array" ref="R248">SUM(B248:Q248*TRANSPOSE($V$18:$V$33))+$V$17</f>
        <v>5.8066637976522451E-2</v>
      </c>
      <c r="S248" s="9">
        <f t="shared" si="3"/>
        <v>0.51451107812751262</v>
      </c>
    </row>
    <row r="249" spans="1:19" x14ac:dyDescent="0.3">
      <c r="A249">
        <v>0</v>
      </c>
      <c r="B249">
        <v>34</v>
      </c>
      <c r="C249">
        <v>1</v>
      </c>
      <c r="D249">
        <v>2</v>
      </c>
      <c r="E249">
        <v>4</v>
      </c>
      <c r="F249">
        <v>0</v>
      </c>
      <c r="G249">
        <v>2</v>
      </c>
      <c r="H249">
        <v>1</v>
      </c>
      <c r="I249">
        <v>1</v>
      </c>
      <c r="J249">
        <v>6</v>
      </c>
      <c r="K249">
        <v>0</v>
      </c>
      <c r="L249">
        <v>2</v>
      </c>
      <c r="M249">
        <v>3</v>
      </c>
      <c r="N249">
        <v>11</v>
      </c>
      <c r="O249">
        <v>9</v>
      </c>
      <c r="P249">
        <v>5</v>
      </c>
      <c r="Q249">
        <v>9</v>
      </c>
      <c r="R249">
        <f t="array" ref="R249">SUM(B249:Q249*TRANSPOSE($V$18:$V$33))+$V$17</f>
        <v>0.14618932593653933</v>
      </c>
      <c r="S249" s="9">
        <f t="shared" si="3"/>
        <v>0.53647861235241079</v>
      </c>
    </row>
    <row r="250" spans="1:19" x14ac:dyDescent="0.3">
      <c r="A250">
        <v>0</v>
      </c>
      <c r="B250">
        <v>37</v>
      </c>
      <c r="C250">
        <v>1</v>
      </c>
      <c r="D250">
        <v>1</v>
      </c>
      <c r="E250">
        <v>3</v>
      </c>
      <c r="F250">
        <v>1</v>
      </c>
      <c r="G250">
        <v>2</v>
      </c>
      <c r="H250">
        <v>1</v>
      </c>
      <c r="I250">
        <v>1</v>
      </c>
      <c r="J250">
        <v>2</v>
      </c>
      <c r="K250">
        <v>0</v>
      </c>
      <c r="L250">
        <v>1</v>
      </c>
      <c r="M250">
        <v>2</v>
      </c>
      <c r="N250">
        <v>3</v>
      </c>
      <c r="O250">
        <v>1</v>
      </c>
      <c r="P250">
        <v>0</v>
      </c>
      <c r="Q250">
        <v>2</v>
      </c>
      <c r="R250">
        <f t="array" ref="R250">SUM(B250:Q250*TRANSPOSE($V$18:$V$33))+$V$17</f>
        <v>0.20412093820867949</v>
      </c>
      <c r="S250" s="9">
        <f t="shared" si="3"/>
        <v>0.55084855063859994</v>
      </c>
    </row>
    <row r="251" spans="1:19" x14ac:dyDescent="0.3">
      <c r="A251">
        <v>0</v>
      </c>
      <c r="B251">
        <v>45</v>
      </c>
      <c r="C251">
        <v>1</v>
      </c>
      <c r="D251">
        <v>7</v>
      </c>
      <c r="E251">
        <v>1</v>
      </c>
      <c r="F251">
        <v>0</v>
      </c>
      <c r="G251">
        <v>4</v>
      </c>
      <c r="H251">
        <v>3</v>
      </c>
      <c r="I251">
        <v>1</v>
      </c>
      <c r="J251">
        <v>4</v>
      </c>
      <c r="K251">
        <v>0</v>
      </c>
      <c r="L251">
        <v>4</v>
      </c>
      <c r="M251">
        <v>3</v>
      </c>
      <c r="N251">
        <v>3</v>
      </c>
      <c r="O251">
        <v>2</v>
      </c>
      <c r="P251">
        <v>0</v>
      </c>
      <c r="Q251">
        <v>2</v>
      </c>
      <c r="R251">
        <f t="array" ref="R251">SUM(B251:Q251*TRANSPOSE($V$18:$V$33))+$V$17</f>
        <v>1.934678869102191E-2</v>
      </c>
      <c r="S251" s="9">
        <f t="shared" si="3"/>
        <v>0.50483604487196665</v>
      </c>
    </row>
    <row r="252" spans="1:19" x14ac:dyDescent="0.3">
      <c r="A252">
        <v>1</v>
      </c>
      <c r="B252">
        <v>37</v>
      </c>
      <c r="C252">
        <v>1</v>
      </c>
      <c r="D252">
        <v>10</v>
      </c>
      <c r="E252">
        <v>1</v>
      </c>
      <c r="F252">
        <v>0</v>
      </c>
      <c r="G252">
        <v>3</v>
      </c>
      <c r="H252">
        <v>3</v>
      </c>
      <c r="I252">
        <v>2</v>
      </c>
      <c r="J252">
        <v>6</v>
      </c>
      <c r="K252">
        <v>0</v>
      </c>
      <c r="L252">
        <v>2</v>
      </c>
      <c r="M252">
        <v>3</v>
      </c>
      <c r="N252">
        <v>1</v>
      </c>
      <c r="O252">
        <v>0</v>
      </c>
      <c r="P252">
        <v>0</v>
      </c>
      <c r="Q252">
        <v>0</v>
      </c>
      <c r="R252">
        <f t="array" ref="R252">SUM(B252:Q252*TRANSPOSE($V$18:$V$33))+$V$17</f>
        <v>0.17229355222929044</v>
      </c>
      <c r="S252" s="9">
        <f t="shared" si="3"/>
        <v>0.5429627173192596</v>
      </c>
    </row>
    <row r="253" spans="1:19" x14ac:dyDescent="0.3">
      <c r="A253">
        <v>0</v>
      </c>
      <c r="B253">
        <v>39</v>
      </c>
      <c r="C253">
        <v>1</v>
      </c>
      <c r="D253">
        <v>2</v>
      </c>
      <c r="E253">
        <v>3</v>
      </c>
      <c r="F253">
        <v>1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4</v>
      </c>
      <c r="M253">
        <v>3</v>
      </c>
      <c r="N253">
        <v>19</v>
      </c>
      <c r="O253">
        <v>6</v>
      </c>
      <c r="P253">
        <v>11</v>
      </c>
      <c r="Q253">
        <v>8</v>
      </c>
      <c r="R253">
        <f t="array" ref="R253">SUM(B253:Q253*TRANSPOSE($V$18:$V$33))+$V$17</f>
        <v>5.4157086874017102E-2</v>
      </c>
      <c r="S253" s="9">
        <f t="shared" si="3"/>
        <v>0.51353456069557069</v>
      </c>
    </row>
    <row r="254" spans="1:19" x14ac:dyDescent="0.3">
      <c r="A254">
        <v>0</v>
      </c>
      <c r="B254">
        <v>29</v>
      </c>
      <c r="C254">
        <v>1</v>
      </c>
      <c r="D254">
        <v>15</v>
      </c>
      <c r="E254">
        <v>3</v>
      </c>
      <c r="F254">
        <v>0</v>
      </c>
      <c r="G254">
        <v>3</v>
      </c>
      <c r="H254">
        <v>4</v>
      </c>
      <c r="I254">
        <v>0</v>
      </c>
      <c r="J254">
        <v>1</v>
      </c>
      <c r="K254">
        <v>0</v>
      </c>
      <c r="L254">
        <v>1</v>
      </c>
      <c r="M254">
        <v>3</v>
      </c>
      <c r="N254">
        <v>6</v>
      </c>
      <c r="O254">
        <v>5</v>
      </c>
      <c r="P254">
        <v>1</v>
      </c>
      <c r="Q254">
        <v>5</v>
      </c>
      <c r="R254">
        <f t="array" ref="R254">SUM(B254:Q254*TRANSPOSE($V$18:$V$33))+$V$17</f>
        <v>0.13938534384039225</v>
      </c>
      <c r="S254" s="9">
        <f t="shared" si="3"/>
        <v>0.53478643281300708</v>
      </c>
    </row>
    <row r="255" spans="1:19" x14ac:dyDescent="0.3">
      <c r="A255">
        <v>0</v>
      </c>
      <c r="B255">
        <v>42</v>
      </c>
      <c r="C255">
        <v>1</v>
      </c>
      <c r="D255">
        <v>17</v>
      </c>
      <c r="E255">
        <v>4</v>
      </c>
      <c r="F255">
        <v>1</v>
      </c>
      <c r="G255">
        <v>4</v>
      </c>
      <c r="H255">
        <v>1</v>
      </c>
      <c r="I255">
        <v>0</v>
      </c>
      <c r="J255">
        <v>3</v>
      </c>
      <c r="K255">
        <v>1</v>
      </c>
      <c r="L255">
        <v>3</v>
      </c>
      <c r="M255">
        <v>3</v>
      </c>
      <c r="N255">
        <v>3</v>
      </c>
      <c r="O255">
        <v>2</v>
      </c>
      <c r="P255">
        <v>0</v>
      </c>
      <c r="Q255">
        <v>2</v>
      </c>
      <c r="R255">
        <f t="array" ref="R255">SUM(B255:Q255*TRANSPOSE($V$18:$V$33))+$V$17</f>
        <v>0.28839903719293358</v>
      </c>
      <c r="S255" s="9">
        <f t="shared" si="3"/>
        <v>0.5715968233192622</v>
      </c>
    </row>
    <row r="256" spans="1:19" x14ac:dyDescent="0.3">
      <c r="A256">
        <v>0</v>
      </c>
      <c r="B256">
        <v>29</v>
      </c>
      <c r="C256">
        <v>2</v>
      </c>
      <c r="D256">
        <v>20</v>
      </c>
      <c r="E256">
        <v>4</v>
      </c>
      <c r="F256">
        <v>0</v>
      </c>
      <c r="G256">
        <v>3</v>
      </c>
      <c r="H256">
        <v>4</v>
      </c>
      <c r="I256">
        <v>2</v>
      </c>
      <c r="J256">
        <v>2</v>
      </c>
      <c r="K256">
        <v>0</v>
      </c>
      <c r="L256">
        <v>4</v>
      </c>
      <c r="M256">
        <v>3</v>
      </c>
      <c r="N256">
        <v>3</v>
      </c>
      <c r="O256">
        <v>2</v>
      </c>
      <c r="P256">
        <v>0</v>
      </c>
      <c r="Q256">
        <v>2</v>
      </c>
      <c r="R256">
        <f t="array" ref="R256">SUM(B256:Q256*TRANSPOSE($V$18:$V$33))+$V$17</f>
        <v>2.5016972665843351E-3</v>
      </c>
      <c r="S256" s="9">
        <f t="shared" si="3"/>
        <v>0.50062535914389916</v>
      </c>
    </row>
    <row r="257" spans="1:19" x14ac:dyDescent="0.3">
      <c r="A257">
        <v>0</v>
      </c>
      <c r="B257">
        <v>25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</v>
      </c>
      <c r="J257">
        <v>0</v>
      </c>
      <c r="K257">
        <v>0</v>
      </c>
      <c r="L257">
        <v>4</v>
      </c>
      <c r="M257">
        <v>3</v>
      </c>
      <c r="N257">
        <v>4</v>
      </c>
      <c r="O257">
        <v>2</v>
      </c>
      <c r="P257">
        <v>1</v>
      </c>
      <c r="Q257">
        <v>2</v>
      </c>
      <c r="R257">
        <f t="array" ref="R257">SUM(B257:Q257*TRANSPOSE($V$18:$V$33))+$V$17</f>
        <v>0.10674004787097591</v>
      </c>
      <c r="S257" s="9">
        <f t="shared" si="3"/>
        <v>0.526656945681512</v>
      </c>
    </row>
    <row r="258" spans="1:19" x14ac:dyDescent="0.3">
      <c r="A258">
        <v>0</v>
      </c>
      <c r="B258">
        <v>42</v>
      </c>
      <c r="C258">
        <v>1</v>
      </c>
      <c r="D258">
        <v>2</v>
      </c>
      <c r="E258">
        <v>4</v>
      </c>
      <c r="F258">
        <v>1</v>
      </c>
      <c r="G258">
        <v>2</v>
      </c>
      <c r="H258">
        <v>1</v>
      </c>
      <c r="I258">
        <v>2</v>
      </c>
      <c r="J258">
        <v>0</v>
      </c>
      <c r="K258">
        <v>1</v>
      </c>
      <c r="L258">
        <v>3</v>
      </c>
      <c r="M258">
        <v>3</v>
      </c>
      <c r="N258">
        <v>9</v>
      </c>
      <c r="O258">
        <v>6</v>
      </c>
      <c r="P258">
        <v>7</v>
      </c>
      <c r="Q258">
        <v>8</v>
      </c>
      <c r="R258">
        <f t="array" ref="R258">SUM(B258:Q258*TRANSPOSE($V$18:$V$33))+$V$17</f>
        <v>0.15178010518334295</v>
      </c>
      <c r="S258" s="9">
        <f t="shared" si="3"/>
        <v>0.53786843639110493</v>
      </c>
    </row>
    <row r="259" spans="1:19" x14ac:dyDescent="0.3">
      <c r="A259">
        <v>0</v>
      </c>
      <c r="B259">
        <v>40</v>
      </c>
      <c r="C259">
        <v>1</v>
      </c>
      <c r="D259">
        <v>2</v>
      </c>
      <c r="E259">
        <v>1</v>
      </c>
      <c r="F259">
        <v>0</v>
      </c>
      <c r="G259">
        <v>3</v>
      </c>
      <c r="H259">
        <v>3</v>
      </c>
      <c r="I259">
        <v>2</v>
      </c>
      <c r="J259">
        <v>0</v>
      </c>
      <c r="K259">
        <v>0</v>
      </c>
      <c r="L259">
        <v>4</v>
      </c>
      <c r="M259">
        <v>3</v>
      </c>
      <c r="N259">
        <v>21</v>
      </c>
      <c r="O259">
        <v>7</v>
      </c>
      <c r="P259">
        <v>3</v>
      </c>
      <c r="Q259">
        <v>9</v>
      </c>
      <c r="R259">
        <f t="array" ref="R259">SUM(B259:Q259*TRANSPOSE($V$18:$V$33))+$V$17</f>
        <v>-9.2714957735365866E-2</v>
      </c>
      <c r="S259" s="9">
        <f t="shared" ref="S259:S322" si="4">$X$1^R259/(1+$X$1^R259)</f>
        <v>0.47684024824588667</v>
      </c>
    </row>
    <row r="260" spans="1:19" x14ac:dyDescent="0.3">
      <c r="A260">
        <v>0</v>
      </c>
      <c r="B260">
        <v>51</v>
      </c>
      <c r="C260">
        <v>1</v>
      </c>
      <c r="D260">
        <v>1</v>
      </c>
      <c r="E260">
        <v>3</v>
      </c>
      <c r="F260">
        <v>0</v>
      </c>
      <c r="G260">
        <v>3</v>
      </c>
      <c r="H260">
        <v>4</v>
      </c>
      <c r="I260">
        <v>1</v>
      </c>
      <c r="J260">
        <v>1</v>
      </c>
      <c r="K260">
        <v>0</v>
      </c>
      <c r="L260">
        <v>2</v>
      </c>
      <c r="M260">
        <v>2</v>
      </c>
      <c r="N260">
        <v>1</v>
      </c>
      <c r="O260">
        <v>0</v>
      </c>
      <c r="P260">
        <v>0</v>
      </c>
      <c r="Q260">
        <v>0</v>
      </c>
      <c r="R260">
        <f t="array" ref="R260">SUM(B260:Q260*TRANSPOSE($V$18:$V$33))+$V$17</f>
        <v>-3.2426547042705089E-2</v>
      </c>
      <c r="S260" s="9">
        <f t="shared" si="4"/>
        <v>0.49189491380565498</v>
      </c>
    </row>
    <row r="261" spans="1:19" x14ac:dyDescent="0.3">
      <c r="A261">
        <v>1</v>
      </c>
      <c r="B261">
        <v>31</v>
      </c>
      <c r="C261">
        <v>1</v>
      </c>
      <c r="D261">
        <v>29</v>
      </c>
      <c r="E261">
        <v>3</v>
      </c>
      <c r="F261">
        <v>0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2</v>
      </c>
      <c r="M261">
        <v>4</v>
      </c>
      <c r="N261">
        <v>5</v>
      </c>
      <c r="O261">
        <v>4</v>
      </c>
      <c r="P261">
        <v>1</v>
      </c>
      <c r="Q261">
        <v>4</v>
      </c>
      <c r="R261">
        <f t="array" ref="R261">SUM(B261:Q261*TRANSPOSE($V$18:$V$33))+$V$17</f>
        <v>0.26793388370758198</v>
      </c>
      <c r="S261" s="9">
        <f t="shared" si="4"/>
        <v>0.56657878430966147</v>
      </c>
    </row>
    <row r="262" spans="1:19" x14ac:dyDescent="0.3">
      <c r="A262">
        <v>0</v>
      </c>
      <c r="B262">
        <v>32</v>
      </c>
      <c r="C262">
        <v>1</v>
      </c>
      <c r="D262">
        <v>7</v>
      </c>
      <c r="E262">
        <v>2</v>
      </c>
      <c r="F262">
        <v>0</v>
      </c>
      <c r="G262">
        <v>4</v>
      </c>
      <c r="H262">
        <v>2</v>
      </c>
      <c r="I262">
        <v>1</v>
      </c>
      <c r="J262">
        <v>1</v>
      </c>
      <c r="K262">
        <v>0</v>
      </c>
      <c r="L262">
        <v>3</v>
      </c>
      <c r="M262">
        <v>1</v>
      </c>
      <c r="N262">
        <v>5</v>
      </c>
      <c r="O262">
        <v>1</v>
      </c>
      <c r="P262">
        <v>0</v>
      </c>
      <c r="Q262">
        <v>3</v>
      </c>
      <c r="R262">
        <f t="array" ref="R262">SUM(B262:Q262*TRANSPOSE($V$18:$V$33))+$V$17</f>
        <v>0.14420596377507811</v>
      </c>
      <c r="S262" s="9">
        <f t="shared" si="4"/>
        <v>0.5359854266709958</v>
      </c>
    </row>
    <row r="263" spans="1:19" x14ac:dyDescent="0.3">
      <c r="A263">
        <v>0</v>
      </c>
      <c r="B263">
        <v>38</v>
      </c>
      <c r="C263">
        <v>2</v>
      </c>
      <c r="D263">
        <v>2</v>
      </c>
      <c r="E263">
        <v>4</v>
      </c>
      <c r="F263">
        <v>0</v>
      </c>
      <c r="G263">
        <v>2</v>
      </c>
      <c r="H263">
        <v>4</v>
      </c>
      <c r="I263">
        <v>1</v>
      </c>
      <c r="J263">
        <v>3</v>
      </c>
      <c r="K263">
        <v>0</v>
      </c>
      <c r="L263">
        <v>4</v>
      </c>
      <c r="M263">
        <v>3</v>
      </c>
      <c r="N263">
        <v>8</v>
      </c>
      <c r="O263">
        <v>7</v>
      </c>
      <c r="P263">
        <v>7</v>
      </c>
      <c r="Q263">
        <v>5</v>
      </c>
      <c r="R263">
        <f t="array" ref="R263">SUM(B263:Q263*TRANSPOSE($V$18:$V$33))+$V$17</f>
        <v>3.7342694958879097E-2</v>
      </c>
      <c r="S263" s="9">
        <f t="shared" si="4"/>
        <v>0.50933362140070204</v>
      </c>
    </row>
    <row r="264" spans="1:19" x14ac:dyDescent="0.3">
      <c r="A264">
        <v>0</v>
      </c>
      <c r="B264">
        <v>32</v>
      </c>
      <c r="C264">
        <v>1</v>
      </c>
      <c r="D264">
        <v>2</v>
      </c>
      <c r="E264">
        <v>4</v>
      </c>
      <c r="F264">
        <v>0</v>
      </c>
      <c r="G264">
        <v>2</v>
      </c>
      <c r="H264">
        <v>1</v>
      </c>
      <c r="I264">
        <v>0</v>
      </c>
      <c r="J264">
        <v>4</v>
      </c>
      <c r="K264">
        <v>0</v>
      </c>
      <c r="L264">
        <v>4</v>
      </c>
      <c r="M264">
        <v>3</v>
      </c>
      <c r="N264">
        <v>6</v>
      </c>
      <c r="O264">
        <v>2</v>
      </c>
      <c r="P264">
        <v>0</v>
      </c>
      <c r="Q264">
        <v>4</v>
      </c>
      <c r="R264">
        <f t="array" ref="R264">SUM(B264:Q264*TRANSPOSE($V$18:$V$33))+$V$17</f>
        <v>0.22583284512708179</v>
      </c>
      <c r="S264" s="9">
        <f t="shared" si="4"/>
        <v>0.55621369929649489</v>
      </c>
    </row>
    <row r="265" spans="1:19" x14ac:dyDescent="0.3">
      <c r="A265">
        <v>0</v>
      </c>
      <c r="B265">
        <v>46</v>
      </c>
      <c r="C265">
        <v>2</v>
      </c>
      <c r="D265">
        <v>2</v>
      </c>
      <c r="E265">
        <v>3</v>
      </c>
      <c r="F265">
        <v>1</v>
      </c>
      <c r="G265">
        <v>1</v>
      </c>
      <c r="H265">
        <v>2</v>
      </c>
      <c r="I265">
        <v>1</v>
      </c>
      <c r="J265">
        <v>3</v>
      </c>
      <c r="K265">
        <v>1</v>
      </c>
      <c r="L265">
        <v>2</v>
      </c>
      <c r="M265">
        <v>2</v>
      </c>
      <c r="N265">
        <v>7</v>
      </c>
      <c r="O265">
        <v>7</v>
      </c>
      <c r="P265">
        <v>7</v>
      </c>
      <c r="Q265">
        <v>7</v>
      </c>
      <c r="R265">
        <f t="array" ref="R265">SUM(B265:Q265*TRANSPOSE($V$18:$V$33))+$V$17</f>
        <v>0.38708074933384778</v>
      </c>
      <c r="S265" s="9">
        <f t="shared" si="4"/>
        <v>0.5955700851110326</v>
      </c>
    </row>
    <row r="266" spans="1:19" x14ac:dyDescent="0.3">
      <c r="A266">
        <v>1</v>
      </c>
      <c r="B266">
        <v>28</v>
      </c>
      <c r="C266">
        <v>1</v>
      </c>
      <c r="D266">
        <v>2</v>
      </c>
      <c r="E266">
        <v>1</v>
      </c>
      <c r="F266">
        <v>0</v>
      </c>
      <c r="G266">
        <v>3</v>
      </c>
      <c r="H266">
        <v>3</v>
      </c>
      <c r="I266">
        <v>0</v>
      </c>
      <c r="J266">
        <v>2</v>
      </c>
      <c r="K266">
        <v>0</v>
      </c>
      <c r="L266">
        <v>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f t="array" ref="R266">SUM(B266:Q266*TRANSPOSE($V$18:$V$33))+$V$17</f>
        <v>0.33434438124853372</v>
      </c>
      <c r="S266" s="9">
        <f t="shared" si="4"/>
        <v>0.58280762590515955</v>
      </c>
    </row>
    <row r="267" spans="1:19" x14ac:dyDescent="0.3">
      <c r="A267">
        <v>0</v>
      </c>
      <c r="B267">
        <v>29</v>
      </c>
      <c r="C267">
        <v>2</v>
      </c>
      <c r="D267">
        <v>2</v>
      </c>
      <c r="E267">
        <v>1</v>
      </c>
      <c r="F267">
        <v>0</v>
      </c>
      <c r="G267">
        <v>2</v>
      </c>
      <c r="H267">
        <v>2</v>
      </c>
      <c r="I267">
        <v>1</v>
      </c>
      <c r="J267">
        <v>2</v>
      </c>
      <c r="K267">
        <v>0</v>
      </c>
      <c r="L267">
        <v>2</v>
      </c>
      <c r="M267">
        <v>3</v>
      </c>
      <c r="N267">
        <v>0</v>
      </c>
      <c r="O267">
        <v>0</v>
      </c>
      <c r="P267">
        <v>0</v>
      </c>
      <c r="Q267">
        <v>0</v>
      </c>
      <c r="R267">
        <f t="array" ref="R267">SUM(B267:Q267*TRANSPOSE($V$18:$V$33))+$V$17</f>
        <v>0.35183722040288967</v>
      </c>
      <c r="S267" s="9">
        <f t="shared" si="4"/>
        <v>0.5870541855595639</v>
      </c>
    </row>
    <row r="268" spans="1:19" x14ac:dyDescent="0.3">
      <c r="A268">
        <v>0</v>
      </c>
      <c r="B268">
        <v>31</v>
      </c>
      <c r="C268">
        <v>1</v>
      </c>
      <c r="D268">
        <v>23</v>
      </c>
      <c r="E268">
        <v>2</v>
      </c>
      <c r="F268">
        <v>0</v>
      </c>
      <c r="G268">
        <v>2</v>
      </c>
      <c r="H268">
        <v>4</v>
      </c>
      <c r="I268">
        <v>1</v>
      </c>
      <c r="J268">
        <v>0</v>
      </c>
      <c r="K268">
        <v>0</v>
      </c>
      <c r="L268">
        <v>2</v>
      </c>
      <c r="M268">
        <v>3</v>
      </c>
      <c r="N268">
        <v>9</v>
      </c>
      <c r="O268">
        <v>0</v>
      </c>
      <c r="P268">
        <v>7</v>
      </c>
      <c r="Q268">
        <v>8</v>
      </c>
      <c r="R268">
        <f t="array" ref="R268">SUM(B268:Q268*TRANSPOSE($V$18:$V$33))+$V$17</f>
        <v>0.24145718065368416</v>
      </c>
      <c r="S268" s="9">
        <f t="shared" si="4"/>
        <v>0.56006654873372008</v>
      </c>
    </row>
    <row r="269" spans="1:19" x14ac:dyDescent="0.3">
      <c r="A269">
        <v>0</v>
      </c>
      <c r="B269">
        <v>25</v>
      </c>
      <c r="C269">
        <v>1</v>
      </c>
      <c r="D269">
        <v>5</v>
      </c>
      <c r="E269">
        <v>2</v>
      </c>
      <c r="F269">
        <v>0</v>
      </c>
      <c r="G269">
        <v>4</v>
      </c>
      <c r="H269">
        <v>1</v>
      </c>
      <c r="I269">
        <v>2</v>
      </c>
      <c r="J269">
        <v>1</v>
      </c>
      <c r="K269">
        <v>0</v>
      </c>
      <c r="L269">
        <v>4</v>
      </c>
      <c r="M269">
        <v>3</v>
      </c>
      <c r="N269">
        <v>6</v>
      </c>
      <c r="O269">
        <v>3</v>
      </c>
      <c r="P269">
        <v>1</v>
      </c>
      <c r="Q269">
        <v>5</v>
      </c>
      <c r="R269">
        <f t="array" ref="R269">SUM(B269:Q269*TRANSPOSE($V$18:$V$33))+$V$17</f>
        <v>3.8792333831999315E-2</v>
      </c>
      <c r="S269" s="9">
        <f t="shared" si="4"/>
        <v>0.50969586230426855</v>
      </c>
    </row>
    <row r="270" spans="1:19" x14ac:dyDescent="0.3">
      <c r="A270">
        <v>0</v>
      </c>
      <c r="B270">
        <v>45</v>
      </c>
      <c r="C270">
        <v>1</v>
      </c>
      <c r="D270">
        <v>20</v>
      </c>
      <c r="E270">
        <v>3</v>
      </c>
      <c r="F270">
        <v>0</v>
      </c>
      <c r="G270">
        <v>3</v>
      </c>
      <c r="H270">
        <v>4</v>
      </c>
      <c r="I270">
        <v>1</v>
      </c>
      <c r="J270">
        <v>0</v>
      </c>
      <c r="K270">
        <v>1</v>
      </c>
      <c r="L270">
        <v>2</v>
      </c>
      <c r="M270">
        <v>3</v>
      </c>
      <c r="N270">
        <v>20</v>
      </c>
      <c r="O270">
        <v>7</v>
      </c>
      <c r="P270">
        <v>4</v>
      </c>
      <c r="Q270">
        <v>10</v>
      </c>
      <c r="R270">
        <f t="array" ref="R270">SUM(B270:Q270*TRANSPOSE($V$18:$V$33))+$V$17</f>
        <v>0.1460527060410346</v>
      </c>
      <c r="S270" s="9">
        <f t="shared" si="4"/>
        <v>0.53644464253040736</v>
      </c>
    </row>
    <row r="271" spans="1:19" x14ac:dyDescent="0.3">
      <c r="A271">
        <v>0</v>
      </c>
      <c r="B271">
        <v>36</v>
      </c>
      <c r="C271">
        <v>1</v>
      </c>
      <c r="D271">
        <v>6</v>
      </c>
      <c r="E271">
        <v>4</v>
      </c>
      <c r="F271">
        <v>0</v>
      </c>
      <c r="G271">
        <v>3</v>
      </c>
      <c r="H271">
        <v>4</v>
      </c>
      <c r="I271">
        <v>1</v>
      </c>
      <c r="J271">
        <v>0</v>
      </c>
      <c r="K271">
        <v>0</v>
      </c>
      <c r="L271">
        <v>3</v>
      </c>
      <c r="M271">
        <v>3</v>
      </c>
      <c r="N271">
        <v>15</v>
      </c>
      <c r="O271">
        <v>13</v>
      </c>
      <c r="P271">
        <v>10</v>
      </c>
      <c r="Q271">
        <v>11</v>
      </c>
      <c r="R271">
        <f t="array" ref="R271">SUM(B271:Q271*TRANSPOSE($V$18:$V$33))+$V$17</f>
        <v>-0.13399996221441968</v>
      </c>
      <c r="S271" s="9">
        <f t="shared" si="4"/>
        <v>0.46655350460375739</v>
      </c>
    </row>
    <row r="272" spans="1:19" x14ac:dyDescent="0.3">
      <c r="A272">
        <v>0</v>
      </c>
      <c r="B272">
        <v>55</v>
      </c>
      <c r="C272">
        <v>1</v>
      </c>
      <c r="D272">
        <v>1</v>
      </c>
      <c r="E272">
        <v>4</v>
      </c>
      <c r="F272">
        <v>0</v>
      </c>
      <c r="G272">
        <v>3</v>
      </c>
      <c r="H272">
        <v>1</v>
      </c>
      <c r="I272">
        <v>0</v>
      </c>
      <c r="J272">
        <v>0</v>
      </c>
      <c r="K272">
        <v>1</v>
      </c>
      <c r="L272">
        <v>3</v>
      </c>
      <c r="M272">
        <v>3</v>
      </c>
      <c r="N272">
        <v>36</v>
      </c>
      <c r="O272">
        <v>10</v>
      </c>
      <c r="P272">
        <v>4</v>
      </c>
      <c r="Q272">
        <v>13</v>
      </c>
      <c r="R272">
        <f t="array" ref="R272">SUM(B272:Q272*TRANSPOSE($V$18:$V$33))+$V$17</f>
        <v>0.11838755589201544</v>
      </c>
      <c r="S272" s="9">
        <f t="shared" si="4"/>
        <v>0.52955931113557986</v>
      </c>
    </row>
    <row r="273" spans="1:19" x14ac:dyDescent="0.3">
      <c r="A273">
        <v>1</v>
      </c>
      <c r="B273">
        <v>47</v>
      </c>
      <c r="C273">
        <v>1</v>
      </c>
      <c r="D273">
        <v>29</v>
      </c>
      <c r="E273">
        <v>1</v>
      </c>
      <c r="F273">
        <v>0</v>
      </c>
      <c r="G273">
        <v>3</v>
      </c>
      <c r="H273">
        <v>2</v>
      </c>
      <c r="I273">
        <v>1</v>
      </c>
      <c r="J273">
        <v>1</v>
      </c>
      <c r="K273">
        <v>1</v>
      </c>
      <c r="L273">
        <v>4</v>
      </c>
      <c r="M273">
        <v>2</v>
      </c>
      <c r="N273">
        <v>10</v>
      </c>
      <c r="O273">
        <v>7</v>
      </c>
      <c r="P273">
        <v>9</v>
      </c>
      <c r="Q273">
        <v>9</v>
      </c>
      <c r="R273">
        <f t="array" ref="R273">SUM(B273:Q273*TRANSPOSE($V$18:$V$33))+$V$17</f>
        <v>0.37196146419711174</v>
      </c>
      <c r="S273" s="9">
        <f t="shared" si="4"/>
        <v>0.59192353645257345</v>
      </c>
    </row>
    <row r="274" spans="1:19" x14ac:dyDescent="0.3">
      <c r="A274">
        <v>0</v>
      </c>
      <c r="B274">
        <v>28</v>
      </c>
      <c r="C274">
        <v>1</v>
      </c>
      <c r="D274">
        <v>9</v>
      </c>
      <c r="E274">
        <v>4</v>
      </c>
      <c r="F274">
        <v>0</v>
      </c>
      <c r="G274">
        <v>3</v>
      </c>
      <c r="H274">
        <v>4</v>
      </c>
      <c r="I274">
        <v>1</v>
      </c>
      <c r="J274">
        <v>1</v>
      </c>
      <c r="K274">
        <v>0</v>
      </c>
      <c r="L274">
        <v>4</v>
      </c>
      <c r="M274">
        <v>2</v>
      </c>
      <c r="N274">
        <v>5</v>
      </c>
      <c r="O274">
        <v>2</v>
      </c>
      <c r="P274">
        <v>0</v>
      </c>
      <c r="Q274">
        <v>4</v>
      </c>
      <c r="R274">
        <f t="array" ref="R274">SUM(B274:Q274*TRANSPOSE($V$18:$V$33))+$V$17</f>
        <v>7.6861245747603668E-3</v>
      </c>
      <c r="S274" s="9">
        <f t="shared" si="4"/>
        <v>0.50192132245435261</v>
      </c>
    </row>
    <row r="275" spans="1:19" x14ac:dyDescent="0.3">
      <c r="A275">
        <v>0</v>
      </c>
      <c r="B275">
        <v>37</v>
      </c>
      <c r="C275">
        <v>2</v>
      </c>
      <c r="D275">
        <v>6</v>
      </c>
      <c r="E275">
        <v>3</v>
      </c>
      <c r="F275">
        <v>0</v>
      </c>
      <c r="G275">
        <v>3</v>
      </c>
      <c r="H275">
        <v>4</v>
      </c>
      <c r="I275">
        <v>1</v>
      </c>
      <c r="J275">
        <v>4</v>
      </c>
      <c r="K275">
        <v>0</v>
      </c>
      <c r="L275">
        <v>2</v>
      </c>
      <c r="M275">
        <v>4</v>
      </c>
      <c r="N275">
        <v>5</v>
      </c>
      <c r="O275">
        <v>4</v>
      </c>
      <c r="P275">
        <v>0</v>
      </c>
      <c r="Q275">
        <v>1</v>
      </c>
      <c r="R275">
        <f t="array" ref="R275">SUM(B275:Q275*TRANSPOSE($V$18:$V$33))+$V$17</f>
        <v>5.0469826251503314E-2</v>
      </c>
      <c r="S275" s="9">
        <f t="shared" si="4"/>
        <v>0.51261347157678538</v>
      </c>
    </row>
    <row r="276" spans="1:19" x14ac:dyDescent="0.3">
      <c r="A276">
        <v>0</v>
      </c>
      <c r="B276">
        <v>21</v>
      </c>
      <c r="C276">
        <v>1</v>
      </c>
      <c r="D276">
        <v>3</v>
      </c>
      <c r="E276">
        <v>4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1</v>
      </c>
      <c r="M276">
        <v>4</v>
      </c>
      <c r="N276">
        <v>3</v>
      </c>
      <c r="O276">
        <v>2</v>
      </c>
      <c r="P276">
        <v>1</v>
      </c>
      <c r="Q276">
        <v>0</v>
      </c>
      <c r="R276">
        <f t="array" ref="R276">SUM(B276:Q276*TRANSPOSE($V$18:$V$33))+$V$17</f>
        <v>0.25761156956172016</v>
      </c>
      <c r="S276" s="9">
        <f t="shared" si="4"/>
        <v>0.56404250431762482</v>
      </c>
    </row>
    <row r="277" spans="1:19" x14ac:dyDescent="0.3">
      <c r="A277">
        <v>0</v>
      </c>
      <c r="B277">
        <v>37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4</v>
      </c>
      <c r="I277">
        <v>2</v>
      </c>
      <c r="J277">
        <v>2</v>
      </c>
      <c r="K277">
        <v>1</v>
      </c>
      <c r="L277">
        <v>1</v>
      </c>
      <c r="M277">
        <v>3</v>
      </c>
      <c r="N277">
        <v>5</v>
      </c>
      <c r="O277">
        <v>2</v>
      </c>
      <c r="P277">
        <v>0</v>
      </c>
      <c r="Q277">
        <v>2</v>
      </c>
      <c r="R277">
        <f t="array" ref="R277">SUM(B277:Q277*TRANSPOSE($V$18:$V$33))+$V$17</f>
        <v>0.20795150233952453</v>
      </c>
      <c r="S277" s="9">
        <f t="shared" si="4"/>
        <v>0.55179600351194891</v>
      </c>
    </row>
    <row r="278" spans="1:19" x14ac:dyDescent="0.3">
      <c r="A278">
        <v>0</v>
      </c>
      <c r="B278">
        <v>35</v>
      </c>
      <c r="C278">
        <v>1</v>
      </c>
      <c r="D278">
        <v>22</v>
      </c>
      <c r="E278">
        <v>2</v>
      </c>
      <c r="F278">
        <v>1</v>
      </c>
      <c r="G278">
        <v>4</v>
      </c>
      <c r="H278">
        <v>2</v>
      </c>
      <c r="I278">
        <v>2</v>
      </c>
      <c r="J278">
        <v>7</v>
      </c>
      <c r="K278">
        <v>0</v>
      </c>
      <c r="L278">
        <v>2</v>
      </c>
      <c r="M278">
        <v>2</v>
      </c>
      <c r="N278">
        <v>7</v>
      </c>
      <c r="O278">
        <v>7</v>
      </c>
      <c r="P278">
        <v>6</v>
      </c>
      <c r="Q278">
        <v>2</v>
      </c>
      <c r="R278">
        <f t="array" ref="R278">SUM(B278:Q278*TRANSPOSE($V$18:$V$33))+$V$17</f>
        <v>0.15377692549739452</v>
      </c>
      <c r="S278" s="9">
        <f t="shared" si="4"/>
        <v>0.53836468884375743</v>
      </c>
    </row>
    <row r="279" spans="1:19" x14ac:dyDescent="0.3">
      <c r="A279">
        <v>0</v>
      </c>
      <c r="B279">
        <v>38</v>
      </c>
      <c r="C279">
        <v>2</v>
      </c>
      <c r="D279">
        <v>7</v>
      </c>
      <c r="E279">
        <v>1</v>
      </c>
      <c r="F279">
        <v>1</v>
      </c>
      <c r="G279">
        <v>4</v>
      </c>
      <c r="H279">
        <v>1</v>
      </c>
      <c r="I279">
        <v>2</v>
      </c>
      <c r="J279">
        <v>1</v>
      </c>
      <c r="K279">
        <v>1</v>
      </c>
      <c r="L279">
        <v>3</v>
      </c>
      <c r="M279">
        <v>3</v>
      </c>
      <c r="N279">
        <v>8</v>
      </c>
      <c r="O279">
        <v>0</v>
      </c>
      <c r="P279">
        <v>7</v>
      </c>
      <c r="Q279">
        <v>7</v>
      </c>
      <c r="R279">
        <f t="array" ref="R279">SUM(B279:Q279*TRANSPOSE($V$18:$V$33))+$V$17</f>
        <v>0.31966385569966127</v>
      </c>
      <c r="S279" s="9">
        <f t="shared" si="4"/>
        <v>0.57923425109691928</v>
      </c>
    </row>
    <row r="280" spans="1:19" x14ac:dyDescent="0.3">
      <c r="A280">
        <v>0</v>
      </c>
      <c r="B280">
        <v>26</v>
      </c>
      <c r="C280">
        <v>1</v>
      </c>
      <c r="D280">
        <v>1</v>
      </c>
      <c r="E280">
        <v>3</v>
      </c>
      <c r="F280">
        <v>1</v>
      </c>
      <c r="G280">
        <v>3</v>
      </c>
      <c r="H280">
        <v>2</v>
      </c>
      <c r="I280">
        <v>2</v>
      </c>
      <c r="J280">
        <v>1</v>
      </c>
      <c r="K280">
        <v>0</v>
      </c>
      <c r="L280">
        <v>1</v>
      </c>
      <c r="M280">
        <v>1</v>
      </c>
      <c r="N280">
        <v>6</v>
      </c>
      <c r="O280">
        <v>5</v>
      </c>
      <c r="P280">
        <v>1</v>
      </c>
      <c r="Q280">
        <v>4</v>
      </c>
      <c r="R280">
        <f t="array" ref="R280">SUM(B280:Q280*TRANSPOSE($V$18:$V$33))+$V$17</f>
        <v>6.9268158532266311E-2</v>
      </c>
      <c r="S280" s="9">
        <f t="shared" si="4"/>
        <v>0.51730832555889861</v>
      </c>
    </row>
    <row r="281" spans="1:19" x14ac:dyDescent="0.3">
      <c r="A281">
        <v>0</v>
      </c>
      <c r="B281">
        <v>50</v>
      </c>
      <c r="C281">
        <v>1</v>
      </c>
      <c r="D281">
        <v>4</v>
      </c>
      <c r="E281">
        <v>1</v>
      </c>
      <c r="F281">
        <v>0</v>
      </c>
      <c r="G281">
        <v>3</v>
      </c>
      <c r="H281">
        <v>2</v>
      </c>
      <c r="I281">
        <v>2</v>
      </c>
      <c r="J281">
        <v>3</v>
      </c>
      <c r="K281">
        <v>0</v>
      </c>
      <c r="L281">
        <v>1</v>
      </c>
      <c r="M281">
        <v>2</v>
      </c>
      <c r="N281">
        <v>10</v>
      </c>
      <c r="O281">
        <v>4</v>
      </c>
      <c r="P281">
        <v>1</v>
      </c>
      <c r="Q281">
        <v>6</v>
      </c>
      <c r="R281">
        <f t="array" ref="R281">SUM(B281:Q281*TRANSPOSE($V$18:$V$33))+$V$17</f>
        <v>4.008127060287292E-2</v>
      </c>
      <c r="S281" s="9">
        <f t="shared" si="4"/>
        <v>0.5100179378570594</v>
      </c>
    </row>
    <row r="282" spans="1:19" x14ac:dyDescent="0.3">
      <c r="A282">
        <v>0</v>
      </c>
      <c r="B282">
        <v>53</v>
      </c>
      <c r="C282">
        <v>1</v>
      </c>
      <c r="D282">
        <v>3</v>
      </c>
      <c r="E282">
        <v>3</v>
      </c>
      <c r="F282">
        <v>0</v>
      </c>
      <c r="G282">
        <v>3</v>
      </c>
      <c r="H282">
        <v>3</v>
      </c>
      <c r="I282">
        <v>1</v>
      </c>
      <c r="J282">
        <v>3</v>
      </c>
      <c r="K282">
        <v>1</v>
      </c>
      <c r="L282">
        <v>4</v>
      </c>
      <c r="M282">
        <v>2</v>
      </c>
      <c r="N282">
        <v>5</v>
      </c>
      <c r="O282">
        <v>3</v>
      </c>
      <c r="P282">
        <v>1</v>
      </c>
      <c r="Q282">
        <v>3</v>
      </c>
      <c r="R282">
        <f t="array" ref="R282">SUM(B282:Q282*TRANSPOSE($V$18:$V$33))+$V$17</f>
        <v>0.15758297005966915</v>
      </c>
      <c r="S282" s="9">
        <f t="shared" si="4"/>
        <v>0.53931036077232131</v>
      </c>
    </row>
    <row r="283" spans="1:19" x14ac:dyDescent="0.3">
      <c r="A283">
        <v>0</v>
      </c>
      <c r="B283">
        <v>42</v>
      </c>
      <c r="C283">
        <v>2</v>
      </c>
      <c r="D283">
        <v>1</v>
      </c>
      <c r="E283">
        <v>2</v>
      </c>
      <c r="F283">
        <v>0</v>
      </c>
      <c r="G283">
        <v>3</v>
      </c>
      <c r="H283">
        <v>3</v>
      </c>
      <c r="I283">
        <v>1</v>
      </c>
      <c r="J283">
        <v>1</v>
      </c>
      <c r="K283">
        <v>0</v>
      </c>
      <c r="L283">
        <v>3</v>
      </c>
      <c r="M283">
        <v>3</v>
      </c>
      <c r="N283">
        <v>20</v>
      </c>
      <c r="O283">
        <v>16</v>
      </c>
      <c r="P283">
        <v>11</v>
      </c>
      <c r="Q283">
        <v>6</v>
      </c>
      <c r="R283">
        <f t="array" ref="R283">SUM(B283:Q283*TRANSPOSE($V$18:$V$33))+$V$17</f>
        <v>2.0922173507878616E-2</v>
      </c>
      <c r="S283" s="9">
        <f t="shared" si="4"/>
        <v>0.50522981031923542</v>
      </c>
    </row>
    <row r="284" spans="1:19" x14ac:dyDescent="0.3">
      <c r="A284">
        <v>0</v>
      </c>
      <c r="B284">
        <v>29</v>
      </c>
      <c r="C284">
        <v>2</v>
      </c>
      <c r="D284">
        <v>2</v>
      </c>
      <c r="E284">
        <v>2</v>
      </c>
      <c r="F284">
        <v>0</v>
      </c>
      <c r="G284">
        <v>3</v>
      </c>
      <c r="H284">
        <v>4</v>
      </c>
      <c r="I284">
        <v>0</v>
      </c>
      <c r="J284">
        <v>1</v>
      </c>
      <c r="K284">
        <v>0</v>
      </c>
      <c r="L284">
        <v>1</v>
      </c>
      <c r="M284">
        <v>2</v>
      </c>
      <c r="N284">
        <v>10</v>
      </c>
      <c r="O284">
        <v>7</v>
      </c>
      <c r="P284">
        <v>0</v>
      </c>
      <c r="Q284">
        <v>9</v>
      </c>
      <c r="R284">
        <f t="array" ref="R284">SUM(B284:Q284*TRANSPOSE($V$18:$V$33))+$V$17</f>
        <v>0.13690781966360954</v>
      </c>
      <c r="S284" s="9">
        <f t="shared" si="4"/>
        <v>0.53417006091908859</v>
      </c>
    </row>
    <row r="285" spans="1:19" x14ac:dyDescent="0.3">
      <c r="A285">
        <v>0</v>
      </c>
      <c r="B285">
        <v>55</v>
      </c>
      <c r="C285">
        <v>1</v>
      </c>
      <c r="D285">
        <v>20</v>
      </c>
      <c r="E285">
        <v>2</v>
      </c>
      <c r="F285">
        <v>0</v>
      </c>
      <c r="G285">
        <v>3</v>
      </c>
      <c r="H285">
        <v>4</v>
      </c>
      <c r="I285">
        <v>1</v>
      </c>
      <c r="J285">
        <v>3</v>
      </c>
      <c r="K285">
        <v>1</v>
      </c>
      <c r="L285">
        <v>4</v>
      </c>
      <c r="M285">
        <v>3</v>
      </c>
      <c r="N285">
        <v>10</v>
      </c>
      <c r="O285">
        <v>7</v>
      </c>
      <c r="P285">
        <v>0</v>
      </c>
      <c r="Q285">
        <v>8</v>
      </c>
      <c r="R285">
        <f t="array" ref="R285">SUM(B285:Q285*TRANSPOSE($V$18:$V$33))+$V$17</f>
        <v>7.799532817610344E-2</v>
      </c>
      <c r="S285" s="9">
        <f t="shared" si="4"/>
        <v>0.5194869346788783</v>
      </c>
    </row>
    <row r="286" spans="1:19" x14ac:dyDescent="0.3">
      <c r="A286">
        <v>0</v>
      </c>
      <c r="B286">
        <v>26</v>
      </c>
      <c r="C286">
        <v>1</v>
      </c>
      <c r="D286">
        <v>11</v>
      </c>
      <c r="E286">
        <v>1</v>
      </c>
      <c r="F286">
        <v>0</v>
      </c>
      <c r="G286">
        <v>3</v>
      </c>
      <c r="H286">
        <v>1</v>
      </c>
      <c r="I286">
        <v>1</v>
      </c>
      <c r="J286">
        <v>1</v>
      </c>
      <c r="K286">
        <v>1</v>
      </c>
      <c r="L286">
        <v>3</v>
      </c>
      <c r="M286">
        <v>3</v>
      </c>
      <c r="N286">
        <v>5</v>
      </c>
      <c r="O286">
        <v>3</v>
      </c>
      <c r="P286">
        <v>3</v>
      </c>
      <c r="Q286">
        <v>3</v>
      </c>
      <c r="R286">
        <f t="array" ref="R286">SUM(B286:Q286*TRANSPOSE($V$18:$V$33))+$V$17</f>
        <v>0.50282174447262995</v>
      </c>
      <c r="S286" s="9">
        <f t="shared" si="4"/>
        <v>0.62310997868587281</v>
      </c>
    </row>
    <row r="287" spans="1:19" x14ac:dyDescent="0.3">
      <c r="A287">
        <v>0</v>
      </c>
      <c r="B287">
        <v>37</v>
      </c>
      <c r="C287">
        <v>1</v>
      </c>
      <c r="D287">
        <v>1</v>
      </c>
      <c r="E287">
        <v>4</v>
      </c>
      <c r="F287">
        <v>1</v>
      </c>
      <c r="G287">
        <v>3</v>
      </c>
      <c r="H287">
        <v>4</v>
      </c>
      <c r="I287">
        <v>0</v>
      </c>
      <c r="J287">
        <v>1</v>
      </c>
      <c r="K287">
        <v>0</v>
      </c>
      <c r="L287">
        <v>2</v>
      </c>
      <c r="M287">
        <v>3</v>
      </c>
      <c r="N287">
        <v>17</v>
      </c>
      <c r="O287">
        <v>12</v>
      </c>
      <c r="P287">
        <v>5</v>
      </c>
      <c r="Q287">
        <v>7</v>
      </c>
      <c r="R287">
        <f t="array" ref="R287">SUM(B287:Q287*TRANSPOSE($V$18:$V$33))+$V$17</f>
        <v>-8.768940130836278E-2</v>
      </c>
      <c r="S287" s="9">
        <f t="shared" si="4"/>
        <v>0.4780939550525235</v>
      </c>
    </row>
    <row r="288" spans="1:19" x14ac:dyDescent="0.3">
      <c r="A288">
        <v>1</v>
      </c>
      <c r="B288">
        <v>44</v>
      </c>
      <c r="C288">
        <v>1</v>
      </c>
      <c r="D288">
        <v>24</v>
      </c>
      <c r="E288">
        <v>4</v>
      </c>
      <c r="F288">
        <v>0</v>
      </c>
      <c r="G288">
        <v>3</v>
      </c>
      <c r="H288">
        <v>3</v>
      </c>
      <c r="I288">
        <v>2</v>
      </c>
      <c r="J288">
        <v>3</v>
      </c>
      <c r="K288">
        <v>1</v>
      </c>
      <c r="L288">
        <v>4</v>
      </c>
      <c r="M288">
        <v>1</v>
      </c>
      <c r="N288">
        <v>1</v>
      </c>
      <c r="O288">
        <v>0</v>
      </c>
      <c r="P288">
        <v>0</v>
      </c>
      <c r="Q288">
        <v>0</v>
      </c>
      <c r="R288">
        <f t="array" ref="R288">SUM(B288:Q288*TRANSPOSE($V$18:$V$33))+$V$17</f>
        <v>0.24460247962204695</v>
      </c>
      <c r="S288" s="9">
        <f t="shared" si="4"/>
        <v>0.56084129792020099</v>
      </c>
    </row>
    <row r="289" spans="1:19" x14ac:dyDescent="0.3">
      <c r="A289">
        <v>0</v>
      </c>
      <c r="B289">
        <v>38</v>
      </c>
      <c r="C289">
        <v>1</v>
      </c>
      <c r="D289">
        <v>23</v>
      </c>
      <c r="E289">
        <v>4</v>
      </c>
      <c r="F289">
        <v>0</v>
      </c>
      <c r="G289">
        <v>3</v>
      </c>
      <c r="H289">
        <v>4</v>
      </c>
      <c r="I289">
        <v>2</v>
      </c>
      <c r="J289">
        <v>9</v>
      </c>
      <c r="K289">
        <v>0</v>
      </c>
      <c r="L289">
        <v>2</v>
      </c>
      <c r="M289">
        <v>3</v>
      </c>
      <c r="N289">
        <v>2</v>
      </c>
      <c r="O289">
        <v>2</v>
      </c>
      <c r="P289">
        <v>1</v>
      </c>
      <c r="Q289">
        <v>2</v>
      </c>
      <c r="R289">
        <f t="array" ref="R289">SUM(B289:Q289*TRANSPOSE($V$18:$V$33))+$V$17</f>
        <v>6.4207483082298067E-2</v>
      </c>
      <c r="S289" s="9">
        <f t="shared" si="4"/>
        <v>0.51604469580916257</v>
      </c>
    </row>
    <row r="290" spans="1:19" x14ac:dyDescent="0.3">
      <c r="A290">
        <v>1</v>
      </c>
      <c r="B290">
        <v>26</v>
      </c>
      <c r="C290">
        <v>1</v>
      </c>
      <c r="D290">
        <v>16</v>
      </c>
      <c r="E290">
        <v>1</v>
      </c>
      <c r="F290">
        <v>0</v>
      </c>
      <c r="G290">
        <v>3</v>
      </c>
      <c r="H290">
        <v>2</v>
      </c>
      <c r="I290">
        <v>2</v>
      </c>
      <c r="J290">
        <v>2</v>
      </c>
      <c r="K290">
        <v>1</v>
      </c>
      <c r="L290">
        <v>4</v>
      </c>
      <c r="M290">
        <v>3</v>
      </c>
      <c r="N290">
        <v>3</v>
      </c>
      <c r="O290">
        <v>2</v>
      </c>
      <c r="P290">
        <v>0</v>
      </c>
      <c r="Q290">
        <v>2</v>
      </c>
      <c r="R290">
        <f t="array" ref="R290">SUM(B290:Q290*TRANSPOSE($V$18:$V$33))+$V$17</f>
        <v>0.38168420548038651</v>
      </c>
      <c r="S290" s="9">
        <f t="shared" si="4"/>
        <v>0.59426970657327016</v>
      </c>
    </row>
    <row r="291" spans="1:19" x14ac:dyDescent="0.3">
      <c r="A291">
        <v>0</v>
      </c>
      <c r="B291">
        <v>28</v>
      </c>
      <c r="C291">
        <v>1</v>
      </c>
      <c r="D291">
        <v>8</v>
      </c>
      <c r="E291">
        <v>4</v>
      </c>
      <c r="F291">
        <v>1</v>
      </c>
      <c r="G291">
        <v>3</v>
      </c>
      <c r="H291">
        <v>4</v>
      </c>
      <c r="I291">
        <v>0</v>
      </c>
      <c r="J291">
        <v>1</v>
      </c>
      <c r="K291">
        <v>0</v>
      </c>
      <c r="L291">
        <v>4</v>
      </c>
      <c r="M291">
        <v>3</v>
      </c>
      <c r="N291">
        <v>5</v>
      </c>
      <c r="O291">
        <v>3</v>
      </c>
      <c r="P291">
        <v>0</v>
      </c>
      <c r="Q291">
        <v>2</v>
      </c>
      <c r="R291">
        <f t="array" ref="R291">SUM(B291:Q291*TRANSPOSE($V$18:$V$33))+$V$17</f>
        <v>2.1328971871735103E-2</v>
      </c>
      <c r="S291" s="9">
        <f t="shared" si="4"/>
        <v>0.50533148802270067</v>
      </c>
    </row>
    <row r="292" spans="1:19" x14ac:dyDescent="0.3">
      <c r="A292">
        <v>0</v>
      </c>
      <c r="B292">
        <v>49</v>
      </c>
      <c r="C292">
        <v>1</v>
      </c>
      <c r="D292">
        <v>10</v>
      </c>
      <c r="E292">
        <v>3</v>
      </c>
      <c r="F292">
        <v>1</v>
      </c>
      <c r="G292">
        <v>3</v>
      </c>
      <c r="H292">
        <v>1</v>
      </c>
      <c r="I292">
        <v>0</v>
      </c>
      <c r="J292">
        <v>9</v>
      </c>
      <c r="K292">
        <v>1</v>
      </c>
      <c r="L292">
        <v>4</v>
      </c>
      <c r="M292">
        <v>3</v>
      </c>
      <c r="N292">
        <v>3</v>
      </c>
      <c r="O292">
        <v>2</v>
      </c>
      <c r="P292">
        <v>1</v>
      </c>
      <c r="Q292">
        <v>2</v>
      </c>
      <c r="R292">
        <f t="array" ref="R292">SUM(B292:Q292*TRANSPOSE($V$18:$V$33))+$V$17</f>
        <v>0.3939635995461323</v>
      </c>
      <c r="S292" s="9">
        <f t="shared" si="4"/>
        <v>0.59722666417315473</v>
      </c>
    </row>
    <row r="293" spans="1:19" x14ac:dyDescent="0.3">
      <c r="A293">
        <v>0</v>
      </c>
      <c r="B293">
        <v>36</v>
      </c>
      <c r="C293">
        <v>1</v>
      </c>
      <c r="D293">
        <v>3</v>
      </c>
      <c r="E293">
        <v>3</v>
      </c>
      <c r="F293">
        <v>0</v>
      </c>
      <c r="G293">
        <v>3</v>
      </c>
      <c r="H293">
        <v>2</v>
      </c>
      <c r="I293">
        <v>0</v>
      </c>
      <c r="J293">
        <v>4</v>
      </c>
      <c r="K293">
        <v>0</v>
      </c>
      <c r="L293">
        <v>4</v>
      </c>
      <c r="M293">
        <v>3</v>
      </c>
      <c r="N293">
        <v>8</v>
      </c>
      <c r="O293">
        <v>0</v>
      </c>
      <c r="P293">
        <v>7</v>
      </c>
      <c r="Q293">
        <v>7</v>
      </c>
      <c r="R293">
        <f t="array" ref="R293">SUM(B293:Q293*TRANSPOSE($V$18:$V$33))+$V$17</f>
        <v>0.21874292442213816</v>
      </c>
      <c r="S293" s="9">
        <f t="shared" si="4"/>
        <v>0.55446311429021577</v>
      </c>
    </row>
    <row r="294" spans="1:19" x14ac:dyDescent="0.3">
      <c r="A294">
        <v>0</v>
      </c>
      <c r="B294">
        <v>31</v>
      </c>
      <c r="C294">
        <v>2</v>
      </c>
      <c r="D294">
        <v>5</v>
      </c>
      <c r="E294">
        <v>4</v>
      </c>
      <c r="F294">
        <v>1</v>
      </c>
      <c r="G294">
        <v>3</v>
      </c>
      <c r="H294">
        <v>2</v>
      </c>
      <c r="I294">
        <v>2</v>
      </c>
      <c r="J294">
        <v>1</v>
      </c>
      <c r="K294">
        <v>0</v>
      </c>
      <c r="L294">
        <v>3</v>
      </c>
      <c r="M294">
        <v>2</v>
      </c>
      <c r="N294">
        <v>2</v>
      </c>
      <c r="O294">
        <v>2</v>
      </c>
      <c r="P294">
        <v>2</v>
      </c>
      <c r="Q294">
        <v>2</v>
      </c>
      <c r="R294">
        <f t="array" ref="R294">SUM(B294:Q294*TRANSPOSE($V$18:$V$33))+$V$17</f>
        <v>3.5340690069922465E-2</v>
      </c>
      <c r="S294" s="9">
        <f t="shared" si="4"/>
        <v>0.50883333728186331</v>
      </c>
    </row>
    <row r="295" spans="1:19" x14ac:dyDescent="0.3">
      <c r="A295">
        <v>1</v>
      </c>
      <c r="B295">
        <v>26</v>
      </c>
      <c r="C295">
        <v>2</v>
      </c>
      <c r="D295">
        <v>4</v>
      </c>
      <c r="E295">
        <v>4</v>
      </c>
      <c r="F295">
        <v>0</v>
      </c>
      <c r="G295">
        <v>2</v>
      </c>
      <c r="H295">
        <v>4</v>
      </c>
      <c r="I295">
        <v>0</v>
      </c>
      <c r="J295">
        <v>1</v>
      </c>
      <c r="K295">
        <v>1</v>
      </c>
      <c r="L295">
        <v>2</v>
      </c>
      <c r="M295">
        <v>3</v>
      </c>
      <c r="N295">
        <v>8</v>
      </c>
      <c r="O295">
        <v>7</v>
      </c>
      <c r="P295">
        <v>7</v>
      </c>
      <c r="Q295">
        <v>4</v>
      </c>
      <c r="R295">
        <f t="array" ref="R295">SUM(B295:Q295*TRANSPOSE($V$18:$V$33))+$V$17</f>
        <v>0.43331268008316526</v>
      </c>
      <c r="S295" s="9">
        <f t="shared" si="4"/>
        <v>0.60665370696207066</v>
      </c>
    </row>
    <row r="296" spans="1:19" x14ac:dyDescent="0.3">
      <c r="A296">
        <v>0</v>
      </c>
      <c r="B296">
        <v>37</v>
      </c>
      <c r="C296">
        <v>1</v>
      </c>
      <c r="D296">
        <v>9</v>
      </c>
      <c r="E296">
        <v>2</v>
      </c>
      <c r="F296">
        <v>0</v>
      </c>
      <c r="G296">
        <v>3</v>
      </c>
      <c r="H296">
        <v>4</v>
      </c>
      <c r="I296">
        <v>1</v>
      </c>
      <c r="J296">
        <v>1</v>
      </c>
      <c r="K296">
        <v>1</v>
      </c>
      <c r="L296">
        <v>3</v>
      </c>
      <c r="M296">
        <v>2</v>
      </c>
      <c r="N296">
        <v>4</v>
      </c>
      <c r="O296">
        <v>2</v>
      </c>
      <c r="P296">
        <v>1</v>
      </c>
      <c r="Q296">
        <v>2</v>
      </c>
      <c r="R296">
        <f t="array" ref="R296">SUM(B296:Q296*TRANSPOSE($V$18:$V$33))+$V$17</f>
        <v>0.29307248349809989</v>
      </c>
      <c r="S296" s="9">
        <f t="shared" si="4"/>
        <v>0.57274072486595506</v>
      </c>
    </row>
    <row r="297" spans="1:19" x14ac:dyDescent="0.3">
      <c r="A297">
        <v>0</v>
      </c>
      <c r="B297">
        <v>42</v>
      </c>
      <c r="C297">
        <v>2</v>
      </c>
      <c r="D297">
        <v>26</v>
      </c>
      <c r="E297">
        <v>3</v>
      </c>
      <c r="F297">
        <v>1</v>
      </c>
      <c r="G297">
        <v>3</v>
      </c>
      <c r="H297">
        <v>2</v>
      </c>
      <c r="I297">
        <v>1</v>
      </c>
      <c r="J297">
        <v>5</v>
      </c>
      <c r="K297">
        <v>0</v>
      </c>
      <c r="L297">
        <v>4</v>
      </c>
      <c r="M297">
        <v>4</v>
      </c>
      <c r="N297">
        <v>20</v>
      </c>
      <c r="O297">
        <v>4</v>
      </c>
      <c r="P297">
        <v>4</v>
      </c>
      <c r="Q297">
        <v>8</v>
      </c>
      <c r="R297">
        <f t="array" ref="R297">SUM(B297:Q297*TRANSPOSE($V$18:$V$33))+$V$17</f>
        <v>0.10297305541414781</v>
      </c>
      <c r="S297" s="9">
        <f t="shared" si="4"/>
        <v>0.52571787855393559</v>
      </c>
    </row>
    <row r="298" spans="1:19" x14ac:dyDescent="0.3">
      <c r="A298">
        <v>1</v>
      </c>
      <c r="B298">
        <v>18</v>
      </c>
      <c r="C298">
        <v>1</v>
      </c>
      <c r="D298">
        <v>3</v>
      </c>
      <c r="E298">
        <v>3</v>
      </c>
      <c r="F298">
        <v>0</v>
      </c>
      <c r="G298">
        <v>3</v>
      </c>
      <c r="H298">
        <v>3</v>
      </c>
      <c r="I298">
        <v>0</v>
      </c>
      <c r="J298">
        <v>1</v>
      </c>
      <c r="K298">
        <v>0</v>
      </c>
      <c r="L298">
        <v>3</v>
      </c>
      <c r="M298">
        <v>3</v>
      </c>
      <c r="N298">
        <v>0</v>
      </c>
      <c r="O298">
        <v>0</v>
      </c>
      <c r="P298">
        <v>0</v>
      </c>
      <c r="Q298">
        <v>0</v>
      </c>
      <c r="R298">
        <f t="array" ref="R298">SUM(B298:Q298*TRANSPOSE($V$18:$V$33))+$V$17</f>
        <v>0.24986225905239123</v>
      </c>
      <c r="S298" s="9">
        <f t="shared" si="4"/>
        <v>0.56213622119118911</v>
      </c>
    </row>
    <row r="299" spans="1:19" x14ac:dyDescent="0.3">
      <c r="A299">
        <v>0</v>
      </c>
      <c r="B299">
        <v>35</v>
      </c>
      <c r="C299">
        <v>2</v>
      </c>
      <c r="D299">
        <v>16</v>
      </c>
      <c r="E299">
        <v>3</v>
      </c>
      <c r="F299">
        <v>0</v>
      </c>
      <c r="G299">
        <v>3</v>
      </c>
      <c r="H299">
        <v>2</v>
      </c>
      <c r="I299">
        <v>1</v>
      </c>
      <c r="J299">
        <v>0</v>
      </c>
      <c r="K299">
        <v>0</v>
      </c>
      <c r="L299">
        <v>3</v>
      </c>
      <c r="M299">
        <v>2</v>
      </c>
      <c r="N299">
        <v>11</v>
      </c>
      <c r="O299">
        <v>9</v>
      </c>
      <c r="P299">
        <v>6</v>
      </c>
      <c r="Q299">
        <v>9</v>
      </c>
      <c r="R299">
        <f t="array" ref="R299">SUM(B299:Q299*TRANSPOSE($V$18:$V$33))+$V$17</f>
        <v>0.10280458992131303</v>
      </c>
      <c r="S299" s="9">
        <f t="shared" si="4"/>
        <v>0.52567587777876601</v>
      </c>
    </row>
    <row r="300" spans="1:19" x14ac:dyDescent="0.3">
      <c r="A300">
        <v>0</v>
      </c>
      <c r="B300">
        <v>36</v>
      </c>
      <c r="C300">
        <v>1</v>
      </c>
      <c r="D300">
        <v>18</v>
      </c>
      <c r="E300">
        <v>3</v>
      </c>
      <c r="F300">
        <v>0</v>
      </c>
      <c r="G300">
        <v>4</v>
      </c>
      <c r="H300">
        <v>4</v>
      </c>
      <c r="I300">
        <v>1</v>
      </c>
      <c r="J300">
        <v>4</v>
      </c>
      <c r="K300">
        <v>0</v>
      </c>
      <c r="L300">
        <v>4</v>
      </c>
      <c r="M300">
        <v>3</v>
      </c>
      <c r="N300">
        <v>1</v>
      </c>
      <c r="O300">
        <v>0</v>
      </c>
      <c r="P300">
        <v>0</v>
      </c>
      <c r="Q300">
        <v>0</v>
      </c>
      <c r="R300">
        <f t="array" ref="R300">SUM(B300:Q300*TRANSPOSE($V$18:$V$33))+$V$17</f>
        <v>3.3629805401194868E-2</v>
      </c>
      <c r="S300" s="9">
        <f t="shared" si="4"/>
        <v>0.50840578758890265</v>
      </c>
    </row>
    <row r="301" spans="1:19" x14ac:dyDescent="0.3">
      <c r="A301">
        <v>0</v>
      </c>
      <c r="B301">
        <v>51</v>
      </c>
      <c r="C301">
        <v>1</v>
      </c>
      <c r="D301">
        <v>2</v>
      </c>
      <c r="E301">
        <v>4</v>
      </c>
      <c r="F301">
        <v>0</v>
      </c>
      <c r="G301">
        <v>1</v>
      </c>
      <c r="H301">
        <v>2</v>
      </c>
      <c r="I301">
        <v>2</v>
      </c>
      <c r="J301">
        <v>5</v>
      </c>
      <c r="K301">
        <v>0</v>
      </c>
      <c r="L301">
        <v>4</v>
      </c>
      <c r="M301">
        <v>3</v>
      </c>
      <c r="N301">
        <v>4</v>
      </c>
      <c r="O301">
        <v>1</v>
      </c>
      <c r="P301">
        <v>1</v>
      </c>
      <c r="Q301">
        <v>2</v>
      </c>
      <c r="R301">
        <f t="array" ref="R301">SUM(B301:Q301*TRANSPOSE($V$18:$V$33))+$V$17</f>
        <v>2.5909865368753504E-2</v>
      </c>
      <c r="S301" s="9">
        <f t="shared" si="4"/>
        <v>0.50647643249616481</v>
      </c>
    </row>
    <row r="302" spans="1:19" x14ac:dyDescent="0.3">
      <c r="A302">
        <v>0</v>
      </c>
      <c r="B302">
        <v>41</v>
      </c>
      <c r="C302">
        <v>2</v>
      </c>
      <c r="D302">
        <v>2</v>
      </c>
      <c r="E302">
        <v>4</v>
      </c>
      <c r="F302">
        <v>0</v>
      </c>
      <c r="G302">
        <v>3</v>
      </c>
      <c r="H302">
        <v>2</v>
      </c>
      <c r="I302">
        <v>0</v>
      </c>
      <c r="J302">
        <v>1</v>
      </c>
      <c r="K302">
        <v>0</v>
      </c>
      <c r="L302">
        <v>2</v>
      </c>
      <c r="M302">
        <v>3</v>
      </c>
      <c r="N302">
        <v>22</v>
      </c>
      <c r="O302">
        <v>10</v>
      </c>
      <c r="P302">
        <v>0</v>
      </c>
      <c r="Q302">
        <v>4</v>
      </c>
      <c r="R302">
        <f t="array" ref="R302">SUM(B302:Q302*TRANSPOSE($V$18:$V$33))+$V$17</f>
        <v>5.0337331854762746E-2</v>
      </c>
      <c r="S302" s="9">
        <f t="shared" si="4"/>
        <v>0.51258037243436338</v>
      </c>
    </row>
    <row r="303" spans="1:19" x14ac:dyDescent="0.3">
      <c r="A303">
        <v>0</v>
      </c>
      <c r="B303">
        <v>18</v>
      </c>
      <c r="C303">
        <v>2</v>
      </c>
      <c r="D303">
        <v>10</v>
      </c>
      <c r="E303">
        <v>4</v>
      </c>
      <c r="F303">
        <v>1</v>
      </c>
      <c r="G303">
        <v>2</v>
      </c>
      <c r="H303">
        <v>3</v>
      </c>
      <c r="I303">
        <v>0</v>
      </c>
      <c r="J303">
        <v>1</v>
      </c>
      <c r="K303">
        <v>0</v>
      </c>
      <c r="L303">
        <v>1</v>
      </c>
      <c r="M303">
        <v>3</v>
      </c>
      <c r="N303">
        <v>0</v>
      </c>
      <c r="O303">
        <v>0</v>
      </c>
      <c r="P303">
        <v>0</v>
      </c>
      <c r="Q303">
        <v>0</v>
      </c>
      <c r="R303">
        <f t="array" ref="R303">SUM(B303:Q303*TRANSPOSE($V$18:$V$33))+$V$17</f>
        <v>0.33422010521018419</v>
      </c>
      <c r="S303" s="9">
        <f t="shared" si="4"/>
        <v>0.58277741189130539</v>
      </c>
    </row>
    <row r="304" spans="1:19" x14ac:dyDescent="0.3">
      <c r="A304">
        <v>0</v>
      </c>
      <c r="B304">
        <v>28</v>
      </c>
      <c r="C304">
        <v>1</v>
      </c>
      <c r="D304">
        <v>16</v>
      </c>
      <c r="E304">
        <v>2</v>
      </c>
      <c r="F304">
        <v>0</v>
      </c>
      <c r="G304">
        <v>4</v>
      </c>
      <c r="H304">
        <v>1</v>
      </c>
      <c r="I304">
        <v>0</v>
      </c>
      <c r="J304">
        <v>0</v>
      </c>
      <c r="K304">
        <v>0</v>
      </c>
      <c r="L304">
        <v>3</v>
      </c>
      <c r="M304">
        <v>3</v>
      </c>
      <c r="N304">
        <v>8</v>
      </c>
      <c r="O304">
        <v>3</v>
      </c>
      <c r="P304">
        <v>0</v>
      </c>
      <c r="Q304">
        <v>7</v>
      </c>
      <c r="R304">
        <f t="array" ref="R304">SUM(B304:Q304*TRANSPOSE($V$18:$V$33))+$V$17</f>
        <v>0.18624951136387102</v>
      </c>
      <c r="S304" s="9">
        <f t="shared" si="4"/>
        <v>0.54642345722541785</v>
      </c>
    </row>
    <row r="305" spans="1:19" x14ac:dyDescent="0.3">
      <c r="A305">
        <v>0</v>
      </c>
      <c r="B305">
        <v>31</v>
      </c>
      <c r="C305">
        <v>2</v>
      </c>
      <c r="D305">
        <v>7</v>
      </c>
      <c r="E305">
        <v>2</v>
      </c>
      <c r="F305">
        <v>0</v>
      </c>
      <c r="G305">
        <v>4</v>
      </c>
      <c r="H305">
        <v>4</v>
      </c>
      <c r="I305">
        <v>1</v>
      </c>
      <c r="J305">
        <v>4</v>
      </c>
      <c r="K305">
        <v>0</v>
      </c>
      <c r="L305">
        <v>2</v>
      </c>
      <c r="M305">
        <v>2</v>
      </c>
      <c r="N305">
        <v>8</v>
      </c>
      <c r="O305">
        <v>7</v>
      </c>
      <c r="P305">
        <v>7</v>
      </c>
      <c r="Q305">
        <v>7</v>
      </c>
      <c r="R305">
        <f t="array" ref="R305">SUM(B305:Q305*TRANSPOSE($V$18:$V$33))+$V$17</f>
        <v>0.12298666855963691</v>
      </c>
      <c r="S305" s="9">
        <f t="shared" si="4"/>
        <v>0.53070479429024653</v>
      </c>
    </row>
    <row r="306" spans="1:19" x14ac:dyDescent="0.3">
      <c r="A306">
        <v>0</v>
      </c>
      <c r="B306">
        <v>39</v>
      </c>
      <c r="C306">
        <v>1</v>
      </c>
      <c r="D306">
        <v>1</v>
      </c>
      <c r="E306">
        <v>3</v>
      </c>
      <c r="F306">
        <v>0</v>
      </c>
      <c r="G306">
        <v>4</v>
      </c>
      <c r="H306">
        <v>4</v>
      </c>
      <c r="I306">
        <v>2</v>
      </c>
      <c r="J306">
        <v>0</v>
      </c>
      <c r="K306">
        <v>0</v>
      </c>
      <c r="L306">
        <v>1</v>
      </c>
      <c r="M306">
        <v>2</v>
      </c>
      <c r="N306">
        <v>18</v>
      </c>
      <c r="O306">
        <v>10</v>
      </c>
      <c r="P306">
        <v>3</v>
      </c>
      <c r="Q306">
        <v>7</v>
      </c>
      <c r="R306">
        <f t="array" ref="R306">SUM(B306:Q306*TRANSPOSE($V$18:$V$33))+$V$17</f>
        <v>-0.19622823953959601</v>
      </c>
      <c r="S306" s="9">
        <f t="shared" si="4"/>
        <v>0.45110478811075005</v>
      </c>
    </row>
    <row r="307" spans="1:19" x14ac:dyDescent="0.3">
      <c r="A307">
        <v>0</v>
      </c>
      <c r="B307">
        <v>36</v>
      </c>
      <c r="C307">
        <v>1</v>
      </c>
      <c r="D307">
        <v>24</v>
      </c>
      <c r="E307">
        <v>2</v>
      </c>
      <c r="F307">
        <v>1</v>
      </c>
      <c r="G307">
        <v>3</v>
      </c>
      <c r="H307">
        <v>2</v>
      </c>
      <c r="I307">
        <v>1</v>
      </c>
      <c r="J307">
        <v>7</v>
      </c>
      <c r="K307">
        <v>0</v>
      </c>
      <c r="L307">
        <v>3</v>
      </c>
      <c r="M307">
        <v>3</v>
      </c>
      <c r="N307">
        <v>9</v>
      </c>
      <c r="O307">
        <v>8</v>
      </c>
      <c r="P307">
        <v>0</v>
      </c>
      <c r="Q307">
        <v>8</v>
      </c>
      <c r="R307">
        <f t="array" ref="R307">SUM(B307:Q307*TRANSPOSE($V$18:$V$33))+$V$17</f>
        <v>0.10383240499749657</v>
      </c>
      <c r="S307" s="9">
        <f t="shared" si="4"/>
        <v>0.52593212060408034</v>
      </c>
    </row>
    <row r="308" spans="1:19" x14ac:dyDescent="0.3">
      <c r="A308">
        <v>0</v>
      </c>
      <c r="B308">
        <v>32</v>
      </c>
      <c r="C308">
        <v>2</v>
      </c>
      <c r="D308">
        <v>7</v>
      </c>
      <c r="E308">
        <v>4</v>
      </c>
      <c r="F308">
        <v>0</v>
      </c>
      <c r="G308">
        <v>2</v>
      </c>
      <c r="H308">
        <v>3</v>
      </c>
      <c r="I308">
        <v>1</v>
      </c>
      <c r="J308">
        <v>1</v>
      </c>
      <c r="K308">
        <v>0</v>
      </c>
      <c r="L308">
        <v>3</v>
      </c>
      <c r="M308">
        <v>2</v>
      </c>
      <c r="N308">
        <v>13</v>
      </c>
      <c r="O308">
        <v>8</v>
      </c>
      <c r="P308">
        <v>4</v>
      </c>
      <c r="Q308">
        <v>8</v>
      </c>
      <c r="R308">
        <f t="array" ref="R308">SUM(B308:Q308*TRANSPOSE($V$18:$V$33))+$V$17</f>
        <v>8.8435253983671469E-2</v>
      </c>
      <c r="S308" s="9">
        <f t="shared" si="4"/>
        <v>0.52209212785555015</v>
      </c>
    </row>
    <row r="309" spans="1:19" x14ac:dyDescent="0.3">
      <c r="A309">
        <v>0</v>
      </c>
      <c r="B309">
        <v>38</v>
      </c>
      <c r="C309">
        <v>1</v>
      </c>
      <c r="D309">
        <v>25</v>
      </c>
      <c r="E309">
        <v>1</v>
      </c>
      <c r="F309">
        <v>1</v>
      </c>
      <c r="G309">
        <v>2</v>
      </c>
      <c r="H309">
        <v>2</v>
      </c>
      <c r="I309">
        <v>1</v>
      </c>
      <c r="J309">
        <v>3</v>
      </c>
      <c r="K309">
        <v>0</v>
      </c>
      <c r="L309">
        <v>3</v>
      </c>
      <c r="M309">
        <v>3</v>
      </c>
      <c r="N309">
        <v>10</v>
      </c>
      <c r="O309">
        <v>8</v>
      </c>
      <c r="P309">
        <v>0</v>
      </c>
      <c r="Q309">
        <v>1</v>
      </c>
      <c r="R309">
        <f t="array" ref="R309">SUM(B309:Q309*TRANSPOSE($V$18:$V$33))+$V$17</f>
        <v>0.21132350828521396</v>
      </c>
      <c r="S309" s="9">
        <f t="shared" si="4"/>
        <v>0.55262972563555135</v>
      </c>
    </row>
    <row r="310" spans="1:19" x14ac:dyDescent="0.3">
      <c r="A310">
        <v>0</v>
      </c>
      <c r="B310">
        <v>58</v>
      </c>
      <c r="C310">
        <v>1</v>
      </c>
      <c r="D310">
        <v>1</v>
      </c>
      <c r="E310">
        <v>4</v>
      </c>
      <c r="F310">
        <v>0</v>
      </c>
      <c r="G310">
        <v>1</v>
      </c>
      <c r="H310">
        <v>3</v>
      </c>
      <c r="I310">
        <v>2</v>
      </c>
      <c r="J310">
        <v>2</v>
      </c>
      <c r="K310">
        <v>1</v>
      </c>
      <c r="L310">
        <v>4</v>
      </c>
      <c r="M310">
        <v>3</v>
      </c>
      <c r="N310">
        <v>5</v>
      </c>
      <c r="O310">
        <v>3</v>
      </c>
      <c r="P310">
        <v>1</v>
      </c>
      <c r="Q310">
        <v>2</v>
      </c>
      <c r="R310">
        <f t="array" ref="R310">SUM(B310:Q310*TRANSPOSE($V$18:$V$33))+$V$17</f>
        <v>9.0130202568394879E-2</v>
      </c>
      <c r="S310" s="9">
        <f t="shared" si="4"/>
        <v>0.52251497797923652</v>
      </c>
    </row>
    <row r="311" spans="1:19" x14ac:dyDescent="0.3">
      <c r="A311">
        <v>0</v>
      </c>
      <c r="B311">
        <v>31</v>
      </c>
      <c r="C311">
        <v>1</v>
      </c>
      <c r="D311">
        <v>5</v>
      </c>
      <c r="E311">
        <v>3</v>
      </c>
      <c r="F311">
        <v>0</v>
      </c>
      <c r="G311">
        <v>3</v>
      </c>
      <c r="H311">
        <v>4</v>
      </c>
      <c r="I311">
        <v>1</v>
      </c>
      <c r="J311">
        <v>0</v>
      </c>
      <c r="K311">
        <v>1</v>
      </c>
      <c r="L311">
        <v>3</v>
      </c>
      <c r="M311">
        <v>3</v>
      </c>
      <c r="N311">
        <v>5</v>
      </c>
      <c r="O311">
        <v>2</v>
      </c>
      <c r="P311">
        <v>0</v>
      </c>
      <c r="Q311">
        <v>3</v>
      </c>
      <c r="R311">
        <f t="array" ref="R311">SUM(B311:Q311*TRANSPOSE($V$18:$V$33))+$V$17</f>
        <v>0.21548486272295364</v>
      </c>
      <c r="S311" s="9">
        <f t="shared" si="4"/>
        <v>0.55365820437893976</v>
      </c>
    </row>
    <row r="312" spans="1:19" x14ac:dyDescent="0.3">
      <c r="A312">
        <v>0</v>
      </c>
      <c r="B312">
        <v>31</v>
      </c>
      <c r="C312">
        <v>0</v>
      </c>
      <c r="D312">
        <v>2</v>
      </c>
      <c r="E312">
        <v>1</v>
      </c>
      <c r="F312">
        <v>0</v>
      </c>
      <c r="G312">
        <v>2</v>
      </c>
      <c r="H312">
        <v>1</v>
      </c>
      <c r="I312">
        <v>1</v>
      </c>
      <c r="J312">
        <v>3</v>
      </c>
      <c r="K312">
        <v>0</v>
      </c>
      <c r="L312">
        <v>4</v>
      </c>
      <c r="M312">
        <v>3</v>
      </c>
      <c r="N312">
        <v>2</v>
      </c>
      <c r="O312">
        <v>2</v>
      </c>
      <c r="P312">
        <v>1</v>
      </c>
      <c r="Q312">
        <v>0</v>
      </c>
      <c r="R312">
        <f t="array" ref="R312">SUM(B312:Q312*TRANSPOSE($V$18:$V$33))+$V$17</f>
        <v>0.268442788479338</v>
      </c>
      <c r="S312" s="9">
        <f t="shared" si="4"/>
        <v>0.56670373746943847</v>
      </c>
    </row>
    <row r="313" spans="1:19" x14ac:dyDescent="0.3">
      <c r="A313">
        <v>0</v>
      </c>
      <c r="B313">
        <v>45</v>
      </c>
      <c r="C313">
        <v>1</v>
      </c>
      <c r="D313">
        <v>7</v>
      </c>
      <c r="E313">
        <v>1</v>
      </c>
      <c r="F313">
        <v>0</v>
      </c>
      <c r="G313">
        <v>3</v>
      </c>
      <c r="H313">
        <v>1</v>
      </c>
      <c r="I313">
        <v>2</v>
      </c>
      <c r="J313">
        <v>1</v>
      </c>
      <c r="K313">
        <v>0</v>
      </c>
      <c r="L313">
        <v>1</v>
      </c>
      <c r="M313">
        <v>3</v>
      </c>
      <c r="N313">
        <v>24</v>
      </c>
      <c r="O313">
        <v>9</v>
      </c>
      <c r="P313">
        <v>9</v>
      </c>
      <c r="Q313">
        <v>11</v>
      </c>
      <c r="R313">
        <f t="array" ref="R313">SUM(B313:Q313*TRANSPOSE($V$18:$V$33))+$V$17</f>
        <v>7.7762609849899467E-2</v>
      </c>
      <c r="S313" s="9">
        <f t="shared" si="4"/>
        <v>0.51942884922994792</v>
      </c>
    </row>
    <row r="314" spans="1:19" x14ac:dyDescent="0.3">
      <c r="A314">
        <v>0</v>
      </c>
      <c r="B314">
        <v>31</v>
      </c>
      <c r="C314">
        <v>1</v>
      </c>
      <c r="D314">
        <v>2</v>
      </c>
      <c r="E314">
        <v>3</v>
      </c>
      <c r="F314">
        <v>0</v>
      </c>
      <c r="G314">
        <v>3</v>
      </c>
      <c r="H314">
        <v>4</v>
      </c>
      <c r="I314">
        <v>2</v>
      </c>
      <c r="J314">
        <v>0</v>
      </c>
      <c r="K314">
        <v>1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f t="array" ref="R314">SUM(B314:Q314*TRANSPOSE($V$18:$V$33))+$V$17</f>
        <v>0.23591892116037383</v>
      </c>
      <c r="S314" s="9">
        <f t="shared" si="4"/>
        <v>0.55870165681704209</v>
      </c>
    </row>
    <row r="315" spans="1:19" x14ac:dyDescent="0.3">
      <c r="A315">
        <v>0</v>
      </c>
      <c r="B315">
        <v>33</v>
      </c>
      <c r="C315">
        <v>1</v>
      </c>
      <c r="D315">
        <v>5</v>
      </c>
      <c r="E315">
        <v>4</v>
      </c>
      <c r="F315">
        <v>1</v>
      </c>
      <c r="G315">
        <v>3</v>
      </c>
      <c r="H315">
        <v>2</v>
      </c>
      <c r="I315">
        <v>1</v>
      </c>
      <c r="J315">
        <v>6</v>
      </c>
      <c r="K315">
        <v>0</v>
      </c>
      <c r="L315">
        <v>2</v>
      </c>
      <c r="M315">
        <v>3</v>
      </c>
      <c r="N315">
        <v>10</v>
      </c>
      <c r="O315">
        <v>6</v>
      </c>
      <c r="P315">
        <v>8</v>
      </c>
      <c r="Q315">
        <v>8</v>
      </c>
      <c r="R315">
        <f t="array" ref="R315">SUM(B315:Q315*TRANSPOSE($V$18:$V$33))+$V$17</f>
        <v>9.9851274317884875E-2</v>
      </c>
      <c r="S315" s="9">
        <f t="shared" si="4"/>
        <v>0.52493951690791785</v>
      </c>
    </row>
    <row r="316" spans="1:19" x14ac:dyDescent="0.3">
      <c r="A316">
        <v>0</v>
      </c>
      <c r="B316">
        <v>39</v>
      </c>
      <c r="C316">
        <v>1</v>
      </c>
      <c r="D316">
        <v>10</v>
      </c>
      <c r="E316">
        <v>3</v>
      </c>
      <c r="F316">
        <v>0</v>
      </c>
      <c r="G316">
        <v>3</v>
      </c>
      <c r="H316">
        <v>1</v>
      </c>
      <c r="I316">
        <v>1</v>
      </c>
      <c r="J316">
        <v>1</v>
      </c>
      <c r="K316">
        <v>1</v>
      </c>
      <c r="L316">
        <v>4</v>
      </c>
      <c r="M316">
        <v>3</v>
      </c>
      <c r="N316">
        <v>21</v>
      </c>
      <c r="O316">
        <v>9</v>
      </c>
      <c r="P316">
        <v>11</v>
      </c>
      <c r="Q316">
        <v>10</v>
      </c>
      <c r="R316">
        <f t="array" ref="R316">SUM(B316:Q316*TRANSPOSE($V$18:$V$33))+$V$17</f>
        <v>0.30155468305577227</v>
      </c>
      <c r="S316" s="9">
        <f t="shared" si="4"/>
        <v>0.57481488635507083</v>
      </c>
    </row>
    <row r="317" spans="1:19" x14ac:dyDescent="0.3">
      <c r="A317">
        <v>0</v>
      </c>
      <c r="B317">
        <v>43</v>
      </c>
      <c r="C317">
        <v>1</v>
      </c>
      <c r="D317">
        <v>10</v>
      </c>
      <c r="E317">
        <v>3</v>
      </c>
      <c r="F317">
        <v>1</v>
      </c>
      <c r="G317">
        <v>3</v>
      </c>
      <c r="H317">
        <v>4</v>
      </c>
      <c r="I317">
        <v>0</v>
      </c>
      <c r="J317">
        <v>0</v>
      </c>
      <c r="K317">
        <v>0</v>
      </c>
      <c r="L317">
        <v>1</v>
      </c>
      <c r="M317">
        <v>3</v>
      </c>
      <c r="N317">
        <v>8</v>
      </c>
      <c r="O317">
        <v>7</v>
      </c>
      <c r="P317">
        <v>1</v>
      </c>
      <c r="Q317">
        <v>7</v>
      </c>
      <c r="R317">
        <f t="array" ref="R317">SUM(B317:Q317*TRANSPOSE($V$18:$V$33))+$V$17</f>
        <v>-5.8201884042025753E-2</v>
      </c>
      <c r="S317" s="9">
        <f t="shared" si="4"/>
        <v>0.48545514240417187</v>
      </c>
    </row>
    <row r="318" spans="1:19" x14ac:dyDescent="0.3">
      <c r="A318">
        <v>0</v>
      </c>
      <c r="B318">
        <v>49</v>
      </c>
      <c r="C318">
        <v>1</v>
      </c>
      <c r="D318">
        <v>1</v>
      </c>
      <c r="E318">
        <v>3</v>
      </c>
      <c r="F318">
        <v>1</v>
      </c>
      <c r="G318">
        <v>2</v>
      </c>
      <c r="H318">
        <v>3</v>
      </c>
      <c r="I318">
        <v>0</v>
      </c>
      <c r="J318">
        <v>7</v>
      </c>
      <c r="K318">
        <v>1</v>
      </c>
      <c r="L318">
        <v>4</v>
      </c>
      <c r="M318">
        <v>3</v>
      </c>
      <c r="N318">
        <v>7</v>
      </c>
      <c r="O318">
        <v>1</v>
      </c>
      <c r="P318">
        <v>0</v>
      </c>
      <c r="Q318">
        <v>7</v>
      </c>
      <c r="R318">
        <f t="array" ref="R318">SUM(B318:Q318*TRANSPOSE($V$18:$V$33))+$V$17</f>
        <v>0.27345303814203459</v>
      </c>
      <c r="S318" s="9">
        <f t="shared" si="4"/>
        <v>0.56793346627019137</v>
      </c>
    </row>
    <row r="319" spans="1:19" x14ac:dyDescent="0.3">
      <c r="A319">
        <v>1</v>
      </c>
      <c r="B319">
        <v>52</v>
      </c>
      <c r="C319">
        <v>1</v>
      </c>
      <c r="D319">
        <v>8</v>
      </c>
      <c r="E319">
        <v>3</v>
      </c>
      <c r="F319">
        <v>0</v>
      </c>
      <c r="G319">
        <v>2</v>
      </c>
      <c r="H319">
        <v>2</v>
      </c>
      <c r="I319">
        <v>1</v>
      </c>
      <c r="J319">
        <v>2</v>
      </c>
      <c r="K319">
        <v>0</v>
      </c>
      <c r="L319">
        <v>1</v>
      </c>
      <c r="M319">
        <v>2</v>
      </c>
      <c r="N319">
        <v>8</v>
      </c>
      <c r="O319">
        <v>2</v>
      </c>
      <c r="P319">
        <v>7</v>
      </c>
      <c r="Q319">
        <v>7</v>
      </c>
      <c r="R319">
        <f t="array" ref="R319">SUM(B319:Q319*TRANSPOSE($V$18:$V$33))+$V$17</f>
        <v>0.15816583337542489</v>
      </c>
      <c r="S319" s="9">
        <f t="shared" si="4"/>
        <v>0.53945515756350482</v>
      </c>
    </row>
    <row r="320" spans="1:19" x14ac:dyDescent="0.3">
      <c r="A320">
        <v>0</v>
      </c>
      <c r="B320">
        <v>27</v>
      </c>
      <c r="C320">
        <v>1</v>
      </c>
      <c r="D320">
        <v>5</v>
      </c>
      <c r="E320">
        <v>3</v>
      </c>
      <c r="F320">
        <v>1</v>
      </c>
      <c r="G320">
        <v>3</v>
      </c>
      <c r="H320">
        <v>2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>
        <v>3</v>
      </c>
      <c r="P320">
        <v>1</v>
      </c>
      <c r="Q320">
        <v>2</v>
      </c>
      <c r="R320">
        <f t="array" ref="R320">SUM(B320:Q320*TRANSPOSE($V$18:$V$33))+$V$17</f>
        <v>0.42903565218715328</v>
      </c>
      <c r="S320" s="9">
        <f t="shared" si="4"/>
        <v>0.60563274293812908</v>
      </c>
    </row>
    <row r="321" spans="1:19" x14ac:dyDescent="0.3">
      <c r="A321">
        <v>0</v>
      </c>
      <c r="B321">
        <v>32</v>
      </c>
      <c r="C321">
        <v>2</v>
      </c>
      <c r="D321">
        <v>8</v>
      </c>
      <c r="E321">
        <v>3</v>
      </c>
      <c r="F321">
        <v>1</v>
      </c>
      <c r="G321">
        <v>2</v>
      </c>
      <c r="H321">
        <v>2</v>
      </c>
      <c r="I321">
        <v>1</v>
      </c>
      <c r="J321">
        <v>1</v>
      </c>
      <c r="K321">
        <v>1</v>
      </c>
      <c r="L321">
        <v>4</v>
      </c>
      <c r="M321">
        <v>3</v>
      </c>
      <c r="N321">
        <v>13</v>
      </c>
      <c r="O321">
        <v>12</v>
      </c>
      <c r="P321">
        <v>11</v>
      </c>
      <c r="Q321">
        <v>9</v>
      </c>
      <c r="R321">
        <f t="array" ref="R321">SUM(B321:Q321*TRANSPOSE($V$18:$V$33))+$V$17</f>
        <v>0.32233311748714955</v>
      </c>
      <c r="S321" s="9">
        <f t="shared" si="4"/>
        <v>0.57988460336873304</v>
      </c>
    </row>
    <row r="322" spans="1:19" x14ac:dyDescent="0.3">
      <c r="A322">
        <v>0</v>
      </c>
      <c r="B322">
        <v>27</v>
      </c>
      <c r="C322">
        <v>2</v>
      </c>
      <c r="D322">
        <v>2</v>
      </c>
      <c r="E322">
        <v>4</v>
      </c>
      <c r="F322">
        <v>0</v>
      </c>
      <c r="G322">
        <v>3</v>
      </c>
      <c r="H322">
        <v>3</v>
      </c>
      <c r="I322">
        <v>0</v>
      </c>
      <c r="J322">
        <v>1</v>
      </c>
      <c r="K322">
        <v>1</v>
      </c>
      <c r="L322">
        <v>1</v>
      </c>
      <c r="M322">
        <v>3</v>
      </c>
      <c r="N322">
        <v>5</v>
      </c>
      <c r="O322">
        <v>4</v>
      </c>
      <c r="P322">
        <v>0</v>
      </c>
      <c r="Q322">
        <v>4</v>
      </c>
      <c r="R322">
        <f t="array" ref="R322">SUM(B322:Q322*TRANSPOSE($V$18:$V$33))+$V$17</f>
        <v>0.3670360341767096</v>
      </c>
      <c r="S322" s="9">
        <f t="shared" si="4"/>
        <v>0.59073338548094234</v>
      </c>
    </row>
    <row r="323" spans="1:19" x14ac:dyDescent="0.3">
      <c r="A323">
        <v>0</v>
      </c>
      <c r="B323">
        <v>31</v>
      </c>
      <c r="C323">
        <v>2</v>
      </c>
      <c r="D323">
        <v>7</v>
      </c>
      <c r="E323">
        <v>4</v>
      </c>
      <c r="F323">
        <v>0</v>
      </c>
      <c r="G323">
        <v>3</v>
      </c>
      <c r="H323">
        <v>4</v>
      </c>
      <c r="I323">
        <v>2</v>
      </c>
      <c r="J323">
        <v>4</v>
      </c>
      <c r="K323">
        <v>0</v>
      </c>
      <c r="L323">
        <v>4</v>
      </c>
      <c r="M323">
        <v>3</v>
      </c>
      <c r="N323">
        <v>7</v>
      </c>
      <c r="O323">
        <v>7</v>
      </c>
      <c r="P323">
        <v>1</v>
      </c>
      <c r="Q323">
        <v>7</v>
      </c>
      <c r="R323">
        <f t="array" ref="R323">SUM(B323:Q323*TRANSPOSE($V$18:$V$33))+$V$17</f>
        <v>-0.112343694467266</v>
      </c>
      <c r="S323" s="9">
        <f t="shared" ref="S323:S386" si="5">$X$1^R323/(1+$X$1^R323)</f>
        <v>0.47194648166637426</v>
      </c>
    </row>
    <row r="324" spans="1:19" x14ac:dyDescent="0.3">
      <c r="A324">
        <v>0</v>
      </c>
      <c r="B324">
        <v>32</v>
      </c>
      <c r="C324">
        <v>1</v>
      </c>
      <c r="D324">
        <v>2</v>
      </c>
      <c r="E324">
        <v>1</v>
      </c>
      <c r="F324">
        <v>1</v>
      </c>
      <c r="G324">
        <v>4</v>
      </c>
      <c r="H324">
        <v>4</v>
      </c>
      <c r="I324">
        <v>0</v>
      </c>
      <c r="J324">
        <v>7</v>
      </c>
      <c r="K324">
        <v>0</v>
      </c>
      <c r="L324">
        <v>3</v>
      </c>
      <c r="M324">
        <v>2</v>
      </c>
      <c r="N324">
        <v>7</v>
      </c>
      <c r="O324">
        <v>7</v>
      </c>
      <c r="P324">
        <v>0</v>
      </c>
      <c r="Q324">
        <v>7</v>
      </c>
      <c r="R324">
        <f t="array" ref="R324">SUM(B324:Q324*TRANSPOSE($V$18:$V$33))+$V$17</f>
        <v>7.8056551216672321E-2</v>
      </c>
      <c r="S324" s="9">
        <f t="shared" si="5"/>
        <v>0.5195022155873551</v>
      </c>
    </row>
    <row r="325" spans="1:19" x14ac:dyDescent="0.3">
      <c r="A325">
        <v>1</v>
      </c>
      <c r="B325">
        <v>28</v>
      </c>
      <c r="C325">
        <v>1</v>
      </c>
      <c r="D325">
        <v>2</v>
      </c>
      <c r="E325">
        <v>1</v>
      </c>
      <c r="F325">
        <v>0</v>
      </c>
      <c r="G325">
        <v>1</v>
      </c>
      <c r="H325">
        <v>4</v>
      </c>
      <c r="I325">
        <v>1</v>
      </c>
      <c r="J325">
        <v>5</v>
      </c>
      <c r="K325">
        <v>1</v>
      </c>
      <c r="L325">
        <v>4</v>
      </c>
      <c r="M325">
        <v>2</v>
      </c>
      <c r="N325">
        <v>3</v>
      </c>
      <c r="O325">
        <v>2</v>
      </c>
      <c r="P325">
        <v>2</v>
      </c>
      <c r="Q325">
        <v>2</v>
      </c>
      <c r="R325">
        <f t="array" ref="R325">SUM(B325:Q325*TRANSPOSE($V$18:$V$33))+$V$17</f>
        <v>0.53175767076659874</v>
      </c>
      <c r="S325" s="9">
        <f t="shared" si="5"/>
        <v>0.62988011381201536</v>
      </c>
    </row>
    <row r="326" spans="1:19" x14ac:dyDescent="0.3">
      <c r="A326">
        <v>0</v>
      </c>
      <c r="B326">
        <v>30</v>
      </c>
      <c r="C326">
        <v>1</v>
      </c>
      <c r="D326">
        <v>28</v>
      </c>
      <c r="E326">
        <v>4</v>
      </c>
      <c r="F326">
        <v>1</v>
      </c>
      <c r="G326">
        <v>3</v>
      </c>
      <c r="H326">
        <v>4</v>
      </c>
      <c r="I326">
        <v>1</v>
      </c>
      <c r="J326">
        <v>1</v>
      </c>
      <c r="K326">
        <v>0</v>
      </c>
      <c r="L326">
        <v>4</v>
      </c>
      <c r="M326">
        <v>3</v>
      </c>
      <c r="N326">
        <v>10</v>
      </c>
      <c r="O326">
        <v>8</v>
      </c>
      <c r="P326">
        <v>1</v>
      </c>
      <c r="Q326">
        <v>9</v>
      </c>
      <c r="R326">
        <f t="array" ref="R326">SUM(B326:Q326*TRANSPOSE($V$18:$V$33))+$V$17</f>
        <v>-0.10314764032639767</v>
      </c>
      <c r="S326" s="9">
        <f t="shared" si="5"/>
        <v>0.47423859539905744</v>
      </c>
    </row>
    <row r="327" spans="1:19" x14ac:dyDescent="0.3">
      <c r="A327">
        <v>0</v>
      </c>
      <c r="B327">
        <v>31</v>
      </c>
      <c r="C327">
        <v>1</v>
      </c>
      <c r="D327">
        <v>7</v>
      </c>
      <c r="E327">
        <v>3</v>
      </c>
      <c r="F327">
        <v>1</v>
      </c>
      <c r="G327">
        <v>2</v>
      </c>
      <c r="H327">
        <v>3</v>
      </c>
      <c r="I327">
        <v>1</v>
      </c>
      <c r="J327">
        <v>1</v>
      </c>
      <c r="K327">
        <v>0</v>
      </c>
      <c r="L327">
        <v>1</v>
      </c>
      <c r="M327">
        <v>3</v>
      </c>
      <c r="N327">
        <v>10</v>
      </c>
      <c r="O327">
        <v>9</v>
      </c>
      <c r="P327">
        <v>8</v>
      </c>
      <c r="Q327">
        <v>9</v>
      </c>
      <c r="R327">
        <f t="array" ref="R327">SUM(B327:Q327*TRANSPOSE($V$18:$V$33))+$V$17</f>
        <v>8.8083795695773626E-2</v>
      </c>
      <c r="S327" s="9">
        <f t="shared" si="5"/>
        <v>0.52200444322958806</v>
      </c>
    </row>
    <row r="328" spans="1:19" x14ac:dyDescent="0.3">
      <c r="A328">
        <v>0</v>
      </c>
      <c r="B328">
        <v>39</v>
      </c>
      <c r="C328">
        <v>1</v>
      </c>
      <c r="D328">
        <v>7</v>
      </c>
      <c r="E328">
        <v>3</v>
      </c>
      <c r="F328">
        <v>0</v>
      </c>
      <c r="G328">
        <v>2</v>
      </c>
      <c r="H328">
        <v>4</v>
      </c>
      <c r="I328">
        <v>1</v>
      </c>
      <c r="J328">
        <v>1</v>
      </c>
      <c r="K328">
        <v>0</v>
      </c>
      <c r="L328">
        <v>1</v>
      </c>
      <c r="M328">
        <v>3</v>
      </c>
      <c r="N328">
        <v>21</v>
      </c>
      <c r="O328">
        <v>9</v>
      </c>
      <c r="P328">
        <v>13</v>
      </c>
      <c r="Q328">
        <v>3</v>
      </c>
      <c r="R328">
        <f t="array" ref="R328">SUM(B328:Q328*TRANSPOSE($V$18:$V$33))+$V$17</f>
        <v>0.1747709588013836</v>
      </c>
      <c r="S328" s="9">
        <f t="shared" si="5"/>
        <v>0.54357736670610823</v>
      </c>
    </row>
    <row r="329" spans="1:19" x14ac:dyDescent="0.3">
      <c r="A329">
        <v>1</v>
      </c>
      <c r="B329">
        <v>39</v>
      </c>
      <c r="C329">
        <v>2</v>
      </c>
      <c r="D329">
        <v>3</v>
      </c>
      <c r="E329">
        <v>4</v>
      </c>
      <c r="F329">
        <v>1</v>
      </c>
      <c r="G329">
        <v>3</v>
      </c>
      <c r="H329">
        <v>3</v>
      </c>
      <c r="I329">
        <v>1</v>
      </c>
      <c r="J329">
        <v>4</v>
      </c>
      <c r="K329">
        <v>1</v>
      </c>
      <c r="L329">
        <v>1</v>
      </c>
      <c r="M329">
        <v>2</v>
      </c>
      <c r="N329">
        <v>1</v>
      </c>
      <c r="O329">
        <v>0</v>
      </c>
      <c r="P329">
        <v>0</v>
      </c>
      <c r="Q329">
        <v>0</v>
      </c>
      <c r="R329">
        <f t="array" ref="R329">SUM(B329:Q329*TRANSPOSE($V$18:$V$33))+$V$17</f>
        <v>0.32651899578789412</v>
      </c>
      <c r="S329" s="9">
        <f t="shared" si="5"/>
        <v>0.58090391252343532</v>
      </c>
    </row>
    <row r="330" spans="1:19" x14ac:dyDescent="0.3">
      <c r="A330">
        <v>0</v>
      </c>
      <c r="B330">
        <v>33</v>
      </c>
      <c r="C330">
        <v>2</v>
      </c>
      <c r="D330">
        <v>10</v>
      </c>
      <c r="E330">
        <v>2</v>
      </c>
      <c r="F330">
        <v>0</v>
      </c>
      <c r="G330">
        <v>2</v>
      </c>
      <c r="H330">
        <v>4</v>
      </c>
      <c r="I330">
        <v>0</v>
      </c>
      <c r="J330">
        <v>3</v>
      </c>
      <c r="K330">
        <v>0</v>
      </c>
      <c r="L330">
        <v>3</v>
      </c>
      <c r="M330">
        <v>2</v>
      </c>
      <c r="N330">
        <v>7</v>
      </c>
      <c r="O330">
        <v>7</v>
      </c>
      <c r="P330">
        <v>0</v>
      </c>
      <c r="Q330">
        <v>1</v>
      </c>
      <c r="R330">
        <f t="array" ref="R330">SUM(B330:Q330*TRANSPOSE($V$18:$V$33))+$V$17</f>
        <v>0.26059964734020613</v>
      </c>
      <c r="S330" s="9">
        <f t="shared" si="5"/>
        <v>0.56477705105235976</v>
      </c>
    </row>
    <row r="331" spans="1:19" x14ac:dyDescent="0.3">
      <c r="A331">
        <v>0</v>
      </c>
      <c r="B331">
        <v>47</v>
      </c>
      <c r="C331">
        <v>1</v>
      </c>
      <c r="D331">
        <v>5</v>
      </c>
      <c r="E331">
        <v>4</v>
      </c>
      <c r="F331">
        <v>0</v>
      </c>
      <c r="G331">
        <v>3</v>
      </c>
      <c r="H331">
        <v>3</v>
      </c>
      <c r="I331">
        <v>1</v>
      </c>
      <c r="J331">
        <v>4</v>
      </c>
      <c r="K331">
        <v>0</v>
      </c>
      <c r="L331">
        <v>2</v>
      </c>
      <c r="M331">
        <v>3</v>
      </c>
      <c r="N331">
        <v>3</v>
      </c>
      <c r="O331">
        <v>2</v>
      </c>
      <c r="P331">
        <v>1</v>
      </c>
      <c r="Q331">
        <v>1</v>
      </c>
      <c r="R331">
        <f t="array" ref="R331">SUM(B331:Q331*TRANSPOSE($V$18:$V$33))+$V$17</f>
        <v>2.2721722282748047E-3</v>
      </c>
      <c r="S331" s="9">
        <f t="shared" si="5"/>
        <v>0.50056798391562496</v>
      </c>
    </row>
    <row r="332" spans="1:19" x14ac:dyDescent="0.3">
      <c r="A332">
        <v>0</v>
      </c>
      <c r="B332">
        <v>43</v>
      </c>
      <c r="C332">
        <v>1</v>
      </c>
      <c r="D332">
        <v>10</v>
      </c>
      <c r="E332">
        <v>3</v>
      </c>
      <c r="F332">
        <v>1</v>
      </c>
      <c r="G332">
        <v>2</v>
      </c>
      <c r="H332">
        <v>3</v>
      </c>
      <c r="I332">
        <v>2</v>
      </c>
      <c r="J332">
        <v>1</v>
      </c>
      <c r="K332">
        <v>0</v>
      </c>
      <c r="L332">
        <v>2</v>
      </c>
      <c r="M332">
        <v>4</v>
      </c>
      <c r="N332">
        <v>9</v>
      </c>
      <c r="O332">
        <v>7</v>
      </c>
      <c r="P332">
        <v>0</v>
      </c>
      <c r="Q332">
        <v>0</v>
      </c>
      <c r="R332">
        <f t="array" ref="R332">SUM(B332:Q332*TRANSPOSE($V$18:$V$33))+$V$17</f>
        <v>-8.3904847321707443E-2</v>
      </c>
      <c r="S332" s="9">
        <f t="shared" si="5"/>
        <v>0.47903825667768568</v>
      </c>
    </row>
    <row r="333" spans="1:19" x14ac:dyDescent="0.3">
      <c r="A333">
        <v>0</v>
      </c>
      <c r="B333">
        <v>27</v>
      </c>
      <c r="C333">
        <v>2</v>
      </c>
      <c r="D333">
        <v>1</v>
      </c>
      <c r="E333">
        <v>3</v>
      </c>
      <c r="F333">
        <v>0</v>
      </c>
      <c r="G333">
        <v>3</v>
      </c>
      <c r="H333">
        <v>2</v>
      </c>
      <c r="I333">
        <v>1</v>
      </c>
      <c r="J333">
        <v>0</v>
      </c>
      <c r="K333">
        <v>1</v>
      </c>
      <c r="L333">
        <v>4</v>
      </c>
      <c r="M333">
        <v>3</v>
      </c>
      <c r="N333">
        <v>5</v>
      </c>
      <c r="O333">
        <v>4</v>
      </c>
      <c r="P333">
        <v>1</v>
      </c>
      <c r="Q333">
        <v>4</v>
      </c>
      <c r="R333">
        <f t="array" ref="R333">SUM(B333:Q333*TRANSPOSE($V$18:$V$33))+$V$17</f>
        <v>0.30368448878325993</v>
      </c>
      <c r="S333" s="9">
        <f t="shared" si="5"/>
        <v>0.57533527961620357</v>
      </c>
    </row>
    <row r="334" spans="1:19" x14ac:dyDescent="0.3">
      <c r="A334">
        <v>0</v>
      </c>
      <c r="B334">
        <v>54</v>
      </c>
      <c r="C334">
        <v>1</v>
      </c>
      <c r="D334">
        <v>20</v>
      </c>
      <c r="E334">
        <v>4</v>
      </c>
      <c r="F334">
        <v>1</v>
      </c>
      <c r="G334">
        <v>3</v>
      </c>
      <c r="H334">
        <v>3</v>
      </c>
      <c r="I334">
        <v>0</v>
      </c>
      <c r="J334">
        <v>3</v>
      </c>
      <c r="K334">
        <v>0</v>
      </c>
      <c r="L334">
        <v>4</v>
      </c>
      <c r="M334">
        <v>2</v>
      </c>
      <c r="N334">
        <v>4</v>
      </c>
      <c r="O334">
        <v>3</v>
      </c>
      <c r="P334">
        <v>0</v>
      </c>
      <c r="Q334">
        <v>3</v>
      </c>
      <c r="R334">
        <f t="array" ref="R334">SUM(B334:Q334*TRANSPOSE($V$18:$V$33))+$V$17</f>
        <v>-2.0981308665741327E-2</v>
      </c>
      <c r="S334" s="9">
        <f t="shared" si="5"/>
        <v>0.49475540904595339</v>
      </c>
    </row>
    <row r="335" spans="1:19" x14ac:dyDescent="0.3">
      <c r="A335">
        <v>0</v>
      </c>
      <c r="B335">
        <v>43</v>
      </c>
      <c r="C335">
        <v>1</v>
      </c>
      <c r="D335">
        <v>7</v>
      </c>
      <c r="E335">
        <v>3</v>
      </c>
      <c r="F335">
        <v>1</v>
      </c>
      <c r="G335">
        <v>3</v>
      </c>
      <c r="H335">
        <v>1</v>
      </c>
      <c r="I335">
        <v>1</v>
      </c>
      <c r="J335">
        <v>8</v>
      </c>
      <c r="K335">
        <v>0</v>
      </c>
      <c r="L335">
        <v>1</v>
      </c>
      <c r="M335">
        <v>2</v>
      </c>
      <c r="N335">
        <v>1</v>
      </c>
      <c r="O335">
        <v>0</v>
      </c>
      <c r="P335">
        <v>0</v>
      </c>
      <c r="Q335">
        <v>0</v>
      </c>
      <c r="R335">
        <f t="array" ref="R335">SUM(B335:Q335*TRANSPOSE($V$18:$V$33))+$V$17</f>
        <v>0.23676253117410562</v>
      </c>
      <c r="S335" s="9">
        <f t="shared" si="5"/>
        <v>0.55890962046203518</v>
      </c>
    </row>
    <row r="336" spans="1:19" x14ac:dyDescent="0.3">
      <c r="A336">
        <v>0</v>
      </c>
      <c r="B336">
        <v>45</v>
      </c>
      <c r="C336">
        <v>1</v>
      </c>
      <c r="D336">
        <v>8</v>
      </c>
      <c r="E336">
        <v>4</v>
      </c>
      <c r="F336">
        <v>0</v>
      </c>
      <c r="G336">
        <v>3</v>
      </c>
      <c r="H336">
        <v>4</v>
      </c>
      <c r="I336">
        <v>1</v>
      </c>
      <c r="J336">
        <v>9</v>
      </c>
      <c r="K336">
        <v>0</v>
      </c>
      <c r="L336">
        <v>1</v>
      </c>
      <c r="M336">
        <v>3</v>
      </c>
      <c r="N336">
        <v>10</v>
      </c>
      <c r="O336">
        <v>9</v>
      </c>
      <c r="P336">
        <v>9</v>
      </c>
      <c r="Q336">
        <v>8</v>
      </c>
      <c r="R336">
        <f t="array" ref="R336">SUM(B336:Q336*TRANSPOSE($V$18:$V$33))+$V$17</f>
        <v>3.3728013674757085E-2</v>
      </c>
      <c r="S336" s="9">
        <f t="shared" si="5"/>
        <v>0.50843033015294337</v>
      </c>
    </row>
    <row r="337" spans="1:19" x14ac:dyDescent="0.3">
      <c r="A337">
        <v>0</v>
      </c>
      <c r="B337">
        <v>40</v>
      </c>
      <c r="C337">
        <v>2</v>
      </c>
      <c r="D337">
        <v>1</v>
      </c>
      <c r="E337">
        <v>2</v>
      </c>
      <c r="F337">
        <v>0</v>
      </c>
      <c r="G337">
        <v>1</v>
      </c>
      <c r="H337">
        <v>4</v>
      </c>
      <c r="I337">
        <v>1</v>
      </c>
      <c r="J337">
        <v>2</v>
      </c>
      <c r="K337">
        <v>1</v>
      </c>
      <c r="L337">
        <v>3</v>
      </c>
      <c r="M337">
        <v>2</v>
      </c>
      <c r="N337">
        <v>4</v>
      </c>
      <c r="O337">
        <v>3</v>
      </c>
      <c r="P337">
        <v>0</v>
      </c>
      <c r="Q337">
        <v>2</v>
      </c>
      <c r="R337">
        <f t="array" ref="R337">SUM(B337:Q337*TRANSPOSE($V$18:$V$33))+$V$17</f>
        <v>0.39648979657616223</v>
      </c>
      <c r="S337" s="9">
        <f t="shared" si="5"/>
        <v>0.59783412071604647</v>
      </c>
    </row>
    <row r="338" spans="1:19" x14ac:dyDescent="0.3">
      <c r="A338">
        <v>1</v>
      </c>
      <c r="B338">
        <v>29</v>
      </c>
      <c r="C338">
        <v>1</v>
      </c>
      <c r="D338">
        <v>8</v>
      </c>
      <c r="E338">
        <v>2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4</v>
      </c>
      <c r="M338">
        <v>2</v>
      </c>
      <c r="N338">
        <v>7</v>
      </c>
      <c r="O338">
        <v>7</v>
      </c>
      <c r="P338">
        <v>0</v>
      </c>
      <c r="Q338">
        <v>7</v>
      </c>
      <c r="R338">
        <f t="array" ref="R338">SUM(B338:Q338*TRANSPOSE($V$18:$V$33))+$V$17</f>
        <v>0.44813822397797626</v>
      </c>
      <c r="S338" s="9">
        <f t="shared" si="5"/>
        <v>0.6101854369050963</v>
      </c>
    </row>
    <row r="339" spans="1:19" x14ac:dyDescent="0.3">
      <c r="A339">
        <v>0</v>
      </c>
      <c r="B339">
        <v>29</v>
      </c>
      <c r="C339">
        <v>1</v>
      </c>
      <c r="D339">
        <v>9</v>
      </c>
      <c r="E339">
        <v>2</v>
      </c>
      <c r="F339">
        <v>0</v>
      </c>
      <c r="G339">
        <v>2</v>
      </c>
      <c r="H339">
        <v>4</v>
      </c>
      <c r="I339">
        <v>0</v>
      </c>
      <c r="J339">
        <v>0</v>
      </c>
      <c r="K339">
        <v>0</v>
      </c>
      <c r="L339">
        <v>3</v>
      </c>
      <c r="M339">
        <v>3</v>
      </c>
      <c r="N339">
        <v>3</v>
      </c>
      <c r="O339">
        <v>2</v>
      </c>
      <c r="P339">
        <v>2</v>
      </c>
      <c r="Q339">
        <v>2</v>
      </c>
      <c r="R339">
        <f t="array" ref="R339">SUM(B339:Q339*TRANSPOSE($V$18:$V$33))+$V$17</f>
        <v>0.23255773917177236</v>
      </c>
      <c r="S339" s="9">
        <f t="shared" si="5"/>
        <v>0.55787286676040915</v>
      </c>
    </row>
    <row r="340" spans="1:19" x14ac:dyDescent="0.3">
      <c r="A340">
        <v>0</v>
      </c>
      <c r="B340">
        <v>30</v>
      </c>
      <c r="C340">
        <v>2</v>
      </c>
      <c r="D340">
        <v>5</v>
      </c>
      <c r="E340">
        <v>4</v>
      </c>
      <c r="F340">
        <v>1</v>
      </c>
      <c r="G340">
        <v>2</v>
      </c>
      <c r="H340">
        <v>3</v>
      </c>
      <c r="I340">
        <v>2</v>
      </c>
      <c r="J340">
        <v>1</v>
      </c>
      <c r="K340">
        <v>0</v>
      </c>
      <c r="L340">
        <v>3</v>
      </c>
      <c r="M340">
        <v>3</v>
      </c>
      <c r="N340">
        <v>10</v>
      </c>
      <c r="O340">
        <v>9</v>
      </c>
      <c r="P340">
        <v>1</v>
      </c>
      <c r="Q340">
        <v>2</v>
      </c>
      <c r="R340">
        <f t="array" ref="R340">SUM(B340:Q340*TRANSPOSE($V$18:$V$33))+$V$17</f>
        <v>-3.8522125988252442E-2</v>
      </c>
      <c r="S340" s="9">
        <f t="shared" si="5"/>
        <v>0.49037165742952116</v>
      </c>
    </row>
    <row r="341" spans="1:19" x14ac:dyDescent="0.3">
      <c r="A341">
        <v>0</v>
      </c>
      <c r="B341">
        <v>27</v>
      </c>
      <c r="C341">
        <v>2</v>
      </c>
      <c r="D341">
        <v>8</v>
      </c>
      <c r="E341">
        <v>2</v>
      </c>
      <c r="F341">
        <v>1</v>
      </c>
      <c r="G341">
        <v>3</v>
      </c>
      <c r="H341">
        <v>2</v>
      </c>
      <c r="I341">
        <v>1</v>
      </c>
      <c r="J341">
        <v>1</v>
      </c>
      <c r="K341">
        <v>0</v>
      </c>
      <c r="L341">
        <v>1</v>
      </c>
      <c r="M341">
        <v>3</v>
      </c>
      <c r="N341">
        <v>8</v>
      </c>
      <c r="O341">
        <v>7</v>
      </c>
      <c r="P341">
        <v>0</v>
      </c>
      <c r="Q341">
        <v>7</v>
      </c>
      <c r="R341">
        <f t="array" ref="R341">SUM(B341:Q341*TRANSPOSE($V$18:$V$33))+$V$17</f>
        <v>0.12196181191950017</v>
      </c>
      <c r="S341" s="9">
        <f t="shared" si="5"/>
        <v>0.53044956480585703</v>
      </c>
    </row>
    <row r="342" spans="1:19" x14ac:dyDescent="0.3">
      <c r="A342">
        <v>0</v>
      </c>
      <c r="B342">
        <v>37</v>
      </c>
      <c r="C342">
        <v>1</v>
      </c>
      <c r="D342">
        <v>5</v>
      </c>
      <c r="E342">
        <v>4</v>
      </c>
      <c r="F342">
        <v>0</v>
      </c>
      <c r="G342">
        <v>3</v>
      </c>
      <c r="H342">
        <v>4</v>
      </c>
      <c r="I342">
        <v>2</v>
      </c>
      <c r="J342">
        <v>7</v>
      </c>
      <c r="K342">
        <v>0</v>
      </c>
      <c r="L342">
        <v>3</v>
      </c>
      <c r="M342">
        <v>2</v>
      </c>
      <c r="N342">
        <v>6</v>
      </c>
      <c r="O342">
        <v>2</v>
      </c>
      <c r="P342">
        <v>0</v>
      </c>
      <c r="Q342">
        <v>4</v>
      </c>
      <c r="R342">
        <f t="array" ref="R342">SUM(B342:Q342*TRANSPOSE($V$18:$V$33))+$V$17</f>
        <v>-3.3251053419756871E-2</v>
      </c>
      <c r="S342" s="9">
        <f t="shared" si="5"/>
        <v>0.49168886413017771</v>
      </c>
    </row>
    <row r="343" spans="1:19" x14ac:dyDescent="0.3">
      <c r="A343">
        <v>0</v>
      </c>
      <c r="B343">
        <v>38</v>
      </c>
      <c r="C343">
        <v>1</v>
      </c>
      <c r="D343">
        <v>15</v>
      </c>
      <c r="E343">
        <v>3</v>
      </c>
      <c r="F343">
        <v>0</v>
      </c>
      <c r="G343">
        <v>2</v>
      </c>
      <c r="H343">
        <v>4</v>
      </c>
      <c r="I343">
        <v>2</v>
      </c>
      <c r="J343">
        <v>0</v>
      </c>
      <c r="K343">
        <v>1</v>
      </c>
      <c r="L343">
        <v>2</v>
      </c>
      <c r="M343">
        <v>3</v>
      </c>
      <c r="N343">
        <v>11</v>
      </c>
      <c r="O343">
        <v>10</v>
      </c>
      <c r="P343">
        <v>2</v>
      </c>
      <c r="Q343">
        <v>9</v>
      </c>
      <c r="R343">
        <f t="array" ref="R343">SUM(B343:Q343*TRANSPOSE($V$18:$V$33))+$V$17</f>
        <v>9.6145304526784048E-2</v>
      </c>
      <c r="S343" s="9">
        <f t="shared" si="5"/>
        <v>0.52401534097041413</v>
      </c>
    </row>
    <row r="344" spans="1:19" x14ac:dyDescent="0.3">
      <c r="A344">
        <v>0</v>
      </c>
      <c r="B344">
        <v>31</v>
      </c>
      <c r="C344">
        <v>1</v>
      </c>
      <c r="D344">
        <v>7</v>
      </c>
      <c r="E344">
        <v>3</v>
      </c>
      <c r="F344">
        <v>1</v>
      </c>
      <c r="G344">
        <v>3</v>
      </c>
      <c r="H344">
        <v>4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11</v>
      </c>
      <c r="O344">
        <v>9</v>
      </c>
      <c r="P344">
        <v>4</v>
      </c>
      <c r="Q344">
        <v>10</v>
      </c>
      <c r="R344">
        <f t="array" ref="R344">SUM(B344:Q344*TRANSPOSE($V$18:$V$33))+$V$17</f>
        <v>0.21263720597423275</v>
      </c>
      <c r="S344" s="9">
        <f t="shared" si="5"/>
        <v>0.55295445509114172</v>
      </c>
    </row>
    <row r="345" spans="1:19" x14ac:dyDescent="0.3">
      <c r="A345">
        <v>0</v>
      </c>
      <c r="B345">
        <v>29</v>
      </c>
      <c r="C345">
        <v>2</v>
      </c>
      <c r="D345">
        <v>10</v>
      </c>
      <c r="E345">
        <v>4</v>
      </c>
      <c r="F345">
        <v>1</v>
      </c>
      <c r="G345">
        <v>2</v>
      </c>
      <c r="H345">
        <v>2</v>
      </c>
      <c r="I345">
        <v>2</v>
      </c>
      <c r="J345">
        <v>1</v>
      </c>
      <c r="K345">
        <v>1</v>
      </c>
      <c r="L345">
        <v>1</v>
      </c>
      <c r="M345">
        <v>3</v>
      </c>
      <c r="N345">
        <v>7</v>
      </c>
      <c r="O345">
        <v>7</v>
      </c>
      <c r="P345">
        <v>1</v>
      </c>
      <c r="Q345">
        <v>7</v>
      </c>
      <c r="R345">
        <f t="array" ref="R345">SUM(B345:Q345*TRANSPOSE($V$18:$V$33))+$V$17</f>
        <v>0.2435978116701849</v>
      </c>
      <c r="S345" s="9">
        <f t="shared" si="5"/>
        <v>0.56059386042911075</v>
      </c>
    </row>
    <row r="346" spans="1:19" x14ac:dyDescent="0.3">
      <c r="A346">
        <v>0</v>
      </c>
      <c r="B346">
        <v>35</v>
      </c>
      <c r="C346">
        <v>1</v>
      </c>
      <c r="D346">
        <v>5</v>
      </c>
      <c r="E346">
        <v>3</v>
      </c>
      <c r="F346">
        <v>0</v>
      </c>
      <c r="G346">
        <v>3</v>
      </c>
      <c r="H346">
        <v>2</v>
      </c>
      <c r="I346">
        <v>0</v>
      </c>
      <c r="J346">
        <v>0</v>
      </c>
      <c r="K346">
        <v>0</v>
      </c>
      <c r="L346">
        <v>4</v>
      </c>
      <c r="M346">
        <v>3</v>
      </c>
      <c r="N346">
        <v>16</v>
      </c>
      <c r="O346">
        <v>6</v>
      </c>
      <c r="P346">
        <v>0</v>
      </c>
      <c r="Q346">
        <v>13</v>
      </c>
      <c r="R346">
        <f t="array" ref="R346">SUM(B346:Q346*TRANSPOSE($V$18:$V$33))+$V$17</f>
        <v>-1.3554506992587978E-2</v>
      </c>
      <c r="S346" s="9">
        <f t="shared" si="5"/>
        <v>0.49661177646324978</v>
      </c>
    </row>
    <row r="347" spans="1:19" x14ac:dyDescent="0.3">
      <c r="A347">
        <v>0</v>
      </c>
      <c r="B347">
        <v>23</v>
      </c>
      <c r="C347">
        <v>1</v>
      </c>
      <c r="D347">
        <v>26</v>
      </c>
      <c r="E347">
        <v>3</v>
      </c>
      <c r="F347">
        <v>0</v>
      </c>
      <c r="G347">
        <v>3</v>
      </c>
      <c r="H347">
        <v>4</v>
      </c>
      <c r="I347">
        <v>2</v>
      </c>
      <c r="J347">
        <v>1</v>
      </c>
      <c r="K347">
        <v>0</v>
      </c>
      <c r="L347">
        <v>3</v>
      </c>
      <c r="M347">
        <v>2</v>
      </c>
      <c r="N347">
        <v>4</v>
      </c>
      <c r="O347">
        <v>2</v>
      </c>
      <c r="P347">
        <v>0</v>
      </c>
      <c r="Q347">
        <v>2</v>
      </c>
      <c r="R347">
        <f t="array" ref="R347">SUM(B347:Q347*TRANSPOSE($V$18:$V$33))+$V$17</f>
        <v>0.10077114483784</v>
      </c>
      <c r="S347" s="9">
        <f t="shared" si="5"/>
        <v>0.52516888333504452</v>
      </c>
    </row>
    <row r="348" spans="1:19" x14ac:dyDescent="0.3">
      <c r="A348">
        <v>0</v>
      </c>
      <c r="B348">
        <v>41</v>
      </c>
      <c r="C348">
        <v>1</v>
      </c>
      <c r="D348">
        <v>6</v>
      </c>
      <c r="E348">
        <v>4</v>
      </c>
      <c r="F348">
        <v>0</v>
      </c>
      <c r="G348">
        <v>2</v>
      </c>
      <c r="H348">
        <v>2</v>
      </c>
      <c r="I348">
        <v>0</v>
      </c>
      <c r="J348">
        <v>6</v>
      </c>
      <c r="K348">
        <v>1</v>
      </c>
      <c r="L348">
        <v>4</v>
      </c>
      <c r="M348">
        <v>3</v>
      </c>
      <c r="N348">
        <v>5</v>
      </c>
      <c r="O348">
        <v>4</v>
      </c>
      <c r="P348">
        <v>1</v>
      </c>
      <c r="Q348">
        <v>2</v>
      </c>
      <c r="R348">
        <f t="array" ref="R348">SUM(B348:Q348*TRANSPOSE($V$18:$V$33))+$V$17</f>
        <v>0.39156579399948255</v>
      </c>
      <c r="S348" s="9">
        <f t="shared" si="5"/>
        <v>0.59664980491064046</v>
      </c>
    </row>
    <row r="349" spans="1:19" x14ac:dyDescent="0.3">
      <c r="A349">
        <v>0</v>
      </c>
      <c r="B349">
        <v>47</v>
      </c>
      <c r="C349">
        <v>2</v>
      </c>
      <c r="D349">
        <v>4</v>
      </c>
      <c r="E349">
        <v>2</v>
      </c>
      <c r="F349">
        <v>0</v>
      </c>
      <c r="G349">
        <v>3</v>
      </c>
      <c r="H349">
        <v>3</v>
      </c>
      <c r="I349">
        <v>0</v>
      </c>
      <c r="J349">
        <v>3</v>
      </c>
      <c r="K349">
        <v>0</v>
      </c>
      <c r="L349">
        <v>1</v>
      </c>
      <c r="M349">
        <v>3</v>
      </c>
      <c r="N349">
        <v>0</v>
      </c>
      <c r="O349">
        <v>0</v>
      </c>
      <c r="P349">
        <v>0</v>
      </c>
      <c r="Q349">
        <v>0</v>
      </c>
      <c r="R349">
        <f t="array" ref="R349">SUM(B349:Q349*TRANSPOSE($V$18:$V$33))+$V$17</f>
        <v>0.21334367017209022</v>
      </c>
      <c r="S349" s="9">
        <f t="shared" si="5"/>
        <v>0.55312906544611462</v>
      </c>
    </row>
    <row r="350" spans="1:19" x14ac:dyDescent="0.3">
      <c r="A350">
        <v>0</v>
      </c>
      <c r="B350">
        <v>42</v>
      </c>
      <c r="C350">
        <v>1</v>
      </c>
      <c r="D350">
        <v>23</v>
      </c>
      <c r="E350">
        <v>1</v>
      </c>
      <c r="F350">
        <v>1</v>
      </c>
      <c r="G350">
        <v>3</v>
      </c>
      <c r="H350">
        <v>4</v>
      </c>
      <c r="I350">
        <v>0</v>
      </c>
      <c r="J350">
        <v>2</v>
      </c>
      <c r="K350">
        <v>0</v>
      </c>
      <c r="L350">
        <v>2</v>
      </c>
      <c r="M350">
        <v>3</v>
      </c>
      <c r="N350">
        <v>1</v>
      </c>
      <c r="O350">
        <v>0</v>
      </c>
      <c r="P350">
        <v>0</v>
      </c>
      <c r="Q350">
        <v>0</v>
      </c>
      <c r="R350">
        <f t="array" ref="R350">SUM(B350:Q350*TRANSPOSE($V$18:$V$33))+$V$17</f>
        <v>0.20141873492696916</v>
      </c>
      <c r="S350" s="9">
        <f t="shared" si="5"/>
        <v>0.55017996443771622</v>
      </c>
    </row>
    <row r="351" spans="1:19" x14ac:dyDescent="0.3">
      <c r="A351">
        <v>0</v>
      </c>
      <c r="B351">
        <v>29</v>
      </c>
      <c r="C351">
        <v>2</v>
      </c>
      <c r="D351">
        <v>2</v>
      </c>
      <c r="E351">
        <v>4</v>
      </c>
      <c r="F351">
        <v>0</v>
      </c>
      <c r="G351">
        <v>3</v>
      </c>
      <c r="H351">
        <v>3</v>
      </c>
      <c r="I351">
        <v>1</v>
      </c>
      <c r="J351">
        <v>1</v>
      </c>
      <c r="K351">
        <v>0</v>
      </c>
      <c r="L351">
        <v>1</v>
      </c>
      <c r="M351">
        <v>2</v>
      </c>
      <c r="N351">
        <v>4</v>
      </c>
      <c r="O351">
        <v>3</v>
      </c>
      <c r="P351">
        <v>0</v>
      </c>
      <c r="Q351">
        <v>2</v>
      </c>
      <c r="R351">
        <f t="array" ref="R351">SUM(B351:Q351*TRANSPOSE($V$18:$V$33))+$V$17</f>
        <v>0.12373784848137637</v>
      </c>
      <c r="S351" s="9">
        <f t="shared" si="5"/>
        <v>0.53089185734909528</v>
      </c>
    </row>
    <row r="352" spans="1:19" x14ac:dyDescent="0.3">
      <c r="A352">
        <v>0</v>
      </c>
      <c r="B352">
        <v>42</v>
      </c>
      <c r="C352">
        <v>0</v>
      </c>
      <c r="D352">
        <v>2</v>
      </c>
      <c r="E352">
        <v>3</v>
      </c>
      <c r="F352">
        <v>0</v>
      </c>
      <c r="G352">
        <v>3</v>
      </c>
      <c r="H352">
        <v>3</v>
      </c>
      <c r="I352">
        <v>2</v>
      </c>
      <c r="J352">
        <v>0</v>
      </c>
      <c r="K352">
        <v>1</v>
      </c>
      <c r="L352">
        <v>3</v>
      </c>
      <c r="M352">
        <v>3</v>
      </c>
      <c r="N352">
        <v>3</v>
      </c>
      <c r="O352">
        <v>2</v>
      </c>
      <c r="P352">
        <v>1</v>
      </c>
      <c r="Q352">
        <v>0</v>
      </c>
      <c r="R352">
        <f t="array" ref="R352">SUM(B352:Q352*TRANSPOSE($V$18:$V$33))+$V$17</f>
        <v>9.80239904163277E-2</v>
      </c>
      <c r="S352" s="9">
        <f t="shared" si="5"/>
        <v>0.5244838590768377</v>
      </c>
    </row>
    <row r="353" spans="1:19" x14ac:dyDescent="0.3">
      <c r="A353">
        <v>0</v>
      </c>
      <c r="B353">
        <v>32</v>
      </c>
      <c r="C353">
        <v>1</v>
      </c>
      <c r="D353">
        <v>2</v>
      </c>
      <c r="E353">
        <v>3</v>
      </c>
      <c r="F353">
        <v>1</v>
      </c>
      <c r="G353">
        <v>3</v>
      </c>
      <c r="H353">
        <v>2</v>
      </c>
      <c r="I353">
        <v>1</v>
      </c>
      <c r="J353">
        <v>1</v>
      </c>
      <c r="K353">
        <v>0</v>
      </c>
      <c r="L353">
        <v>3</v>
      </c>
      <c r="M353">
        <v>3</v>
      </c>
      <c r="N353">
        <v>8</v>
      </c>
      <c r="O353">
        <v>0</v>
      </c>
      <c r="P353">
        <v>0</v>
      </c>
      <c r="Q353">
        <v>7</v>
      </c>
      <c r="R353">
        <f t="array" ref="R353">SUM(B353:Q353*TRANSPOSE($V$18:$V$33))+$V$17</f>
        <v>2.6332895562321434E-2</v>
      </c>
      <c r="S353" s="9">
        <f t="shared" si="5"/>
        <v>0.50658216104613485</v>
      </c>
    </row>
    <row r="354" spans="1:19" x14ac:dyDescent="0.3">
      <c r="A354">
        <v>0</v>
      </c>
      <c r="B354">
        <v>48</v>
      </c>
      <c r="C354">
        <v>2</v>
      </c>
      <c r="D354">
        <v>29</v>
      </c>
      <c r="E354">
        <v>1</v>
      </c>
      <c r="F354">
        <v>1</v>
      </c>
      <c r="G354">
        <v>3</v>
      </c>
      <c r="H354">
        <v>3</v>
      </c>
      <c r="I354">
        <v>1</v>
      </c>
      <c r="J354">
        <v>3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0</v>
      </c>
      <c r="R354">
        <f t="array" ref="R354">SUM(B354:Q354*TRANSPOSE($V$18:$V$33))+$V$17</f>
        <v>0.25590579528145829</v>
      </c>
      <c r="S354" s="9">
        <f t="shared" si="5"/>
        <v>0.56362305465744045</v>
      </c>
    </row>
    <row r="355" spans="1:19" x14ac:dyDescent="0.3">
      <c r="A355">
        <v>0</v>
      </c>
      <c r="B355">
        <v>37</v>
      </c>
      <c r="C355">
        <v>1</v>
      </c>
      <c r="D355">
        <v>6</v>
      </c>
      <c r="E355">
        <v>3</v>
      </c>
      <c r="F355">
        <v>0</v>
      </c>
      <c r="G355">
        <v>4</v>
      </c>
      <c r="H355">
        <v>1</v>
      </c>
      <c r="I355">
        <v>2</v>
      </c>
      <c r="J355">
        <v>4</v>
      </c>
      <c r="K355">
        <v>1</v>
      </c>
      <c r="L355">
        <v>1</v>
      </c>
      <c r="M355">
        <v>3</v>
      </c>
      <c r="N355">
        <v>7</v>
      </c>
      <c r="O355">
        <v>7</v>
      </c>
      <c r="P355">
        <v>6</v>
      </c>
      <c r="Q355">
        <v>7</v>
      </c>
      <c r="R355">
        <f t="array" ref="R355">SUM(B355:Q355*TRANSPOSE($V$18:$V$33))+$V$17</f>
        <v>0.23664162220145368</v>
      </c>
      <c r="S355" s="9">
        <f t="shared" si="5"/>
        <v>0.55887981569287748</v>
      </c>
    </row>
    <row r="356" spans="1:19" x14ac:dyDescent="0.3">
      <c r="A356">
        <v>0</v>
      </c>
      <c r="B356">
        <v>30</v>
      </c>
      <c r="C356">
        <v>2</v>
      </c>
      <c r="D356">
        <v>25</v>
      </c>
      <c r="E356">
        <v>4</v>
      </c>
      <c r="F356">
        <v>1</v>
      </c>
      <c r="G356">
        <v>3</v>
      </c>
      <c r="H356">
        <v>3</v>
      </c>
      <c r="I356">
        <v>1</v>
      </c>
      <c r="J356">
        <v>7</v>
      </c>
      <c r="K356">
        <v>1</v>
      </c>
      <c r="L356">
        <v>2</v>
      </c>
      <c r="M356">
        <v>4</v>
      </c>
      <c r="N356">
        <v>2</v>
      </c>
      <c r="O356">
        <v>2</v>
      </c>
      <c r="P356">
        <v>2</v>
      </c>
      <c r="Q356">
        <v>2</v>
      </c>
      <c r="R356">
        <f t="array" ref="R356">SUM(B356:Q356*TRANSPOSE($V$18:$V$33))+$V$17</f>
        <v>0.40464209698364406</v>
      </c>
      <c r="S356" s="9">
        <f t="shared" si="5"/>
        <v>0.5997923901805059</v>
      </c>
    </row>
    <row r="357" spans="1:19" x14ac:dyDescent="0.3">
      <c r="A357">
        <v>0</v>
      </c>
      <c r="B357">
        <v>26</v>
      </c>
      <c r="C357">
        <v>2</v>
      </c>
      <c r="D357">
        <v>1</v>
      </c>
      <c r="E357">
        <v>3</v>
      </c>
      <c r="F357">
        <v>0</v>
      </c>
      <c r="G357">
        <v>3</v>
      </c>
      <c r="H357">
        <v>3</v>
      </c>
      <c r="I357">
        <v>1</v>
      </c>
      <c r="J357">
        <v>1</v>
      </c>
      <c r="K357">
        <v>0</v>
      </c>
      <c r="L357">
        <v>2</v>
      </c>
      <c r="M357">
        <v>3</v>
      </c>
      <c r="N357">
        <v>8</v>
      </c>
      <c r="O357">
        <v>7</v>
      </c>
      <c r="P357">
        <v>7</v>
      </c>
      <c r="Q357">
        <v>7</v>
      </c>
      <c r="R357">
        <f t="array" ref="R357">SUM(B357:Q357*TRANSPOSE($V$18:$V$33))+$V$17</f>
        <v>0.12307552786124087</v>
      </c>
      <c r="S357" s="9">
        <f t="shared" si="5"/>
        <v>0.53072692298545865</v>
      </c>
    </row>
    <row r="358" spans="1:19" x14ac:dyDescent="0.3">
      <c r="A358">
        <v>0</v>
      </c>
      <c r="B358">
        <v>42</v>
      </c>
      <c r="C358">
        <v>1</v>
      </c>
      <c r="D358">
        <v>2</v>
      </c>
      <c r="E358">
        <v>1</v>
      </c>
      <c r="F358">
        <v>0</v>
      </c>
      <c r="G358">
        <v>2</v>
      </c>
      <c r="H358">
        <v>4</v>
      </c>
      <c r="I358">
        <v>0</v>
      </c>
      <c r="J358">
        <v>3</v>
      </c>
      <c r="K358">
        <v>0</v>
      </c>
      <c r="L358">
        <v>2</v>
      </c>
      <c r="M358">
        <v>3</v>
      </c>
      <c r="N358">
        <v>1</v>
      </c>
      <c r="O358">
        <v>0</v>
      </c>
      <c r="P358">
        <v>0</v>
      </c>
      <c r="Q358">
        <v>0</v>
      </c>
      <c r="R358">
        <f t="array" ref="R358">SUM(B358:Q358*TRANSPOSE($V$18:$V$33))+$V$17</f>
        <v>0.24253522136161587</v>
      </c>
      <c r="S358" s="9">
        <f t="shared" si="5"/>
        <v>0.56033212458855075</v>
      </c>
    </row>
    <row r="359" spans="1:19" x14ac:dyDescent="0.3">
      <c r="A359">
        <v>1</v>
      </c>
      <c r="B359">
        <v>21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2</v>
      </c>
      <c r="I359">
        <v>0</v>
      </c>
      <c r="J359">
        <v>1</v>
      </c>
      <c r="K359">
        <v>1</v>
      </c>
      <c r="L359">
        <v>3</v>
      </c>
      <c r="M359">
        <v>3</v>
      </c>
      <c r="N359">
        <v>3</v>
      </c>
      <c r="O359">
        <v>2</v>
      </c>
      <c r="P359">
        <v>1</v>
      </c>
      <c r="Q359">
        <v>2</v>
      </c>
      <c r="R359">
        <f t="array" ref="R359">SUM(B359:Q359*TRANSPOSE($V$18:$V$33))+$V$17</f>
        <v>0.59124694480882556</v>
      </c>
      <c r="S359" s="9">
        <f t="shared" si="5"/>
        <v>0.64363714071318034</v>
      </c>
    </row>
    <row r="360" spans="1:19" x14ac:dyDescent="0.3">
      <c r="A360">
        <v>0</v>
      </c>
      <c r="B360">
        <v>36</v>
      </c>
      <c r="C360">
        <v>2</v>
      </c>
      <c r="D360">
        <v>1</v>
      </c>
      <c r="E360">
        <v>4</v>
      </c>
      <c r="F360">
        <v>1</v>
      </c>
      <c r="G360">
        <v>3</v>
      </c>
      <c r="H360">
        <v>4</v>
      </c>
      <c r="I360">
        <v>0</v>
      </c>
      <c r="J360">
        <v>4</v>
      </c>
      <c r="K360">
        <v>0</v>
      </c>
      <c r="L360">
        <v>2</v>
      </c>
      <c r="M360">
        <v>3</v>
      </c>
      <c r="N360">
        <v>1</v>
      </c>
      <c r="O360">
        <v>0</v>
      </c>
      <c r="P360">
        <v>0</v>
      </c>
      <c r="Q360">
        <v>0</v>
      </c>
      <c r="R360">
        <f t="array" ref="R360">SUM(B360:Q360*TRANSPOSE($V$18:$V$33))+$V$17</f>
        <v>0.111943112606953</v>
      </c>
      <c r="S360" s="9">
        <f t="shared" si="5"/>
        <v>0.52795369735693976</v>
      </c>
    </row>
    <row r="361" spans="1:19" x14ac:dyDescent="0.3">
      <c r="A361">
        <v>0</v>
      </c>
      <c r="B361">
        <v>36</v>
      </c>
      <c r="C361">
        <v>2</v>
      </c>
      <c r="D361">
        <v>3</v>
      </c>
      <c r="E361">
        <v>1</v>
      </c>
      <c r="F361">
        <v>0</v>
      </c>
      <c r="G361">
        <v>2</v>
      </c>
      <c r="H361">
        <v>4</v>
      </c>
      <c r="I361">
        <v>1</v>
      </c>
      <c r="J361">
        <v>4</v>
      </c>
      <c r="K361">
        <v>0</v>
      </c>
      <c r="L361">
        <v>1</v>
      </c>
      <c r="M361">
        <v>3</v>
      </c>
      <c r="N361">
        <v>13</v>
      </c>
      <c r="O361">
        <v>9</v>
      </c>
      <c r="P361">
        <v>1</v>
      </c>
      <c r="Q361">
        <v>12</v>
      </c>
      <c r="R361">
        <f t="array" ref="R361">SUM(B361:Q361*TRANSPOSE($V$18:$V$33))+$V$17</f>
        <v>9.7275170835106284E-2</v>
      </c>
      <c r="S361" s="9">
        <f t="shared" si="5"/>
        <v>0.52429711901748455</v>
      </c>
    </row>
    <row r="362" spans="1:19" x14ac:dyDescent="0.3">
      <c r="A362">
        <v>0</v>
      </c>
      <c r="B362">
        <v>57</v>
      </c>
      <c r="C362">
        <v>1</v>
      </c>
      <c r="D362">
        <v>1</v>
      </c>
      <c r="E362">
        <v>4</v>
      </c>
      <c r="F362">
        <v>0</v>
      </c>
      <c r="G362">
        <v>3</v>
      </c>
      <c r="H362">
        <v>3</v>
      </c>
      <c r="I362">
        <v>1</v>
      </c>
      <c r="J362">
        <v>2</v>
      </c>
      <c r="K362">
        <v>0</v>
      </c>
      <c r="L362">
        <v>3</v>
      </c>
      <c r="M362">
        <v>3</v>
      </c>
      <c r="N362">
        <v>3</v>
      </c>
      <c r="O362">
        <v>2</v>
      </c>
      <c r="P362">
        <v>1</v>
      </c>
      <c r="Q362">
        <v>2</v>
      </c>
      <c r="R362">
        <f t="array" ref="R362">SUM(B362:Q362*TRANSPOSE($V$18:$V$33))+$V$17</f>
        <v>-0.13408022704541533</v>
      </c>
      <c r="S362" s="9">
        <f t="shared" si="5"/>
        <v>0.46653353031057893</v>
      </c>
    </row>
    <row r="363" spans="1:19" x14ac:dyDescent="0.3">
      <c r="A363">
        <v>0</v>
      </c>
      <c r="B363">
        <v>40</v>
      </c>
      <c r="C363">
        <v>1</v>
      </c>
      <c r="D363">
        <v>10</v>
      </c>
      <c r="E363">
        <v>4</v>
      </c>
      <c r="F363">
        <v>1</v>
      </c>
      <c r="G363">
        <v>4</v>
      </c>
      <c r="H363">
        <v>3</v>
      </c>
      <c r="I363">
        <v>1</v>
      </c>
      <c r="J363">
        <v>3</v>
      </c>
      <c r="K363">
        <v>1</v>
      </c>
      <c r="L363">
        <v>3</v>
      </c>
      <c r="M363">
        <v>3</v>
      </c>
      <c r="N363">
        <v>7</v>
      </c>
      <c r="O363">
        <v>7</v>
      </c>
      <c r="P363">
        <v>1</v>
      </c>
      <c r="Q363">
        <v>7</v>
      </c>
      <c r="R363">
        <f t="array" ref="R363">SUM(B363:Q363*TRANSPOSE($V$18:$V$33))+$V$17</f>
        <v>3.7826249159669034E-2</v>
      </c>
      <c r="S363" s="9">
        <f t="shared" si="5"/>
        <v>0.50945445474782614</v>
      </c>
    </row>
    <row r="364" spans="1:19" x14ac:dyDescent="0.3">
      <c r="A364">
        <v>0</v>
      </c>
      <c r="B364">
        <v>21</v>
      </c>
      <c r="C364">
        <v>2</v>
      </c>
      <c r="D364">
        <v>9</v>
      </c>
      <c r="E364">
        <v>1</v>
      </c>
      <c r="F364">
        <v>0</v>
      </c>
      <c r="G364">
        <v>3</v>
      </c>
      <c r="H364">
        <v>4</v>
      </c>
      <c r="I364">
        <v>0</v>
      </c>
      <c r="J364">
        <v>1</v>
      </c>
      <c r="K364">
        <v>0</v>
      </c>
      <c r="L364">
        <v>3</v>
      </c>
      <c r="M364">
        <v>2</v>
      </c>
      <c r="N364">
        <v>3</v>
      </c>
      <c r="O364">
        <v>2</v>
      </c>
      <c r="P364">
        <v>2</v>
      </c>
      <c r="Q364">
        <v>2</v>
      </c>
      <c r="R364">
        <f t="array" ref="R364">SUM(B364:Q364*TRANSPOSE($V$18:$V$33))+$V$17</f>
        <v>0.34550340664189017</v>
      </c>
      <c r="S364" s="9">
        <f t="shared" si="5"/>
        <v>0.5855180499136724</v>
      </c>
    </row>
    <row r="365" spans="1:19" x14ac:dyDescent="0.3">
      <c r="A365">
        <v>1</v>
      </c>
      <c r="B365">
        <v>33</v>
      </c>
      <c r="C365">
        <v>2</v>
      </c>
      <c r="D365">
        <v>5</v>
      </c>
      <c r="E365">
        <v>4</v>
      </c>
      <c r="F365">
        <v>1</v>
      </c>
      <c r="G365">
        <v>3</v>
      </c>
      <c r="H365">
        <v>3</v>
      </c>
      <c r="I365">
        <v>0</v>
      </c>
      <c r="J365">
        <v>1</v>
      </c>
      <c r="K365">
        <v>1</v>
      </c>
      <c r="L365">
        <v>2</v>
      </c>
      <c r="M365">
        <v>3</v>
      </c>
      <c r="N365">
        <v>1</v>
      </c>
      <c r="O365">
        <v>0</v>
      </c>
      <c r="P365">
        <v>0</v>
      </c>
      <c r="Q365">
        <v>0</v>
      </c>
      <c r="R365">
        <f t="array" ref="R365">SUM(B365:Q365*TRANSPOSE($V$18:$V$33))+$V$17</f>
        <v>0.35582000172371098</v>
      </c>
      <c r="S365" s="9">
        <f t="shared" si="5"/>
        <v>0.5880192616972183</v>
      </c>
    </row>
    <row r="366" spans="1:19" x14ac:dyDescent="0.3">
      <c r="A366">
        <v>0</v>
      </c>
      <c r="B366">
        <v>37</v>
      </c>
      <c r="C366">
        <v>1</v>
      </c>
      <c r="D366">
        <v>10</v>
      </c>
      <c r="E366">
        <v>3</v>
      </c>
      <c r="F366">
        <v>1</v>
      </c>
      <c r="G366">
        <v>3</v>
      </c>
      <c r="H366">
        <v>1</v>
      </c>
      <c r="I366">
        <v>1</v>
      </c>
      <c r="J366">
        <v>6</v>
      </c>
      <c r="K366">
        <v>0</v>
      </c>
      <c r="L366">
        <v>2</v>
      </c>
      <c r="M366">
        <v>3</v>
      </c>
      <c r="N366">
        <v>5</v>
      </c>
      <c r="O366">
        <v>4</v>
      </c>
      <c r="P366">
        <v>0</v>
      </c>
      <c r="Q366">
        <v>3</v>
      </c>
      <c r="R366">
        <f t="array" ref="R366">SUM(B366:Q366*TRANSPOSE($V$18:$V$33))+$V$17</f>
        <v>0.14203729194917958</v>
      </c>
      <c r="S366" s="9">
        <f t="shared" si="5"/>
        <v>0.53544608108609737</v>
      </c>
    </row>
    <row r="367" spans="1:19" x14ac:dyDescent="0.3">
      <c r="A367">
        <v>0</v>
      </c>
      <c r="B367">
        <v>46</v>
      </c>
      <c r="C367">
        <v>1</v>
      </c>
      <c r="D367">
        <v>7</v>
      </c>
      <c r="E367">
        <v>3</v>
      </c>
      <c r="F367">
        <v>1</v>
      </c>
      <c r="G367">
        <v>3</v>
      </c>
      <c r="H367">
        <v>3</v>
      </c>
      <c r="I367">
        <v>1</v>
      </c>
      <c r="J367">
        <v>2</v>
      </c>
      <c r="K367">
        <v>0</v>
      </c>
      <c r="L367">
        <v>3</v>
      </c>
      <c r="M367">
        <v>4</v>
      </c>
      <c r="N367">
        <v>1</v>
      </c>
      <c r="O367">
        <v>0</v>
      </c>
      <c r="P367">
        <v>0</v>
      </c>
      <c r="Q367">
        <v>0</v>
      </c>
      <c r="R367">
        <f t="array" ref="R367">SUM(B367:Q367*TRANSPOSE($V$18:$V$33))+$V$17</f>
        <v>-4.4113227004424105E-2</v>
      </c>
      <c r="S367" s="9">
        <f t="shared" si="5"/>
        <v>0.48897462420926074</v>
      </c>
    </row>
    <row r="368" spans="1:19" x14ac:dyDescent="0.3">
      <c r="A368">
        <v>1</v>
      </c>
      <c r="B368">
        <v>41</v>
      </c>
      <c r="C368">
        <v>2</v>
      </c>
      <c r="D368">
        <v>4</v>
      </c>
      <c r="E368">
        <v>1</v>
      </c>
      <c r="F368">
        <v>0</v>
      </c>
      <c r="G368">
        <v>3</v>
      </c>
      <c r="H368">
        <v>2</v>
      </c>
      <c r="I368">
        <v>0</v>
      </c>
      <c r="J368">
        <v>1</v>
      </c>
      <c r="K368">
        <v>0</v>
      </c>
      <c r="L368">
        <v>3</v>
      </c>
      <c r="M368">
        <v>3</v>
      </c>
      <c r="N368">
        <v>8</v>
      </c>
      <c r="O368">
        <v>7</v>
      </c>
      <c r="P368">
        <v>7</v>
      </c>
      <c r="Q368">
        <v>7</v>
      </c>
      <c r="R368">
        <f t="array" ref="R368">SUM(B368:Q368*TRANSPOSE($V$18:$V$33))+$V$17</f>
        <v>0.21070201709311476</v>
      </c>
      <c r="S368" s="9">
        <f t="shared" si="5"/>
        <v>0.55247608520981561</v>
      </c>
    </row>
    <row r="369" spans="1:19" x14ac:dyDescent="0.3">
      <c r="A369">
        <v>0</v>
      </c>
      <c r="B369">
        <v>50</v>
      </c>
      <c r="C369">
        <v>1</v>
      </c>
      <c r="D369">
        <v>10</v>
      </c>
      <c r="E369">
        <v>4</v>
      </c>
      <c r="F369">
        <v>0</v>
      </c>
      <c r="G369">
        <v>2</v>
      </c>
      <c r="H369">
        <v>4</v>
      </c>
      <c r="I369">
        <v>0</v>
      </c>
      <c r="J369">
        <v>6</v>
      </c>
      <c r="K369">
        <v>0</v>
      </c>
      <c r="L369">
        <v>4</v>
      </c>
      <c r="M369">
        <v>3</v>
      </c>
      <c r="N369">
        <v>4</v>
      </c>
      <c r="O369">
        <v>3</v>
      </c>
      <c r="P369">
        <v>1</v>
      </c>
      <c r="Q369">
        <v>3</v>
      </c>
      <c r="R369">
        <f t="array" ref="R369">SUM(B369:Q369*TRANSPOSE($V$18:$V$33))+$V$17</f>
        <v>5.3848207907217116E-2</v>
      </c>
      <c r="S369" s="9">
        <f t="shared" si="5"/>
        <v>0.51345740521435923</v>
      </c>
    </row>
    <row r="370" spans="1:19" x14ac:dyDescent="0.3">
      <c r="A370">
        <v>1</v>
      </c>
      <c r="B370">
        <v>40</v>
      </c>
      <c r="C370">
        <v>2</v>
      </c>
      <c r="D370">
        <v>22</v>
      </c>
      <c r="E370">
        <v>3</v>
      </c>
      <c r="F370">
        <v>0</v>
      </c>
      <c r="G370">
        <v>2</v>
      </c>
      <c r="H370">
        <v>3</v>
      </c>
      <c r="I370">
        <v>1</v>
      </c>
      <c r="J370">
        <v>2</v>
      </c>
      <c r="K370">
        <v>1</v>
      </c>
      <c r="L370">
        <v>1</v>
      </c>
      <c r="M370">
        <v>3</v>
      </c>
      <c r="N370">
        <v>6</v>
      </c>
      <c r="O370">
        <v>4</v>
      </c>
      <c r="P370">
        <v>1</v>
      </c>
      <c r="Q370">
        <v>0</v>
      </c>
      <c r="R370">
        <f t="array" ref="R370">SUM(B370:Q370*TRANSPOSE($V$18:$V$33))+$V$17</f>
        <v>0.4434059246579557</v>
      </c>
      <c r="S370" s="9">
        <f t="shared" si="5"/>
        <v>0.6090593478130234</v>
      </c>
    </row>
    <row r="371" spans="1:19" x14ac:dyDescent="0.3">
      <c r="A371">
        <v>0</v>
      </c>
      <c r="B371">
        <v>31</v>
      </c>
      <c r="C371">
        <v>1</v>
      </c>
      <c r="D371">
        <v>9</v>
      </c>
      <c r="E371">
        <v>3</v>
      </c>
      <c r="F371">
        <v>0</v>
      </c>
      <c r="G371">
        <v>2</v>
      </c>
      <c r="H371">
        <v>2</v>
      </c>
      <c r="I371">
        <v>0</v>
      </c>
      <c r="J371">
        <v>0</v>
      </c>
      <c r="K371">
        <v>1</v>
      </c>
      <c r="L371">
        <v>4</v>
      </c>
      <c r="M371">
        <v>3</v>
      </c>
      <c r="N371">
        <v>2</v>
      </c>
      <c r="O371">
        <v>2</v>
      </c>
      <c r="P371">
        <v>2</v>
      </c>
      <c r="Q371">
        <v>2</v>
      </c>
      <c r="R371">
        <f t="array" ref="R371">SUM(B371:Q371*TRANSPOSE($V$18:$V$33))+$V$17</f>
        <v>0.4495717440505726</v>
      </c>
      <c r="S371" s="9">
        <f t="shared" si="5"/>
        <v>0.61052632354831882</v>
      </c>
    </row>
    <row r="372" spans="1:19" x14ac:dyDescent="0.3">
      <c r="A372">
        <v>1</v>
      </c>
      <c r="B372">
        <v>21</v>
      </c>
      <c r="C372">
        <v>2</v>
      </c>
      <c r="D372">
        <v>12</v>
      </c>
      <c r="E372">
        <v>3</v>
      </c>
      <c r="F372">
        <v>1</v>
      </c>
      <c r="G372">
        <v>4</v>
      </c>
      <c r="H372">
        <v>2</v>
      </c>
      <c r="I372">
        <v>0</v>
      </c>
      <c r="J372">
        <v>1</v>
      </c>
      <c r="K372">
        <v>0</v>
      </c>
      <c r="L372">
        <v>4</v>
      </c>
      <c r="M372">
        <v>3</v>
      </c>
      <c r="N372">
        <v>1</v>
      </c>
      <c r="O372">
        <v>0</v>
      </c>
      <c r="P372">
        <v>0</v>
      </c>
      <c r="Q372">
        <v>0</v>
      </c>
      <c r="R372">
        <f t="array" ref="R372">SUM(B372:Q372*TRANSPOSE($V$18:$V$33))+$V$17</f>
        <v>0.22177751489654052</v>
      </c>
      <c r="S372" s="9">
        <f t="shared" si="5"/>
        <v>0.55521255846126805</v>
      </c>
    </row>
    <row r="373" spans="1:19" x14ac:dyDescent="0.3">
      <c r="A373">
        <v>0</v>
      </c>
      <c r="B373">
        <v>29</v>
      </c>
      <c r="C373">
        <v>1</v>
      </c>
      <c r="D373">
        <v>23</v>
      </c>
      <c r="E373">
        <v>4</v>
      </c>
      <c r="F373">
        <v>0</v>
      </c>
      <c r="G373">
        <v>3</v>
      </c>
      <c r="H373">
        <v>4</v>
      </c>
      <c r="I373">
        <v>0</v>
      </c>
      <c r="J373">
        <v>9</v>
      </c>
      <c r="K373">
        <v>0</v>
      </c>
      <c r="L373">
        <v>4</v>
      </c>
      <c r="M373">
        <v>3</v>
      </c>
      <c r="N373">
        <v>3</v>
      </c>
      <c r="O373">
        <v>2</v>
      </c>
      <c r="P373">
        <v>1</v>
      </c>
      <c r="Q373">
        <v>2</v>
      </c>
      <c r="R373">
        <f t="array" ref="R373">SUM(B373:Q373*TRANSPOSE($V$18:$V$33))+$V$17</f>
        <v>0.23406197743630808</v>
      </c>
      <c r="S373" s="9">
        <f t="shared" si="5"/>
        <v>0.5582438173997688</v>
      </c>
    </row>
    <row r="374" spans="1:19" x14ac:dyDescent="0.3">
      <c r="A374">
        <v>0</v>
      </c>
      <c r="B374">
        <v>35</v>
      </c>
      <c r="C374">
        <v>1</v>
      </c>
      <c r="D374">
        <v>9</v>
      </c>
      <c r="E374">
        <v>3</v>
      </c>
      <c r="F374">
        <v>0</v>
      </c>
      <c r="G374">
        <v>2</v>
      </c>
      <c r="H374">
        <v>2</v>
      </c>
      <c r="I374">
        <v>0</v>
      </c>
      <c r="J374">
        <v>9</v>
      </c>
      <c r="K374">
        <v>0</v>
      </c>
      <c r="L374">
        <v>3</v>
      </c>
      <c r="M374">
        <v>3</v>
      </c>
      <c r="N374">
        <v>1</v>
      </c>
      <c r="O374">
        <v>1</v>
      </c>
      <c r="P374">
        <v>0</v>
      </c>
      <c r="Q374">
        <v>0</v>
      </c>
      <c r="R374">
        <f t="array" ref="R374">SUM(B374:Q374*TRANSPOSE($V$18:$V$33))+$V$17</f>
        <v>0.36258694004629655</v>
      </c>
      <c r="S374" s="9">
        <f t="shared" si="5"/>
        <v>0.58965741832514917</v>
      </c>
    </row>
    <row r="375" spans="1:19" x14ac:dyDescent="0.3">
      <c r="A375">
        <v>0</v>
      </c>
      <c r="B375">
        <v>27</v>
      </c>
      <c r="C375">
        <v>1</v>
      </c>
      <c r="D375">
        <v>1</v>
      </c>
      <c r="E375">
        <v>4</v>
      </c>
      <c r="F375">
        <v>0</v>
      </c>
      <c r="G375">
        <v>3</v>
      </c>
      <c r="H375">
        <v>2</v>
      </c>
      <c r="I375">
        <v>2</v>
      </c>
      <c r="J375">
        <v>1</v>
      </c>
      <c r="K375">
        <v>0</v>
      </c>
      <c r="L375">
        <v>2</v>
      </c>
      <c r="M375">
        <v>3</v>
      </c>
      <c r="N375">
        <v>5</v>
      </c>
      <c r="O375">
        <v>2</v>
      </c>
      <c r="P375">
        <v>0</v>
      </c>
      <c r="Q375">
        <v>4</v>
      </c>
      <c r="R375">
        <f t="array" ref="R375">SUM(B375:Q375*TRANSPOSE($V$18:$V$33))+$V$17</f>
        <v>1.6909159709238564E-3</v>
      </c>
      <c r="S375" s="9">
        <f t="shared" si="5"/>
        <v>0.50042268506169274</v>
      </c>
    </row>
    <row r="376" spans="1:19" x14ac:dyDescent="0.3">
      <c r="A376">
        <v>0</v>
      </c>
      <c r="B376">
        <v>28</v>
      </c>
      <c r="C376">
        <v>2</v>
      </c>
      <c r="D376">
        <v>9</v>
      </c>
      <c r="E376">
        <v>2</v>
      </c>
      <c r="F376">
        <v>0</v>
      </c>
      <c r="G376">
        <v>3</v>
      </c>
      <c r="H376">
        <v>4</v>
      </c>
      <c r="I376">
        <v>0</v>
      </c>
      <c r="J376">
        <v>1</v>
      </c>
      <c r="K376">
        <v>0</v>
      </c>
      <c r="L376">
        <v>4</v>
      </c>
      <c r="M376">
        <v>3</v>
      </c>
      <c r="N376">
        <v>7</v>
      </c>
      <c r="O376">
        <v>5</v>
      </c>
      <c r="P376">
        <v>0</v>
      </c>
      <c r="Q376">
        <v>7</v>
      </c>
      <c r="R376">
        <f t="array" ref="R376">SUM(B376:Q376*TRANSPOSE($V$18:$V$33))+$V$17</f>
        <v>0.11275136015515419</v>
      </c>
      <c r="S376" s="9">
        <f t="shared" si="5"/>
        <v>0.52815510222583528</v>
      </c>
    </row>
    <row r="377" spans="1:19" x14ac:dyDescent="0.3">
      <c r="A377">
        <v>0</v>
      </c>
      <c r="B377">
        <v>49</v>
      </c>
      <c r="C377">
        <v>1</v>
      </c>
      <c r="D377">
        <v>7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8</v>
      </c>
      <c r="K377">
        <v>0</v>
      </c>
      <c r="L377">
        <v>3</v>
      </c>
      <c r="M377">
        <v>3</v>
      </c>
      <c r="N377">
        <v>5</v>
      </c>
      <c r="O377">
        <v>2</v>
      </c>
      <c r="P377">
        <v>0</v>
      </c>
      <c r="Q377">
        <v>0</v>
      </c>
      <c r="R377">
        <f t="array" ref="R377">SUM(B377:Q377*TRANSPOSE($V$18:$V$33))+$V$17</f>
        <v>0.24924984924734983</v>
      </c>
      <c r="S377" s="9">
        <f t="shared" si="5"/>
        <v>0.56198549309789203</v>
      </c>
    </row>
    <row r="378" spans="1:19" x14ac:dyDescent="0.3">
      <c r="A378">
        <v>0</v>
      </c>
      <c r="B378">
        <v>51</v>
      </c>
      <c r="C378">
        <v>2</v>
      </c>
      <c r="D378">
        <v>14</v>
      </c>
      <c r="E378">
        <v>3</v>
      </c>
      <c r="F378">
        <v>1</v>
      </c>
      <c r="G378">
        <v>3</v>
      </c>
      <c r="H378">
        <v>4</v>
      </c>
      <c r="I378">
        <v>1</v>
      </c>
      <c r="J378">
        <v>4</v>
      </c>
      <c r="K378">
        <v>0</v>
      </c>
      <c r="L378">
        <v>3</v>
      </c>
      <c r="M378">
        <v>2</v>
      </c>
      <c r="N378">
        <v>7</v>
      </c>
      <c r="O378">
        <v>7</v>
      </c>
      <c r="P378">
        <v>0</v>
      </c>
      <c r="Q378">
        <v>7</v>
      </c>
      <c r="R378">
        <f t="array" ref="R378">SUM(B378:Q378*TRANSPOSE($V$18:$V$33))+$V$17</f>
        <v>-0.10228534114001542</v>
      </c>
      <c r="S378" s="9">
        <f t="shared" si="5"/>
        <v>0.47445358040031715</v>
      </c>
    </row>
    <row r="379" spans="1:19" x14ac:dyDescent="0.3">
      <c r="A379">
        <v>0</v>
      </c>
      <c r="B379">
        <v>36</v>
      </c>
      <c r="C379">
        <v>1</v>
      </c>
      <c r="D379">
        <v>2</v>
      </c>
      <c r="E379">
        <v>4</v>
      </c>
      <c r="F379">
        <v>1</v>
      </c>
      <c r="G379">
        <v>3</v>
      </c>
      <c r="H379">
        <v>3</v>
      </c>
      <c r="I379">
        <v>1</v>
      </c>
      <c r="J379">
        <v>4</v>
      </c>
      <c r="K379">
        <v>0</v>
      </c>
      <c r="L379">
        <v>2</v>
      </c>
      <c r="M379">
        <v>3</v>
      </c>
      <c r="N379">
        <v>2</v>
      </c>
      <c r="O379">
        <v>2</v>
      </c>
      <c r="P379">
        <v>2</v>
      </c>
      <c r="Q379">
        <v>2</v>
      </c>
      <c r="R379">
        <f t="array" ref="R379">SUM(B379:Q379*TRANSPOSE($V$18:$V$33))+$V$17</f>
        <v>2.3690385457231566E-2</v>
      </c>
      <c r="S379" s="9">
        <f t="shared" si="5"/>
        <v>0.50592170538886017</v>
      </c>
    </row>
    <row r="380" spans="1:19" x14ac:dyDescent="0.3">
      <c r="A380">
        <v>1</v>
      </c>
      <c r="B380">
        <v>34</v>
      </c>
      <c r="C380">
        <v>2</v>
      </c>
      <c r="D380">
        <v>19</v>
      </c>
      <c r="E380">
        <v>1</v>
      </c>
      <c r="F380">
        <v>0</v>
      </c>
      <c r="G380">
        <v>4</v>
      </c>
      <c r="H380">
        <v>4</v>
      </c>
      <c r="I380">
        <v>0</v>
      </c>
      <c r="J380">
        <v>8</v>
      </c>
      <c r="K380">
        <v>1</v>
      </c>
      <c r="L380">
        <v>2</v>
      </c>
      <c r="M380">
        <v>2</v>
      </c>
      <c r="N380">
        <v>5</v>
      </c>
      <c r="O380">
        <v>2</v>
      </c>
      <c r="P380">
        <v>0</v>
      </c>
      <c r="Q380">
        <v>4</v>
      </c>
      <c r="R380">
        <f t="array" ref="R380">SUM(B380:Q380*TRANSPOSE($V$18:$V$33))+$V$17</f>
        <v>0.52815258535032861</v>
      </c>
      <c r="S380" s="9">
        <f t="shared" si="5"/>
        <v>0.6290393505050963</v>
      </c>
    </row>
    <row r="381" spans="1:19" x14ac:dyDescent="0.3">
      <c r="A381">
        <v>0</v>
      </c>
      <c r="B381">
        <v>55</v>
      </c>
      <c r="C381">
        <v>1</v>
      </c>
      <c r="D381">
        <v>2</v>
      </c>
      <c r="E381">
        <v>3</v>
      </c>
      <c r="F381">
        <v>1</v>
      </c>
      <c r="G381">
        <v>3</v>
      </c>
      <c r="H381">
        <v>4</v>
      </c>
      <c r="I381">
        <v>0</v>
      </c>
      <c r="J381">
        <v>2</v>
      </c>
      <c r="K381">
        <v>1</v>
      </c>
      <c r="L381">
        <v>3</v>
      </c>
      <c r="M381">
        <v>3</v>
      </c>
      <c r="N381">
        <v>5</v>
      </c>
      <c r="O381">
        <v>4</v>
      </c>
      <c r="P381">
        <v>1</v>
      </c>
      <c r="Q381">
        <v>2</v>
      </c>
      <c r="R381">
        <f t="array" ref="R381">SUM(B381:Q381*TRANSPOSE($V$18:$V$33))+$V$17</f>
        <v>0.11536952272272394</v>
      </c>
      <c r="S381" s="9">
        <f t="shared" si="5"/>
        <v>0.52880745131901874</v>
      </c>
    </row>
    <row r="382" spans="1:19" x14ac:dyDescent="0.3">
      <c r="A382">
        <v>0</v>
      </c>
      <c r="B382">
        <v>24</v>
      </c>
      <c r="C382">
        <v>2</v>
      </c>
      <c r="D382">
        <v>10</v>
      </c>
      <c r="E382">
        <v>4</v>
      </c>
      <c r="F382">
        <v>1</v>
      </c>
      <c r="G382">
        <v>3</v>
      </c>
      <c r="H382">
        <v>3</v>
      </c>
      <c r="I382">
        <v>2</v>
      </c>
      <c r="J382">
        <v>1</v>
      </c>
      <c r="K382">
        <v>1</v>
      </c>
      <c r="L382">
        <v>4</v>
      </c>
      <c r="M382">
        <v>4</v>
      </c>
      <c r="N382">
        <v>5</v>
      </c>
      <c r="O382">
        <v>2</v>
      </c>
      <c r="P382">
        <v>0</v>
      </c>
      <c r="Q382">
        <v>3</v>
      </c>
      <c r="R382">
        <f t="array" ref="R382">SUM(B382:Q382*TRANSPOSE($V$18:$V$33))+$V$17</f>
        <v>0.16559658441236047</v>
      </c>
      <c r="S382" s="9">
        <f t="shared" si="5"/>
        <v>0.54130053692433322</v>
      </c>
    </row>
    <row r="383" spans="1:19" x14ac:dyDescent="0.3">
      <c r="A383">
        <v>0</v>
      </c>
      <c r="B383">
        <v>30</v>
      </c>
      <c r="C383">
        <v>2</v>
      </c>
      <c r="D383">
        <v>2</v>
      </c>
      <c r="E383">
        <v>3</v>
      </c>
      <c r="F383">
        <v>0</v>
      </c>
      <c r="G383">
        <v>3</v>
      </c>
      <c r="H383">
        <v>2</v>
      </c>
      <c r="I383">
        <v>1</v>
      </c>
      <c r="J383">
        <v>1</v>
      </c>
      <c r="K383">
        <v>0</v>
      </c>
      <c r="L383">
        <v>1</v>
      </c>
      <c r="M383">
        <v>3</v>
      </c>
      <c r="N383">
        <v>1</v>
      </c>
      <c r="O383">
        <v>0</v>
      </c>
      <c r="P383">
        <v>0</v>
      </c>
      <c r="Q383">
        <v>0</v>
      </c>
      <c r="R383">
        <f t="array" ref="R383">SUM(B383:Q383*TRANSPOSE($V$18:$V$33))+$V$17</f>
        <v>0.2141276047984807</v>
      </c>
      <c r="S383" s="9">
        <f t="shared" si="5"/>
        <v>0.55332280812292811</v>
      </c>
    </row>
    <row r="384" spans="1:19" x14ac:dyDescent="0.3">
      <c r="A384">
        <v>1</v>
      </c>
      <c r="B384">
        <v>26</v>
      </c>
      <c r="C384">
        <v>1</v>
      </c>
      <c r="D384">
        <v>3</v>
      </c>
      <c r="E384">
        <v>3</v>
      </c>
      <c r="F384">
        <v>0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3</v>
      </c>
      <c r="M384">
        <v>3</v>
      </c>
      <c r="N384">
        <v>6</v>
      </c>
      <c r="O384">
        <v>4</v>
      </c>
      <c r="P384">
        <v>0</v>
      </c>
      <c r="Q384">
        <v>4</v>
      </c>
      <c r="R384">
        <f t="array" ref="R384">SUM(B384:Q384*TRANSPOSE($V$18:$V$33))+$V$17</f>
        <v>0.19077675772123559</v>
      </c>
      <c r="S384" s="9">
        <f t="shared" si="5"/>
        <v>0.54754515799812253</v>
      </c>
    </row>
    <row r="385" spans="1:19" x14ac:dyDescent="0.3">
      <c r="A385">
        <v>0</v>
      </c>
      <c r="B385">
        <v>22</v>
      </c>
      <c r="C385">
        <v>1</v>
      </c>
      <c r="D385">
        <v>11</v>
      </c>
      <c r="E385">
        <v>1</v>
      </c>
      <c r="F385">
        <v>1</v>
      </c>
      <c r="G385">
        <v>3</v>
      </c>
      <c r="H385">
        <v>2</v>
      </c>
      <c r="I385">
        <v>1</v>
      </c>
      <c r="J385">
        <v>1</v>
      </c>
      <c r="K385">
        <v>0</v>
      </c>
      <c r="L385">
        <v>4</v>
      </c>
      <c r="M385">
        <v>3</v>
      </c>
      <c r="N385">
        <v>2</v>
      </c>
      <c r="O385">
        <v>1</v>
      </c>
      <c r="P385">
        <v>1</v>
      </c>
      <c r="Q385">
        <v>2</v>
      </c>
      <c r="R385">
        <f t="array" ref="R385">SUM(B385:Q385*TRANSPOSE($V$18:$V$33))+$V$17</f>
        <v>0.22015588732858404</v>
      </c>
      <c r="S385" s="9">
        <f t="shared" si="5"/>
        <v>0.55481210074046672</v>
      </c>
    </row>
    <row r="386" spans="1:19" x14ac:dyDescent="0.3">
      <c r="A386">
        <v>0</v>
      </c>
      <c r="B386">
        <v>36</v>
      </c>
      <c r="C386">
        <v>2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1</v>
      </c>
      <c r="J386">
        <v>1</v>
      </c>
      <c r="K386">
        <v>0</v>
      </c>
      <c r="L386">
        <v>2</v>
      </c>
      <c r="M386">
        <v>3</v>
      </c>
      <c r="N386">
        <v>10</v>
      </c>
      <c r="O386">
        <v>9</v>
      </c>
      <c r="P386">
        <v>9</v>
      </c>
      <c r="Q386">
        <v>0</v>
      </c>
      <c r="R386">
        <f t="array" ref="R386">SUM(B386:Q386*TRANSPOSE($V$18:$V$33))+$V$17</f>
        <v>0.23779048874447362</v>
      </c>
      <c r="S386" s="9">
        <f t="shared" si="5"/>
        <v>0.55916300084842796</v>
      </c>
    </row>
    <row r="387" spans="1:19" x14ac:dyDescent="0.3">
      <c r="A387">
        <v>1</v>
      </c>
      <c r="B387">
        <v>30</v>
      </c>
      <c r="C387">
        <v>1</v>
      </c>
      <c r="D387">
        <v>4</v>
      </c>
      <c r="E387">
        <v>3</v>
      </c>
      <c r="F387">
        <v>0</v>
      </c>
      <c r="G387">
        <v>3</v>
      </c>
      <c r="H387">
        <v>4</v>
      </c>
      <c r="I387">
        <v>0</v>
      </c>
      <c r="J387">
        <v>9</v>
      </c>
      <c r="K387">
        <v>1</v>
      </c>
      <c r="L387">
        <v>3</v>
      </c>
      <c r="M387">
        <v>3</v>
      </c>
      <c r="N387">
        <v>1</v>
      </c>
      <c r="O387">
        <v>0</v>
      </c>
      <c r="P387">
        <v>0</v>
      </c>
      <c r="Q387">
        <v>0</v>
      </c>
      <c r="R387">
        <f t="array" ref="R387">SUM(B387:Q387*TRANSPOSE($V$18:$V$33))+$V$17</f>
        <v>0.46364086687343375</v>
      </c>
      <c r="S387" s="9">
        <f t="shared" ref="S387:S450" si="6">$X$1^R387/(1+$X$1^R387)</f>
        <v>0.61386614004059936</v>
      </c>
    </row>
    <row r="388" spans="1:19" x14ac:dyDescent="0.3">
      <c r="A388">
        <v>0</v>
      </c>
      <c r="B388">
        <v>37</v>
      </c>
      <c r="C388">
        <v>1</v>
      </c>
      <c r="D388">
        <v>14</v>
      </c>
      <c r="E388">
        <v>4</v>
      </c>
      <c r="F388">
        <v>1</v>
      </c>
      <c r="G388">
        <v>3</v>
      </c>
      <c r="H388">
        <v>1</v>
      </c>
      <c r="I388">
        <v>2</v>
      </c>
      <c r="J388">
        <v>1</v>
      </c>
      <c r="K388">
        <v>0</v>
      </c>
      <c r="L388">
        <v>3</v>
      </c>
      <c r="M388">
        <v>2</v>
      </c>
      <c r="N388">
        <v>18</v>
      </c>
      <c r="O388">
        <v>7</v>
      </c>
      <c r="P388">
        <v>12</v>
      </c>
      <c r="Q388">
        <v>17</v>
      </c>
      <c r="R388">
        <f t="array" ref="R388">SUM(B388:Q388*TRANSPOSE($V$18:$V$33))+$V$17</f>
        <v>-3.3353223078732452E-2</v>
      </c>
      <c r="S388" s="9">
        <f t="shared" si="6"/>
        <v>0.49166333144211671</v>
      </c>
    </row>
    <row r="389" spans="1:19" x14ac:dyDescent="0.3">
      <c r="A389">
        <v>0</v>
      </c>
      <c r="B389">
        <v>40</v>
      </c>
      <c r="C389">
        <v>2</v>
      </c>
      <c r="D389">
        <v>2</v>
      </c>
      <c r="E389">
        <v>4</v>
      </c>
      <c r="F389">
        <v>1</v>
      </c>
      <c r="G389">
        <v>3</v>
      </c>
      <c r="H389">
        <v>2</v>
      </c>
      <c r="I389">
        <v>2</v>
      </c>
      <c r="J389">
        <v>7</v>
      </c>
      <c r="K389">
        <v>0</v>
      </c>
      <c r="L389">
        <v>3</v>
      </c>
      <c r="M389">
        <v>3</v>
      </c>
      <c r="N389">
        <v>5</v>
      </c>
      <c r="O389">
        <v>4</v>
      </c>
      <c r="P389">
        <v>1</v>
      </c>
      <c r="Q389">
        <v>3</v>
      </c>
      <c r="R389">
        <f t="array" ref="R389">SUM(B389:Q389*TRANSPOSE($V$18:$V$33))+$V$17</f>
        <v>-1.5783971467356106E-2</v>
      </c>
      <c r="S389" s="9">
        <f t="shared" si="6"/>
        <v>0.49605449816637032</v>
      </c>
    </row>
    <row r="390" spans="1:19" x14ac:dyDescent="0.3">
      <c r="A390">
        <v>0</v>
      </c>
      <c r="B390">
        <v>42</v>
      </c>
      <c r="C390">
        <v>1</v>
      </c>
      <c r="D390">
        <v>1</v>
      </c>
      <c r="E390">
        <v>2</v>
      </c>
      <c r="F390">
        <v>1</v>
      </c>
      <c r="G390">
        <v>3</v>
      </c>
      <c r="H390">
        <v>1</v>
      </c>
      <c r="I390">
        <v>2</v>
      </c>
      <c r="J390">
        <v>3</v>
      </c>
      <c r="K390">
        <v>0</v>
      </c>
      <c r="L390">
        <v>2</v>
      </c>
      <c r="M390">
        <v>3</v>
      </c>
      <c r="N390">
        <v>5</v>
      </c>
      <c r="O390">
        <v>2</v>
      </c>
      <c r="P390">
        <v>1</v>
      </c>
      <c r="Q390">
        <v>2</v>
      </c>
      <c r="R390">
        <f t="array" ref="R390">SUM(B390:Q390*TRANSPOSE($V$18:$V$33))+$V$17</f>
        <v>4.5166945147917303E-2</v>
      </c>
      <c r="S390" s="9">
        <f t="shared" si="6"/>
        <v>0.51128864685493802</v>
      </c>
    </row>
    <row r="391" spans="1:19" x14ac:dyDescent="0.3">
      <c r="A391">
        <v>0</v>
      </c>
      <c r="B391">
        <v>37</v>
      </c>
      <c r="C391">
        <v>1</v>
      </c>
      <c r="D391">
        <v>10</v>
      </c>
      <c r="E391">
        <v>3</v>
      </c>
      <c r="F391">
        <v>0</v>
      </c>
      <c r="G391">
        <v>3</v>
      </c>
      <c r="H391">
        <v>2</v>
      </c>
      <c r="I391">
        <v>0</v>
      </c>
      <c r="J391">
        <v>2</v>
      </c>
      <c r="K391">
        <v>1</v>
      </c>
      <c r="L391">
        <v>4</v>
      </c>
      <c r="M391">
        <v>2</v>
      </c>
      <c r="N391">
        <v>1</v>
      </c>
      <c r="O391">
        <v>0</v>
      </c>
      <c r="P391">
        <v>0</v>
      </c>
      <c r="Q391">
        <v>1</v>
      </c>
      <c r="R391">
        <f t="array" ref="R391">SUM(B391:Q391*TRANSPOSE($V$18:$V$33))+$V$17</f>
        <v>0.41872440980725606</v>
      </c>
      <c r="S391" s="9">
        <f t="shared" si="6"/>
        <v>0.60316758043305663</v>
      </c>
    </row>
    <row r="392" spans="1:19" x14ac:dyDescent="0.3">
      <c r="A392">
        <v>0</v>
      </c>
      <c r="B392">
        <v>43</v>
      </c>
      <c r="C392">
        <v>1</v>
      </c>
      <c r="D392">
        <v>12</v>
      </c>
      <c r="E392">
        <v>1</v>
      </c>
      <c r="F392">
        <v>0</v>
      </c>
      <c r="G392">
        <v>2</v>
      </c>
      <c r="H392">
        <v>2</v>
      </c>
      <c r="I392">
        <v>2</v>
      </c>
      <c r="J392">
        <v>1</v>
      </c>
      <c r="K392">
        <v>0</v>
      </c>
      <c r="L392">
        <v>3</v>
      </c>
      <c r="M392">
        <v>3</v>
      </c>
      <c r="N392">
        <v>25</v>
      </c>
      <c r="O392">
        <v>10</v>
      </c>
      <c r="P392">
        <v>3</v>
      </c>
      <c r="Q392">
        <v>9</v>
      </c>
      <c r="R392">
        <f t="array" ref="R392">SUM(B392:Q392*TRANSPOSE($V$18:$V$33))+$V$17</f>
        <v>3.0713763154503471E-2</v>
      </c>
      <c r="S392" s="9">
        <f t="shared" si="6"/>
        <v>0.50767704128774493</v>
      </c>
    </row>
    <row r="393" spans="1:19" x14ac:dyDescent="0.3">
      <c r="A393">
        <v>0</v>
      </c>
      <c r="B393">
        <v>40</v>
      </c>
      <c r="C393">
        <v>1</v>
      </c>
      <c r="D393">
        <v>2</v>
      </c>
      <c r="E393">
        <v>2</v>
      </c>
      <c r="F393">
        <v>1</v>
      </c>
      <c r="G393">
        <v>2</v>
      </c>
      <c r="H393">
        <v>3</v>
      </c>
      <c r="I393">
        <v>1</v>
      </c>
      <c r="J393">
        <v>6</v>
      </c>
      <c r="K393">
        <v>0</v>
      </c>
      <c r="L393">
        <v>2</v>
      </c>
      <c r="M393">
        <v>3</v>
      </c>
      <c r="N393">
        <v>1</v>
      </c>
      <c r="O393">
        <v>0</v>
      </c>
      <c r="P393">
        <v>0</v>
      </c>
      <c r="Q393">
        <v>0</v>
      </c>
      <c r="R393">
        <f t="array" ref="R393">SUM(B393:Q393*TRANSPOSE($V$18:$V$33))+$V$17</f>
        <v>0.18277335598371658</v>
      </c>
      <c r="S393" s="9">
        <f t="shared" si="6"/>
        <v>0.5455618611433205</v>
      </c>
    </row>
    <row r="394" spans="1:19" x14ac:dyDescent="0.3">
      <c r="A394">
        <v>0</v>
      </c>
      <c r="B394">
        <v>54</v>
      </c>
      <c r="C394">
        <v>1</v>
      </c>
      <c r="D394">
        <v>5</v>
      </c>
      <c r="E394">
        <v>1</v>
      </c>
      <c r="F394">
        <v>0</v>
      </c>
      <c r="G394">
        <v>3</v>
      </c>
      <c r="H394">
        <v>1</v>
      </c>
      <c r="I394">
        <v>1</v>
      </c>
      <c r="J394">
        <v>4</v>
      </c>
      <c r="K394">
        <v>0</v>
      </c>
      <c r="L394">
        <v>3</v>
      </c>
      <c r="M394">
        <v>2</v>
      </c>
      <c r="N394">
        <v>4</v>
      </c>
      <c r="O394">
        <v>2</v>
      </c>
      <c r="P394">
        <v>1</v>
      </c>
      <c r="Q394">
        <v>2</v>
      </c>
      <c r="R394">
        <f t="array" ref="R394">SUM(B394:Q394*TRANSPOSE($V$18:$V$33))+$V$17</f>
        <v>0.1561106465293719</v>
      </c>
      <c r="S394" s="9">
        <f t="shared" si="6"/>
        <v>0.53894457190345624</v>
      </c>
    </row>
    <row r="395" spans="1:19" x14ac:dyDescent="0.3">
      <c r="A395">
        <v>0</v>
      </c>
      <c r="B395">
        <v>34</v>
      </c>
      <c r="C395">
        <v>2</v>
      </c>
      <c r="D395">
        <v>4</v>
      </c>
      <c r="E395">
        <v>3</v>
      </c>
      <c r="F395">
        <v>1</v>
      </c>
      <c r="G395">
        <v>3</v>
      </c>
      <c r="H395">
        <v>3</v>
      </c>
      <c r="I395">
        <v>1</v>
      </c>
      <c r="J395">
        <v>9</v>
      </c>
      <c r="K395">
        <v>0</v>
      </c>
      <c r="L395">
        <v>1</v>
      </c>
      <c r="M395">
        <v>3</v>
      </c>
      <c r="N395">
        <v>3</v>
      </c>
      <c r="O395">
        <v>2</v>
      </c>
      <c r="P395">
        <v>1</v>
      </c>
      <c r="Q395">
        <v>2</v>
      </c>
      <c r="R395">
        <f t="array" ref="R395">SUM(B395:Q395*TRANSPOSE($V$18:$V$33))+$V$17</f>
        <v>0.20215277796867925</v>
      </c>
      <c r="S395" s="9">
        <f t="shared" si="6"/>
        <v>0.5503616013231466</v>
      </c>
    </row>
    <row r="396" spans="1:19" x14ac:dyDescent="0.3">
      <c r="A396">
        <v>0</v>
      </c>
      <c r="B396">
        <v>31</v>
      </c>
      <c r="C396">
        <v>1</v>
      </c>
      <c r="D396">
        <v>7</v>
      </c>
      <c r="E396">
        <v>2</v>
      </c>
      <c r="F396">
        <v>1</v>
      </c>
      <c r="G396">
        <v>3</v>
      </c>
      <c r="H396">
        <v>1</v>
      </c>
      <c r="I396">
        <v>1</v>
      </c>
      <c r="J396">
        <v>1</v>
      </c>
      <c r="K396">
        <v>0</v>
      </c>
      <c r="L396">
        <v>2</v>
      </c>
      <c r="M396">
        <v>1</v>
      </c>
      <c r="N396">
        <v>13</v>
      </c>
      <c r="O396">
        <v>10</v>
      </c>
      <c r="P396">
        <v>3</v>
      </c>
      <c r="Q396">
        <v>12</v>
      </c>
      <c r="R396">
        <f t="array" ref="R396">SUM(B396:Q396*TRANSPOSE($V$18:$V$33))+$V$17</f>
        <v>9.2608863046040879E-2</v>
      </c>
      <c r="S396" s="9">
        <f t="shared" si="6"/>
        <v>0.52313328766741896</v>
      </c>
    </row>
    <row r="397" spans="1:19" x14ac:dyDescent="0.3">
      <c r="A397">
        <v>0</v>
      </c>
      <c r="B397">
        <v>43</v>
      </c>
      <c r="C397">
        <v>1</v>
      </c>
      <c r="D397">
        <v>21</v>
      </c>
      <c r="E397">
        <v>4</v>
      </c>
      <c r="F397">
        <v>0</v>
      </c>
      <c r="G397">
        <v>3</v>
      </c>
      <c r="H397">
        <v>4</v>
      </c>
      <c r="I397">
        <v>1</v>
      </c>
      <c r="J397">
        <v>7</v>
      </c>
      <c r="K397">
        <v>0</v>
      </c>
      <c r="L397">
        <v>1</v>
      </c>
      <c r="M397">
        <v>3</v>
      </c>
      <c r="N397">
        <v>3</v>
      </c>
      <c r="O397">
        <v>2</v>
      </c>
      <c r="P397">
        <v>1</v>
      </c>
      <c r="Q397">
        <v>2</v>
      </c>
      <c r="R397">
        <f t="array" ref="R397">SUM(B397:Q397*TRANSPOSE($V$18:$V$33))+$V$17</f>
        <v>9.5067408218707516E-2</v>
      </c>
      <c r="S397" s="9">
        <f t="shared" si="6"/>
        <v>0.52374650949917623</v>
      </c>
    </row>
    <row r="398" spans="1:19" x14ac:dyDescent="0.3">
      <c r="A398">
        <v>0</v>
      </c>
      <c r="B398">
        <v>43</v>
      </c>
      <c r="C398">
        <v>1</v>
      </c>
      <c r="D398">
        <v>8</v>
      </c>
      <c r="E398">
        <v>3</v>
      </c>
      <c r="F398">
        <v>1</v>
      </c>
      <c r="G398">
        <v>3</v>
      </c>
      <c r="H398">
        <v>3</v>
      </c>
      <c r="I398">
        <v>2</v>
      </c>
      <c r="J398">
        <v>4</v>
      </c>
      <c r="K398">
        <v>1</v>
      </c>
      <c r="L398">
        <v>4</v>
      </c>
      <c r="M398">
        <v>3</v>
      </c>
      <c r="N398">
        <v>5</v>
      </c>
      <c r="O398">
        <v>2</v>
      </c>
      <c r="P398">
        <v>0</v>
      </c>
      <c r="Q398">
        <v>2</v>
      </c>
      <c r="R398">
        <f t="array" ref="R398">SUM(B398:Q398*TRANSPOSE($V$18:$V$33))+$V$17</f>
        <v>0.11932373798950158</v>
      </c>
      <c r="S398" s="9">
        <f t="shared" si="6"/>
        <v>0.52979250801653299</v>
      </c>
    </row>
    <row r="399" spans="1:19" x14ac:dyDescent="0.3">
      <c r="A399">
        <v>0</v>
      </c>
      <c r="B399">
        <v>25</v>
      </c>
      <c r="C399">
        <v>2</v>
      </c>
      <c r="D399">
        <v>4</v>
      </c>
      <c r="E399">
        <v>2</v>
      </c>
      <c r="F399">
        <v>1</v>
      </c>
      <c r="G399">
        <v>2</v>
      </c>
      <c r="H399">
        <v>4</v>
      </c>
      <c r="I399">
        <v>0</v>
      </c>
      <c r="J399">
        <v>1</v>
      </c>
      <c r="K399">
        <v>1</v>
      </c>
      <c r="L399">
        <v>2</v>
      </c>
      <c r="M399">
        <v>3</v>
      </c>
      <c r="N399">
        <v>5</v>
      </c>
      <c r="O399">
        <v>4</v>
      </c>
      <c r="P399">
        <v>1</v>
      </c>
      <c r="Q399">
        <v>3</v>
      </c>
      <c r="R399">
        <f t="array" ref="R399">SUM(B399:Q399*TRANSPOSE($V$18:$V$33))+$V$17</f>
        <v>0.44968106806325681</v>
      </c>
      <c r="S399" s="9">
        <f t="shared" si="6"/>
        <v>0.61055231603250626</v>
      </c>
    </row>
    <row r="400" spans="1:19" x14ac:dyDescent="0.3">
      <c r="A400">
        <v>0</v>
      </c>
      <c r="B400">
        <v>37</v>
      </c>
      <c r="C400">
        <v>1</v>
      </c>
      <c r="D400">
        <v>25</v>
      </c>
      <c r="E400">
        <v>2</v>
      </c>
      <c r="F400">
        <v>1</v>
      </c>
      <c r="G400">
        <v>3</v>
      </c>
      <c r="H400">
        <v>3</v>
      </c>
      <c r="I400">
        <v>1</v>
      </c>
      <c r="J400">
        <v>3</v>
      </c>
      <c r="K400">
        <v>1</v>
      </c>
      <c r="L400">
        <v>1</v>
      </c>
      <c r="M400">
        <v>3</v>
      </c>
      <c r="N400">
        <v>13</v>
      </c>
      <c r="O400">
        <v>11</v>
      </c>
      <c r="P400">
        <v>10</v>
      </c>
      <c r="Q400">
        <v>7</v>
      </c>
      <c r="R400">
        <f t="array" ref="R400">SUM(B400:Q400*TRANSPOSE($V$18:$V$33))+$V$17</f>
        <v>0.3589936359155762</v>
      </c>
      <c r="S400" s="9">
        <f t="shared" si="6"/>
        <v>0.5887877878438883</v>
      </c>
    </row>
    <row r="401" spans="1:19" x14ac:dyDescent="0.3">
      <c r="A401">
        <v>0</v>
      </c>
      <c r="B401">
        <v>31</v>
      </c>
      <c r="C401">
        <v>1</v>
      </c>
      <c r="D401">
        <v>1</v>
      </c>
      <c r="E401">
        <v>4</v>
      </c>
      <c r="F401">
        <v>0</v>
      </c>
      <c r="G401">
        <v>2</v>
      </c>
      <c r="H401">
        <v>1</v>
      </c>
      <c r="I401">
        <v>1</v>
      </c>
      <c r="J401">
        <v>1</v>
      </c>
      <c r="K401">
        <v>0</v>
      </c>
      <c r="L401">
        <v>3</v>
      </c>
      <c r="M401">
        <v>3</v>
      </c>
      <c r="N401">
        <v>4</v>
      </c>
      <c r="O401">
        <v>2</v>
      </c>
      <c r="P401">
        <v>3</v>
      </c>
      <c r="Q401">
        <v>2</v>
      </c>
      <c r="R401">
        <f t="array" ref="R401">SUM(B401:Q401*TRANSPOSE($V$18:$V$33))+$V$17</f>
        <v>0.18254286212743187</v>
      </c>
      <c r="S401" s="9">
        <f t="shared" si="6"/>
        <v>0.54550472148285722</v>
      </c>
    </row>
    <row r="402" spans="1:19" x14ac:dyDescent="0.3">
      <c r="A402">
        <v>0</v>
      </c>
      <c r="B402">
        <v>39</v>
      </c>
      <c r="C402">
        <v>1</v>
      </c>
      <c r="D402">
        <v>1</v>
      </c>
      <c r="E402">
        <v>2</v>
      </c>
      <c r="F402">
        <v>0</v>
      </c>
      <c r="G402">
        <v>3</v>
      </c>
      <c r="H402">
        <v>3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21</v>
      </c>
      <c r="O402">
        <v>8</v>
      </c>
      <c r="P402">
        <v>1</v>
      </c>
      <c r="Q402">
        <v>6</v>
      </c>
      <c r="R402">
        <f t="array" ref="R402">SUM(B402:Q402*TRANSPOSE($V$18:$V$33))+$V$17</f>
        <v>0.11516712265619111</v>
      </c>
      <c r="S402" s="9">
        <f t="shared" si="6"/>
        <v>0.52875702420316839</v>
      </c>
    </row>
    <row r="403" spans="1:19" x14ac:dyDescent="0.3">
      <c r="A403">
        <v>0</v>
      </c>
      <c r="B403">
        <v>56</v>
      </c>
      <c r="C403">
        <v>2</v>
      </c>
      <c r="D403">
        <v>6</v>
      </c>
      <c r="E403">
        <v>3</v>
      </c>
      <c r="F403">
        <v>1</v>
      </c>
      <c r="G403">
        <v>4</v>
      </c>
      <c r="H403">
        <v>1</v>
      </c>
      <c r="I403">
        <v>1</v>
      </c>
      <c r="J403">
        <v>9</v>
      </c>
      <c r="K403">
        <v>0</v>
      </c>
      <c r="L403">
        <v>4</v>
      </c>
      <c r="M403">
        <v>2</v>
      </c>
      <c r="N403">
        <v>7</v>
      </c>
      <c r="O403">
        <v>7</v>
      </c>
      <c r="P403">
        <v>7</v>
      </c>
      <c r="Q403">
        <v>7</v>
      </c>
      <c r="R403">
        <f t="array" ref="R403">SUM(B403:Q403*TRANSPOSE($V$18:$V$33))+$V$17</f>
        <v>2.5114270379723247E-2</v>
      </c>
      <c r="S403" s="9">
        <f t="shared" si="6"/>
        <v>0.50627758672471312</v>
      </c>
    </row>
    <row r="404" spans="1:19" x14ac:dyDescent="0.3">
      <c r="A404">
        <v>0</v>
      </c>
      <c r="B404">
        <v>30</v>
      </c>
      <c r="C404">
        <v>2</v>
      </c>
      <c r="D404">
        <v>12</v>
      </c>
      <c r="E404">
        <v>2</v>
      </c>
      <c r="F404">
        <v>1</v>
      </c>
      <c r="G404">
        <v>3</v>
      </c>
      <c r="H404">
        <v>3</v>
      </c>
      <c r="I404">
        <v>0</v>
      </c>
      <c r="J404">
        <v>0</v>
      </c>
      <c r="K404">
        <v>0</v>
      </c>
      <c r="L404">
        <v>2</v>
      </c>
      <c r="M404">
        <v>3</v>
      </c>
      <c r="N404">
        <v>5</v>
      </c>
      <c r="O404">
        <v>4</v>
      </c>
      <c r="P404">
        <v>4</v>
      </c>
      <c r="Q404">
        <v>4</v>
      </c>
      <c r="R404">
        <f t="array" ref="R404">SUM(B404:Q404*TRANSPOSE($V$18:$V$33))+$V$17</f>
        <v>0.22048000211862018</v>
      </c>
      <c r="S404" s="9">
        <f t="shared" si="6"/>
        <v>0.55489214595536751</v>
      </c>
    </row>
    <row r="405" spans="1:19" x14ac:dyDescent="0.3">
      <c r="A405">
        <v>0</v>
      </c>
      <c r="B405">
        <v>41</v>
      </c>
      <c r="C405">
        <v>2</v>
      </c>
      <c r="D405">
        <v>1</v>
      </c>
      <c r="E405">
        <v>2</v>
      </c>
      <c r="F405">
        <v>0</v>
      </c>
      <c r="G405">
        <v>4</v>
      </c>
      <c r="H405">
        <v>1</v>
      </c>
      <c r="I405">
        <v>1</v>
      </c>
      <c r="J405">
        <v>1</v>
      </c>
      <c r="K405">
        <v>0</v>
      </c>
      <c r="L405">
        <v>3</v>
      </c>
      <c r="M405">
        <v>3</v>
      </c>
      <c r="N405">
        <v>10</v>
      </c>
      <c r="O405">
        <v>7</v>
      </c>
      <c r="P405">
        <v>0</v>
      </c>
      <c r="Q405">
        <v>7</v>
      </c>
      <c r="R405">
        <f t="array" ref="R405">SUM(B405:Q405*TRANSPOSE($V$18:$V$33))+$V$17</f>
        <v>-1.0948199929594504E-2</v>
      </c>
      <c r="S405" s="9">
        <f t="shared" si="6"/>
        <v>0.49726326113707348</v>
      </c>
    </row>
    <row r="406" spans="1:19" x14ac:dyDescent="0.3">
      <c r="A406">
        <v>0</v>
      </c>
      <c r="B406">
        <v>28</v>
      </c>
      <c r="C406">
        <v>1</v>
      </c>
      <c r="D406">
        <v>17</v>
      </c>
      <c r="E406">
        <v>3</v>
      </c>
      <c r="F406">
        <v>0</v>
      </c>
      <c r="G406">
        <v>3</v>
      </c>
      <c r="H406">
        <v>1</v>
      </c>
      <c r="I406">
        <v>2</v>
      </c>
      <c r="J406">
        <v>1</v>
      </c>
      <c r="K406">
        <v>0</v>
      </c>
      <c r="L406">
        <v>4</v>
      </c>
      <c r="M406">
        <v>3</v>
      </c>
      <c r="N406">
        <v>10</v>
      </c>
      <c r="O406">
        <v>0</v>
      </c>
      <c r="P406">
        <v>1</v>
      </c>
      <c r="Q406">
        <v>8</v>
      </c>
      <c r="R406">
        <f t="array" ref="R406">SUM(B406:Q406*TRANSPOSE($V$18:$V$33))+$V$17</f>
        <v>9.0099962002514244E-2</v>
      </c>
      <c r="S406" s="9">
        <f t="shared" si="6"/>
        <v>0.52250743394458488</v>
      </c>
    </row>
    <row r="407" spans="1:19" x14ac:dyDescent="0.3">
      <c r="A407">
        <v>1</v>
      </c>
      <c r="B407">
        <v>25</v>
      </c>
      <c r="C407">
        <v>1</v>
      </c>
      <c r="D407">
        <v>3</v>
      </c>
      <c r="E407">
        <v>1</v>
      </c>
      <c r="F407">
        <v>0</v>
      </c>
      <c r="G407">
        <v>3</v>
      </c>
      <c r="H407">
        <v>1</v>
      </c>
      <c r="I407">
        <v>1</v>
      </c>
      <c r="J407">
        <v>5</v>
      </c>
      <c r="K407">
        <v>0</v>
      </c>
      <c r="L407">
        <v>3</v>
      </c>
      <c r="M407">
        <v>3</v>
      </c>
      <c r="N407">
        <v>2</v>
      </c>
      <c r="O407">
        <v>2</v>
      </c>
      <c r="P407">
        <v>0</v>
      </c>
      <c r="Q407">
        <v>2</v>
      </c>
      <c r="R407">
        <f t="array" ref="R407">SUM(B407:Q407*TRANSPOSE($V$18:$V$33))+$V$17</f>
        <v>0.30543666711904949</v>
      </c>
      <c r="S407" s="9">
        <f t="shared" si="6"/>
        <v>0.57576327889244316</v>
      </c>
    </row>
    <row r="408" spans="1:19" x14ac:dyDescent="0.3">
      <c r="A408">
        <v>0</v>
      </c>
      <c r="B408">
        <v>52</v>
      </c>
      <c r="C408">
        <v>1</v>
      </c>
      <c r="D408">
        <v>3</v>
      </c>
      <c r="E408">
        <v>4</v>
      </c>
      <c r="F408">
        <v>0</v>
      </c>
      <c r="G408">
        <v>2</v>
      </c>
      <c r="H408">
        <v>3</v>
      </c>
      <c r="I408">
        <v>1</v>
      </c>
      <c r="J408">
        <v>2</v>
      </c>
      <c r="K408">
        <v>1</v>
      </c>
      <c r="L408">
        <v>3</v>
      </c>
      <c r="M408">
        <v>3</v>
      </c>
      <c r="N408">
        <v>5</v>
      </c>
      <c r="O408">
        <v>4</v>
      </c>
      <c r="P408">
        <v>0</v>
      </c>
      <c r="Q408">
        <v>4</v>
      </c>
      <c r="R408">
        <f t="array" ref="R408">SUM(B408:Q408*TRANSPOSE($V$18:$V$33))+$V$17</f>
        <v>0.12891303695288292</v>
      </c>
      <c r="S408" s="9">
        <f t="shared" si="6"/>
        <v>0.53218037326439382</v>
      </c>
    </row>
    <row r="409" spans="1:19" x14ac:dyDescent="0.3">
      <c r="A409">
        <v>0</v>
      </c>
      <c r="B409">
        <v>45</v>
      </c>
      <c r="C409">
        <v>1</v>
      </c>
      <c r="D409">
        <v>10</v>
      </c>
      <c r="E409">
        <v>1</v>
      </c>
      <c r="F409">
        <v>0</v>
      </c>
      <c r="G409">
        <v>3</v>
      </c>
      <c r="H409">
        <v>4</v>
      </c>
      <c r="I409">
        <v>1</v>
      </c>
      <c r="J409">
        <v>3</v>
      </c>
      <c r="K409">
        <v>0</v>
      </c>
      <c r="L409">
        <v>4</v>
      </c>
      <c r="M409">
        <v>2</v>
      </c>
      <c r="N409">
        <v>2</v>
      </c>
      <c r="O409">
        <v>2</v>
      </c>
      <c r="P409">
        <v>0</v>
      </c>
      <c r="Q409">
        <v>2</v>
      </c>
      <c r="R409">
        <f t="array" ref="R409">SUM(B409:Q409*TRANSPOSE($V$18:$V$33))+$V$17</f>
        <v>6.3565022784460856E-2</v>
      </c>
      <c r="S409" s="9">
        <f t="shared" si="6"/>
        <v>0.51588426111273555</v>
      </c>
    </row>
    <row r="410" spans="1:19" x14ac:dyDescent="0.3">
      <c r="A410">
        <v>0</v>
      </c>
      <c r="B410">
        <v>52</v>
      </c>
      <c r="C410">
        <v>1</v>
      </c>
      <c r="D410">
        <v>4</v>
      </c>
      <c r="E410">
        <v>4</v>
      </c>
      <c r="F410">
        <v>1</v>
      </c>
      <c r="G410">
        <v>3</v>
      </c>
      <c r="H410">
        <v>4</v>
      </c>
      <c r="I410">
        <v>1</v>
      </c>
      <c r="J410">
        <v>2</v>
      </c>
      <c r="K410">
        <v>0</v>
      </c>
      <c r="L410">
        <v>4</v>
      </c>
      <c r="M410">
        <v>1</v>
      </c>
      <c r="N410">
        <v>5</v>
      </c>
      <c r="O410">
        <v>2</v>
      </c>
      <c r="P410">
        <v>1</v>
      </c>
      <c r="Q410">
        <v>4</v>
      </c>
      <c r="R410">
        <f t="array" ref="R410">SUM(B410:Q410*TRANSPOSE($V$18:$V$33))+$V$17</f>
        <v>-0.14770682048687522</v>
      </c>
      <c r="S410" s="9">
        <f t="shared" si="6"/>
        <v>0.46314409340501844</v>
      </c>
    </row>
    <row r="411" spans="1:19" x14ac:dyDescent="0.3">
      <c r="A411">
        <v>0</v>
      </c>
      <c r="B411">
        <v>42</v>
      </c>
      <c r="C411">
        <v>1</v>
      </c>
      <c r="D411">
        <v>29</v>
      </c>
      <c r="E411">
        <v>1</v>
      </c>
      <c r="F411">
        <v>1</v>
      </c>
      <c r="G411">
        <v>3</v>
      </c>
      <c r="H411">
        <v>3</v>
      </c>
      <c r="I411">
        <v>2</v>
      </c>
      <c r="J411">
        <v>2</v>
      </c>
      <c r="K411">
        <v>0</v>
      </c>
      <c r="L411">
        <v>2</v>
      </c>
      <c r="M411">
        <v>3</v>
      </c>
      <c r="N411">
        <v>5</v>
      </c>
      <c r="O411">
        <v>4</v>
      </c>
      <c r="P411">
        <v>0</v>
      </c>
      <c r="Q411">
        <v>2</v>
      </c>
      <c r="R411">
        <f t="array" ref="R411">SUM(B411:Q411*TRANSPOSE($V$18:$V$33))+$V$17</f>
        <v>5.4478827932137652E-2</v>
      </c>
      <c r="S411" s="9">
        <f t="shared" si="6"/>
        <v>0.51361492833779099</v>
      </c>
    </row>
    <row r="412" spans="1:19" x14ac:dyDescent="0.3">
      <c r="A412">
        <v>0</v>
      </c>
      <c r="B412">
        <v>30</v>
      </c>
      <c r="C412">
        <v>1</v>
      </c>
      <c r="D412">
        <v>2</v>
      </c>
      <c r="E412">
        <v>3</v>
      </c>
      <c r="F412">
        <v>1</v>
      </c>
      <c r="G412">
        <v>1</v>
      </c>
      <c r="H412">
        <v>4</v>
      </c>
      <c r="I412">
        <v>0</v>
      </c>
      <c r="J412">
        <v>2</v>
      </c>
      <c r="K412">
        <v>0</v>
      </c>
      <c r="L412">
        <v>3</v>
      </c>
      <c r="M412">
        <v>3</v>
      </c>
      <c r="N412">
        <v>5</v>
      </c>
      <c r="O412">
        <v>4</v>
      </c>
      <c r="P412">
        <v>0</v>
      </c>
      <c r="Q412">
        <v>2</v>
      </c>
      <c r="R412">
        <f t="array" ref="R412">SUM(B412:Q412*TRANSPOSE($V$18:$V$33))+$V$17</f>
        <v>0.17131398081855298</v>
      </c>
      <c r="S412" s="9">
        <f t="shared" si="6"/>
        <v>0.54271964754962176</v>
      </c>
    </row>
    <row r="413" spans="1:19" x14ac:dyDescent="0.3">
      <c r="A413">
        <v>0</v>
      </c>
      <c r="B413">
        <v>60</v>
      </c>
      <c r="C413">
        <v>1</v>
      </c>
      <c r="D413">
        <v>7</v>
      </c>
      <c r="E413">
        <v>1</v>
      </c>
      <c r="F413">
        <v>1</v>
      </c>
      <c r="G413">
        <v>3</v>
      </c>
      <c r="H413">
        <v>1</v>
      </c>
      <c r="I413">
        <v>1</v>
      </c>
      <c r="J413">
        <v>5</v>
      </c>
      <c r="K413">
        <v>0</v>
      </c>
      <c r="L413">
        <v>4</v>
      </c>
      <c r="M413">
        <v>1</v>
      </c>
      <c r="N413">
        <v>29</v>
      </c>
      <c r="O413">
        <v>8</v>
      </c>
      <c r="P413">
        <v>11</v>
      </c>
      <c r="Q413">
        <v>10</v>
      </c>
      <c r="R413">
        <f t="array" ref="R413">SUM(B413:Q413*TRANSPOSE($V$18:$V$33))+$V$17</f>
        <v>0.1246219799214705</v>
      </c>
      <c r="S413" s="9">
        <f t="shared" si="6"/>
        <v>0.5311120176194456</v>
      </c>
    </row>
    <row r="414" spans="1:19" x14ac:dyDescent="0.3">
      <c r="A414">
        <v>0</v>
      </c>
      <c r="B414">
        <v>46</v>
      </c>
      <c r="C414">
        <v>1</v>
      </c>
      <c r="D414">
        <v>18</v>
      </c>
      <c r="E414">
        <v>3</v>
      </c>
      <c r="F414">
        <v>1</v>
      </c>
      <c r="G414">
        <v>3</v>
      </c>
      <c r="H414">
        <v>3</v>
      </c>
      <c r="I414">
        <v>2</v>
      </c>
      <c r="J414">
        <v>2</v>
      </c>
      <c r="K414">
        <v>0</v>
      </c>
      <c r="L414">
        <v>3</v>
      </c>
      <c r="M414">
        <v>2</v>
      </c>
      <c r="N414">
        <v>10</v>
      </c>
      <c r="O414">
        <v>7</v>
      </c>
      <c r="P414">
        <v>0</v>
      </c>
      <c r="Q414">
        <v>8</v>
      </c>
      <c r="R414">
        <f t="array" ref="R414">SUM(B414:Q414*TRANSPOSE($V$18:$V$33))+$V$17</f>
        <v>-0.16305652163036388</v>
      </c>
      <c r="S414" s="9">
        <f t="shared" si="6"/>
        <v>0.45933014652348497</v>
      </c>
    </row>
    <row r="415" spans="1:19" x14ac:dyDescent="0.3">
      <c r="A415">
        <v>0</v>
      </c>
      <c r="B415">
        <v>42</v>
      </c>
      <c r="C415">
        <v>1</v>
      </c>
      <c r="D415">
        <v>28</v>
      </c>
      <c r="E415">
        <v>4</v>
      </c>
      <c r="F415">
        <v>1</v>
      </c>
      <c r="G415">
        <v>2</v>
      </c>
      <c r="H415">
        <v>4</v>
      </c>
      <c r="I415">
        <v>1</v>
      </c>
      <c r="J415">
        <v>0</v>
      </c>
      <c r="K415">
        <v>0</v>
      </c>
      <c r="L415">
        <v>4</v>
      </c>
      <c r="M415">
        <v>4</v>
      </c>
      <c r="N415">
        <v>6</v>
      </c>
      <c r="O415">
        <v>5</v>
      </c>
      <c r="P415">
        <v>0</v>
      </c>
      <c r="Q415">
        <v>4</v>
      </c>
      <c r="R415">
        <f t="array" ref="R415">SUM(B415:Q415*TRANSPOSE($V$18:$V$33))+$V$17</f>
        <v>-9.9631858447539745E-2</v>
      </c>
      <c r="S415" s="9">
        <f t="shared" si="6"/>
        <v>0.47511519521329182</v>
      </c>
    </row>
    <row r="416" spans="1:19" x14ac:dyDescent="0.3">
      <c r="A416">
        <v>1</v>
      </c>
      <c r="B416">
        <v>24</v>
      </c>
      <c r="C416">
        <v>2</v>
      </c>
      <c r="D416">
        <v>1</v>
      </c>
      <c r="E416">
        <v>1</v>
      </c>
      <c r="F416">
        <v>1</v>
      </c>
      <c r="G416">
        <v>3</v>
      </c>
      <c r="H416">
        <v>2</v>
      </c>
      <c r="I416">
        <v>0</v>
      </c>
      <c r="J416">
        <v>1</v>
      </c>
      <c r="K416">
        <v>1</v>
      </c>
      <c r="L416">
        <v>2</v>
      </c>
      <c r="M416">
        <v>3</v>
      </c>
      <c r="N416">
        <v>5</v>
      </c>
      <c r="O416">
        <v>3</v>
      </c>
      <c r="P416">
        <v>1</v>
      </c>
      <c r="Q416">
        <v>4</v>
      </c>
      <c r="R416">
        <f t="array" ref="R416">SUM(B416:Q416*TRANSPOSE($V$18:$V$33))+$V$17</f>
        <v>0.50516999588496936</v>
      </c>
      <c r="S416" s="9">
        <f t="shared" si="6"/>
        <v>0.62366123450349542</v>
      </c>
    </row>
    <row r="417" spans="1:19" x14ac:dyDescent="0.3">
      <c r="A417">
        <v>1</v>
      </c>
      <c r="B417">
        <v>34</v>
      </c>
      <c r="C417">
        <v>2</v>
      </c>
      <c r="D417">
        <v>6</v>
      </c>
      <c r="E417">
        <v>4</v>
      </c>
      <c r="F417">
        <v>1</v>
      </c>
      <c r="G417">
        <v>1</v>
      </c>
      <c r="H417">
        <v>3</v>
      </c>
      <c r="I417">
        <v>2</v>
      </c>
      <c r="J417">
        <v>0</v>
      </c>
      <c r="K417">
        <v>0</v>
      </c>
      <c r="L417">
        <v>4</v>
      </c>
      <c r="M417">
        <v>2</v>
      </c>
      <c r="N417">
        <v>2</v>
      </c>
      <c r="O417">
        <v>2</v>
      </c>
      <c r="P417">
        <v>1</v>
      </c>
      <c r="Q417">
        <v>0</v>
      </c>
      <c r="R417">
        <f t="array" ref="R417">SUM(B417:Q417*TRANSPOSE($V$18:$V$33))+$V$17</f>
        <v>7.4575834329391855E-2</v>
      </c>
      <c r="S417" s="9">
        <f t="shared" si="6"/>
        <v>0.51863339220145643</v>
      </c>
    </row>
    <row r="418" spans="1:19" x14ac:dyDescent="0.3">
      <c r="A418">
        <v>0</v>
      </c>
      <c r="B418">
        <v>38</v>
      </c>
      <c r="C418">
        <v>1</v>
      </c>
      <c r="D418">
        <v>2</v>
      </c>
      <c r="E418">
        <v>4</v>
      </c>
      <c r="F418">
        <v>0</v>
      </c>
      <c r="G418">
        <v>3</v>
      </c>
      <c r="H418">
        <v>4</v>
      </c>
      <c r="I418">
        <v>1</v>
      </c>
      <c r="J418">
        <v>1</v>
      </c>
      <c r="K418">
        <v>1</v>
      </c>
      <c r="L418">
        <v>3</v>
      </c>
      <c r="M418">
        <v>3</v>
      </c>
      <c r="N418">
        <v>1</v>
      </c>
      <c r="O418">
        <v>0</v>
      </c>
      <c r="P418">
        <v>0</v>
      </c>
      <c r="Q418">
        <v>0</v>
      </c>
      <c r="R418">
        <f t="array" ref="R418">SUM(B418:Q418*TRANSPOSE($V$18:$V$33))+$V$17</f>
        <v>0.17861805539669173</v>
      </c>
      <c r="S418" s="9">
        <f t="shared" si="6"/>
        <v>0.54453157517596751</v>
      </c>
    </row>
    <row r="419" spans="1:19" x14ac:dyDescent="0.3">
      <c r="A419">
        <v>0</v>
      </c>
      <c r="B419">
        <v>40</v>
      </c>
      <c r="C419">
        <v>2</v>
      </c>
      <c r="D419">
        <v>2</v>
      </c>
      <c r="E419">
        <v>3</v>
      </c>
      <c r="F419">
        <v>1</v>
      </c>
      <c r="G419">
        <v>3</v>
      </c>
      <c r="H419">
        <v>3</v>
      </c>
      <c r="I419">
        <v>1</v>
      </c>
      <c r="J419">
        <v>0</v>
      </c>
      <c r="K419">
        <v>0</v>
      </c>
      <c r="L419">
        <v>4</v>
      </c>
      <c r="M419">
        <v>3</v>
      </c>
      <c r="N419">
        <v>20</v>
      </c>
      <c r="O419">
        <v>15</v>
      </c>
      <c r="P419">
        <v>1</v>
      </c>
      <c r="Q419">
        <v>12</v>
      </c>
      <c r="R419">
        <f t="array" ref="R419">SUM(B419:Q419*TRANSPOSE($V$18:$V$33))+$V$17</f>
        <v>-0.23905251011485307</v>
      </c>
      <c r="S419" s="9">
        <f t="shared" si="6"/>
        <v>0.44052596672976219</v>
      </c>
    </row>
    <row r="420" spans="1:19" x14ac:dyDescent="0.3">
      <c r="A420">
        <v>0</v>
      </c>
      <c r="B420">
        <v>26</v>
      </c>
      <c r="C420">
        <v>1</v>
      </c>
      <c r="D420">
        <v>23</v>
      </c>
      <c r="E420">
        <v>1</v>
      </c>
      <c r="F420">
        <v>1</v>
      </c>
      <c r="G420">
        <v>3</v>
      </c>
      <c r="H420">
        <v>4</v>
      </c>
      <c r="I420">
        <v>2</v>
      </c>
      <c r="J420">
        <v>1</v>
      </c>
      <c r="K420">
        <v>0</v>
      </c>
      <c r="L420">
        <v>2</v>
      </c>
      <c r="M420">
        <v>1</v>
      </c>
      <c r="N420">
        <v>3</v>
      </c>
      <c r="O420">
        <v>2</v>
      </c>
      <c r="P420">
        <v>0</v>
      </c>
      <c r="Q420">
        <v>2</v>
      </c>
      <c r="R420">
        <f t="array" ref="R420">SUM(B420:Q420*TRANSPOSE($V$18:$V$33))+$V$17</f>
        <v>0.16026177760480564</v>
      </c>
      <c r="S420" s="9">
        <f t="shared" si="6"/>
        <v>0.539975783614149</v>
      </c>
    </row>
    <row r="421" spans="1:19" x14ac:dyDescent="0.3">
      <c r="A421">
        <v>0</v>
      </c>
      <c r="B421">
        <v>30</v>
      </c>
      <c r="C421">
        <v>1</v>
      </c>
      <c r="D421">
        <v>3</v>
      </c>
      <c r="E421">
        <v>3</v>
      </c>
      <c r="F421">
        <v>0</v>
      </c>
      <c r="G421">
        <v>3</v>
      </c>
      <c r="H421">
        <v>4</v>
      </c>
      <c r="I421">
        <v>1</v>
      </c>
      <c r="J421">
        <v>4</v>
      </c>
      <c r="K421">
        <v>0</v>
      </c>
      <c r="L421">
        <v>3</v>
      </c>
      <c r="M421">
        <v>1</v>
      </c>
      <c r="N421">
        <v>5</v>
      </c>
      <c r="O421">
        <v>3</v>
      </c>
      <c r="P421">
        <v>1</v>
      </c>
      <c r="Q421">
        <v>4</v>
      </c>
      <c r="R421">
        <f t="array" ref="R421">SUM(B421:Q421*TRANSPOSE($V$18:$V$33))+$V$17</f>
        <v>0.1063336378075177</v>
      </c>
      <c r="S421" s="9">
        <f t="shared" si="6"/>
        <v>0.52655564136634514</v>
      </c>
    </row>
    <row r="422" spans="1:19" x14ac:dyDescent="0.3">
      <c r="A422">
        <v>0</v>
      </c>
      <c r="B422">
        <v>29</v>
      </c>
      <c r="C422">
        <v>1</v>
      </c>
      <c r="D422">
        <v>3</v>
      </c>
      <c r="E422">
        <v>2</v>
      </c>
      <c r="F422">
        <v>0</v>
      </c>
      <c r="G422">
        <v>2</v>
      </c>
      <c r="H422">
        <v>3</v>
      </c>
      <c r="I422">
        <v>1</v>
      </c>
      <c r="J422">
        <v>1</v>
      </c>
      <c r="K422">
        <v>0</v>
      </c>
      <c r="L422">
        <v>3</v>
      </c>
      <c r="M422">
        <v>3</v>
      </c>
      <c r="N422">
        <v>10</v>
      </c>
      <c r="O422">
        <v>2</v>
      </c>
      <c r="P422">
        <v>0</v>
      </c>
      <c r="Q422">
        <v>7</v>
      </c>
      <c r="R422">
        <f t="array" ref="R422">SUM(B422:Q422*TRANSPOSE($V$18:$V$33))+$V$17</f>
        <v>0.13025729980524769</v>
      </c>
      <c r="S422" s="9">
        <f t="shared" si="6"/>
        <v>0.53251499766582167</v>
      </c>
    </row>
    <row r="423" spans="1:19" x14ac:dyDescent="0.3">
      <c r="A423">
        <v>1</v>
      </c>
      <c r="B423">
        <v>29</v>
      </c>
      <c r="C423">
        <v>1</v>
      </c>
      <c r="D423">
        <v>25</v>
      </c>
      <c r="E423">
        <v>3</v>
      </c>
      <c r="F423">
        <v>1</v>
      </c>
      <c r="G423">
        <v>2</v>
      </c>
      <c r="H423">
        <v>2</v>
      </c>
      <c r="I423">
        <v>1</v>
      </c>
      <c r="J423">
        <v>5</v>
      </c>
      <c r="K423">
        <v>0</v>
      </c>
      <c r="L423">
        <v>2</v>
      </c>
      <c r="M423">
        <v>4</v>
      </c>
      <c r="N423">
        <v>2</v>
      </c>
      <c r="O423">
        <v>2</v>
      </c>
      <c r="P423">
        <v>1</v>
      </c>
      <c r="Q423">
        <v>1</v>
      </c>
      <c r="R423">
        <f t="array" ref="R423">SUM(B423:Q423*TRANSPOSE($V$18:$V$33))+$V$17</f>
        <v>0.26930754169894999</v>
      </c>
      <c r="S423" s="9">
        <f t="shared" si="6"/>
        <v>0.56691604387656847</v>
      </c>
    </row>
    <row r="424" spans="1:19" x14ac:dyDescent="0.3">
      <c r="A424">
        <v>1</v>
      </c>
      <c r="B424">
        <v>19</v>
      </c>
      <c r="C424">
        <v>0</v>
      </c>
      <c r="D424">
        <v>2</v>
      </c>
      <c r="E424">
        <v>1</v>
      </c>
      <c r="F424">
        <v>0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3</v>
      </c>
      <c r="M424">
        <v>4</v>
      </c>
      <c r="N424">
        <v>1</v>
      </c>
      <c r="O424">
        <v>0</v>
      </c>
      <c r="P424">
        <v>0</v>
      </c>
      <c r="Q424">
        <v>0</v>
      </c>
      <c r="R424">
        <f t="array" ref="R424">SUM(B424:Q424*TRANSPOSE($V$18:$V$33))+$V$17</f>
        <v>0.27479026497135206</v>
      </c>
      <c r="S424" s="9">
        <f t="shared" si="6"/>
        <v>0.56826153786365374</v>
      </c>
    </row>
    <row r="425" spans="1:19" x14ac:dyDescent="0.3">
      <c r="A425">
        <v>0</v>
      </c>
      <c r="B425">
        <v>30</v>
      </c>
      <c r="C425">
        <v>2</v>
      </c>
      <c r="D425">
        <v>22</v>
      </c>
      <c r="E425">
        <v>3</v>
      </c>
      <c r="F425">
        <v>1</v>
      </c>
      <c r="G425">
        <v>3</v>
      </c>
      <c r="H425">
        <v>1</v>
      </c>
      <c r="I425">
        <v>1</v>
      </c>
      <c r="J425">
        <v>0</v>
      </c>
      <c r="K425">
        <v>0</v>
      </c>
      <c r="L425">
        <v>3</v>
      </c>
      <c r="M425">
        <v>3</v>
      </c>
      <c r="N425">
        <v>9</v>
      </c>
      <c r="O425">
        <v>8</v>
      </c>
      <c r="P425">
        <v>7</v>
      </c>
      <c r="Q425">
        <v>8</v>
      </c>
      <c r="R425">
        <f t="array" ref="R425">SUM(B425:Q425*TRANSPOSE($V$18:$V$33))+$V$17</f>
        <v>0.15530156946841933</v>
      </c>
      <c r="S425" s="9">
        <f t="shared" si="6"/>
        <v>0.53874354427127469</v>
      </c>
    </row>
    <row r="426" spans="1:19" x14ac:dyDescent="0.3">
      <c r="A426">
        <v>0</v>
      </c>
      <c r="B426">
        <v>57</v>
      </c>
      <c r="C426">
        <v>2</v>
      </c>
      <c r="D426">
        <v>29</v>
      </c>
      <c r="E426">
        <v>1</v>
      </c>
      <c r="F426">
        <v>0</v>
      </c>
      <c r="G426">
        <v>2</v>
      </c>
      <c r="H426">
        <v>4</v>
      </c>
      <c r="I426">
        <v>2</v>
      </c>
      <c r="J426">
        <v>3</v>
      </c>
      <c r="K426">
        <v>0</v>
      </c>
      <c r="L426">
        <v>3</v>
      </c>
      <c r="M426">
        <v>2</v>
      </c>
      <c r="N426">
        <v>1</v>
      </c>
      <c r="O426">
        <v>0</v>
      </c>
      <c r="P426">
        <v>0</v>
      </c>
      <c r="Q426">
        <v>0</v>
      </c>
      <c r="R426">
        <f t="array" ref="R426">SUM(B426:Q426*TRANSPOSE($V$18:$V$33))+$V$17</f>
        <v>0.13398135657273513</v>
      </c>
      <c r="S426" s="9">
        <f t="shared" si="6"/>
        <v>0.53344186527659765</v>
      </c>
    </row>
    <row r="427" spans="1:19" x14ac:dyDescent="0.3">
      <c r="A427">
        <v>0</v>
      </c>
      <c r="B427">
        <v>50</v>
      </c>
      <c r="C427">
        <v>1</v>
      </c>
      <c r="D427">
        <v>29</v>
      </c>
      <c r="E427">
        <v>2</v>
      </c>
      <c r="F427">
        <v>0</v>
      </c>
      <c r="G427">
        <v>2</v>
      </c>
      <c r="H427">
        <v>3</v>
      </c>
      <c r="I427">
        <v>1</v>
      </c>
      <c r="J427">
        <v>0</v>
      </c>
      <c r="K427">
        <v>0</v>
      </c>
      <c r="L427">
        <v>2</v>
      </c>
      <c r="M427">
        <v>3</v>
      </c>
      <c r="N427">
        <v>27</v>
      </c>
      <c r="O427">
        <v>10</v>
      </c>
      <c r="P427">
        <v>15</v>
      </c>
      <c r="Q427">
        <v>7</v>
      </c>
      <c r="R427">
        <f t="array" ref="R427">SUM(B427:Q427*TRANSPOSE($V$18:$V$33))+$V$17</f>
        <v>0.20640340577139815</v>
      </c>
      <c r="S427" s="9">
        <f t="shared" si="6"/>
        <v>0.55141314172107248</v>
      </c>
    </row>
    <row r="428" spans="1:19" x14ac:dyDescent="0.3">
      <c r="A428">
        <v>0</v>
      </c>
      <c r="B428">
        <v>30</v>
      </c>
      <c r="C428">
        <v>1</v>
      </c>
      <c r="D428">
        <v>2</v>
      </c>
      <c r="E428">
        <v>3</v>
      </c>
      <c r="F428">
        <v>1</v>
      </c>
      <c r="G428">
        <v>3</v>
      </c>
      <c r="H428">
        <v>4</v>
      </c>
      <c r="I428">
        <v>0</v>
      </c>
      <c r="J428">
        <v>0</v>
      </c>
      <c r="K428">
        <v>0</v>
      </c>
      <c r="L428">
        <v>3</v>
      </c>
      <c r="M428">
        <v>2</v>
      </c>
      <c r="N428">
        <v>11</v>
      </c>
      <c r="O428">
        <v>7</v>
      </c>
      <c r="P428">
        <v>6</v>
      </c>
      <c r="Q428">
        <v>7</v>
      </c>
      <c r="R428">
        <f t="array" ref="R428">SUM(B428:Q428*TRANSPOSE($V$18:$V$33))+$V$17</f>
        <v>4.9467298218812794E-2</v>
      </c>
      <c r="S428" s="9">
        <f t="shared" si="6"/>
        <v>0.51236302189482075</v>
      </c>
    </row>
    <row r="429" spans="1:19" x14ac:dyDescent="0.3">
      <c r="A429">
        <v>0</v>
      </c>
      <c r="B429">
        <v>60</v>
      </c>
      <c r="C429">
        <v>2</v>
      </c>
      <c r="D429">
        <v>28</v>
      </c>
      <c r="E429">
        <v>3</v>
      </c>
      <c r="F429">
        <v>1</v>
      </c>
      <c r="G429">
        <v>2</v>
      </c>
      <c r="H429">
        <v>1</v>
      </c>
      <c r="I429">
        <v>1</v>
      </c>
      <c r="J429">
        <v>4</v>
      </c>
      <c r="K429">
        <v>0</v>
      </c>
      <c r="L429">
        <v>4</v>
      </c>
      <c r="M429">
        <v>4</v>
      </c>
      <c r="N429">
        <v>18</v>
      </c>
      <c r="O429">
        <v>13</v>
      </c>
      <c r="P429">
        <v>13</v>
      </c>
      <c r="Q429">
        <v>11</v>
      </c>
      <c r="R429">
        <f t="array" ref="R429">SUM(B429:Q429*TRANSPOSE($V$18:$V$33))+$V$17</f>
        <v>4.9535941813742768E-2</v>
      </c>
      <c r="S429" s="9">
        <f t="shared" si="6"/>
        <v>0.51238017050898454</v>
      </c>
    </row>
    <row r="430" spans="1:19" x14ac:dyDescent="0.3">
      <c r="A430">
        <v>0</v>
      </c>
      <c r="B430">
        <v>47</v>
      </c>
      <c r="C430">
        <v>1</v>
      </c>
      <c r="D430">
        <v>2</v>
      </c>
      <c r="E430">
        <v>1</v>
      </c>
      <c r="F430">
        <v>1</v>
      </c>
      <c r="G430">
        <v>3</v>
      </c>
      <c r="H430">
        <v>4</v>
      </c>
      <c r="I430">
        <v>2</v>
      </c>
      <c r="J430">
        <v>5</v>
      </c>
      <c r="K430">
        <v>0</v>
      </c>
      <c r="L430">
        <v>3</v>
      </c>
      <c r="M430">
        <v>3</v>
      </c>
      <c r="N430">
        <v>5</v>
      </c>
      <c r="O430">
        <v>0</v>
      </c>
      <c r="P430">
        <v>0</v>
      </c>
      <c r="Q430">
        <v>4</v>
      </c>
      <c r="R430">
        <f t="array" ref="R430">SUM(B430:Q430*TRANSPOSE($V$18:$V$33))+$V$17</f>
        <v>-6.4126621515211646E-2</v>
      </c>
      <c r="S430" s="9">
        <f t="shared" si="6"/>
        <v>0.48397549669855694</v>
      </c>
    </row>
    <row r="431" spans="1:19" x14ac:dyDescent="0.3">
      <c r="A431">
        <v>0</v>
      </c>
      <c r="B431">
        <v>46</v>
      </c>
      <c r="C431">
        <v>1</v>
      </c>
      <c r="D431">
        <v>2</v>
      </c>
      <c r="E431">
        <v>1</v>
      </c>
      <c r="F431">
        <v>0</v>
      </c>
      <c r="G431">
        <v>3</v>
      </c>
      <c r="H431">
        <v>3</v>
      </c>
      <c r="I431">
        <v>1</v>
      </c>
      <c r="J431">
        <v>6</v>
      </c>
      <c r="K431">
        <v>0</v>
      </c>
      <c r="L431">
        <v>3</v>
      </c>
      <c r="M431">
        <v>1</v>
      </c>
      <c r="N431">
        <v>3</v>
      </c>
      <c r="O431">
        <v>2</v>
      </c>
      <c r="P431">
        <v>0</v>
      </c>
      <c r="Q431">
        <v>1</v>
      </c>
      <c r="R431">
        <f t="array" ref="R431">SUM(B431:Q431*TRANSPOSE($V$18:$V$33))+$V$17</f>
        <v>0.1728514217331063</v>
      </c>
      <c r="S431" s="9">
        <f t="shared" si="6"/>
        <v>0.54310113730778165</v>
      </c>
    </row>
    <row r="432" spans="1:19" x14ac:dyDescent="0.3">
      <c r="A432">
        <v>0</v>
      </c>
      <c r="B432">
        <v>35</v>
      </c>
      <c r="C432">
        <v>1</v>
      </c>
      <c r="D432">
        <v>22</v>
      </c>
      <c r="E432">
        <v>4</v>
      </c>
      <c r="F432">
        <v>0</v>
      </c>
      <c r="G432">
        <v>1</v>
      </c>
      <c r="H432">
        <v>3</v>
      </c>
      <c r="I432">
        <v>0</v>
      </c>
      <c r="J432">
        <v>0</v>
      </c>
      <c r="K432">
        <v>0</v>
      </c>
      <c r="L432">
        <v>3</v>
      </c>
      <c r="M432">
        <v>3</v>
      </c>
      <c r="N432">
        <v>5</v>
      </c>
      <c r="O432">
        <v>4</v>
      </c>
      <c r="P432">
        <v>4</v>
      </c>
      <c r="Q432">
        <v>3</v>
      </c>
      <c r="R432">
        <f t="array" ref="R432">SUM(B432:Q432*TRANSPOSE($V$18:$V$33))+$V$17</f>
        <v>0.2522974735840936</v>
      </c>
      <c r="S432" s="9">
        <f t="shared" si="6"/>
        <v>0.56273546956954523</v>
      </c>
    </row>
    <row r="433" spans="1:19" x14ac:dyDescent="0.3">
      <c r="A433">
        <v>0</v>
      </c>
      <c r="B433">
        <v>54</v>
      </c>
      <c r="C433">
        <v>1</v>
      </c>
      <c r="D433">
        <v>8</v>
      </c>
      <c r="E433">
        <v>3</v>
      </c>
      <c r="F433">
        <v>1</v>
      </c>
      <c r="G433">
        <v>3</v>
      </c>
      <c r="H433">
        <v>3</v>
      </c>
      <c r="I433">
        <v>0</v>
      </c>
      <c r="J433">
        <v>7</v>
      </c>
      <c r="K433">
        <v>0</v>
      </c>
      <c r="L433">
        <v>3</v>
      </c>
      <c r="M433">
        <v>3</v>
      </c>
      <c r="N433">
        <v>1</v>
      </c>
      <c r="O433">
        <v>0</v>
      </c>
      <c r="P433">
        <v>0</v>
      </c>
      <c r="Q433">
        <v>0</v>
      </c>
      <c r="R433">
        <f t="array" ref="R433">SUM(B433:Q433*TRANSPOSE($V$18:$V$33))+$V$17</f>
        <v>8.2116528867978156E-2</v>
      </c>
      <c r="S433" s="9">
        <f t="shared" si="6"/>
        <v>0.52051547915201535</v>
      </c>
    </row>
    <row r="434" spans="1:19" x14ac:dyDescent="0.3">
      <c r="A434">
        <v>0</v>
      </c>
      <c r="B434">
        <v>34</v>
      </c>
      <c r="C434">
        <v>1</v>
      </c>
      <c r="D434">
        <v>2</v>
      </c>
      <c r="E434">
        <v>4</v>
      </c>
      <c r="F434">
        <v>0</v>
      </c>
      <c r="G434">
        <v>2</v>
      </c>
      <c r="H434">
        <v>3</v>
      </c>
      <c r="I434">
        <v>2</v>
      </c>
      <c r="J434">
        <v>3</v>
      </c>
      <c r="K434">
        <v>0</v>
      </c>
      <c r="L434">
        <v>3</v>
      </c>
      <c r="M434">
        <v>3</v>
      </c>
      <c r="N434">
        <v>7</v>
      </c>
      <c r="O434">
        <v>3</v>
      </c>
      <c r="P434">
        <v>5</v>
      </c>
      <c r="Q434">
        <v>7</v>
      </c>
      <c r="R434">
        <f t="array" ref="R434">SUM(B434:Q434*TRANSPOSE($V$18:$V$33))+$V$17</f>
        <v>7.5383692494848109E-3</v>
      </c>
      <c r="S434" s="9">
        <f t="shared" si="6"/>
        <v>0.50188438798797186</v>
      </c>
    </row>
    <row r="435" spans="1:19" x14ac:dyDescent="0.3">
      <c r="A435">
        <v>0</v>
      </c>
      <c r="B435">
        <v>46</v>
      </c>
      <c r="C435">
        <v>2</v>
      </c>
      <c r="D435">
        <v>10</v>
      </c>
      <c r="E435">
        <v>3</v>
      </c>
      <c r="F435">
        <v>1</v>
      </c>
      <c r="G435">
        <v>2</v>
      </c>
      <c r="H435">
        <v>4</v>
      </c>
      <c r="I435">
        <v>1</v>
      </c>
      <c r="J435">
        <v>2</v>
      </c>
      <c r="K435">
        <v>1</v>
      </c>
      <c r="L435">
        <v>3</v>
      </c>
      <c r="M435">
        <v>3</v>
      </c>
      <c r="N435">
        <v>3</v>
      </c>
      <c r="O435">
        <v>2</v>
      </c>
      <c r="P435">
        <v>1</v>
      </c>
      <c r="Q435">
        <v>2</v>
      </c>
      <c r="R435">
        <f t="array" ref="R435">SUM(B435:Q435*TRANSPOSE($V$18:$V$33))+$V$17</f>
        <v>0.24105673816482942</v>
      </c>
      <c r="S435" s="9">
        <f t="shared" si="6"/>
        <v>0.55996789076273157</v>
      </c>
    </row>
    <row r="436" spans="1:19" x14ac:dyDescent="0.3">
      <c r="A436">
        <v>0</v>
      </c>
      <c r="B436">
        <v>31</v>
      </c>
      <c r="C436">
        <v>1</v>
      </c>
      <c r="D436">
        <v>9</v>
      </c>
      <c r="E436">
        <v>3</v>
      </c>
      <c r="F436">
        <v>0</v>
      </c>
      <c r="G436">
        <v>3</v>
      </c>
      <c r="H436">
        <v>2</v>
      </c>
      <c r="I436">
        <v>2</v>
      </c>
      <c r="J436">
        <v>1</v>
      </c>
      <c r="K436">
        <v>0</v>
      </c>
      <c r="L436">
        <v>4</v>
      </c>
      <c r="M436">
        <v>4</v>
      </c>
      <c r="N436">
        <v>13</v>
      </c>
      <c r="O436">
        <v>8</v>
      </c>
      <c r="P436">
        <v>0</v>
      </c>
      <c r="Q436">
        <v>8</v>
      </c>
      <c r="R436">
        <f t="array" ref="R436">SUM(B436:Q436*TRANSPOSE($V$18:$V$33))+$V$17</f>
        <v>-0.11713328609331408</v>
      </c>
      <c r="S436" s="9">
        <f t="shared" si="6"/>
        <v>0.47075313953593406</v>
      </c>
    </row>
    <row r="437" spans="1:19" x14ac:dyDescent="0.3">
      <c r="A437">
        <v>1</v>
      </c>
      <c r="B437">
        <v>33</v>
      </c>
      <c r="C437">
        <v>1</v>
      </c>
      <c r="D437">
        <v>15</v>
      </c>
      <c r="E437">
        <v>2</v>
      </c>
      <c r="F437">
        <v>0</v>
      </c>
      <c r="G437">
        <v>3</v>
      </c>
      <c r="H437">
        <v>3</v>
      </c>
      <c r="I437">
        <v>1</v>
      </c>
      <c r="J437">
        <v>7</v>
      </c>
      <c r="K437">
        <v>1</v>
      </c>
      <c r="L437">
        <v>4</v>
      </c>
      <c r="M437">
        <v>4</v>
      </c>
      <c r="N437">
        <v>7</v>
      </c>
      <c r="O437">
        <v>6</v>
      </c>
      <c r="P437">
        <v>7</v>
      </c>
      <c r="Q437">
        <v>7</v>
      </c>
      <c r="R437">
        <f t="array" ref="R437">SUM(B437:Q437*TRANSPOSE($V$18:$V$33))+$V$17</f>
        <v>0.36304733502369591</v>
      </c>
      <c r="S437" s="9">
        <f t="shared" si="6"/>
        <v>0.58976880005697385</v>
      </c>
    </row>
    <row r="438" spans="1:19" x14ac:dyDescent="0.3">
      <c r="A438">
        <v>1</v>
      </c>
      <c r="B438">
        <v>33</v>
      </c>
      <c r="C438">
        <v>1</v>
      </c>
      <c r="D438">
        <v>10</v>
      </c>
      <c r="E438">
        <v>1</v>
      </c>
      <c r="F438">
        <v>0</v>
      </c>
      <c r="G438">
        <v>1</v>
      </c>
      <c r="H438">
        <v>4</v>
      </c>
      <c r="I438">
        <v>2</v>
      </c>
      <c r="J438">
        <v>7</v>
      </c>
      <c r="K438">
        <v>0</v>
      </c>
      <c r="L438">
        <v>1</v>
      </c>
      <c r="M438">
        <v>3</v>
      </c>
      <c r="N438">
        <v>4</v>
      </c>
      <c r="O438">
        <v>3</v>
      </c>
      <c r="P438">
        <v>1</v>
      </c>
      <c r="Q438">
        <v>3</v>
      </c>
      <c r="R438">
        <f t="array" ref="R438">SUM(B438:Q438*TRANSPOSE($V$18:$V$33))+$V$17</f>
        <v>0.26719460618058877</v>
      </c>
      <c r="S438" s="9">
        <f t="shared" si="6"/>
        <v>0.56639725184614287</v>
      </c>
    </row>
    <row r="439" spans="1:19" x14ac:dyDescent="0.3">
      <c r="A439">
        <v>0</v>
      </c>
      <c r="B439">
        <v>30</v>
      </c>
      <c r="C439">
        <v>2</v>
      </c>
      <c r="D439">
        <v>7</v>
      </c>
      <c r="E439">
        <v>4</v>
      </c>
      <c r="F439">
        <v>0</v>
      </c>
      <c r="G439">
        <v>3</v>
      </c>
      <c r="H439">
        <v>2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3</v>
      </c>
      <c r="O439">
        <v>2</v>
      </c>
      <c r="P439">
        <v>1</v>
      </c>
      <c r="Q439">
        <v>2</v>
      </c>
      <c r="R439">
        <f t="array" ref="R439">SUM(B439:Q439*TRANSPOSE($V$18:$V$33))+$V$17</f>
        <v>0.2259507219471022</v>
      </c>
      <c r="S439" s="9">
        <f t="shared" si="6"/>
        <v>0.55624279280344002</v>
      </c>
    </row>
    <row r="440" spans="1:19" x14ac:dyDescent="0.3">
      <c r="A440">
        <v>0</v>
      </c>
      <c r="B440">
        <v>35</v>
      </c>
      <c r="C440">
        <v>1</v>
      </c>
      <c r="D440">
        <v>16</v>
      </c>
      <c r="E440">
        <v>4</v>
      </c>
      <c r="F440">
        <v>0</v>
      </c>
      <c r="G440">
        <v>3</v>
      </c>
      <c r="H440">
        <v>3</v>
      </c>
      <c r="I440">
        <v>1</v>
      </c>
      <c r="J440">
        <v>4</v>
      </c>
      <c r="K440">
        <v>1</v>
      </c>
      <c r="L440">
        <v>3</v>
      </c>
      <c r="M440">
        <v>3</v>
      </c>
      <c r="N440">
        <v>8</v>
      </c>
      <c r="O440">
        <v>7</v>
      </c>
      <c r="P440">
        <v>0</v>
      </c>
      <c r="Q440">
        <v>0</v>
      </c>
      <c r="R440">
        <f t="array" ref="R440">SUM(B440:Q440*TRANSPOSE($V$18:$V$33))+$V$17</f>
        <v>0.26429539916717415</v>
      </c>
      <c r="S440" s="9">
        <f t="shared" si="6"/>
        <v>0.56568516878513486</v>
      </c>
    </row>
    <row r="441" spans="1:19" x14ac:dyDescent="0.3">
      <c r="A441">
        <v>1</v>
      </c>
      <c r="B441">
        <v>31</v>
      </c>
      <c r="C441">
        <v>1</v>
      </c>
      <c r="D441">
        <v>20</v>
      </c>
      <c r="E441">
        <v>1</v>
      </c>
      <c r="F441">
        <v>0</v>
      </c>
      <c r="G441">
        <v>3</v>
      </c>
      <c r="H441">
        <v>3</v>
      </c>
      <c r="I441">
        <v>1</v>
      </c>
      <c r="J441">
        <v>3</v>
      </c>
      <c r="K441">
        <v>0</v>
      </c>
      <c r="L441">
        <v>1</v>
      </c>
      <c r="M441">
        <v>3</v>
      </c>
      <c r="N441">
        <v>1</v>
      </c>
      <c r="O441">
        <v>0</v>
      </c>
      <c r="P441">
        <v>0</v>
      </c>
      <c r="Q441">
        <v>0</v>
      </c>
      <c r="R441">
        <f t="array" ref="R441">SUM(B441:Q441*TRANSPOSE($V$18:$V$33))+$V$17</f>
        <v>0.29880233482707375</v>
      </c>
      <c r="S441" s="9">
        <f t="shared" si="6"/>
        <v>0.57414213658151203</v>
      </c>
    </row>
    <row r="442" spans="1:19" x14ac:dyDescent="0.3">
      <c r="A442">
        <v>1</v>
      </c>
      <c r="B442">
        <v>34</v>
      </c>
      <c r="C442">
        <v>0</v>
      </c>
      <c r="D442">
        <v>23</v>
      </c>
      <c r="E442">
        <v>2</v>
      </c>
      <c r="F442">
        <v>1</v>
      </c>
      <c r="G442">
        <v>3</v>
      </c>
      <c r="H442">
        <v>1</v>
      </c>
      <c r="I442">
        <v>2</v>
      </c>
      <c r="J442">
        <v>9</v>
      </c>
      <c r="K442">
        <v>1</v>
      </c>
      <c r="L442">
        <v>3</v>
      </c>
      <c r="M442">
        <v>3</v>
      </c>
      <c r="N442">
        <v>3</v>
      </c>
      <c r="O442">
        <v>2</v>
      </c>
      <c r="P442">
        <v>0</v>
      </c>
      <c r="Q442">
        <v>2</v>
      </c>
      <c r="R442">
        <f t="array" ref="R442">SUM(B442:Q442*TRANSPOSE($V$18:$V$33))+$V$17</f>
        <v>0.3945246097817629</v>
      </c>
      <c r="S442" s="9">
        <f t="shared" si="6"/>
        <v>0.59736159213415096</v>
      </c>
    </row>
    <row r="443" spans="1:19" x14ac:dyDescent="0.3">
      <c r="A443">
        <v>0</v>
      </c>
      <c r="B443">
        <v>42</v>
      </c>
      <c r="C443">
        <v>1</v>
      </c>
      <c r="D443">
        <v>5</v>
      </c>
      <c r="E443">
        <v>2</v>
      </c>
      <c r="F443">
        <v>0</v>
      </c>
      <c r="G443">
        <v>3</v>
      </c>
      <c r="H443">
        <v>3</v>
      </c>
      <c r="I443">
        <v>1</v>
      </c>
      <c r="J443">
        <v>4</v>
      </c>
      <c r="K443">
        <v>0</v>
      </c>
      <c r="L443">
        <v>4</v>
      </c>
      <c r="M443">
        <v>3</v>
      </c>
      <c r="N443">
        <v>2</v>
      </c>
      <c r="O443">
        <v>2</v>
      </c>
      <c r="P443">
        <v>2</v>
      </c>
      <c r="Q443">
        <v>0</v>
      </c>
      <c r="R443">
        <f t="array" ref="R443">SUM(B443:Q443*TRANSPOSE($V$18:$V$33))+$V$17</f>
        <v>9.2976379755600802E-2</v>
      </c>
      <c r="S443" s="9">
        <f t="shared" si="6"/>
        <v>0.52322495988224071</v>
      </c>
    </row>
    <row r="444" spans="1:19" x14ac:dyDescent="0.3">
      <c r="A444">
        <v>0</v>
      </c>
      <c r="B444">
        <v>36</v>
      </c>
      <c r="C444">
        <v>2</v>
      </c>
      <c r="D444">
        <v>10</v>
      </c>
      <c r="E444">
        <v>2</v>
      </c>
      <c r="F444">
        <v>0</v>
      </c>
      <c r="G444">
        <v>3</v>
      </c>
      <c r="H444">
        <v>4</v>
      </c>
      <c r="I444">
        <v>0</v>
      </c>
      <c r="J444">
        <v>1</v>
      </c>
      <c r="K444">
        <v>0</v>
      </c>
      <c r="L444">
        <v>4</v>
      </c>
      <c r="M444">
        <v>2</v>
      </c>
      <c r="N444">
        <v>10</v>
      </c>
      <c r="O444">
        <v>3</v>
      </c>
      <c r="P444">
        <v>9</v>
      </c>
      <c r="Q444">
        <v>7</v>
      </c>
      <c r="R444">
        <f t="array" ref="R444">SUM(B444:Q444*TRANSPOSE($V$18:$V$33))+$V$17</f>
        <v>0.22361881571683995</v>
      </c>
      <c r="S444" s="9">
        <f t="shared" si="6"/>
        <v>0.55566717710793667</v>
      </c>
    </row>
    <row r="445" spans="1:19" x14ac:dyDescent="0.3">
      <c r="A445">
        <v>1</v>
      </c>
      <c r="B445">
        <v>22</v>
      </c>
      <c r="C445">
        <v>1</v>
      </c>
      <c r="D445">
        <v>4</v>
      </c>
      <c r="E445">
        <v>3</v>
      </c>
      <c r="F445">
        <v>0</v>
      </c>
      <c r="G445">
        <v>2</v>
      </c>
      <c r="H445">
        <v>3</v>
      </c>
      <c r="I445">
        <v>0</v>
      </c>
      <c r="J445">
        <v>5</v>
      </c>
      <c r="K445">
        <v>0</v>
      </c>
      <c r="L445">
        <v>3</v>
      </c>
      <c r="M445">
        <v>3</v>
      </c>
      <c r="N445">
        <v>2</v>
      </c>
      <c r="O445">
        <v>2</v>
      </c>
      <c r="P445">
        <v>1</v>
      </c>
      <c r="Q445">
        <v>2</v>
      </c>
      <c r="R445">
        <f t="array" ref="R445">SUM(B445:Q445*TRANSPOSE($V$18:$V$33))+$V$17</f>
        <v>0.31646697065075768</v>
      </c>
      <c r="S445" s="9">
        <f t="shared" si="6"/>
        <v>0.5784549841709975</v>
      </c>
    </row>
    <row r="446" spans="1:19" x14ac:dyDescent="0.3">
      <c r="A446">
        <v>0</v>
      </c>
      <c r="B446">
        <v>48</v>
      </c>
      <c r="C446">
        <v>2</v>
      </c>
      <c r="D446">
        <v>2</v>
      </c>
      <c r="E446">
        <v>2</v>
      </c>
      <c r="F446">
        <v>1</v>
      </c>
      <c r="G446">
        <v>3</v>
      </c>
      <c r="H446">
        <v>4</v>
      </c>
      <c r="I446">
        <v>1</v>
      </c>
      <c r="J446">
        <v>2</v>
      </c>
      <c r="K446">
        <v>0</v>
      </c>
      <c r="L446">
        <v>1</v>
      </c>
      <c r="M446">
        <v>3</v>
      </c>
      <c r="N446">
        <v>9</v>
      </c>
      <c r="O446">
        <v>7</v>
      </c>
      <c r="P446">
        <v>6</v>
      </c>
      <c r="Q446">
        <v>7</v>
      </c>
      <c r="R446">
        <f t="array" ref="R446">SUM(B446:Q446*TRANSPOSE($V$18:$V$33))+$V$17</f>
        <v>-2.8174016969753635E-2</v>
      </c>
      <c r="S446" s="9">
        <f t="shared" si="6"/>
        <v>0.49295769178956311</v>
      </c>
    </row>
    <row r="447" spans="1:19" x14ac:dyDescent="0.3">
      <c r="A447">
        <v>0</v>
      </c>
      <c r="B447">
        <v>55</v>
      </c>
      <c r="C447">
        <v>2</v>
      </c>
      <c r="D447">
        <v>18</v>
      </c>
      <c r="E447">
        <v>1</v>
      </c>
      <c r="F447">
        <v>1</v>
      </c>
      <c r="G447">
        <v>3</v>
      </c>
      <c r="H447">
        <v>2</v>
      </c>
      <c r="I447">
        <v>0</v>
      </c>
      <c r="J447">
        <v>3</v>
      </c>
      <c r="K447">
        <v>0</v>
      </c>
      <c r="L447">
        <v>4</v>
      </c>
      <c r="M447">
        <v>3</v>
      </c>
      <c r="N447">
        <v>10</v>
      </c>
      <c r="O447">
        <v>9</v>
      </c>
      <c r="P447">
        <v>7</v>
      </c>
      <c r="Q447">
        <v>7</v>
      </c>
      <c r="R447">
        <f t="array" ref="R447">SUM(B447:Q447*TRANSPOSE($V$18:$V$33))+$V$17</f>
        <v>0.11926832854717861</v>
      </c>
      <c r="S447" s="9">
        <f t="shared" si="6"/>
        <v>0.52977870624540979</v>
      </c>
    </row>
    <row r="448" spans="1:19" x14ac:dyDescent="0.3">
      <c r="A448">
        <v>0</v>
      </c>
      <c r="B448">
        <v>41</v>
      </c>
      <c r="C448">
        <v>2</v>
      </c>
      <c r="D448">
        <v>10</v>
      </c>
      <c r="E448">
        <v>4</v>
      </c>
      <c r="F448">
        <v>0</v>
      </c>
      <c r="G448">
        <v>3</v>
      </c>
      <c r="H448">
        <v>4</v>
      </c>
      <c r="I448">
        <v>0</v>
      </c>
      <c r="J448">
        <v>7</v>
      </c>
      <c r="K448">
        <v>0</v>
      </c>
      <c r="L448">
        <v>4</v>
      </c>
      <c r="M448">
        <v>3</v>
      </c>
      <c r="N448">
        <v>14</v>
      </c>
      <c r="O448">
        <v>3</v>
      </c>
      <c r="P448">
        <v>1</v>
      </c>
      <c r="Q448">
        <v>10</v>
      </c>
      <c r="R448">
        <f t="array" ref="R448">SUM(B448:Q448*TRANSPOSE($V$18:$V$33))+$V$17</f>
        <v>5.2530751743117943E-2</v>
      </c>
      <c r="S448" s="9">
        <f t="shared" si="6"/>
        <v>0.51312830810554533</v>
      </c>
    </row>
    <row r="449" spans="1:19" x14ac:dyDescent="0.3">
      <c r="A449">
        <v>0</v>
      </c>
      <c r="B449">
        <v>35</v>
      </c>
      <c r="C449">
        <v>2</v>
      </c>
      <c r="D449">
        <v>1</v>
      </c>
      <c r="E449">
        <v>2</v>
      </c>
      <c r="F449">
        <v>0</v>
      </c>
      <c r="G449">
        <v>3</v>
      </c>
      <c r="H449">
        <v>3</v>
      </c>
      <c r="I449">
        <v>1</v>
      </c>
      <c r="J449">
        <v>9</v>
      </c>
      <c r="K449">
        <v>0</v>
      </c>
      <c r="L449">
        <v>3</v>
      </c>
      <c r="M449">
        <v>3</v>
      </c>
      <c r="N449">
        <v>11</v>
      </c>
      <c r="O449">
        <v>9</v>
      </c>
      <c r="P449">
        <v>6</v>
      </c>
      <c r="Q449">
        <v>9</v>
      </c>
      <c r="R449">
        <f t="array" ref="R449">SUM(B449:Q449*TRANSPOSE($V$18:$V$33))+$V$17</f>
        <v>0.14863044449833729</v>
      </c>
      <c r="S449" s="9">
        <f t="shared" si="6"/>
        <v>0.53708552634268691</v>
      </c>
    </row>
    <row r="450" spans="1:19" x14ac:dyDescent="0.3">
      <c r="A450">
        <v>0</v>
      </c>
      <c r="B450">
        <v>40</v>
      </c>
      <c r="C450">
        <v>1</v>
      </c>
      <c r="D450">
        <v>6</v>
      </c>
      <c r="E450">
        <v>2</v>
      </c>
      <c r="F450">
        <v>1</v>
      </c>
      <c r="G450">
        <v>3</v>
      </c>
      <c r="H450">
        <v>3</v>
      </c>
      <c r="I450">
        <v>0</v>
      </c>
      <c r="J450">
        <v>7</v>
      </c>
      <c r="K450">
        <v>0</v>
      </c>
      <c r="L450">
        <v>3</v>
      </c>
      <c r="M450">
        <v>3</v>
      </c>
      <c r="N450">
        <v>20</v>
      </c>
      <c r="O450">
        <v>6</v>
      </c>
      <c r="P450">
        <v>5</v>
      </c>
      <c r="Q450">
        <v>13</v>
      </c>
      <c r="R450">
        <f t="array" ref="R450">SUM(B450:Q450*TRANSPOSE($V$18:$V$33))+$V$17</f>
        <v>0.10221893047687469</v>
      </c>
      <c r="S450" s="9">
        <f t="shared" si="6"/>
        <v>0.5255298619636547</v>
      </c>
    </row>
    <row r="451" spans="1:19" x14ac:dyDescent="0.3">
      <c r="A451">
        <v>0</v>
      </c>
      <c r="B451">
        <v>39</v>
      </c>
      <c r="C451">
        <v>1</v>
      </c>
      <c r="D451">
        <v>8</v>
      </c>
      <c r="E451">
        <v>3</v>
      </c>
      <c r="F451">
        <v>1</v>
      </c>
      <c r="G451">
        <v>3</v>
      </c>
      <c r="H451">
        <v>3</v>
      </c>
      <c r="I451">
        <v>1</v>
      </c>
      <c r="J451">
        <v>1</v>
      </c>
      <c r="K451">
        <v>0</v>
      </c>
      <c r="L451">
        <v>1</v>
      </c>
      <c r="M451">
        <v>3</v>
      </c>
      <c r="N451">
        <v>8</v>
      </c>
      <c r="O451">
        <v>3</v>
      </c>
      <c r="P451">
        <v>0</v>
      </c>
      <c r="Q451">
        <v>7</v>
      </c>
      <c r="R451">
        <f t="array" ref="R451">SUM(B451:Q451*TRANSPOSE($V$18:$V$33))+$V$17</f>
        <v>-2.9396132687064314E-2</v>
      </c>
      <c r="S451" s="9">
        <f t="shared" ref="S451:S514" si="7">$X$1^R451/(1+$X$1^R451)</f>
        <v>0.49265225780868793</v>
      </c>
    </row>
    <row r="452" spans="1:19" x14ac:dyDescent="0.3">
      <c r="A452">
        <v>0</v>
      </c>
      <c r="B452">
        <v>31</v>
      </c>
      <c r="C452">
        <v>2</v>
      </c>
      <c r="D452">
        <v>2</v>
      </c>
      <c r="E452">
        <v>2</v>
      </c>
      <c r="F452">
        <v>0</v>
      </c>
      <c r="G452">
        <v>3</v>
      </c>
      <c r="H452">
        <v>4</v>
      </c>
      <c r="I452">
        <v>0</v>
      </c>
      <c r="J452">
        <v>4</v>
      </c>
      <c r="K452">
        <v>1</v>
      </c>
      <c r="L452">
        <v>3</v>
      </c>
      <c r="M452">
        <v>4</v>
      </c>
      <c r="N452">
        <v>6</v>
      </c>
      <c r="O452">
        <v>5</v>
      </c>
      <c r="P452">
        <v>0</v>
      </c>
      <c r="Q452">
        <v>5</v>
      </c>
      <c r="R452">
        <f t="array" ref="R452">SUM(B452:Q452*TRANSPOSE($V$18:$V$33))+$V$17</f>
        <v>0.33444142216462158</v>
      </c>
      <c r="S452" s="9">
        <f t="shared" si="7"/>
        <v>0.58283121807864391</v>
      </c>
    </row>
    <row r="453" spans="1:19" x14ac:dyDescent="0.3">
      <c r="A453">
        <v>0</v>
      </c>
      <c r="B453">
        <v>42</v>
      </c>
      <c r="C453">
        <v>1</v>
      </c>
      <c r="D453">
        <v>24</v>
      </c>
      <c r="E453">
        <v>4</v>
      </c>
      <c r="F453">
        <v>0</v>
      </c>
      <c r="G453">
        <v>3</v>
      </c>
      <c r="H453">
        <v>1</v>
      </c>
      <c r="I453">
        <v>1</v>
      </c>
      <c r="J453">
        <v>1</v>
      </c>
      <c r="K453">
        <v>1</v>
      </c>
      <c r="L453">
        <v>4</v>
      </c>
      <c r="M453">
        <v>2</v>
      </c>
      <c r="N453">
        <v>10</v>
      </c>
      <c r="O453">
        <v>9</v>
      </c>
      <c r="P453">
        <v>5</v>
      </c>
      <c r="Q453">
        <v>8</v>
      </c>
      <c r="R453">
        <f t="array" ref="R453">SUM(B453:Q453*TRANSPOSE($V$18:$V$33))+$V$17</f>
        <v>0.24992281295616747</v>
      </c>
      <c r="S453" s="9">
        <f t="shared" si="7"/>
        <v>0.56215112427250746</v>
      </c>
    </row>
    <row r="454" spans="1:19" x14ac:dyDescent="0.3">
      <c r="A454">
        <v>0</v>
      </c>
      <c r="B454">
        <v>45</v>
      </c>
      <c r="C454">
        <v>2</v>
      </c>
      <c r="D454">
        <v>2</v>
      </c>
      <c r="E454">
        <v>4</v>
      </c>
      <c r="F454">
        <v>0</v>
      </c>
      <c r="G454">
        <v>3</v>
      </c>
      <c r="H454">
        <v>2</v>
      </c>
      <c r="I454">
        <v>1</v>
      </c>
      <c r="J454">
        <v>0</v>
      </c>
      <c r="K454">
        <v>0</v>
      </c>
      <c r="L454">
        <v>2</v>
      </c>
      <c r="M454">
        <v>4</v>
      </c>
      <c r="N454">
        <v>8</v>
      </c>
      <c r="O454">
        <v>7</v>
      </c>
      <c r="P454">
        <v>3</v>
      </c>
      <c r="Q454">
        <v>7</v>
      </c>
      <c r="R454">
        <f t="array" ref="R454">SUM(B454:Q454*TRANSPOSE($V$18:$V$33))+$V$17</f>
        <v>-8.5076606514560393E-2</v>
      </c>
      <c r="S454" s="9">
        <f t="shared" si="7"/>
        <v>0.47874586927845375</v>
      </c>
    </row>
    <row r="455" spans="1:19" x14ac:dyDescent="0.3">
      <c r="A455">
        <v>1</v>
      </c>
      <c r="B455">
        <v>26</v>
      </c>
      <c r="C455">
        <v>0</v>
      </c>
      <c r="D455">
        <v>17</v>
      </c>
      <c r="E455">
        <v>2</v>
      </c>
      <c r="F455">
        <v>1</v>
      </c>
      <c r="G455">
        <v>3</v>
      </c>
      <c r="H455">
        <v>3</v>
      </c>
      <c r="I455">
        <v>2</v>
      </c>
      <c r="J455">
        <v>0</v>
      </c>
      <c r="K455">
        <v>1</v>
      </c>
      <c r="L455">
        <v>2</v>
      </c>
      <c r="M455">
        <v>2</v>
      </c>
      <c r="N455">
        <v>7</v>
      </c>
      <c r="O455">
        <v>7</v>
      </c>
      <c r="P455">
        <v>1</v>
      </c>
      <c r="Q455">
        <v>0</v>
      </c>
      <c r="R455">
        <f t="array" ref="R455">SUM(B455:Q455*TRANSPOSE($V$18:$V$33))+$V$17</f>
        <v>0.25657887742260466</v>
      </c>
      <c r="S455" s="9">
        <f t="shared" si="7"/>
        <v>0.56378857636993107</v>
      </c>
    </row>
    <row r="456" spans="1:19" x14ac:dyDescent="0.3">
      <c r="A456">
        <v>0</v>
      </c>
      <c r="B456">
        <v>29</v>
      </c>
      <c r="C456">
        <v>1</v>
      </c>
      <c r="D456">
        <v>19</v>
      </c>
      <c r="E456">
        <v>4</v>
      </c>
      <c r="F456">
        <v>0</v>
      </c>
      <c r="G456">
        <v>3</v>
      </c>
      <c r="H456">
        <v>4</v>
      </c>
      <c r="I456">
        <v>2</v>
      </c>
      <c r="J456">
        <v>4</v>
      </c>
      <c r="K456">
        <v>0</v>
      </c>
      <c r="L456">
        <v>2</v>
      </c>
      <c r="M456">
        <v>4</v>
      </c>
      <c r="N456">
        <v>3</v>
      </c>
      <c r="O456">
        <v>2</v>
      </c>
      <c r="P456">
        <v>1</v>
      </c>
      <c r="Q456">
        <v>2</v>
      </c>
      <c r="R456">
        <f t="array" ref="R456">SUM(B456:Q456*TRANSPOSE($V$18:$V$33))+$V$17</f>
        <v>1.1555981728542997E-2</v>
      </c>
      <c r="S456" s="9">
        <f t="shared" si="7"/>
        <v>0.50288866374930274</v>
      </c>
    </row>
    <row r="457" spans="1:19" x14ac:dyDescent="0.3">
      <c r="A457">
        <v>0</v>
      </c>
      <c r="B457">
        <v>33</v>
      </c>
      <c r="C457">
        <v>1</v>
      </c>
      <c r="D457">
        <v>1</v>
      </c>
      <c r="E457">
        <v>1</v>
      </c>
      <c r="F457">
        <v>1</v>
      </c>
      <c r="G457">
        <v>4</v>
      </c>
      <c r="H457">
        <v>3</v>
      </c>
      <c r="I457">
        <v>2</v>
      </c>
      <c r="J457">
        <v>4</v>
      </c>
      <c r="K457">
        <v>0</v>
      </c>
      <c r="L457">
        <v>3</v>
      </c>
      <c r="M457">
        <v>3</v>
      </c>
      <c r="N457">
        <v>6</v>
      </c>
      <c r="O457">
        <v>1</v>
      </c>
      <c r="P457">
        <v>0</v>
      </c>
      <c r="Q457">
        <v>5</v>
      </c>
      <c r="R457">
        <f t="array" ref="R457">SUM(B457:Q457*TRANSPOSE($V$18:$V$33))+$V$17</f>
        <v>-3.0983546159585651E-2</v>
      </c>
      <c r="S457" s="9">
        <f t="shared" si="7"/>
        <v>0.49225553599262634</v>
      </c>
    </row>
    <row r="458" spans="1:19" x14ac:dyDescent="0.3">
      <c r="A458">
        <v>0</v>
      </c>
      <c r="B458">
        <v>31</v>
      </c>
      <c r="C458">
        <v>2</v>
      </c>
      <c r="D458">
        <v>7</v>
      </c>
      <c r="E458">
        <v>3</v>
      </c>
      <c r="F458">
        <v>0</v>
      </c>
      <c r="G458">
        <v>2</v>
      </c>
      <c r="H458">
        <v>4</v>
      </c>
      <c r="I458">
        <v>2</v>
      </c>
      <c r="J458">
        <v>9</v>
      </c>
      <c r="K458">
        <v>0</v>
      </c>
      <c r="L458">
        <v>3</v>
      </c>
      <c r="M458">
        <v>2</v>
      </c>
      <c r="N458">
        <v>5</v>
      </c>
      <c r="O458">
        <v>4</v>
      </c>
      <c r="P458">
        <v>0</v>
      </c>
      <c r="Q458">
        <v>1</v>
      </c>
      <c r="R458">
        <f t="array" ref="R458">SUM(B458:Q458*TRANSPOSE($V$18:$V$33))+$V$17</f>
        <v>0.18491054292002429</v>
      </c>
      <c r="S458" s="9">
        <f t="shared" si="7"/>
        <v>0.5460916146082162</v>
      </c>
    </row>
    <row r="459" spans="1:19" x14ac:dyDescent="0.3">
      <c r="A459">
        <v>1</v>
      </c>
      <c r="B459">
        <v>18</v>
      </c>
      <c r="C459">
        <v>2</v>
      </c>
      <c r="D459">
        <v>5</v>
      </c>
      <c r="E459">
        <v>2</v>
      </c>
      <c r="F459">
        <v>0</v>
      </c>
      <c r="G459">
        <v>3</v>
      </c>
      <c r="H459">
        <v>2</v>
      </c>
      <c r="I459">
        <v>0</v>
      </c>
      <c r="J459">
        <v>1</v>
      </c>
      <c r="K459">
        <v>1</v>
      </c>
      <c r="L459">
        <v>4</v>
      </c>
      <c r="M459">
        <v>3</v>
      </c>
      <c r="N459">
        <v>0</v>
      </c>
      <c r="O459">
        <v>0</v>
      </c>
      <c r="P459">
        <v>0</v>
      </c>
      <c r="Q459">
        <v>0</v>
      </c>
      <c r="R459">
        <f t="array" ref="R459">SUM(B459:Q459*TRANSPOSE($V$18:$V$33))+$V$17</f>
        <v>0.56720056407593811</v>
      </c>
      <c r="S459" s="9">
        <f t="shared" si="7"/>
        <v>0.6381033886350137</v>
      </c>
    </row>
    <row r="460" spans="1:19" x14ac:dyDescent="0.3">
      <c r="A460">
        <v>0</v>
      </c>
      <c r="B460">
        <v>40</v>
      </c>
      <c r="C460">
        <v>2</v>
      </c>
      <c r="D460">
        <v>28</v>
      </c>
      <c r="E460">
        <v>3</v>
      </c>
      <c r="F460">
        <v>0</v>
      </c>
      <c r="G460">
        <v>1</v>
      </c>
      <c r="H460">
        <v>1</v>
      </c>
      <c r="I460">
        <v>2</v>
      </c>
      <c r="J460">
        <v>3</v>
      </c>
      <c r="K460">
        <v>0</v>
      </c>
      <c r="L460">
        <v>3</v>
      </c>
      <c r="M460">
        <v>3</v>
      </c>
      <c r="N460">
        <v>1</v>
      </c>
      <c r="O460">
        <v>0</v>
      </c>
      <c r="P460">
        <v>0</v>
      </c>
      <c r="Q460">
        <v>1</v>
      </c>
      <c r="R460">
        <f t="array" ref="R460">SUM(B460:Q460*TRANSPOSE($V$18:$V$33))+$V$17</f>
        <v>0.29867539178649027</v>
      </c>
      <c r="S460" s="9">
        <f t="shared" si="7"/>
        <v>0.57411110156054457</v>
      </c>
    </row>
    <row r="461" spans="1:19" x14ac:dyDescent="0.3">
      <c r="A461">
        <v>0</v>
      </c>
      <c r="B461">
        <v>41</v>
      </c>
      <c r="C461">
        <v>1</v>
      </c>
      <c r="D461">
        <v>2</v>
      </c>
      <c r="E461">
        <v>1</v>
      </c>
      <c r="F461">
        <v>1</v>
      </c>
      <c r="G461">
        <v>2</v>
      </c>
      <c r="H461">
        <v>3</v>
      </c>
      <c r="I461">
        <v>0</v>
      </c>
      <c r="J461">
        <v>2</v>
      </c>
      <c r="K461">
        <v>1</v>
      </c>
      <c r="L461">
        <v>1</v>
      </c>
      <c r="M461">
        <v>3</v>
      </c>
      <c r="N461">
        <v>8</v>
      </c>
      <c r="O461">
        <v>7</v>
      </c>
      <c r="P461">
        <v>0</v>
      </c>
      <c r="Q461">
        <v>7</v>
      </c>
      <c r="R461">
        <f t="array" ref="R461">SUM(B461:Q461*TRANSPOSE($V$18:$V$33))+$V$17</f>
        <v>0.33652194459264795</v>
      </c>
      <c r="S461" s="9">
        <f t="shared" si="7"/>
        <v>0.583336934425152</v>
      </c>
    </row>
    <row r="462" spans="1:19" x14ac:dyDescent="0.3">
      <c r="A462">
        <v>0</v>
      </c>
      <c r="B462">
        <v>26</v>
      </c>
      <c r="C462">
        <v>2</v>
      </c>
      <c r="D462">
        <v>29</v>
      </c>
      <c r="E462">
        <v>1</v>
      </c>
      <c r="F462">
        <v>0</v>
      </c>
      <c r="G462">
        <v>3</v>
      </c>
      <c r="H462">
        <v>3</v>
      </c>
      <c r="I462">
        <v>2</v>
      </c>
      <c r="J462">
        <v>5</v>
      </c>
      <c r="K462">
        <v>0</v>
      </c>
      <c r="L462">
        <v>1</v>
      </c>
      <c r="M462">
        <v>3</v>
      </c>
      <c r="N462">
        <v>0</v>
      </c>
      <c r="O462">
        <v>0</v>
      </c>
      <c r="P462">
        <v>0</v>
      </c>
      <c r="Q462">
        <v>0</v>
      </c>
      <c r="R462">
        <f t="array" ref="R462">SUM(B462:Q462*TRANSPOSE($V$18:$V$33))+$V$17</f>
        <v>0.35035056866275027</v>
      </c>
      <c r="S462" s="9">
        <f t="shared" si="7"/>
        <v>0.58669377990770755</v>
      </c>
    </row>
    <row r="463" spans="1:19" x14ac:dyDescent="0.3">
      <c r="A463">
        <v>0</v>
      </c>
      <c r="B463">
        <v>35</v>
      </c>
      <c r="C463">
        <v>2</v>
      </c>
      <c r="D463">
        <v>1</v>
      </c>
      <c r="E463">
        <v>1</v>
      </c>
      <c r="F463">
        <v>1</v>
      </c>
      <c r="G463">
        <v>3</v>
      </c>
      <c r="H463">
        <v>3</v>
      </c>
      <c r="I463">
        <v>0</v>
      </c>
      <c r="J463">
        <v>1</v>
      </c>
      <c r="K463">
        <v>0</v>
      </c>
      <c r="L463">
        <v>4</v>
      </c>
      <c r="M463">
        <v>3</v>
      </c>
      <c r="N463">
        <v>5</v>
      </c>
      <c r="O463">
        <v>4</v>
      </c>
      <c r="P463">
        <v>0</v>
      </c>
      <c r="Q463">
        <v>3</v>
      </c>
      <c r="R463">
        <f t="array" ref="R463">SUM(B463:Q463*TRANSPOSE($V$18:$V$33))+$V$17</f>
        <v>0.1287210005973396</v>
      </c>
      <c r="S463" s="9">
        <f t="shared" si="7"/>
        <v>0.5321325677057468</v>
      </c>
    </row>
    <row r="464" spans="1:19" x14ac:dyDescent="0.3">
      <c r="A464">
        <v>0</v>
      </c>
      <c r="B464">
        <v>34</v>
      </c>
      <c r="C464">
        <v>2</v>
      </c>
      <c r="D464">
        <v>21</v>
      </c>
      <c r="E464">
        <v>4</v>
      </c>
      <c r="F464">
        <v>0</v>
      </c>
      <c r="G464">
        <v>4</v>
      </c>
      <c r="H464">
        <v>4</v>
      </c>
      <c r="I464">
        <v>0</v>
      </c>
      <c r="J464">
        <v>1</v>
      </c>
      <c r="K464">
        <v>0</v>
      </c>
      <c r="L464">
        <v>4</v>
      </c>
      <c r="M464">
        <v>3</v>
      </c>
      <c r="N464">
        <v>10</v>
      </c>
      <c r="O464">
        <v>7</v>
      </c>
      <c r="P464">
        <v>5</v>
      </c>
      <c r="Q464">
        <v>7</v>
      </c>
      <c r="R464">
        <f t="array" ref="R464">SUM(B464:Q464*TRANSPOSE($V$18:$V$33))+$V$17</f>
        <v>1.6099030218025057E-2</v>
      </c>
      <c r="S464" s="9">
        <f t="shared" si="7"/>
        <v>0.504024253352097</v>
      </c>
    </row>
    <row r="465" spans="1:19" x14ac:dyDescent="0.3">
      <c r="A465">
        <v>1</v>
      </c>
      <c r="B465">
        <v>26</v>
      </c>
      <c r="C465">
        <v>1</v>
      </c>
      <c r="D465">
        <v>24</v>
      </c>
      <c r="E465">
        <v>3</v>
      </c>
      <c r="F465">
        <v>0</v>
      </c>
      <c r="G465">
        <v>1</v>
      </c>
      <c r="H465">
        <v>4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0</v>
      </c>
      <c r="P465">
        <v>0</v>
      </c>
      <c r="Q465">
        <v>0</v>
      </c>
      <c r="R465">
        <f t="array" ref="R465">SUM(B465:Q465*TRANSPOSE($V$18:$V$33))+$V$17</f>
        <v>0.64457374497454212</v>
      </c>
      <c r="S465" s="9">
        <f t="shared" si="7"/>
        <v>0.65577154261154924</v>
      </c>
    </row>
    <row r="466" spans="1:19" x14ac:dyDescent="0.3">
      <c r="A466">
        <v>0</v>
      </c>
      <c r="B466">
        <v>37</v>
      </c>
      <c r="C466">
        <v>1</v>
      </c>
      <c r="D466">
        <v>1</v>
      </c>
      <c r="E466">
        <v>2</v>
      </c>
      <c r="F466">
        <v>1</v>
      </c>
      <c r="G466">
        <v>3</v>
      </c>
      <c r="H466">
        <v>4</v>
      </c>
      <c r="I466">
        <v>0</v>
      </c>
      <c r="J466">
        <v>4</v>
      </c>
      <c r="K466">
        <v>0</v>
      </c>
      <c r="L466">
        <v>4</v>
      </c>
      <c r="M466">
        <v>4</v>
      </c>
      <c r="N466">
        <v>6</v>
      </c>
      <c r="O466">
        <v>5</v>
      </c>
      <c r="P466">
        <v>1</v>
      </c>
      <c r="Q466">
        <v>2</v>
      </c>
      <c r="R466">
        <f t="array" ref="R466">SUM(B466:Q466*TRANSPOSE($V$18:$V$33))+$V$17</f>
        <v>2.3531160945910345E-2</v>
      </c>
      <c r="S466" s="9">
        <f t="shared" si="7"/>
        <v>0.50588190893374629</v>
      </c>
    </row>
    <row r="467" spans="1:19" x14ac:dyDescent="0.3">
      <c r="A467">
        <v>0</v>
      </c>
      <c r="B467">
        <v>46</v>
      </c>
      <c r="C467">
        <v>1</v>
      </c>
      <c r="D467">
        <v>18</v>
      </c>
      <c r="E467">
        <v>1</v>
      </c>
      <c r="F467">
        <v>1</v>
      </c>
      <c r="G467">
        <v>3</v>
      </c>
      <c r="H467">
        <v>3</v>
      </c>
      <c r="I467">
        <v>1</v>
      </c>
      <c r="J467">
        <v>5</v>
      </c>
      <c r="K467">
        <v>0</v>
      </c>
      <c r="L467">
        <v>4</v>
      </c>
      <c r="M467">
        <v>2</v>
      </c>
      <c r="N467">
        <v>2</v>
      </c>
      <c r="O467">
        <v>2</v>
      </c>
      <c r="P467">
        <v>1</v>
      </c>
      <c r="Q467">
        <v>2</v>
      </c>
      <c r="R467">
        <f t="array" ref="R467">SUM(B467:Q467*TRANSPOSE($V$18:$V$33))+$V$17</f>
        <v>0.12429215041274799</v>
      </c>
      <c r="S467" s="9">
        <f t="shared" si="7"/>
        <v>0.53102988717772559</v>
      </c>
    </row>
    <row r="468" spans="1:19" x14ac:dyDescent="0.3">
      <c r="A468">
        <v>0</v>
      </c>
      <c r="B468">
        <v>41</v>
      </c>
      <c r="C468">
        <v>2</v>
      </c>
      <c r="D468">
        <v>2</v>
      </c>
      <c r="E468">
        <v>2</v>
      </c>
      <c r="F468">
        <v>1</v>
      </c>
      <c r="G468">
        <v>3</v>
      </c>
      <c r="H468">
        <v>1</v>
      </c>
      <c r="I468">
        <v>1</v>
      </c>
      <c r="J468">
        <v>7</v>
      </c>
      <c r="K468">
        <v>0</v>
      </c>
      <c r="L468">
        <v>2</v>
      </c>
      <c r="M468">
        <v>3</v>
      </c>
      <c r="N468">
        <v>18</v>
      </c>
      <c r="O468">
        <v>16</v>
      </c>
      <c r="P468">
        <v>11</v>
      </c>
      <c r="Q468">
        <v>8</v>
      </c>
      <c r="R468">
        <f t="array" ref="R468">SUM(B468:Q468*TRANSPOSE($V$18:$V$33))+$V$17</f>
        <v>0.15068544077385815</v>
      </c>
      <c r="S468" s="9">
        <f t="shared" si="7"/>
        <v>0.53759635701959485</v>
      </c>
    </row>
    <row r="469" spans="1:19" x14ac:dyDescent="0.3">
      <c r="A469">
        <v>0</v>
      </c>
      <c r="B469">
        <v>37</v>
      </c>
      <c r="C469">
        <v>2</v>
      </c>
      <c r="D469">
        <v>9</v>
      </c>
      <c r="E469">
        <v>1</v>
      </c>
      <c r="F469">
        <v>0</v>
      </c>
      <c r="G469">
        <v>3</v>
      </c>
      <c r="H469">
        <v>2</v>
      </c>
      <c r="I469">
        <v>2</v>
      </c>
      <c r="J469">
        <v>1</v>
      </c>
      <c r="K469">
        <v>0</v>
      </c>
      <c r="L469">
        <v>4</v>
      </c>
      <c r="M469">
        <v>3</v>
      </c>
      <c r="N469">
        <v>9</v>
      </c>
      <c r="O469">
        <v>5</v>
      </c>
      <c r="P469">
        <v>7</v>
      </c>
      <c r="Q469">
        <v>7</v>
      </c>
      <c r="R469">
        <f t="array" ref="R469">SUM(B469:Q469*TRANSPOSE($V$18:$V$33))+$V$17</f>
        <v>0.1058909002428573</v>
      </c>
      <c r="S469" s="9">
        <f t="shared" si="7"/>
        <v>0.5264452793428841</v>
      </c>
    </row>
    <row r="470" spans="1:19" x14ac:dyDescent="0.3">
      <c r="A470">
        <v>0</v>
      </c>
      <c r="B470">
        <v>52</v>
      </c>
      <c r="C470">
        <v>1</v>
      </c>
      <c r="D470">
        <v>6</v>
      </c>
      <c r="E470">
        <v>4</v>
      </c>
      <c r="F470">
        <v>0</v>
      </c>
      <c r="G470">
        <v>3</v>
      </c>
      <c r="H470">
        <v>1</v>
      </c>
      <c r="I470">
        <v>2</v>
      </c>
      <c r="J470">
        <v>3</v>
      </c>
      <c r="K470">
        <v>1</v>
      </c>
      <c r="L470">
        <v>2</v>
      </c>
      <c r="M470">
        <v>3</v>
      </c>
      <c r="N470">
        <v>10</v>
      </c>
      <c r="O470">
        <v>9</v>
      </c>
      <c r="P470">
        <v>6</v>
      </c>
      <c r="Q470">
        <v>9</v>
      </c>
      <c r="R470">
        <f t="array" ref="R470">SUM(B470:Q470*TRANSPOSE($V$18:$V$33))+$V$17</f>
        <v>8.968237398847001E-2</v>
      </c>
      <c r="S470" s="9">
        <f t="shared" si="7"/>
        <v>0.52240325830960277</v>
      </c>
    </row>
    <row r="471" spans="1:19" x14ac:dyDescent="0.3">
      <c r="A471">
        <v>1</v>
      </c>
      <c r="B471">
        <v>32</v>
      </c>
      <c r="C471">
        <v>2</v>
      </c>
      <c r="D471">
        <v>11</v>
      </c>
      <c r="E471">
        <v>4</v>
      </c>
      <c r="F471">
        <v>0</v>
      </c>
      <c r="G471">
        <v>4</v>
      </c>
      <c r="H471">
        <v>3</v>
      </c>
      <c r="I471">
        <v>1</v>
      </c>
      <c r="J471">
        <v>8</v>
      </c>
      <c r="K471">
        <v>0</v>
      </c>
      <c r="L471">
        <v>4</v>
      </c>
      <c r="M471">
        <v>3</v>
      </c>
      <c r="N471">
        <v>4</v>
      </c>
      <c r="O471">
        <v>2</v>
      </c>
      <c r="P471">
        <v>1</v>
      </c>
      <c r="Q471">
        <v>2</v>
      </c>
      <c r="R471">
        <f t="array" ref="R471">SUM(B471:Q471*TRANSPOSE($V$18:$V$33))+$V$17</f>
        <v>0.10431149018223862</v>
      </c>
      <c r="S471" s="9">
        <f t="shared" si="7"/>
        <v>0.52605155585656171</v>
      </c>
    </row>
    <row r="472" spans="1:19" x14ac:dyDescent="0.3">
      <c r="A472">
        <v>0</v>
      </c>
      <c r="B472">
        <v>24</v>
      </c>
      <c r="C472">
        <v>2</v>
      </c>
      <c r="D472">
        <v>24</v>
      </c>
      <c r="E472">
        <v>4</v>
      </c>
      <c r="F472">
        <v>0</v>
      </c>
      <c r="G472">
        <v>3</v>
      </c>
      <c r="H472">
        <v>4</v>
      </c>
      <c r="I472">
        <v>1</v>
      </c>
      <c r="J472">
        <v>0</v>
      </c>
      <c r="K472">
        <v>0</v>
      </c>
      <c r="L472">
        <v>3</v>
      </c>
      <c r="M472">
        <v>3</v>
      </c>
      <c r="N472">
        <v>2</v>
      </c>
      <c r="O472">
        <v>2</v>
      </c>
      <c r="P472">
        <v>2</v>
      </c>
      <c r="Q472">
        <v>1</v>
      </c>
      <c r="R472">
        <f t="array" ref="R472">SUM(B472:Q472*TRANSPOSE($V$18:$V$33))+$V$17</f>
        <v>0.14705921108431286</v>
      </c>
      <c r="S472" s="9">
        <f t="shared" si="7"/>
        <v>0.53669489678818016</v>
      </c>
    </row>
    <row r="473" spans="1:19" x14ac:dyDescent="0.3">
      <c r="A473">
        <v>0</v>
      </c>
      <c r="B473">
        <v>38</v>
      </c>
      <c r="C473">
        <v>1</v>
      </c>
      <c r="D473">
        <v>10</v>
      </c>
      <c r="E473">
        <v>3</v>
      </c>
      <c r="F473">
        <v>1</v>
      </c>
      <c r="G473">
        <v>3</v>
      </c>
      <c r="H473">
        <v>3</v>
      </c>
      <c r="I473">
        <v>1</v>
      </c>
      <c r="J473">
        <v>3</v>
      </c>
      <c r="K473">
        <v>0</v>
      </c>
      <c r="L473">
        <v>3</v>
      </c>
      <c r="M473">
        <v>3</v>
      </c>
      <c r="N473">
        <v>1</v>
      </c>
      <c r="O473">
        <v>0</v>
      </c>
      <c r="P473">
        <v>0</v>
      </c>
      <c r="Q473">
        <v>0</v>
      </c>
      <c r="R473">
        <f t="array" ref="R473">SUM(B473:Q473*TRANSPOSE($V$18:$V$33))+$V$17</f>
        <v>6.0793502192864501E-2</v>
      </c>
      <c r="S473" s="9">
        <f t="shared" si="7"/>
        <v>0.51519212199046271</v>
      </c>
    </row>
    <row r="474" spans="1:19" x14ac:dyDescent="0.3">
      <c r="A474">
        <v>0</v>
      </c>
      <c r="B474">
        <v>37</v>
      </c>
      <c r="C474">
        <v>1</v>
      </c>
      <c r="D474">
        <v>1</v>
      </c>
      <c r="E474">
        <v>2</v>
      </c>
      <c r="F474">
        <v>1</v>
      </c>
      <c r="G474">
        <v>3</v>
      </c>
      <c r="H474">
        <v>2</v>
      </c>
      <c r="I474">
        <v>1</v>
      </c>
      <c r="J474">
        <v>6</v>
      </c>
      <c r="K474">
        <v>0</v>
      </c>
      <c r="L474">
        <v>2</v>
      </c>
      <c r="M474">
        <v>2</v>
      </c>
      <c r="N474">
        <v>6</v>
      </c>
      <c r="O474">
        <v>5</v>
      </c>
      <c r="P474">
        <v>4</v>
      </c>
      <c r="Q474">
        <v>3</v>
      </c>
      <c r="R474">
        <f t="array" ref="R474">SUM(B474:Q474*TRANSPOSE($V$18:$V$33))+$V$17</f>
        <v>0.17789931063749131</v>
      </c>
      <c r="S474" s="9">
        <f t="shared" si="7"/>
        <v>0.54435332708695816</v>
      </c>
    </row>
    <row r="475" spans="1:19" x14ac:dyDescent="0.3">
      <c r="A475">
        <v>0</v>
      </c>
      <c r="B475">
        <v>49</v>
      </c>
      <c r="C475">
        <v>1</v>
      </c>
      <c r="D475">
        <v>18</v>
      </c>
      <c r="E475">
        <v>4</v>
      </c>
      <c r="F475">
        <v>0</v>
      </c>
      <c r="G475">
        <v>2</v>
      </c>
      <c r="H475">
        <v>3</v>
      </c>
      <c r="I475">
        <v>2</v>
      </c>
      <c r="J475">
        <v>1</v>
      </c>
      <c r="K475">
        <v>1</v>
      </c>
      <c r="L475">
        <v>3</v>
      </c>
      <c r="M475">
        <v>3</v>
      </c>
      <c r="N475">
        <v>31</v>
      </c>
      <c r="O475">
        <v>9</v>
      </c>
      <c r="P475">
        <v>0</v>
      </c>
      <c r="Q475">
        <v>9</v>
      </c>
      <c r="R475">
        <f t="array" ref="R475">SUM(B475:Q475*TRANSPOSE($V$18:$V$33))+$V$17</f>
        <v>5.5469371591805317E-2</v>
      </c>
      <c r="S475" s="9">
        <f t="shared" si="7"/>
        <v>0.51386235162573379</v>
      </c>
    </row>
    <row r="476" spans="1:19" x14ac:dyDescent="0.3">
      <c r="A476">
        <v>0</v>
      </c>
      <c r="B476">
        <v>24</v>
      </c>
      <c r="C476">
        <v>1</v>
      </c>
      <c r="D476">
        <v>23</v>
      </c>
      <c r="E476">
        <v>2</v>
      </c>
      <c r="F476">
        <v>0</v>
      </c>
      <c r="G476">
        <v>4</v>
      </c>
      <c r="H476">
        <v>4</v>
      </c>
      <c r="I476">
        <v>1</v>
      </c>
      <c r="J476">
        <v>1</v>
      </c>
      <c r="K476">
        <v>1</v>
      </c>
      <c r="L476">
        <v>2</v>
      </c>
      <c r="M476">
        <v>3</v>
      </c>
      <c r="N476">
        <v>6</v>
      </c>
      <c r="O476">
        <v>5</v>
      </c>
      <c r="P476">
        <v>1</v>
      </c>
      <c r="Q476">
        <v>4</v>
      </c>
      <c r="R476">
        <f t="array" ref="R476">SUM(B476:Q476*TRANSPOSE($V$18:$V$33))+$V$17</f>
        <v>0.30654272861028309</v>
      </c>
      <c r="S476" s="9">
        <f t="shared" si="7"/>
        <v>0.57603339471737369</v>
      </c>
    </row>
    <row r="477" spans="1:19" x14ac:dyDescent="0.3">
      <c r="A477">
        <v>0</v>
      </c>
      <c r="B477">
        <v>26</v>
      </c>
      <c r="C477">
        <v>2</v>
      </c>
      <c r="D477">
        <v>28</v>
      </c>
      <c r="E477">
        <v>1</v>
      </c>
      <c r="F477">
        <v>0</v>
      </c>
      <c r="G477">
        <v>3</v>
      </c>
      <c r="H477">
        <v>2</v>
      </c>
      <c r="I477">
        <v>1</v>
      </c>
      <c r="J477">
        <v>1</v>
      </c>
      <c r="K477">
        <v>0</v>
      </c>
      <c r="L477">
        <v>4</v>
      </c>
      <c r="M477">
        <v>4</v>
      </c>
      <c r="N477">
        <v>5</v>
      </c>
      <c r="O477">
        <v>3</v>
      </c>
      <c r="P477">
        <v>1</v>
      </c>
      <c r="Q477">
        <v>4</v>
      </c>
      <c r="R477">
        <f t="array" ref="R477">SUM(B477:Q477*TRANSPOSE($V$18:$V$33))+$V$17</f>
        <v>0.26343606269672259</v>
      </c>
      <c r="S477" s="9">
        <f t="shared" si="7"/>
        <v>0.5654740522984083</v>
      </c>
    </row>
    <row r="478" spans="1:19" x14ac:dyDescent="0.3">
      <c r="A478">
        <v>0</v>
      </c>
      <c r="B478">
        <v>24</v>
      </c>
      <c r="C478">
        <v>1</v>
      </c>
      <c r="D478">
        <v>17</v>
      </c>
      <c r="E478">
        <v>4</v>
      </c>
      <c r="F478">
        <v>0</v>
      </c>
      <c r="G478">
        <v>2</v>
      </c>
      <c r="H478">
        <v>2</v>
      </c>
      <c r="I478">
        <v>1</v>
      </c>
      <c r="J478">
        <v>1</v>
      </c>
      <c r="K478">
        <v>0</v>
      </c>
      <c r="L478">
        <v>4</v>
      </c>
      <c r="M478">
        <v>3</v>
      </c>
      <c r="N478">
        <v>1</v>
      </c>
      <c r="O478">
        <v>0</v>
      </c>
      <c r="P478">
        <v>0</v>
      </c>
      <c r="Q478">
        <v>0</v>
      </c>
      <c r="R478">
        <f t="array" ref="R478">SUM(B478:Q478*TRANSPOSE($V$18:$V$33))+$V$17</f>
        <v>0.22425683977306743</v>
      </c>
      <c r="S478" s="9">
        <f t="shared" si="7"/>
        <v>0.5558246840587644</v>
      </c>
    </row>
    <row r="479" spans="1:19" x14ac:dyDescent="0.3">
      <c r="A479">
        <v>0</v>
      </c>
      <c r="B479">
        <v>50</v>
      </c>
      <c r="C479">
        <v>0</v>
      </c>
      <c r="D479">
        <v>3</v>
      </c>
      <c r="E479">
        <v>1</v>
      </c>
      <c r="F479">
        <v>0</v>
      </c>
      <c r="G479">
        <v>3</v>
      </c>
      <c r="H479">
        <v>2</v>
      </c>
      <c r="I479">
        <v>1</v>
      </c>
      <c r="J479">
        <v>1</v>
      </c>
      <c r="K479">
        <v>0</v>
      </c>
      <c r="L479">
        <v>3</v>
      </c>
      <c r="M479">
        <v>3</v>
      </c>
      <c r="N479">
        <v>32</v>
      </c>
      <c r="O479">
        <v>5</v>
      </c>
      <c r="P479">
        <v>10</v>
      </c>
      <c r="Q479">
        <v>7</v>
      </c>
      <c r="R479">
        <f t="array" ref="R479">SUM(B479:Q479*TRANSPOSE($V$18:$V$33))+$V$17</f>
        <v>9.9829333126620234E-2</v>
      </c>
      <c r="S479" s="9">
        <f t="shared" si="7"/>
        <v>0.52493404582140379</v>
      </c>
    </row>
    <row r="480" spans="1:19" x14ac:dyDescent="0.3">
      <c r="A480">
        <v>0</v>
      </c>
      <c r="B480">
        <v>25</v>
      </c>
      <c r="C480">
        <v>2</v>
      </c>
      <c r="D480">
        <v>13</v>
      </c>
      <c r="E480">
        <v>2</v>
      </c>
      <c r="F480">
        <v>0</v>
      </c>
      <c r="G480">
        <v>3</v>
      </c>
      <c r="H480">
        <v>3</v>
      </c>
      <c r="I480">
        <v>1</v>
      </c>
      <c r="J480">
        <v>1</v>
      </c>
      <c r="K480">
        <v>0</v>
      </c>
      <c r="L480">
        <v>3</v>
      </c>
      <c r="M480">
        <v>3</v>
      </c>
      <c r="N480">
        <v>7</v>
      </c>
      <c r="O480">
        <v>4</v>
      </c>
      <c r="P480">
        <v>0</v>
      </c>
      <c r="Q480">
        <v>6</v>
      </c>
      <c r="R480">
        <f t="array" ref="R480">SUM(B480:Q480*TRANSPOSE($V$18:$V$33))+$V$17</f>
        <v>0.15091958873034284</v>
      </c>
      <c r="S480" s="9">
        <f t="shared" si="7"/>
        <v>0.53765455649624494</v>
      </c>
    </row>
    <row r="481" spans="1:19" x14ac:dyDescent="0.3">
      <c r="A481">
        <v>1</v>
      </c>
      <c r="B481">
        <v>24</v>
      </c>
      <c r="C481">
        <v>1</v>
      </c>
      <c r="D481">
        <v>7</v>
      </c>
      <c r="E481">
        <v>1</v>
      </c>
      <c r="F481">
        <v>1</v>
      </c>
      <c r="G481">
        <v>3</v>
      </c>
      <c r="H481">
        <v>3</v>
      </c>
      <c r="I481">
        <v>1</v>
      </c>
      <c r="J481">
        <v>1</v>
      </c>
      <c r="K481">
        <v>1</v>
      </c>
      <c r="L481">
        <v>4</v>
      </c>
      <c r="M481">
        <v>3</v>
      </c>
      <c r="N481">
        <v>6</v>
      </c>
      <c r="O481">
        <v>3</v>
      </c>
      <c r="P481">
        <v>1</v>
      </c>
      <c r="Q481">
        <v>2</v>
      </c>
      <c r="R481">
        <f t="array" ref="R481">SUM(B481:Q481*TRANSPOSE($V$18:$V$33))+$V$17</f>
        <v>0.35402830401327035</v>
      </c>
      <c r="S481" s="9">
        <f t="shared" si="7"/>
        <v>0.58758519492394701</v>
      </c>
    </row>
    <row r="482" spans="1:19" x14ac:dyDescent="0.3">
      <c r="A482">
        <v>1</v>
      </c>
      <c r="B482">
        <v>30</v>
      </c>
      <c r="C482">
        <v>2</v>
      </c>
      <c r="D482">
        <v>12</v>
      </c>
      <c r="E482">
        <v>2</v>
      </c>
      <c r="F482">
        <v>0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3</v>
      </c>
      <c r="M482">
        <v>4</v>
      </c>
      <c r="N482">
        <v>1</v>
      </c>
      <c r="O482">
        <v>0</v>
      </c>
      <c r="P482">
        <v>0</v>
      </c>
      <c r="Q482">
        <v>0</v>
      </c>
      <c r="R482">
        <f t="array" ref="R482">SUM(B482:Q482*TRANSPOSE($V$18:$V$33))+$V$17</f>
        <v>0.31707561956528862</v>
      </c>
      <c r="S482" s="9">
        <f t="shared" si="7"/>
        <v>0.57860337757498881</v>
      </c>
    </row>
    <row r="483" spans="1:19" x14ac:dyDescent="0.3">
      <c r="A483">
        <v>0</v>
      </c>
      <c r="B483">
        <v>34</v>
      </c>
      <c r="C483">
        <v>1</v>
      </c>
      <c r="D483">
        <v>1</v>
      </c>
      <c r="E483">
        <v>2</v>
      </c>
      <c r="F483">
        <v>0</v>
      </c>
      <c r="G483">
        <v>2</v>
      </c>
      <c r="H483">
        <v>4</v>
      </c>
      <c r="I483">
        <v>1</v>
      </c>
      <c r="J483">
        <v>1</v>
      </c>
      <c r="K483">
        <v>1</v>
      </c>
      <c r="L483">
        <v>4</v>
      </c>
      <c r="M483">
        <v>3</v>
      </c>
      <c r="N483">
        <v>6</v>
      </c>
      <c r="O483">
        <v>5</v>
      </c>
      <c r="P483">
        <v>1</v>
      </c>
      <c r="Q483">
        <v>3</v>
      </c>
      <c r="R483">
        <f t="array" ref="R483">SUM(B483:Q483*TRANSPOSE($V$18:$V$33))+$V$17</f>
        <v>0.25674061526606584</v>
      </c>
      <c r="S483" s="9">
        <f t="shared" si="7"/>
        <v>0.56382834818779259</v>
      </c>
    </row>
    <row r="484" spans="1:19" x14ac:dyDescent="0.3">
      <c r="A484">
        <v>1</v>
      </c>
      <c r="B484">
        <v>31</v>
      </c>
      <c r="C484">
        <v>2</v>
      </c>
      <c r="D484">
        <v>13</v>
      </c>
      <c r="E484">
        <v>2</v>
      </c>
      <c r="F484">
        <v>0</v>
      </c>
      <c r="G484">
        <v>3</v>
      </c>
      <c r="H484">
        <v>1</v>
      </c>
      <c r="I484">
        <v>2</v>
      </c>
      <c r="J484">
        <v>2</v>
      </c>
      <c r="K484">
        <v>0</v>
      </c>
      <c r="L484">
        <v>3</v>
      </c>
      <c r="M484">
        <v>1</v>
      </c>
      <c r="N484">
        <v>3</v>
      </c>
      <c r="O484">
        <v>1</v>
      </c>
      <c r="P484">
        <v>1</v>
      </c>
      <c r="Q484">
        <v>2</v>
      </c>
      <c r="R484">
        <f t="array" ref="R484">SUM(B484:Q484*TRANSPOSE($V$18:$V$33))+$V$17</f>
        <v>0.26465988030303533</v>
      </c>
      <c r="S484" s="9">
        <f t="shared" si="7"/>
        <v>0.5657747050711035</v>
      </c>
    </row>
    <row r="485" spans="1:19" x14ac:dyDescent="0.3">
      <c r="A485">
        <v>0</v>
      </c>
      <c r="B485">
        <v>35</v>
      </c>
      <c r="C485">
        <v>1</v>
      </c>
      <c r="D485">
        <v>25</v>
      </c>
      <c r="E485">
        <v>1</v>
      </c>
      <c r="F485">
        <v>0</v>
      </c>
      <c r="G485">
        <v>2</v>
      </c>
      <c r="H485">
        <v>4</v>
      </c>
      <c r="I485">
        <v>0</v>
      </c>
      <c r="J485">
        <v>4</v>
      </c>
      <c r="K485">
        <v>0</v>
      </c>
      <c r="L485">
        <v>4</v>
      </c>
      <c r="M485">
        <v>3</v>
      </c>
      <c r="N485">
        <v>3</v>
      </c>
      <c r="O485">
        <v>2</v>
      </c>
      <c r="P485">
        <v>0</v>
      </c>
      <c r="Q485">
        <v>2</v>
      </c>
      <c r="R485">
        <f t="array" ref="R485">SUM(B485:Q485*TRANSPOSE($V$18:$V$33))+$V$17</f>
        <v>0.30072389619751394</v>
      </c>
      <c r="S485" s="9">
        <f t="shared" si="7"/>
        <v>0.57461184822239531</v>
      </c>
    </row>
    <row r="486" spans="1:19" x14ac:dyDescent="0.3">
      <c r="A486">
        <v>0</v>
      </c>
      <c r="B486">
        <v>31</v>
      </c>
      <c r="C486">
        <v>2</v>
      </c>
      <c r="D486">
        <v>6</v>
      </c>
      <c r="E486">
        <v>1</v>
      </c>
      <c r="F486">
        <v>0</v>
      </c>
      <c r="G486">
        <v>4</v>
      </c>
      <c r="H486">
        <v>4</v>
      </c>
      <c r="I486">
        <v>2</v>
      </c>
      <c r="J486">
        <v>4</v>
      </c>
      <c r="K486">
        <v>0</v>
      </c>
      <c r="L486">
        <v>4</v>
      </c>
      <c r="M486">
        <v>4</v>
      </c>
      <c r="N486">
        <v>7</v>
      </c>
      <c r="O486">
        <v>7</v>
      </c>
      <c r="P486">
        <v>5</v>
      </c>
      <c r="Q486">
        <v>7</v>
      </c>
      <c r="R486">
        <f t="array" ref="R486">SUM(B486:Q486*TRANSPOSE($V$18:$V$33))+$V$17</f>
        <v>-3.9918123785362747E-2</v>
      </c>
      <c r="S486" s="9">
        <f t="shared" si="7"/>
        <v>0.49002282831334237</v>
      </c>
    </row>
    <row r="487" spans="1:19" x14ac:dyDescent="0.3">
      <c r="A487">
        <v>0</v>
      </c>
      <c r="B487">
        <v>27</v>
      </c>
      <c r="C487">
        <v>1</v>
      </c>
      <c r="D487">
        <v>6</v>
      </c>
      <c r="E487">
        <v>1</v>
      </c>
      <c r="F487">
        <v>1</v>
      </c>
      <c r="G487">
        <v>2</v>
      </c>
      <c r="H487">
        <v>3</v>
      </c>
      <c r="I487">
        <v>2</v>
      </c>
      <c r="J487">
        <v>0</v>
      </c>
      <c r="K487">
        <v>0</v>
      </c>
      <c r="L487">
        <v>3</v>
      </c>
      <c r="M487">
        <v>2</v>
      </c>
      <c r="N487">
        <v>5</v>
      </c>
      <c r="O487">
        <v>3</v>
      </c>
      <c r="P487">
        <v>0</v>
      </c>
      <c r="Q487">
        <v>3</v>
      </c>
      <c r="R487">
        <f t="array" ref="R487">SUM(B487:Q487*TRANSPOSE($V$18:$V$33))+$V$17</f>
        <v>0.11467209394196098</v>
      </c>
      <c r="S487" s="9">
        <f t="shared" si="7"/>
        <v>0.5286336874329054</v>
      </c>
    </row>
    <row r="488" spans="1:19" x14ac:dyDescent="0.3">
      <c r="A488">
        <v>0</v>
      </c>
      <c r="B488">
        <v>37</v>
      </c>
      <c r="C488">
        <v>2</v>
      </c>
      <c r="D488">
        <v>2</v>
      </c>
      <c r="E488">
        <v>4</v>
      </c>
      <c r="F488">
        <v>0</v>
      </c>
      <c r="G488">
        <v>3</v>
      </c>
      <c r="H488">
        <v>3</v>
      </c>
      <c r="I488">
        <v>1</v>
      </c>
      <c r="J488">
        <v>4</v>
      </c>
      <c r="K488">
        <v>1</v>
      </c>
      <c r="L488">
        <v>3</v>
      </c>
      <c r="M488">
        <v>2</v>
      </c>
      <c r="N488">
        <v>3</v>
      </c>
      <c r="O488">
        <v>0</v>
      </c>
      <c r="P488">
        <v>1</v>
      </c>
      <c r="Q488">
        <v>0</v>
      </c>
      <c r="R488">
        <f t="array" ref="R488">SUM(B488:Q488*TRANSPOSE($V$18:$V$33))+$V$17</f>
        <v>0.34896015586371787</v>
      </c>
      <c r="S488" s="9">
        <f t="shared" si="7"/>
        <v>0.58635662116325182</v>
      </c>
    </row>
    <row r="489" spans="1:19" x14ac:dyDescent="0.3">
      <c r="A489">
        <v>0</v>
      </c>
      <c r="B489">
        <v>20</v>
      </c>
      <c r="C489">
        <v>1</v>
      </c>
      <c r="D489">
        <v>1</v>
      </c>
      <c r="E489">
        <v>4</v>
      </c>
      <c r="F489">
        <v>1</v>
      </c>
      <c r="G489">
        <v>2</v>
      </c>
      <c r="H489">
        <v>2</v>
      </c>
      <c r="I489">
        <v>0</v>
      </c>
      <c r="J489">
        <v>1</v>
      </c>
      <c r="K489">
        <v>0</v>
      </c>
      <c r="L489">
        <v>4</v>
      </c>
      <c r="M489">
        <v>4</v>
      </c>
      <c r="N489">
        <v>1</v>
      </c>
      <c r="O489">
        <v>0</v>
      </c>
      <c r="P489">
        <v>0</v>
      </c>
      <c r="Q489">
        <v>0</v>
      </c>
      <c r="R489">
        <f t="array" ref="R489">SUM(B489:Q489*TRANSPOSE($V$18:$V$33))+$V$17</f>
        <v>0.20332047564066724</v>
      </c>
      <c r="S489" s="9">
        <f t="shared" si="7"/>
        <v>0.55065051713791302</v>
      </c>
    </row>
    <row r="490" spans="1:19" x14ac:dyDescent="0.3">
      <c r="A490">
        <v>0</v>
      </c>
      <c r="B490">
        <v>42</v>
      </c>
      <c r="C490">
        <v>1</v>
      </c>
      <c r="D490">
        <v>2</v>
      </c>
      <c r="E490">
        <v>3</v>
      </c>
      <c r="F490">
        <v>1</v>
      </c>
      <c r="G490">
        <v>3</v>
      </c>
      <c r="H490">
        <v>4</v>
      </c>
      <c r="I490">
        <v>1</v>
      </c>
      <c r="J490">
        <v>1</v>
      </c>
      <c r="K490">
        <v>0</v>
      </c>
      <c r="L490">
        <v>2</v>
      </c>
      <c r="M490">
        <v>3</v>
      </c>
      <c r="N490">
        <v>10</v>
      </c>
      <c r="O490">
        <v>2</v>
      </c>
      <c r="P490">
        <v>2</v>
      </c>
      <c r="Q490">
        <v>2</v>
      </c>
      <c r="R490">
        <f t="array" ref="R490">SUM(B490:Q490*TRANSPOSE($V$18:$V$33))+$V$17</f>
        <v>-4.0620325978697247E-2</v>
      </c>
      <c r="S490" s="9">
        <f t="shared" si="7"/>
        <v>0.48984736709593607</v>
      </c>
    </row>
    <row r="491" spans="1:19" x14ac:dyDescent="0.3">
      <c r="A491">
        <v>0</v>
      </c>
      <c r="B491">
        <v>43</v>
      </c>
      <c r="C491">
        <v>1</v>
      </c>
      <c r="D491">
        <v>6</v>
      </c>
      <c r="E491">
        <v>2</v>
      </c>
      <c r="F491">
        <v>0</v>
      </c>
      <c r="G491">
        <v>2</v>
      </c>
      <c r="H491">
        <v>4</v>
      </c>
      <c r="I491">
        <v>2</v>
      </c>
      <c r="J491">
        <v>4</v>
      </c>
      <c r="K491">
        <v>1</v>
      </c>
      <c r="L491">
        <v>3</v>
      </c>
      <c r="M491">
        <v>2</v>
      </c>
      <c r="N491">
        <v>1</v>
      </c>
      <c r="O491">
        <v>0</v>
      </c>
      <c r="P491">
        <v>0</v>
      </c>
      <c r="Q491">
        <v>0</v>
      </c>
      <c r="R491">
        <f t="array" ref="R491">SUM(B491:Q491*TRANSPOSE($V$18:$V$33))+$V$17</f>
        <v>0.29538888719492429</v>
      </c>
      <c r="S491" s="9">
        <f t="shared" si="7"/>
        <v>0.57330741470292945</v>
      </c>
    </row>
    <row r="492" spans="1:19" x14ac:dyDescent="0.3">
      <c r="A492">
        <v>0</v>
      </c>
      <c r="B492">
        <v>38</v>
      </c>
      <c r="C492">
        <v>1</v>
      </c>
      <c r="D492">
        <v>1</v>
      </c>
      <c r="E492">
        <v>3</v>
      </c>
      <c r="F492">
        <v>1</v>
      </c>
      <c r="G492">
        <v>3</v>
      </c>
      <c r="H492">
        <v>1</v>
      </c>
      <c r="I492">
        <v>0</v>
      </c>
      <c r="J492">
        <v>3</v>
      </c>
      <c r="K492">
        <v>0</v>
      </c>
      <c r="L492">
        <v>4</v>
      </c>
      <c r="M492">
        <v>2</v>
      </c>
      <c r="N492">
        <v>0</v>
      </c>
      <c r="O492">
        <v>0</v>
      </c>
      <c r="P492">
        <v>0</v>
      </c>
      <c r="Q492">
        <v>0</v>
      </c>
      <c r="R492">
        <f t="array" ref="R492">SUM(B492:Q492*TRANSPOSE($V$18:$V$33))+$V$17</f>
        <v>0.19117911093915196</v>
      </c>
      <c r="S492" s="9">
        <f t="shared" si="7"/>
        <v>0.5476448245233515</v>
      </c>
    </row>
    <row r="493" spans="1:19" x14ac:dyDescent="0.3">
      <c r="A493">
        <v>0</v>
      </c>
      <c r="B493">
        <v>43</v>
      </c>
      <c r="C493">
        <v>1</v>
      </c>
      <c r="D493">
        <v>9</v>
      </c>
      <c r="E493">
        <v>4</v>
      </c>
      <c r="F493">
        <v>0</v>
      </c>
      <c r="G493">
        <v>3</v>
      </c>
      <c r="H493">
        <v>3</v>
      </c>
      <c r="I493">
        <v>2</v>
      </c>
      <c r="J493">
        <v>3</v>
      </c>
      <c r="K493">
        <v>1</v>
      </c>
      <c r="L493">
        <v>2</v>
      </c>
      <c r="M493">
        <v>3</v>
      </c>
      <c r="N493">
        <v>8</v>
      </c>
      <c r="O493">
        <v>7</v>
      </c>
      <c r="P493">
        <v>4</v>
      </c>
      <c r="Q493">
        <v>7</v>
      </c>
      <c r="R493">
        <f t="array" ref="R493">SUM(B493:Q493*TRANSPOSE($V$18:$V$33))+$V$17</f>
        <v>9.4564867609938985E-2</v>
      </c>
      <c r="S493" s="9">
        <f t="shared" si="7"/>
        <v>0.5236211692320224</v>
      </c>
    </row>
    <row r="494" spans="1:19" x14ac:dyDescent="0.3">
      <c r="A494">
        <v>0</v>
      </c>
      <c r="B494">
        <v>48</v>
      </c>
      <c r="C494">
        <v>1</v>
      </c>
      <c r="D494">
        <v>1</v>
      </c>
      <c r="E494">
        <v>4</v>
      </c>
      <c r="F494">
        <v>1</v>
      </c>
      <c r="G494">
        <v>2</v>
      </c>
      <c r="H494">
        <v>1</v>
      </c>
      <c r="I494">
        <v>1</v>
      </c>
      <c r="J494">
        <v>7</v>
      </c>
      <c r="K494">
        <v>0</v>
      </c>
      <c r="L494">
        <v>1</v>
      </c>
      <c r="M494">
        <v>1</v>
      </c>
      <c r="N494">
        <v>3</v>
      </c>
      <c r="O494">
        <v>2</v>
      </c>
      <c r="P494">
        <v>0</v>
      </c>
      <c r="Q494">
        <v>2</v>
      </c>
      <c r="R494">
        <f t="array" ref="R494">SUM(B494:Q494*TRANSPOSE($V$18:$V$33))+$V$17</f>
        <v>0.18156466333423726</v>
      </c>
      <c r="S494" s="9">
        <f t="shared" si="7"/>
        <v>0.54526221169255706</v>
      </c>
    </row>
    <row r="495" spans="1:19" x14ac:dyDescent="0.3">
      <c r="A495">
        <v>0</v>
      </c>
      <c r="B495">
        <v>44</v>
      </c>
      <c r="C495">
        <v>0</v>
      </c>
      <c r="D495">
        <v>1</v>
      </c>
      <c r="E495">
        <v>1</v>
      </c>
      <c r="F495">
        <v>1</v>
      </c>
      <c r="G495">
        <v>2</v>
      </c>
      <c r="H495">
        <v>3</v>
      </c>
      <c r="I495">
        <v>0</v>
      </c>
      <c r="J495">
        <v>4</v>
      </c>
      <c r="K495">
        <v>0</v>
      </c>
      <c r="L495">
        <v>2</v>
      </c>
      <c r="M495">
        <v>4</v>
      </c>
      <c r="N495">
        <v>2</v>
      </c>
      <c r="O495">
        <v>2</v>
      </c>
      <c r="P495">
        <v>0</v>
      </c>
      <c r="Q495">
        <v>2</v>
      </c>
      <c r="R495">
        <f t="array" ref="R495">SUM(B495:Q495*TRANSPOSE($V$18:$V$33))+$V$17</f>
        <v>0.13343803461879922</v>
      </c>
      <c r="S495" s="9">
        <f t="shared" si="7"/>
        <v>0.53330665398407462</v>
      </c>
    </row>
    <row r="496" spans="1:19" x14ac:dyDescent="0.3">
      <c r="A496">
        <v>0</v>
      </c>
      <c r="B496">
        <v>34</v>
      </c>
      <c r="C496">
        <v>2</v>
      </c>
      <c r="D496">
        <v>14</v>
      </c>
      <c r="E496">
        <v>3</v>
      </c>
      <c r="F496">
        <v>1</v>
      </c>
      <c r="G496">
        <v>3</v>
      </c>
      <c r="H496">
        <v>3</v>
      </c>
      <c r="I496">
        <v>2</v>
      </c>
      <c r="J496">
        <v>1</v>
      </c>
      <c r="K496">
        <v>1</v>
      </c>
      <c r="L496">
        <v>4</v>
      </c>
      <c r="M496">
        <v>3</v>
      </c>
      <c r="N496">
        <v>8</v>
      </c>
      <c r="O496">
        <v>2</v>
      </c>
      <c r="P496">
        <v>0</v>
      </c>
      <c r="Q496">
        <v>6</v>
      </c>
      <c r="R496">
        <f t="array" ref="R496">SUM(B496:Q496*TRANSPOSE($V$18:$V$33))+$V$17</f>
        <v>0.15935692142164637</v>
      </c>
      <c r="S496" s="9">
        <f t="shared" si="7"/>
        <v>0.53975103077704412</v>
      </c>
    </row>
    <row r="497" spans="1:19" x14ac:dyDescent="0.3">
      <c r="A497">
        <v>1</v>
      </c>
      <c r="B497">
        <v>27</v>
      </c>
      <c r="C497">
        <v>2</v>
      </c>
      <c r="D497">
        <v>2</v>
      </c>
      <c r="E497">
        <v>3</v>
      </c>
      <c r="F497">
        <v>0</v>
      </c>
      <c r="G497">
        <v>3</v>
      </c>
      <c r="H497">
        <v>1</v>
      </c>
      <c r="I497">
        <v>2</v>
      </c>
      <c r="J497">
        <v>0</v>
      </c>
      <c r="K497">
        <v>0</v>
      </c>
      <c r="L497">
        <v>2</v>
      </c>
      <c r="M497">
        <v>3</v>
      </c>
      <c r="N497">
        <v>4</v>
      </c>
      <c r="O497">
        <v>3</v>
      </c>
      <c r="P497">
        <v>0</v>
      </c>
      <c r="Q497">
        <v>2</v>
      </c>
      <c r="R497">
        <f t="array" ref="R497">SUM(B497:Q497*TRANSPOSE($V$18:$V$33))+$V$17</f>
        <v>0.11608586682444055</v>
      </c>
      <c r="S497" s="9">
        <f t="shared" si="7"/>
        <v>0.52898592067558714</v>
      </c>
    </row>
    <row r="498" spans="1:19" x14ac:dyDescent="0.3">
      <c r="A498">
        <v>0</v>
      </c>
      <c r="B498">
        <v>21</v>
      </c>
      <c r="C498">
        <v>2</v>
      </c>
      <c r="D498">
        <v>22</v>
      </c>
      <c r="E498">
        <v>3</v>
      </c>
      <c r="F498">
        <v>0</v>
      </c>
      <c r="G498">
        <v>3</v>
      </c>
      <c r="H498">
        <v>3</v>
      </c>
      <c r="I498">
        <v>0</v>
      </c>
      <c r="J498">
        <v>1</v>
      </c>
      <c r="K498">
        <v>0</v>
      </c>
      <c r="L498">
        <v>3</v>
      </c>
      <c r="M498">
        <v>3</v>
      </c>
      <c r="N498">
        <v>3</v>
      </c>
      <c r="O498">
        <v>2</v>
      </c>
      <c r="P498">
        <v>1</v>
      </c>
      <c r="Q498">
        <v>2</v>
      </c>
      <c r="R498">
        <f t="array" ref="R498">SUM(B498:Q498*TRANSPOSE($V$18:$V$33))+$V$17</f>
        <v>0.30851342999500686</v>
      </c>
      <c r="S498" s="9">
        <f t="shared" si="7"/>
        <v>0.57651455514058481</v>
      </c>
    </row>
    <row r="499" spans="1:19" x14ac:dyDescent="0.3">
      <c r="A499">
        <v>0</v>
      </c>
      <c r="B499">
        <v>44</v>
      </c>
      <c r="C499">
        <v>1</v>
      </c>
      <c r="D499">
        <v>3</v>
      </c>
      <c r="E499">
        <v>4</v>
      </c>
      <c r="F499">
        <v>0</v>
      </c>
      <c r="G499">
        <v>3</v>
      </c>
      <c r="H499">
        <v>4</v>
      </c>
      <c r="I499">
        <v>1</v>
      </c>
      <c r="J499">
        <v>4</v>
      </c>
      <c r="K499">
        <v>1</v>
      </c>
      <c r="L499">
        <v>1</v>
      </c>
      <c r="M499">
        <v>4</v>
      </c>
      <c r="N499">
        <v>2</v>
      </c>
      <c r="O499">
        <v>2</v>
      </c>
      <c r="P499">
        <v>0</v>
      </c>
      <c r="Q499">
        <v>1</v>
      </c>
      <c r="R499">
        <f t="array" ref="R499">SUM(B499:Q499*TRANSPOSE($V$18:$V$33))+$V$17</f>
        <v>0.16681680245683606</v>
      </c>
      <c r="S499" s="9">
        <f t="shared" si="7"/>
        <v>0.54160346335189635</v>
      </c>
    </row>
    <row r="500" spans="1:19" x14ac:dyDescent="0.3">
      <c r="A500">
        <v>0</v>
      </c>
      <c r="B500">
        <v>22</v>
      </c>
      <c r="C500">
        <v>1</v>
      </c>
      <c r="D500">
        <v>6</v>
      </c>
      <c r="E500">
        <v>1</v>
      </c>
      <c r="F500">
        <v>0</v>
      </c>
      <c r="G500">
        <v>3</v>
      </c>
      <c r="H500">
        <v>3</v>
      </c>
      <c r="I500">
        <v>1</v>
      </c>
      <c r="J500">
        <v>0</v>
      </c>
      <c r="K500">
        <v>0</v>
      </c>
      <c r="L500">
        <v>4</v>
      </c>
      <c r="M500">
        <v>3</v>
      </c>
      <c r="N500">
        <v>2</v>
      </c>
      <c r="O500">
        <v>2</v>
      </c>
      <c r="P500">
        <v>2</v>
      </c>
      <c r="Q500">
        <v>2</v>
      </c>
      <c r="R500">
        <f t="array" ref="R500">SUM(B500:Q500*TRANSPOSE($V$18:$V$33))+$V$17</f>
        <v>0.18897925251279601</v>
      </c>
      <c r="S500" s="9">
        <f t="shared" si="7"/>
        <v>0.54709985327095956</v>
      </c>
    </row>
    <row r="501" spans="1:19" x14ac:dyDescent="0.3">
      <c r="A501">
        <v>0</v>
      </c>
      <c r="B501">
        <v>33</v>
      </c>
      <c r="C501">
        <v>2</v>
      </c>
      <c r="D501">
        <v>8</v>
      </c>
      <c r="E501">
        <v>3</v>
      </c>
      <c r="F501">
        <v>0</v>
      </c>
      <c r="G501">
        <v>3</v>
      </c>
      <c r="H501">
        <v>3</v>
      </c>
      <c r="I501">
        <v>2</v>
      </c>
      <c r="J501">
        <v>0</v>
      </c>
      <c r="K501">
        <v>0</v>
      </c>
      <c r="L501">
        <v>4</v>
      </c>
      <c r="M501">
        <v>3</v>
      </c>
      <c r="N501">
        <v>5</v>
      </c>
      <c r="O501">
        <v>0</v>
      </c>
      <c r="P501">
        <v>1</v>
      </c>
      <c r="Q501">
        <v>2</v>
      </c>
      <c r="R501">
        <f t="array" ref="R501">SUM(B501:Q501*TRANSPOSE($V$18:$V$33))+$V$17</f>
        <v>2.4243889699273047E-2</v>
      </c>
      <c r="S501" s="9">
        <f t="shared" si="7"/>
        <v>0.5060600472375274</v>
      </c>
    </row>
    <row r="502" spans="1:19" x14ac:dyDescent="0.3">
      <c r="A502">
        <v>0</v>
      </c>
      <c r="B502">
        <v>32</v>
      </c>
      <c r="C502">
        <v>1</v>
      </c>
      <c r="D502">
        <v>9</v>
      </c>
      <c r="E502">
        <v>1</v>
      </c>
      <c r="F502">
        <v>1</v>
      </c>
      <c r="G502">
        <v>3</v>
      </c>
      <c r="H502">
        <v>4</v>
      </c>
      <c r="I502">
        <v>1</v>
      </c>
      <c r="J502">
        <v>1</v>
      </c>
      <c r="K502">
        <v>1</v>
      </c>
      <c r="L502">
        <v>4</v>
      </c>
      <c r="M502">
        <v>2</v>
      </c>
      <c r="N502">
        <v>6</v>
      </c>
      <c r="O502">
        <v>4</v>
      </c>
      <c r="P502">
        <v>0</v>
      </c>
      <c r="Q502">
        <v>5</v>
      </c>
      <c r="R502">
        <f t="array" ref="R502">SUM(B502:Q502*TRANSPOSE($V$18:$V$33))+$V$17</f>
        <v>0.24669468550374163</v>
      </c>
      <c r="S502" s="9">
        <f t="shared" si="7"/>
        <v>0.56135648555857331</v>
      </c>
    </row>
    <row r="503" spans="1:19" x14ac:dyDescent="0.3">
      <c r="A503">
        <v>0</v>
      </c>
      <c r="B503">
        <v>30</v>
      </c>
      <c r="C503">
        <v>1</v>
      </c>
      <c r="D503">
        <v>3</v>
      </c>
      <c r="E503">
        <v>3</v>
      </c>
      <c r="F503">
        <v>1</v>
      </c>
      <c r="G503">
        <v>3</v>
      </c>
      <c r="H503">
        <v>3</v>
      </c>
      <c r="I503">
        <v>2</v>
      </c>
      <c r="J503">
        <v>1</v>
      </c>
      <c r="K503">
        <v>0</v>
      </c>
      <c r="L503">
        <v>3</v>
      </c>
      <c r="M503">
        <v>3</v>
      </c>
      <c r="N503">
        <v>1</v>
      </c>
      <c r="O503">
        <v>0</v>
      </c>
      <c r="P503">
        <v>0</v>
      </c>
      <c r="Q503">
        <v>0</v>
      </c>
      <c r="R503">
        <f t="array" ref="R503">SUM(B503:Q503*TRANSPOSE($V$18:$V$33))+$V$17</f>
        <v>-1.4694372092739938E-2</v>
      </c>
      <c r="S503" s="9">
        <f t="shared" si="7"/>
        <v>0.49632685395022746</v>
      </c>
    </row>
    <row r="504" spans="1:19" x14ac:dyDescent="0.3">
      <c r="A504">
        <v>0</v>
      </c>
      <c r="B504">
        <v>53</v>
      </c>
      <c r="C504">
        <v>2</v>
      </c>
      <c r="D504">
        <v>1</v>
      </c>
      <c r="E504">
        <v>4</v>
      </c>
      <c r="F504">
        <v>1</v>
      </c>
      <c r="G504">
        <v>3</v>
      </c>
      <c r="H504">
        <v>1</v>
      </c>
      <c r="I504">
        <v>0</v>
      </c>
      <c r="J504">
        <v>7</v>
      </c>
      <c r="K504">
        <v>0</v>
      </c>
      <c r="L504">
        <v>4</v>
      </c>
      <c r="M504">
        <v>4</v>
      </c>
      <c r="N504">
        <v>14</v>
      </c>
      <c r="O504">
        <v>7</v>
      </c>
      <c r="P504">
        <v>8</v>
      </c>
      <c r="Q504">
        <v>10</v>
      </c>
      <c r="R504">
        <f t="array" ref="R504">SUM(B504:Q504*TRANSPOSE($V$18:$V$33))+$V$17</f>
        <v>3.0987350635865774E-2</v>
      </c>
      <c r="S504" s="9">
        <f t="shared" si="7"/>
        <v>0.5077454147996433</v>
      </c>
    </row>
    <row r="505" spans="1:19" x14ac:dyDescent="0.3">
      <c r="A505">
        <v>0</v>
      </c>
      <c r="B505">
        <v>34</v>
      </c>
      <c r="C505">
        <v>1</v>
      </c>
      <c r="D505">
        <v>1</v>
      </c>
      <c r="E505">
        <v>2</v>
      </c>
      <c r="F505">
        <v>0</v>
      </c>
      <c r="G505">
        <v>3</v>
      </c>
      <c r="H505">
        <v>4</v>
      </c>
      <c r="I505">
        <v>1</v>
      </c>
      <c r="J505">
        <v>1</v>
      </c>
      <c r="K505">
        <v>0</v>
      </c>
      <c r="L505">
        <v>4</v>
      </c>
      <c r="M505">
        <v>2</v>
      </c>
      <c r="N505">
        <v>10</v>
      </c>
      <c r="O505">
        <v>9</v>
      </c>
      <c r="P505">
        <v>8</v>
      </c>
      <c r="Q505">
        <v>8</v>
      </c>
      <c r="R505">
        <f t="array" ref="R505">SUM(B505:Q505*TRANSPOSE($V$18:$V$33))+$V$17</f>
        <v>5.8192066102513706E-3</v>
      </c>
      <c r="S505" s="9">
        <f t="shared" si="7"/>
        <v>0.50145464670845563</v>
      </c>
    </row>
    <row r="506" spans="1:19" x14ac:dyDescent="0.3">
      <c r="A506">
        <v>1</v>
      </c>
      <c r="B506">
        <v>45</v>
      </c>
      <c r="C506">
        <v>2</v>
      </c>
      <c r="D506">
        <v>26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2</v>
      </c>
      <c r="K506">
        <v>0</v>
      </c>
      <c r="L506">
        <v>4</v>
      </c>
      <c r="M506">
        <v>3</v>
      </c>
      <c r="N506">
        <v>1</v>
      </c>
      <c r="O506">
        <v>1</v>
      </c>
      <c r="P506">
        <v>0</v>
      </c>
      <c r="Q506">
        <v>0</v>
      </c>
      <c r="R506">
        <f t="array" ref="R506">SUM(B506:Q506*TRANSPOSE($V$18:$V$33))+$V$17</f>
        <v>0.22144821080052879</v>
      </c>
      <c r="S506" s="9">
        <f t="shared" si="7"/>
        <v>0.55513124325090168</v>
      </c>
    </row>
    <row r="507" spans="1:19" x14ac:dyDescent="0.3">
      <c r="A507">
        <v>0</v>
      </c>
      <c r="B507">
        <v>26</v>
      </c>
      <c r="C507">
        <v>1</v>
      </c>
      <c r="D507">
        <v>6</v>
      </c>
      <c r="E507">
        <v>3</v>
      </c>
      <c r="F507">
        <v>1</v>
      </c>
      <c r="G507">
        <v>3</v>
      </c>
      <c r="H507">
        <v>4</v>
      </c>
      <c r="I507">
        <v>1</v>
      </c>
      <c r="J507">
        <v>1</v>
      </c>
      <c r="K507">
        <v>1</v>
      </c>
      <c r="L507">
        <v>3</v>
      </c>
      <c r="M507">
        <v>3</v>
      </c>
      <c r="N507">
        <v>3</v>
      </c>
      <c r="O507">
        <v>2</v>
      </c>
      <c r="P507">
        <v>0</v>
      </c>
      <c r="Q507">
        <v>2</v>
      </c>
      <c r="R507">
        <f t="array" ref="R507">SUM(B507:Q507*TRANSPOSE($V$18:$V$33))+$V$17</f>
        <v>0.23276105483576348</v>
      </c>
      <c r="S507" s="9">
        <f t="shared" si="7"/>
        <v>0.55792300892795421</v>
      </c>
    </row>
    <row r="508" spans="1:19" x14ac:dyDescent="0.3">
      <c r="A508">
        <v>0</v>
      </c>
      <c r="B508">
        <v>37</v>
      </c>
      <c r="C508">
        <v>1</v>
      </c>
      <c r="D508">
        <v>3</v>
      </c>
      <c r="E508">
        <v>3</v>
      </c>
      <c r="F508">
        <v>0</v>
      </c>
      <c r="G508">
        <v>3</v>
      </c>
      <c r="H508">
        <v>3</v>
      </c>
      <c r="I508">
        <v>1</v>
      </c>
      <c r="J508">
        <v>1</v>
      </c>
      <c r="K508">
        <v>0</v>
      </c>
      <c r="L508">
        <v>3</v>
      </c>
      <c r="M508">
        <v>3</v>
      </c>
      <c r="N508">
        <v>10</v>
      </c>
      <c r="O508">
        <v>7</v>
      </c>
      <c r="P508">
        <v>7</v>
      </c>
      <c r="Q508">
        <v>8</v>
      </c>
      <c r="R508">
        <f t="array" ref="R508">SUM(B508:Q508*TRANSPOSE($V$18:$V$33))+$V$17</f>
        <v>-5.8724404660996932E-3</v>
      </c>
      <c r="S508" s="9">
        <f t="shared" si="7"/>
        <v>0.49853204632112513</v>
      </c>
    </row>
    <row r="509" spans="1:19" x14ac:dyDescent="0.3">
      <c r="A509">
        <v>0</v>
      </c>
      <c r="B509">
        <v>29</v>
      </c>
      <c r="C509">
        <v>2</v>
      </c>
      <c r="D509">
        <v>3</v>
      </c>
      <c r="E509">
        <v>2</v>
      </c>
      <c r="F509">
        <v>1</v>
      </c>
      <c r="G509">
        <v>3</v>
      </c>
      <c r="H509">
        <v>3</v>
      </c>
      <c r="I509">
        <v>1</v>
      </c>
      <c r="J509">
        <v>1</v>
      </c>
      <c r="K509">
        <v>0</v>
      </c>
      <c r="L509">
        <v>1</v>
      </c>
      <c r="M509">
        <v>2</v>
      </c>
      <c r="N509">
        <v>6</v>
      </c>
      <c r="O509">
        <v>0</v>
      </c>
      <c r="P509">
        <v>1</v>
      </c>
      <c r="Q509">
        <v>2</v>
      </c>
      <c r="R509">
        <f t="array" ref="R509">SUM(B509:Q509*TRANSPOSE($V$18:$V$33))+$V$17</f>
        <v>0.21612196130481254</v>
      </c>
      <c r="S509" s="9">
        <f t="shared" si="7"/>
        <v>0.55381562297802867</v>
      </c>
    </row>
    <row r="510" spans="1:19" x14ac:dyDescent="0.3">
      <c r="A510">
        <v>0</v>
      </c>
      <c r="B510">
        <v>35</v>
      </c>
      <c r="C510">
        <v>1</v>
      </c>
      <c r="D510">
        <v>6</v>
      </c>
      <c r="E510">
        <v>2</v>
      </c>
      <c r="F510">
        <v>0</v>
      </c>
      <c r="G510">
        <v>1</v>
      </c>
      <c r="H510">
        <v>4</v>
      </c>
      <c r="I510">
        <v>0</v>
      </c>
      <c r="J510">
        <v>1</v>
      </c>
      <c r="K510">
        <v>0</v>
      </c>
      <c r="L510">
        <v>2</v>
      </c>
      <c r="M510">
        <v>3</v>
      </c>
      <c r="N510">
        <v>17</v>
      </c>
      <c r="O510">
        <v>11</v>
      </c>
      <c r="P510">
        <v>11</v>
      </c>
      <c r="Q510">
        <v>8</v>
      </c>
      <c r="R510">
        <f t="array" ref="R510">SUM(B510:Q510*TRANSPOSE($V$18:$V$33))+$V$17</f>
        <v>0.24906229914106481</v>
      </c>
      <c r="S510" s="9">
        <f t="shared" si="7"/>
        <v>0.56193933042690891</v>
      </c>
    </row>
    <row r="511" spans="1:19" x14ac:dyDescent="0.3">
      <c r="A511">
        <v>0</v>
      </c>
      <c r="B511">
        <v>33</v>
      </c>
      <c r="C511">
        <v>1</v>
      </c>
      <c r="D511">
        <v>6</v>
      </c>
      <c r="E511">
        <v>3</v>
      </c>
      <c r="F511">
        <v>0</v>
      </c>
      <c r="G511">
        <v>3</v>
      </c>
      <c r="H511">
        <v>4</v>
      </c>
      <c r="I511">
        <v>2</v>
      </c>
      <c r="J511">
        <v>3</v>
      </c>
      <c r="K511">
        <v>0</v>
      </c>
      <c r="L511">
        <v>3</v>
      </c>
      <c r="M511">
        <v>1</v>
      </c>
      <c r="N511">
        <v>13</v>
      </c>
      <c r="O511">
        <v>11</v>
      </c>
      <c r="P511">
        <v>4</v>
      </c>
      <c r="Q511">
        <v>7</v>
      </c>
      <c r="R511">
        <f t="array" ref="R511">SUM(B511:Q511*TRANSPOSE($V$18:$V$33))+$V$17</f>
        <v>-5.9591824573320462E-2</v>
      </c>
      <c r="S511" s="9">
        <f t="shared" si="7"/>
        <v>0.48510799438879193</v>
      </c>
    </row>
    <row r="512" spans="1:19" x14ac:dyDescent="0.3">
      <c r="A512">
        <v>0</v>
      </c>
      <c r="B512">
        <v>54</v>
      </c>
      <c r="C512">
        <v>0</v>
      </c>
      <c r="D512">
        <v>19</v>
      </c>
      <c r="E512">
        <v>3</v>
      </c>
      <c r="F512">
        <v>0</v>
      </c>
      <c r="G512">
        <v>3</v>
      </c>
      <c r="H512">
        <v>2</v>
      </c>
      <c r="I512">
        <v>1</v>
      </c>
      <c r="J512">
        <v>2</v>
      </c>
      <c r="K512">
        <v>0</v>
      </c>
      <c r="L512">
        <v>3</v>
      </c>
      <c r="M512">
        <v>4</v>
      </c>
      <c r="N512">
        <v>9</v>
      </c>
      <c r="O512">
        <v>7</v>
      </c>
      <c r="P512">
        <v>7</v>
      </c>
      <c r="Q512">
        <v>1</v>
      </c>
      <c r="R512">
        <f t="array" ref="R512">SUM(B512:Q512*TRANSPOSE($V$18:$V$33))+$V$17</f>
        <v>-6.3370424078763588E-3</v>
      </c>
      <c r="S512" s="9">
        <f t="shared" si="7"/>
        <v>0.49841590896100851</v>
      </c>
    </row>
    <row r="513" spans="1:19" x14ac:dyDescent="0.3">
      <c r="A513">
        <v>0</v>
      </c>
      <c r="B513">
        <v>36</v>
      </c>
      <c r="C513">
        <v>1</v>
      </c>
      <c r="D513">
        <v>9</v>
      </c>
      <c r="E513">
        <v>2</v>
      </c>
      <c r="F513">
        <v>0</v>
      </c>
      <c r="G513">
        <v>2</v>
      </c>
      <c r="H513">
        <v>2</v>
      </c>
      <c r="I513">
        <v>2</v>
      </c>
      <c r="J513">
        <v>2</v>
      </c>
      <c r="K513">
        <v>1</v>
      </c>
      <c r="L513">
        <v>3</v>
      </c>
      <c r="M513">
        <v>3</v>
      </c>
      <c r="N513">
        <v>3</v>
      </c>
      <c r="O513">
        <v>2</v>
      </c>
      <c r="P513">
        <v>0</v>
      </c>
      <c r="Q513">
        <v>2</v>
      </c>
      <c r="R513">
        <f t="array" ref="R513">SUM(B513:Q513*TRANSPOSE($V$18:$V$33))+$V$17</f>
        <v>0.33400092935354075</v>
      </c>
      <c r="S513" s="9">
        <f t="shared" si="7"/>
        <v>0.58272412430109866</v>
      </c>
    </row>
    <row r="514" spans="1:19" x14ac:dyDescent="0.3">
      <c r="A514">
        <v>0</v>
      </c>
      <c r="B514">
        <v>27</v>
      </c>
      <c r="C514">
        <v>1</v>
      </c>
      <c r="D514">
        <v>3</v>
      </c>
      <c r="E514">
        <v>1</v>
      </c>
      <c r="F514">
        <v>0</v>
      </c>
      <c r="G514">
        <v>2</v>
      </c>
      <c r="H514">
        <v>4</v>
      </c>
      <c r="I514">
        <v>0</v>
      </c>
      <c r="J514">
        <v>0</v>
      </c>
      <c r="K514">
        <v>0</v>
      </c>
      <c r="L514">
        <v>4</v>
      </c>
      <c r="M514">
        <v>3</v>
      </c>
      <c r="N514">
        <v>4</v>
      </c>
      <c r="O514">
        <v>2</v>
      </c>
      <c r="P514">
        <v>1</v>
      </c>
      <c r="Q514">
        <v>1</v>
      </c>
      <c r="R514">
        <f t="array" ref="R514">SUM(B514:Q514*TRANSPOSE($V$18:$V$33))+$V$17</f>
        <v>0.24528937537055628</v>
      </c>
      <c r="S514" s="9">
        <f t="shared" si="7"/>
        <v>0.56101045458369858</v>
      </c>
    </row>
    <row r="515" spans="1:19" x14ac:dyDescent="0.3">
      <c r="A515">
        <v>1</v>
      </c>
      <c r="B515">
        <v>20</v>
      </c>
      <c r="C515">
        <v>1</v>
      </c>
      <c r="D515">
        <v>10</v>
      </c>
      <c r="E515">
        <v>4</v>
      </c>
      <c r="F515">
        <v>0</v>
      </c>
      <c r="G515">
        <v>3</v>
      </c>
      <c r="H515">
        <v>3</v>
      </c>
      <c r="I515">
        <v>0</v>
      </c>
      <c r="J515">
        <v>1</v>
      </c>
      <c r="K515">
        <v>1</v>
      </c>
      <c r="L515">
        <v>4</v>
      </c>
      <c r="M515">
        <v>3</v>
      </c>
      <c r="N515">
        <v>1</v>
      </c>
      <c r="O515">
        <v>0</v>
      </c>
      <c r="P515">
        <v>1</v>
      </c>
      <c r="Q515">
        <v>1</v>
      </c>
      <c r="R515">
        <f t="array" ref="R515">SUM(B515:Q515*TRANSPOSE($V$18:$V$33))+$V$17</f>
        <v>0.41713691249483936</v>
      </c>
      <c r="S515" s="9">
        <f t="shared" ref="S515:S578" si="8">$X$1^R515/(1+$X$1^R515)</f>
        <v>0.60278757995955934</v>
      </c>
    </row>
    <row r="516" spans="1:19" x14ac:dyDescent="0.3">
      <c r="A516">
        <v>1</v>
      </c>
      <c r="B516">
        <v>33</v>
      </c>
      <c r="C516">
        <v>1</v>
      </c>
      <c r="D516">
        <v>3</v>
      </c>
      <c r="E516">
        <v>1</v>
      </c>
      <c r="F516">
        <v>0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3</v>
      </c>
      <c r="N516">
        <v>10</v>
      </c>
      <c r="O516">
        <v>8</v>
      </c>
      <c r="P516">
        <v>9</v>
      </c>
      <c r="Q516">
        <v>7</v>
      </c>
      <c r="R516">
        <f t="array" ref="R516">SUM(B516:Q516*TRANSPOSE($V$18:$V$33))+$V$17</f>
        <v>0.52988640240543661</v>
      </c>
      <c r="S516" s="9">
        <f t="shared" si="8"/>
        <v>0.62944380218495499</v>
      </c>
    </row>
    <row r="517" spans="1:19" x14ac:dyDescent="0.3">
      <c r="A517">
        <v>0</v>
      </c>
      <c r="B517">
        <v>35</v>
      </c>
      <c r="C517">
        <v>1</v>
      </c>
      <c r="D517">
        <v>3</v>
      </c>
      <c r="E517">
        <v>3</v>
      </c>
      <c r="F517">
        <v>0</v>
      </c>
      <c r="G517">
        <v>2</v>
      </c>
      <c r="H517">
        <v>3</v>
      </c>
      <c r="I517">
        <v>1</v>
      </c>
      <c r="J517">
        <v>1</v>
      </c>
      <c r="K517">
        <v>0</v>
      </c>
      <c r="L517">
        <v>3</v>
      </c>
      <c r="M517">
        <v>3</v>
      </c>
      <c r="N517">
        <v>1</v>
      </c>
      <c r="O517">
        <v>0</v>
      </c>
      <c r="P517">
        <v>0</v>
      </c>
      <c r="Q517">
        <v>0</v>
      </c>
      <c r="R517">
        <f t="array" ref="R517">SUM(B517:Q517*TRANSPOSE($V$18:$V$33))+$V$17</f>
        <v>0.12691043093476662</v>
      </c>
      <c r="S517" s="9">
        <f t="shared" si="8"/>
        <v>0.53168181534664904</v>
      </c>
    </row>
    <row r="518" spans="1:19" x14ac:dyDescent="0.3">
      <c r="A518">
        <v>0</v>
      </c>
      <c r="B518">
        <v>23</v>
      </c>
      <c r="C518">
        <v>1</v>
      </c>
      <c r="D518">
        <v>4</v>
      </c>
      <c r="E518">
        <v>1</v>
      </c>
      <c r="F518">
        <v>0</v>
      </c>
      <c r="G518">
        <v>4</v>
      </c>
      <c r="H518">
        <v>1</v>
      </c>
      <c r="I518">
        <v>1</v>
      </c>
      <c r="J518">
        <v>2</v>
      </c>
      <c r="K518">
        <v>0</v>
      </c>
      <c r="L518">
        <v>1</v>
      </c>
      <c r="M518">
        <v>4</v>
      </c>
      <c r="N518">
        <v>3</v>
      </c>
      <c r="O518">
        <v>2</v>
      </c>
      <c r="P518">
        <v>0</v>
      </c>
      <c r="Q518">
        <v>2</v>
      </c>
      <c r="R518">
        <f t="array" ref="R518">SUM(B518:Q518*TRANSPOSE($V$18:$V$33))+$V$17</f>
        <v>0.23340592895385148</v>
      </c>
      <c r="S518" s="9">
        <f t="shared" si="8"/>
        <v>0.55808204141973095</v>
      </c>
    </row>
    <row r="519" spans="1:19" x14ac:dyDescent="0.3">
      <c r="A519">
        <v>0</v>
      </c>
      <c r="B519">
        <v>25</v>
      </c>
      <c r="C519">
        <v>2</v>
      </c>
      <c r="D519">
        <v>8</v>
      </c>
      <c r="E519">
        <v>4</v>
      </c>
      <c r="F519">
        <v>0</v>
      </c>
      <c r="G519">
        <v>4</v>
      </c>
      <c r="H519">
        <v>2</v>
      </c>
      <c r="I519">
        <v>1</v>
      </c>
      <c r="J519">
        <v>0</v>
      </c>
      <c r="K519">
        <v>0</v>
      </c>
      <c r="L519">
        <v>3</v>
      </c>
      <c r="M519">
        <v>3</v>
      </c>
      <c r="N519">
        <v>3</v>
      </c>
      <c r="O519">
        <v>2</v>
      </c>
      <c r="P519">
        <v>1</v>
      </c>
      <c r="Q519">
        <v>2</v>
      </c>
      <c r="R519">
        <f t="array" ref="R519">SUM(B519:Q519*TRANSPOSE($V$18:$V$33))+$V$17</f>
        <v>8.545376768470847E-2</v>
      </c>
      <c r="S519" s="9">
        <f t="shared" si="8"/>
        <v>0.52134824012182845</v>
      </c>
    </row>
    <row r="520" spans="1:19" x14ac:dyDescent="0.3">
      <c r="A520">
        <v>0</v>
      </c>
      <c r="B520">
        <v>38</v>
      </c>
      <c r="C520">
        <v>2</v>
      </c>
      <c r="D520">
        <v>7</v>
      </c>
      <c r="E520">
        <v>4</v>
      </c>
      <c r="F520">
        <v>1</v>
      </c>
      <c r="G520">
        <v>2</v>
      </c>
      <c r="H520">
        <v>4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7</v>
      </c>
      <c r="O520">
        <v>7</v>
      </c>
      <c r="P520">
        <v>0</v>
      </c>
      <c r="Q520">
        <v>5</v>
      </c>
      <c r="R520">
        <f t="array" ref="R520">SUM(B520:Q520*TRANSPOSE($V$18:$V$33))+$V$17</f>
        <v>2.9118611582467979E-2</v>
      </c>
      <c r="S520" s="9">
        <f t="shared" si="8"/>
        <v>0.5072783839494549</v>
      </c>
    </row>
    <row r="521" spans="1:19" x14ac:dyDescent="0.3">
      <c r="A521">
        <v>0</v>
      </c>
      <c r="B521">
        <v>29</v>
      </c>
      <c r="C521">
        <v>1</v>
      </c>
      <c r="D521">
        <v>1</v>
      </c>
      <c r="E521">
        <v>2</v>
      </c>
      <c r="F521">
        <v>0</v>
      </c>
      <c r="G521">
        <v>1</v>
      </c>
      <c r="H521">
        <v>4</v>
      </c>
      <c r="I521">
        <v>2</v>
      </c>
      <c r="J521">
        <v>1</v>
      </c>
      <c r="K521">
        <v>0</v>
      </c>
      <c r="L521">
        <v>4</v>
      </c>
      <c r="M521">
        <v>3</v>
      </c>
      <c r="N521">
        <v>10</v>
      </c>
      <c r="O521">
        <v>7</v>
      </c>
      <c r="P521">
        <v>2</v>
      </c>
      <c r="Q521">
        <v>8</v>
      </c>
      <c r="R521">
        <f t="array" ref="R521">SUM(B521:Q521*TRANSPOSE($V$18:$V$33))+$V$17</f>
        <v>6.7400549628063855E-3</v>
      </c>
      <c r="S521" s="9">
        <f t="shared" si="8"/>
        <v>0.50168483265434494</v>
      </c>
    </row>
    <row r="522" spans="1:19" x14ac:dyDescent="0.3">
      <c r="A522">
        <v>0</v>
      </c>
      <c r="B522">
        <v>48</v>
      </c>
      <c r="C522">
        <v>2</v>
      </c>
      <c r="D522">
        <v>2</v>
      </c>
      <c r="E522">
        <v>2</v>
      </c>
      <c r="F522">
        <v>0</v>
      </c>
      <c r="G522">
        <v>4</v>
      </c>
      <c r="H522">
        <v>2</v>
      </c>
      <c r="I522">
        <v>1</v>
      </c>
      <c r="J522">
        <v>3</v>
      </c>
      <c r="K522">
        <v>0</v>
      </c>
      <c r="L522">
        <v>4</v>
      </c>
      <c r="M522">
        <v>3</v>
      </c>
      <c r="N522">
        <v>2</v>
      </c>
      <c r="O522">
        <v>2</v>
      </c>
      <c r="P522">
        <v>2</v>
      </c>
      <c r="Q522">
        <v>2</v>
      </c>
      <c r="R522">
        <f t="array" ref="R522">SUM(B522:Q522*TRANSPOSE($V$18:$V$33))+$V$17</f>
        <v>2.7594336347521287E-2</v>
      </c>
      <c r="S522" s="9">
        <f t="shared" si="8"/>
        <v>0.506897431239268</v>
      </c>
    </row>
    <row r="523" spans="1:19" x14ac:dyDescent="0.3">
      <c r="A523">
        <v>0</v>
      </c>
      <c r="B523">
        <v>27</v>
      </c>
      <c r="C523">
        <v>2</v>
      </c>
      <c r="D523">
        <v>3</v>
      </c>
      <c r="E523">
        <v>4</v>
      </c>
      <c r="F523">
        <v>1</v>
      </c>
      <c r="G523">
        <v>4</v>
      </c>
      <c r="H523">
        <v>4</v>
      </c>
      <c r="I523">
        <v>2</v>
      </c>
      <c r="J523">
        <v>1</v>
      </c>
      <c r="K523">
        <v>1</v>
      </c>
      <c r="L523">
        <v>2</v>
      </c>
      <c r="M523">
        <v>3</v>
      </c>
      <c r="N523">
        <v>6</v>
      </c>
      <c r="O523">
        <v>5</v>
      </c>
      <c r="P523">
        <v>0</v>
      </c>
      <c r="Q523">
        <v>4</v>
      </c>
      <c r="R523">
        <f t="array" ref="R523">SUM(B523:Q523*TRANSPOSE($V$18:$V$33))+$V$17</f>
        <v>5.2684555143633571E-2</v>
      </c>
      <c r="S523" s="9">
        <f t="shared" si="8"/>
        <v>0.51316672838563271</v>
      </c>
    </row>
    <row r="524" spans="1:19" x14ac:dyDescent="0.3">
      <c r="A524">
        <v>0</v>
      </c>
      <c r="B524">
        <v>37</v>
      </c>
      <c r="C524">
        <v>1</v>
      </c>
      <c r="D524">
        <v>10</v>
      </c>
      <c r="E524">
        <v>4</v>
      </c>
      <c r="F524">
        <v>0</v>
      </c>
      <c r="G524">
        <v>4</v>
      </c>
      <c r="H524">
        <v>4</v>
      </c>
      <c r="I524">
        <v>0</v>
      </c>
      <c r="J524">
        <v>3</v>
      </c>
      <c r="K524">
        <v>0</v>
      </c>
      <c r="L524">
        <v>1</v>
      </c>
      <c r="M524">
        <v>3</v>
      </c>
      <c r="N524">
        <v>1</v>
      </c>
      <c r="O524">
        <v>0</v>
      </c>
      <c r="P524">
        <v>0</v>
      </c>
      <c r="Q524">
        <v>0</v>
      </c>
      <c r="R524">
        <f t="array" ref="R524">SUM(B524:Q524*TRANSPOSE($V$18:$V$33))+$V$17</f>
        <v>8.2788431158281051E-2</v>
      </c>
      <c r="S524" s="9">
        <f t="shared" si="8"/>
        <v>0.52068315222663009</v>
      </c>
    </row>
    <row r="525" spans="1:19" x14ac:dyDescent="0.3">
      <c r="A525">
        <v>0</v>
      </c>
      <c r="B525">
        <v>50</v>
      </c>
      <c r="C525">
        <v>1</v>
      </c>
      <c r="D525">
        <v>28</v>
      </c>
      <c r="E525">
        <v>4</v>
      </c>
      <c r="F525">
        <v>0</v>
      </c>
      <c r="G525">
        <v>4</v>
      </c>
      <c r="H525">
        <v>3</v>
      </c>
      <c r="I525">
        <v>1</v>
      </c>
      <c r="J525">
        <v>1</v>
      </c>
      <c r="K525">
        <v>1</v>
      </c>
      <c r="L525">
        <v>3</v>
      </c>
      <c r="M525">
        <v>3</v>
      </c>
      <c r="N525">
        <v>20</v>
      </c>
      <c r="O525">
        <v>8</v>
      </c>
      <c r="P525">
        <v>3</v>
      </c>
      <c r="Q525">
        <v>8</v>
      </c>
      <c r="R525">
        <f t="array" ref="R525">SUM(B525:Q525*TRANSPOSE($V$18:$V$33))+$V$17</f>
        <v>7.213479467683348E-2</v>
      </c>
      <c r="S525" s="9">
        <f t="shared" si="8"/>
        <v>0.5180240155998278</v>
      </c>
    </row>
    <row r="526" spans="1:19" x14ac:dyDescent="0.3">
      <c r="A526">
        <v>0</v>
      </c>
      <c r="B526">
        <v>34</v>
      </c>
      <c r="C526">
        <v>1</v>
      </c>
      <c r="D526">
        <v>9</v>
      </c>
      <c r="E526">
        <v>4</v>
      </c>
      <c r="F526">
        <v>1</v>
      </c>
      <c r="G526">
        <v>2</v>
      </c>
      <c r="H526">
        <v>2</v>
      </c>
      <c r="I526">
        <v>0</v>
      </c>
      <c r="J526">
        <v>1</v>
      </c>
      <c r="K526">
        <v>0</v>
      </c>
      <c r="L526">
        <v>2</v>
      </c>
      <c r="M526">
        <v>4</v>
      </c>
      <c r="N526">
        <v>8</v>
      </c>
      <c r="O526">
        <v>7</v>
      </c>
      <c r="P526">
        <v>7</v>
      </c>
      <c r="Q526">
        <v>7</v>
      </c>
      <c r="R526">
        <f t="array" ref="R526">SUM(B526:Q526*TRANSPOSE($V$18:$V$33))+$V$17</f>
        <v>0.1273782279440997</v>
      </c>
      <c r="S526" s="9">
        <f t="shared" si="8"/>
        <v>0.53179828124845796</v>
      </c>
    </row>
    <row r="527" spans="1:19" x14ac:dyDescent="0.3">
      <c r="A527">
        <v>1</v>
      </c>
      <c r="B527">
        <v>24</v>
      </c>
      <c r="C527">
        <v>2</v>
      </c>
      <c r="D527">
        <v>3</v>
      </c>
      <c r="E527">
        <v>1</v>
      </c>
      <c r="F527">
        <v>1</v>
      </c>
      <c r="G527">
        <v>3</v>
      </c>
      <c r="H527">
        <v>3</v>
      </c>
      <c r="I527">
        <v>0</v>
      </c>
      <c r="J527">
        <v>9</v>
      </c>
      <c r="K527">
        <v>0</v>
      </c>
      <c r="L527">
        <v>1</v>
      </c>
      <c r="M527">
        <v>3</v>
      </c>
      <c r="N527">
        <v>2</v>
      </c>
      <c r="O527">
        <v>2</v>
      </c>
      <c r="P527">
        <v>2</v>
      </c>
      <c r="Q527">
        <v>0</v>
      </c>
      <c r="R527">
        <f t="array" ref="R527">SUM(B527:Q527*TRANSPOSE($V$18:$V$33))+$V$17</f>
        <v>0.44794839991364616</v>
      </c>
      <c r="S527" s="9">
        <f t="shared" si="8"/>
        <v>0.61014028924822616</v>
      </c>
    </row>
    <row r="528" spans="1:19" x14ac:dyDescent="0.3">
      <c r="A528">
        <v>0</v>
      </c>
      <c r="B528">
        <v>39</v>
      </c>
      <c r="C528">
        <v>1</v>
      </c>
      <c r="D528">
        <v>2</v>
      </c>
      <c r="E528">
        <v>4</v>
      </c>
      <c r="F528">
        <v>1</v>
      </c>
      <c r="G528">
        <v>2</v>
      </c>
      <c r="H528">
        <v>3</v>
      </c>
      <c r="I528">
        <v>0</v>
      </c>
      <c r="J528">
        <v>1</v>
      </c>
      <c r="K528">
        <v>0</v>
      </c>
      <c r="L528">
        <v>1</v>
      </c>
      <c r="M528">
        <v>3</v>
      </c>
      <c r="N528">
        <v>20</v>
      </c>
      <c r="O528">
        <v>7</v>
      </c>
      <c r="P528">
        <v>11</v>
      </c>
      <c r="Q528">
        <v>10</v>
      </c>
      <c r="R528">
        <f t="array" ref="R528">SUM(B528:Q528*TRANSPOSE($V$18:$V$33))+$V$17</f>
        <v>0.12014800690543193</v>
      </c>
      <c r="S528" s="9">
        <f t="shared" si="8"/>
        <v>0.52999781728679551</v>
      </c>
    </row>
    <row r="529" spans="1:19" x14ac:dyDescent="0.3">
      <c r="A529">
        <v>0</v>
      </c>
      <c r="B529">
        <v>32</v>
      </c>
      <c r="C529">
        <v>2</v>
      </c>
      <c r="D529">
        <v>10</v>
      </c>
      <c r="E529">
        <v>4</v>
      </c>
      <c r="F529">
        <v>0</v>
      </c>
      <c r="G529">
        <v>3</v>
      </c>
      <c r="H529">
        <v>4</v>
      </c>
      <c r="I529">
        <v>0</v>
      </c>
      <c r="J529">
        <v>1</v>
      </c>
      <c r="K529">
        <v>0</v>
      </c>
      <c r="L529">
        <v>4</v>
      </c>
      <c r="M529">
        <v>2</v>
      </c>
      <c r="N529">
        <v>10</v>
      </c>
      <c r="O529">
        <v>7</v>
      </c>
      <c r="P529">
        <v>0</v>
      </c>
      <c r="Q529">
        <v>8</v>
      </c>
      <c r="R529">
        <f t="array" ref="R529">SUM(B529:Q529*TRANSPOSE($V$18:$V$33))+$V$17</f>
        <v>1.3960183411600768E-2</v>
      </c>
      <c r="S529" s="9">
        <f t="shared" si="8"/>
        <v>0.50348962732847335</v>
      </c>
    </row>
    <row r="530" spans="1:19" x14ac:dyDescent="0.3">
      <c r="A530">
        <v>1</v>
      </c>
      <c r="B530">
        <v>50</v>
      </c>
      <c r="C530">
        <v>2</v>
      </c>
      <c r="D530">
        <v>8</v>
      </c>
      <c r="E530">
        <v>2</v>
      </c>
      <c r="F530">
        <v>0</v>
      </c>
      <c r="G530">
        <v>3</v>
      </c>
      <c r="H530">
        <v>3</v>
      </c>
      <c r="I530">
        <v>1</v>
      </c>
      <c r="J530">
        <v>3</v>
      </c>
      <c r="K530">
        <v>1</v>
      </c>
      <c r="L530">
        <v>1</v>
      </c>
      <c r="M530">
        <v>3</v>
      </c>
      <c r="N530">
        <v>4</v>
      </c>
      <c r="O530">
        <v>3</v>
      </c>
      <c r="P530">
        <v>1</v>
      </c>
      <c r="Q530">
        <v>3</v>
      </c>
      <c r="R530">
        <f t="array" ref="R530">SUM(B530:Q530*TRANSPOSE($V$18:$V$33))+$V$17</f>
        <v>0.30193961916661805</v>
      </c>
      <c r="S530" s="9">
        <f t="shared" si="8"/>
        <v>0.57490895332803871</v>
      </c>
    </row>
    <row r="531" spans="1:19" x14ac:dyDescent="0.3">
      <c r="A531">
        <v>0</v>
      </c>
      <c r="B531">
        <v>38</v>
      </c>
      <c r="C531">
        <v>1</v>
      </c>
      <c r="D531">
        <v>1</v>
      </c>
      <c r="E531">
        <v>2</v>
      </c>
      <c r="F531">
        <v>1</v>
      </c>
      <c r="G531">
        <v>4</v>
      </c>
      <c r="H531">
        <v>4</v>
      </c>
      <c r="I531">
        <v>0</v>
      </c>
      <c r="J531">
        <v>0</v>
      </c>
      <c r="K531">
        <v>0</v>
      </c>
      <c r="L531">
        <v>3</v>
      </c>
      <c r="M531">
        <v>2</v>
      </c>
      <c r="N531">
        <v>9</v>
      </c>
      <c r="O531">
        <v>7</v>
      </c>
      <c r="P531">
        <v>1</v>
      </c>
      <c r="Q531">
        <v>8</v>
      </c>
      <c r="R531">
        <f t="array" ref="R531">SUM(B531:Q531*TRANSPOSE($V$18:$V$33))+$V$17</f>
        <v>-9.6285501244047222E-2</v>
      </c>
      <c r="S531" s="9">
        <f t="shared" si="8"/>
        <v>0.47594969445027974</v>
      </c>
    </row>
    <row r="532" spans="1:19" x14ac:dyDescent="0.3">
      <c r="A532">
        <v>0</v>
      </c>
      <c r="B532">
        <v>27</v>
      </c>
      <c r="C532">
        <v>1</v>
      </c>
      <c r="D532">
        <v>1</v>
      </c>
      <c r="E532">
        <v>3</v>
      </c>
      <c r="F532">
        <v>1</v>
      </c>
      <c r="G532">
        <v>3</v>
      </c>
      <c r="H532">
        <v>1</v>
      </c>
      <c r="I532">
        <v>1</v>
      </c>
      <c r="J532">
        <v>1</v>
      </c>
      <c r="K532">
        <v>0</v>
      </c>
      <c r="L532">
        <v>4</v>
      </c>
      <c r="M532">
        <v>3</v>
      </c>
      <c r="N532">
        <v>9</v>
      </c>
      <c r="O532">
        <v>7</v>
      </c>
      <c r="P532">
        <v>0</v>
      </c>
      <c r="Q532">
        <v>7</v>
      </c>
      <c r="R532">
        <f t="array" ref="R532">SUM(B532:Q532*TRANSPOSE($V$18:$V$33))+$V$17</f>
        <v>1.404583267027304E-4</v>
      </c>
      <c r="S532" s="9">
        <f t="shared" si="8"/>
        <v>0.50003511094078812</v>
      </c>
    </row>
    <row r="533" spans="1:19" x14ac:dyDescent="0.3">
      <c r="A533">
        <v>0</v>
      </c>
      <c r="B533">
        <v>32</v>
      </c>
      <c r="C533">
        <v>1</v>
      </c>
      <c r="D533">
        <v>3</v>
      </c>
      <c r="E533">
        <v>3</v>
      </c>
      <c r="F533">
        <v>1</v>
      </c>
      <c r="G533">
        <v>3</v>
      </c>
      <c r="H533">
        <v>4</v>
      </c>
      <c r="I533">
        <v>0</v>
      </c>
      <c r="J533">
        <v>3</v>
      </c>
      <c r="K533">
        <v>0</v>
      </c>
      <c r="L533">
        <v>4</v>
      </c>
      <c r="M533">
        <v>3</v>
      </c>
      <c r="N533">
        <v>7</v>
      </c>
      <c r="O533">
        <v>7</v>
      </c>
      <c r="P533">
        <v>7</v>
      </c>
      <c r="Q533">
        <v>7</v>
      </c>
      <c r="R533">
        <f t="array" ref="R533">SUM(B533:Q533*TRANSPOSE($V$18:$V$33))+$V$17</f>
        <v>3.5693270449528636E-2</v>
      </c>
      <c r="S533" s="9">
        <f t="shared" si="8"/>
        <v>0.50892144545397577</v>
      </c>
    </row>
    <row r="534" spans="1:19" x14ac:dyDescent="0.3">
      <c r="A534">
        <v>0</v>
      </c>
      <c r="B534">
        <v>47</v>
      </c>
      <c r="C534">
        <v>2</v>
      </c>
      <c r="D534">
        <v>14</v>
      </c>
      <c r="E534">
        <v>4</v>
      </c>
      <c r="F534">
        <v>0</v>
      </c>
      <c r="G534">
        <v>3</v>
      </c>
      <c r="H534">
        <v>1</v>
      </c>
      <c r="I534">
        <v>0</v>
      </c>
      <c r="J534">
        <v>2</v>
      </c>
      <c r="K534">
        <v>0</v>
      </c>
      <c r="L534">
        <v>4</v>
      </c>
      <c r="M534">
        <v>3</v>
      </c>
      <c r="N534">
        <v>7</v>
      </c>
      <c r="O534">
        <v>7</v>
      </c>
      <c r="P534">
        <v>1</v>
      </c>
      <c r="Q534">
        <v>7</v>
      </c>
      <c r="R534">
        <f t="array" ref="R534">SUM(B534:Q534*TRANSPOSE($V$18:$V$33))+$V$17</f>
        <v>4.9152140001741174E-2</v>
      </c>
      <c r="S534" s="9">
        <f t="shared" si="8"/>
        <v>0.51228428836884954</v>
      </c>
    </row>
    <row r="535" spans="1:19" x14ac:dyDescent="0.3">
      <c r="A535">
        <v>0</v>
      </c>
      <c r="B535">
        <v>40</v>
      </c>
      <c r="C535">
        <v>2</v>
      </c>
      <c r="D535">
        <v>5</v>
      </c>
      <c r="E535">
        <v>4</v>
      </c>
      <c r="F535">
        <v>0</v>
      </c>
      <c r="G535">
        <v>2</v>
      </c>
      <c r="H535">
        <v>1</v>
      </c>
      <c r="I535">
        <v>1</v>
      </c>
      <c r="J535">
        <v>5</v>
      </c>
      <c r="K535">
        <v>1</v>
      </c>
      <c r="L535">
        <v>3</v>
      </c>
      <c r="M535">
        <v>3</v>
      </c>
      <c r="N535">
        <v>18</v>
      </c>
      <c r="O535">
        <v>13</v>
      </c>
      <c r="P535">
        <v>1</v>
      </c>
      <c r="Q535">
        <v>12</v>
      </c>
      <c r="R535">
        <f t="array" ref="R535">SUM(B535:Q535*TRANSPOSE($V$18:$V$33))+$V$17</f>
        <v>0.22962086660618142</v>
      </c>
      <c r="S535" s="9">
        <f t="shared" si="8"/>
        <v>0.55714843750695453</v>
      </c>
    </row>
    <row r="536" spans="1:19" x14ac:dyDescent="0.3">
      <c r="A536">
        <v>0</v>
      </c>
      <c r="B536">
        <v>53</v>
      </c>
      <c r="C536">
        <v>1</v>
      </c>
      <c r="D536">
        <v>7</v>
      </c>
      <c r="E536">
        <v>3</v>
      </c>
      <c r="F536">
        <v>0</v>
      </c>
      <c r="G536">
        <v>4</v>
      </c>
      <c r="H536">
        <v>3</v>
      </c>
      <c r="I536">
        <v>1</v>
      </c>
      <c r="J536">
        <v>3</v>
      </c>
      <c r="K536">
        <v>0</v>
      </c>
      <c r="L536">
        <v>3</v>
      </c>
      <c r="M536">
        <v>3</v>
      </c>
      <c r="N536">
        <v>5</v>
      </c>
      <c r="O536">
        <v>1</v>
      </c>
      <c r="P536">
        <v>1</v>
      </c>
      <c r="Q536">
        <v>3</v>
      </c>
      <c r="R536">
        <f t="array" ref="R536">SUM(B536:Q536*TRANSPOSE($V$18:$V$33))+$V$17</f>
        <v>-8.9510521362246576E-2</v>
      </c>
      <c r="S536" s="9">
        <f t="shared" si="8"/>
        <v>0.47763961431237101</v>
      </c>
    </row>
    <row r="537" spans="1:19" x14ac:dyDescent="0.3">
      <c r="A537">
        <v>0</v>
      </c>
      <c r="B537">
        <v>41</v>
      </c>
      <c r="C537">
        <v>0</v>
      </c>
      <c r="D537">
        <v>10</v>
      </c>
      <c r="E537">
        <v>2</v>
      </c>
      <c r="F537">
        <v>0</v>
      </c>
      <c r="G537">
        <v>2</v>
      </c>
      <c r="H537">
        <v>4</v>
      </c>
      <c r="I537">
        <v>2</v>
      </c>
      <c r="J537">
        <v>3</v>
      </c>
      <c r="K537">
        <v>0</v>
      </c>
      <c r="L537">
        <v>2</v>
      </c>
      <c r="M537">
        <v>2</v>
      </c>
      <c r="N537">
        <v>21</v>
      </c>
      <c r="O537">
        <v>6</v>
      </c>
      <c r="P537">
        <v>12</v>
      </c>
      <c r="Q537">
        <v>6</v>
      </c>
      <c r="R537">
        <f t="array" ref="R537">SUM(B537:Q537*TRANSPOSE($V$18:$V$33))+$V$17</f>
        <v>0.12579751650216031</v>
      </c>
      <c r="S537" s="9">
        <f t="shared" si="8"/>
        <v>0.53140472280403006</v>
      </c>
    </row>
    <row r="538" spans="1:19" x14ac:dyDescent="0.3">
      <c r="A538">
        <v>0</v>
      </c>
      <c r="B538">
        <v>60</v>
      </c>
      <c r="C538">
        <v>2</v>
      </c>
      <c r="D538">
        <v>16</v>
      </c>
      <c r="E538">
        <v>1</v>
      </c>
      <c r="F538">
        <v>0</v>
      </c>
      <c r="G538">
        <v>3</v>
      </c>
      <c r="H538">
        <v>1</v>
      </c>
      <c r="I538">
        <v>0</v>
      </c>
      <c r="J538">
        <v>8</v>
      </c>
      <c r="K538">
        <v>0</v>
      </c>
      <c r="L538">
        <v>4</v>
      </c>
      <c r="M538">
        <v>3</v>
      </c>
      <c r="N538">
        <v>2</v>
      </c>
      <c r="O538">
        <v>2</v>
      </c>
      <c r="P538">
        <v>2</v>
      </c>
      <c r="Q538">
        <v>2</v>
      </c>
      <c r="R538">
        <f t="array" ref="R538">SUM(B538:Q538*TRANSPOSE($V$18:$V$33))+$V$17</f>
        <v>0.28197673822168989</v>
      </c>
      <c r="S538" s="9">
        <f t="shared" si="8"/>
        <v>0.57002361511005928</v>
      </c>
    </row>
    <row r="539" spans="1:19" x14ac:dyDescent="0.3">
      <c r="A539">
        <v>0</v>
      </c>
      <c r="B539">
        <v>27</v>
      </c>
      <c r="C539">
        <v>1</v>
      </c>
      <c r="D539">
        <v>10</v>
      </c>
      <c r="E539">
        <v>4</v>
      </c>
      <c r="F539">
        <v>0</v>
      </c>
      <c r="G539">
        <v>3</v>
      </c>
      <c r="H539">
        <v>1</v>
      </c>
      <c r="I539">
        <v>2</v>
      </c>
      <c r="J539">
        <v>1</v>
      </c>
      <c r="K539">
        <v>0</v>
      </c>
      <c r="L539">
        <v>3</v>
      </c>
      <c r="M539">
        <v>2</v>
      </c>
      <c r="N539">
        <v>9</v>
      </c>
      <c r="O539">
        <v>7</v>
      </c>
      <c r="P539">
        <v>1</v>
      </c>
      <c r="Q539">
        <v>7</v>
      </c>
      <c r="R539">
        <f t="array" ref="R539">SUM(B539:Q539*TRANSPOSE($V$18:$V$33))+$V$17</f>
        <v>1.4955535334483461E-2</v>
      </c>
      <c r="S539" s="9">
        <f t="shared" si="8"/>
        <v>0.5037384265043412</v>
      </c>
    </row>
    <row r="540" spans="1:19" x14ac:dyDescent="0.3">
      <c r="A540">
        <v>0</v>
      </c>
      <c r="B540">
        <v>41</v>
      </c>
      <c r="C540">
        <v>0</v>
      </c>
      <c r="D540">
        <v>1</v>
      </c>
      <c r="E540">
        <v>4</v>
      </c>
      <c r="F540">
        <v>0</v>
      </c>
      <c r="G540">
        <v>2</v>
      </c>
      <c r="H540">
        <v>3</v>
      </c>
      <c r="I540">
        <v>1</v>
      </c>
      <c r="J540">
        <v>1</v>
      </c>
      <c r="K540">
        <v>0</v>
      </c>
      <c r="L540">
        <v>2</v>
      </c>
      <c r="M540">
        <v>3</v>
      </c>
      <c r="N540">
        <v>22</v>
      </c>
      <c r="O540">
        <v>7</v>
      </c>
      <c r="P540">
        <v>2</v>
      </c>
      <c r="Q540">
        <v>10</v>
      </c>
      <c r="R540">
        <f t="array" ref="R540">SUM(B540:Q540*TRANSPOSE($V$18:$V$33))+$V$17</f>
        <v>-8.996556525080357E-2</v>
      </c>
      <c r="S540" s="9">
        <f t="shared" si="8"/>
        <v>0.4775260937847301</v>
      </c>
    </row>
    <row r="541" spans="1:19" x14ac:dyDescent="0.3">
      <c r="A541">
        <v>0</v>
      </c>
      <c r="B541">
        <v>50</v>
      </c>
      <c r="C541">
        <v>2</v>
      </c>
      <c r="D541">
        <v>8</v>
      </c>
      <c r="E541">
        <v>4</v>
      </c>
      <c r="F541">
        <v>0</v>
      </c>
      <c r="G541">
        <v>3</v>
      </c>
      <c r="H541">
        <v>2</v>
      </c>
      <c r="I541">
        <v>1</v>
      </c>
      <c r="J541">
        <v>7</v>
      </c>
      <c r="K541">
        <v>0</v>
      </c>
      <c r="L541">
        <v>4</v>
      </c>
      <c r="M541">
        <v>3</v>
      </c>
      <c r="N541">
        <v>2</v>
      </c>
      <c r="O541">
        <v>2</v>
      </c>
      <c r="P541">
        <v>2</v>
      </c>
      <c r="Q541">
        <v>2</v>
      </c>
      <c r="R541">
        <f t="array" ref="R541">SUM(B541:Q541*TRANSPOSE($V$18:$V$33))+$V$17</f>
        <v>7.1000285252194928E-2</v>
      </c>
      <c r="S541" s="9">
        <f t="shared" si="8"/>
        <v>0.51774078041497396</v>
      </c>
    </row>
    <row r="542" spans="1:19" x14ac:dyDescent="0.3">
      <c r="A542">
        <v>1</v>
      </c>
      <c r="B542">
        <v>28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2</v>
      </c>
      <c r="I542">
        <v>0</v>
      </c>
      <c r="J542">
        <v>7</v>
      </c>
      <c r="K542">
        <v>1</v>
      </c>
      <c r="L542">
        <v>4</v>
      </c>
      <c r="M542">
        <v>3</v>
      </c>
      <c r="N542">
        <v>7</v>
      </c>
      <c r="O542">
        <v>7</v>
      </c>
      <c r="P542">
        <v>3</v>
      </c>
      <c r="Q542">
        <v>7</v>
      </c>
      <c r="R542">
        <f t="array" ref="R542">SUM(B542:Q542*TRANSPOSE($V$18:$V$33))+$V$17</f>
        <v>0.5566764327041035</v>
      </c>
      <c r="S542" s="9">
        <f t="shared" si="8"/>
        <v>0.63566981558025615</v>
      </c>
    </row>
    <row r="543" spans="1:19" x14ac:dyDescent="0.3">
      <c r="A543">
        <v>0</v>
      </c>
      <c r="B543">
        <v>36</v>
      </c>
      <c r="C543">
        <v>1</v>
      </c>
      <c r="D543">
        <v>8</v>
      </c>
      <c r="E543">
        <v>1</v>
      </c>
      <c r="F543">
        <v>1</v>
      </c>
      <c r="G543">
        <v>4</v>
      </c>
      <c r="H543">
        <v>1</v>
      </c>
      <c r="I543">
        <v>1</v>
      </c>
      <c r="J543">
        <v>9</v>
      </c>
      <c r="K543">
        <v>0</v>
      </c>
      <c r="L543">
        <v>1</v>
      </c>
      <c r="M543">
        <v>3</v>
      </c>
      <c r="N543">
        <v>8</v>
      </c>
      <c r="O543">
        <v>7</v>
      </c>
      <c r="P543">
        <v>0</v>
      </c>
      <c r="Q543">
        <v>5</v>
      </c>
      <c r="R543">
        <f t="array" ref="R543">SUM(B543:Q543*TRANSPOSE($V$18:$V$33))+$V$17</f>
        <v>0.17675401109329902</v>
      </c>
      <c r="S543" s="9">
        <f t="shared" si="8"/>
        <v>0.54406927031120633</v>
      </c>
    </row>
    <row r="544" spans="1:19" x14ac:dyDescent="0.3">
      <c r="A544">
        <v>0</v>
      </c>
      <c r="B544">
        <v>38</v>
      </c>
      <c r="C544">
        <v>1</v>
      </c>
      <c r="D544">
        <v>1</v>
      </c>
      <c r="E544">
        <v>3</v>
      </c>
      <c r="F544">
        <v>1</v>
      </c>
      <c r="G544">
        <v>3</v>
      </c>
      <c r="H544">
        <v>3</v>
      </c>
      <c r="I544">
        <v>0</v>
      </c>
      <c r="J544">
        <v>4</v>
      </c>
      <c r="K544">
        <v>1</v>
      </c>
      <c r="L544">
        <v>4</v>
      </c>
      <c r="M544">
        <v>4</v>
      </c>
      <c r="N544">
        <v>1</v>
      </c>
      <c r="O544">
        <v>0</v>
      </c>
      <c r="P544">
        <v>0</v>
      </c>
      <c r="Q544">
        <v>0</v>
      </c>
      <c r="R544">
        <f t="array" ref="R544">SUM(B544:Q544*TRANSPOSE($V$18:$V$33))+$V$17</f>
        <v>0.28339942284170838</v>
      </c>
      <c r="S544" s="9">
        <f t="shared" si="8"/>
        <v>0.57037223946617788</v>
      </c>
    </row>
    <row r="545" spans="1:19" x14ac:dyDescent="0.3">
      <c r="A545">
        <v>0</v>
      </c>
      <c r="B545">
        <v>44</v>
      </c>
      <c r="C545">
        <v>1</v>
      </c>
      <c r="D545">
        <v>24</v>
      </c>
      <c r="E545">
        <v>1</v>
      </c>
      <c r="F545">
        <v>0</v>
      </c>
      <c r="G545">
        <v>1</v>
      </c>
      <c r="H545">
        <v>3</v>
      </c>
      <c r="I545">
        <v>0</v>
      </c>
      <c r="J545">
        <v>2</v>
      </c>
      <c r="K545">
        <v>0</v>
      </c>
      <c r="L545">
        <v>3</v>
      </c>
      <c r="M545">
        <v>3</v>
      </c>
      <c r="N545">
        <v>5</v>
      </c>
      <c r="O545">
        <v>2</v>
      </c>
      <c r="P545">
        <v>1</v>
      </c>
      <c r="Q545">
        <v>4</v>
      </c>
      <c r="R545">
        <f t="array" ref="R545">SUM(B545:Q545*TRANSPOSE($V$18:$V$33))+$V$17</f>
        <v>0.32608968531359073</v>
      </c>
      <c r="S545" s="9">
        <f t="shared" si="8"/>
        <v>0.58079940214098802</v>
      </c>
    </row>
    <row r="546" spans="1:19" x14ac:dyDescent="0.3">
      <c r="A546">
        <v>0</v>
      </c>
      <c r="B546">
        <v>47</v>
      </c>
      <c r="C546">
        <v>2</v>
      </c>
      <c r="D546">
        <v>3</v>
      </c>
      <c r="E546">
        <v>4</v>
      </c>
      <c r="F546">
        <v>1</v>
      </c>
      <c r="G546">
        <v>3</v>
      </c>
      <c r="H546">
        <v>3</v>
      </c>
      <c r="I546">
        <v>2</v>
      </c>
      <c r="J546">
        <v>9</v>
      </c>
      <c r="K546">
        <v>1</v>
      </c>
      <c r="L546">
        <v>4</v>
      </c>
      <c r="M546">
        <v>2</v>
      </c>
      <c r="N546">
        <v>22</v>
      </c>
      <c r="O546">
        <v>2</v>
      </c>
      <c r="P546">
        <v>11</v>
      </c>
      <c r="Q546">
        <v>13</v>
      </c>
      <c r="R546">
        <f t="array" ref="R546">SUM(B546:Q546*TRANSPOSE($V$18:$V$33))+$V$17</f>
        <v>0.22038461802376663</v>
      </c>
      <c r="S546" s="9">
        <f t="shared" si="8"/>
        <v>0.55486858965737074</v>
      </c>
    </row>
    <row r="547" spans="1:19" x14ac:dyDescent="0.3">
      <c r="A547">
        <v>0</v>
      </c>
      <c r="B547">
        <v>30</v>
      </c>
      <c r="C547">
        <v>2</v>
      </c>
      <c r="D547">
        <v>27</v>
      </c>
      <c r="E547">
        <v>3</v>
      </c>
      <c r="F547">
        <v>0</v>
      </c>
      <c r="G547">
        <v>3</v>
      </c>
      <c r="H547">
        <v>4</v>
      </c>
      <c r="I547">
        <v>2</v>
      </c>
      <c r="J547">
        <v>7</v>
      </c>
      <c r="K547">
        <v>0</v>
      </c>
      <c r="L547">
        <v>4</v>
      </c>
      <c r="M547">
        <v>2</v>
      </c>
      <c r="N547">
        <v>8</v>
      </c>
      <c r="O547">
        <v>7</v>
      </c>
      <c r="P547">
        <v>7</v>
      </c>
      <c r="Q547">
        <v>7</v>
      </c>
      <c r="R547">
        <f t="array" ref="R547">SUM(B547:Q547*TRANSPOSE($V$18:$V$33))+$V$17</f>
        <v>0.14298274870352079</v>
      </c>
      <c r="S547" s="9">
        <f t="shared" si="8"/>
        <v>0.5356812250984001</v>
      </c>
    </row>
    <row r="548" spans="1:19" x14ac:dyDescent="0.3">
      <c r="A548">
        <v>0</v>
      </c>
      <c r="B548">
        <v>29</v>
      </c>
      <c r="C548">
        <v>2</v>
      </c>
      <c r="D548">
        <v>10</v>
      </c>
      <c r="E548">
        <v>3</v>
      </c>
      <c r="F548">
        <v>0</v>
      </c>
      <c r="G548">
        <v>3</v>
      </c>
      <c r="H548">
        <v>3</v>
      </c>
      <c r="I548">
        <v>0</v>
      </c>
      <c r="J548">
        <v>1</v>
      </c>
      <c r="K548">
        <v>0</v>
      </c>
      <c r="L548">
        <v>3</v>
      </c>
      <c r="M548">
        <v>3</v>
      </c>
      <c r="N548">
        <v>1</v>
      </c>
      <c r="O548">
        <v>0</v>
      </c>
      <c r="P548">
        <v>0</v>
      </c>
      <c r="Q548">
        <v>0</v>
      </c>
      <c r="R548">
        <f t="array" ref="R548">SUM(B548:Q548*TRANSPOSE($V$18:$V$33))+$V$17</f>
        <v>0.24300485586231035</v>
      </c>
      <c r="S548" s="9">
        <f t="shared" si="8"/>
        <v>0.560447808484695</v>
      </c>
    </row>
    <row r="549" spans="1:19" x14ac:dyDescent="0.3">
      <c r="A549">
        <v>1</v>
      </c>
      <c r="B549">
        <v>42</v>
      </c>
      <c r="C549">
        <v>1</v>
      </c>
      <c r="D549">
        <v>19</v>
      </c>
      <c r="E549">
        <v>3</v>
      </c>
      <c r="F549">
        <v>0</v>
      </c>
      <c r="G549">
        <v>4</v>
      </c>
      <c r="H549">
        <v>3</v>
      </c>
      <c r="I549">
        <v>2</v>
      </c>
      <c r="J549">
        <v>6</v>
      </c>
      <c r="K549">
        <v>1</v>
      </c>
      <c r="L549">
        <v>4</v>
      </c>
      <c r="M549">
        <v>3</v>
      </c>
      <c r="N549">
        <v>2</v>
      </c>
      <c r="O549">
        <v>2</v>
      </c>
      <c r="P549">
        <v>2</v>
      </c>
      <c r="Q549">
        <v>2</v>
      </c>
      <c r="R549">
        <f t="array" ref="R549">SUM(B549:Q549*TRANSPOSE($V$18:$V$33))+$V$17</f>
        <v>0.18639801263973932</v>
      </c>
      <c r="S549" s="9">
        <f t="shared" si="8"/>
        <v>0.54646025843385904</v>
      </c>
    </row>
    <row r="550" spans="1:19" x14ac:dyDescent="0.3">
      <c r="A550">
        <v>0</v>
      </c>
      <c r="B550">
        <v>43</v>
      </c>
      <c r="C550">
        <v>2</v>
      </c>
      <c r="D550">
        <v>15</v>
      </c>
      <c r="E550">
        <v>4</v>
      </c>
      <c r="F550">
        <v>0</v>
      </c>
      <c r="G550">
        <v>2</v>
      </c>
      <c r="H550">
        <v>4</v>
      </c>
      <c r="I550">
        <v>1</v>
      </c>
      <c r="J550">
        <v>3</v>
      </c>
      <c r="K550">
        <v>0</v>
      </c>
      <c r="L550">
        <v>3</v>
      </c>
      <c r="M550">
        <v>3</v>
      </c>
      <c r="N550">
        <v>2</v>
      </c>
      <c r="O550">
        <v>2</v>
      </c>
      <c r="P550">
        <v>2</v>
      </c>
      <c r="Q550">
        <v>2</v>
      </c>
      <c r="R550">
        <f t="array" ref="R550">SUM(B550:Q550*TRANSPOSE($V$18:$V$33))+$V$17</f>
        <v>8.5797769648438438E-2</v>
      </c>
      <c r="S550" s="9">
        <f t="shared" si="8"/>
        <v>0.52143407430299948</v>
      </c>
    </row>
    <row r="551" spans="1:19" x14ac:dyDescent="0.3">
      <c r="A551">
        <v>0</v>
      </c>
      <c r="B551">
        <v>34</v>
      </c>
      <c r="C551">
        <v>1</v>
      </c>
      <c r="D551">
        <v>8</v>
      </c>
      <c r="E551">
        <v>2</v>
      </c>
      <c r="F551">
        <v>1</v>
      </c>
      <c r="G551">
        <v>3</v>
      </c>
      <c r="H551">
        <v>3</v>
      </c>
      <c r="I551">
        <v>0</v>
      </c>
      <c r="J551">
        <v>3</v>
      </c>
      <c r="K551">
        <v>0</v>
      </c>
      <c r="L551">
        <v>4</v>
      </c>
      <c r="M551">
        <v>3</v>
      </c>
      <c r="N551">
        <v>5</v>
      </c>
      <c r="O551">
        <v>1</v>
      </c>
      <c r="P551">
        <v>4</v>
      </c>
      <c r="Q551">
        <v>3</v>
      </c>
      <c r="R551">
        <f t="array" ref="R551">SUM(B551:Q551*TRANSPOSE($V$18:$V$33))+$V$17</f>
        <v>0.18655663897259855</v>
      </c>
      <c r="S551" s="9">
        <f t="shared" si="8"/>
        <v>0.54649956824729184</v>
      </c>
    </row>
    <row r="552" spans="1:19" x14ac:dyDescent="0.3">
      <c r="A552">
        <v>0</v>
      </c>
      <c r="B552">
        <v>23</v>
      </c>
      <c r="C552">
        <v>1</v>
      </c>
      <c r="D552">
        <v>9</v>
      </c>
      <c r="E552">
        <v>2</v>
      </c>
      <c r="F552">
        <v>0</v>
      </c>
      <c r="G552">
        <v>3</v>
      </c>
      <c r="H552">
        <v>1</v>
      </c>
      <c r="I552">
        <v>1</v>
      </c>
      <c r="J552">
        <v>1</v>
      </c>
      <c r="K552">
        <v>0</v>
      </c>
      <c r="L552">
        <v>4</v>
      </c>
      <c r="M552">
        <v>4</v>
      </c>
      <c r="N552">
        <v>4</v>
      </c>
      <c r="O552">
        <v>3</v>
      </c>
      <c r="P552">
        <v>0</v>
      </c>
      <c r="Q552">
        <v>2</v>
      </c>
      <c r="R552">
        <f t="array" ref="R552">SUM(B552:Q552*TRANSPOSE($V$18:$V$33))+$V$17</f>
        <v>0.18642693224874307</v>
      </c>
      <c r="S552" s="9">
        <f t="shared" si="8"/>
        <v>0.54646742515874214</v>
      </c>
    </row>
    <row r="553" spans="1:19" x14ac:dyDescent="0.3">
      <c r="A553">
        <v>0</v>
      </c>
      <c r="B553">
        <v>39</v>
      </c>
      <c r="C553">
        <v>0</v>
      </c>
      <c r="D553">
        <v>3</v>
      </c>
      <c r="E553">
        <v>3</v>
      </c>
      <c r="F553">
        <v>1</v>
      </c>
      <c r="G553">
        <v>4</v>
      </c>
      <c r="H553">
        <v>2</v>
      </c>
      <c r="I553">
        <v>1</v>
      </c>
      <c r="J553">
        <v>9</v>
      </c>
      <c r="K553">
        <v>0</v>
      </c>
      <c r="L553">
        <v>3</v>
      </c>
      <c r="M553">
        <v>1</v>
      </c>
      <c r="N553">
        <v>8</v>
      </c>
      <c r="O553">
        <v>3</v>
      </c>
      <c r="P553">
        <v>3</v>
      </c>
      <c r="Q553">
        <v>6</v>
      </c>
      <c r="R553">
        <f t="array" ref="R553">SUM(B553:Q553*TRANSPOSE($V$18:$V$33))+$V$17</f>
        <v>6.8227343933410456E-2</v>
      </c>
      <c r="S553" s="9">
        <f t="shared" si="8"/>
        <v>0.51704845600362903</v>
      </c>
    </row>
    <row r="554" spans="1:19" x14ac:dyDescent="0.3">
      <c r="A554">
        <v>0</v>
      </c>
      <c r="B554">
        <v>56</v>
      </c>
      <c r="C554">
        <v>1</v>
      </c>
      <c r="D554">
        <v>9</v>
      </c>
      <c r="E554">
        <v>3</v>
      </c>
      <c r="F554">
        <v>0</v>
      </c>
      <c r="G554">
        <v>3</v>
      </c>
      <c r="H554">
        <v>4</v>
      </c>
      <c r="I554">
        <v>1</v>
      </c>
      <c r="J554">
        <v>7</v>
      </c>
      <c r="K554">
        <v>0</v>
      </c>
      <c r="L554">
        <v>3</v>
      </c>
      <c r="M554">
        <v>2</v>
      </c>
      <c r="N554">
        <v>10</v>
      </c>
      <c r="O554">
        <v>7</v>
      </c>
      <c r="P554">
        <v>1</v>
      </c>
      <c r="Q554">
        <v>1</v>
      </c>
      <c r="R554">
        <f t="array" ref="R554">SUM(B554:Q554*TRANSPOSE($V$18:$V$33))+$V$17</f>
        <v>-3.1382712804658097E-2</v>
      </c>
      <c r="S554" s="9">
        <f t="shared" si="8"/>
        <v>0.49215577892608331</v>
      </c>
    </row>
    <row r="555" spans="1:19" x14ac:dyDescent="0.3">
      <c r="A555">
        <v>0</v>
      </c>
      <c r="B555">
        <v>40</v>
      </c>
      <c r="C555">
        <v>1</v>
      </c>
      <c r="D555">
        <v>2</v>
      </c>
      <c r="E555">
        <v>4</v>
      </c>
      <c r="F555">
        <v>1</v>
      </c>
      <c r="G555">
        <v>2</v>
      </c>
      <c r="H555">
        <v>4</v>
      </c>
      <c r="I555">
        <v>0</v>
      </c>
      <c r="J555">
        <v>0</v>
      </c>
      <c r="K555">
        <v>1</v>
      </c>
      <c r="L555">
        <v>4</v>
      </c>
      <c r="M555">
        <v>2</v>
      </c>
      <c r="N555">
        <v>4</v>
      </c>
      <c r="O555">
        <v>2</v>
      </c>
      <c r="P555">
        <v>2</v>
      </c>
      <c r="Q555">
        <v>3</v>
      </c>
      <c r="R555">
        <f t="array" ref="R555">SUM(B555:Q555*TRANSPOSE($V$18:$V$33))+$V$17</f>
        <v>0.23396255758566842</v>
      </c>
      <c r="S555" s="9">
        <f t="shared" si="8"/>
        <v>0.55821930210344661</v>
      </c>
    </row>
    <row r="556" spans="1:19" x14ac:dyDescent="0.3">
      <c r="A556">
        <v>0</v>
      </c>
      <c r="B556">
        <v>27</v>
      </c>
      <c r="C556">
        <v>1</v>
      </c>
      <c r="D556">
        <v>7</v>
      </c>
      <c r="E556">
        <v>4</v>
      </c>
      <c r="F556">
        <v>1</v>
      </c>
      <c r="G556">
        <v>2</v>
      </c>
      <c r="H556">
        <v>1</v>
      </c>
      <c r="I556">
        <v>0</v>
      </c>
      <c r="J556">
        <v>8</v>
      </c>
      <c r="K556">
        <v>0</v>
      </c>
      <c r="L556">
        <v>1</v>
      </c>
      <c r="M556">
        <v>1</v>
      </c>
      <c r="N556">
        <v>7</v>
      </c>
      <c r="O556">
        <v>6</v>
      </c>
      <c r="P556">
        <v>0</v>
      </c>
      <c r="Q556">
        <v>7</v>
      </c>
      <c r="R556">
        <f t="array" ref="R556">SUM(B556:Q556*TRANSPOSE($V$18:$V$33))+$V$17</f>
        <v>0.34016935523791669</v>
      </c>
      <c r="S556" s="9">
        <f t="shared" si="8"/>
        <v>0.58422309342366541</v>
      </c>
    </row>
    <row r="557" spans="1:19" x14ac:dyDescent="0.3">
      <c r="A557">
        <v>0</v>
      </c>
      <c r="B557">
        <v>29</v>
      </c>
      <c r="C557">
        <v>2</v>
      </c>
      <c r="D557">
        <v>10</v>
      </c>
      <c r="E557">
        <v>4</v>
      </c>
      <c r="F557">
        <v>0</v>
      </c>
      <c r="G557">
        <v>3</v>
      </c>
      <c r="H557">
        <v>2</v>
      </c>
      <c r="I557">
        <v>2</v>
      </c>
      <c r="J557">
        <v>1</v>
      </c>
      <c r="K557">
        <v>0</v>
      </c>
      <c r="L557">
        <v>4</v>
      </c>
      <c r="M557">
        <v>3</v>
      </c>
      <c r="N557">
        <v>2</v>
      </c>
      <c r="O557">
        <v>2</v>
      </c>
      <c r="P557">
        <v>2</v>
      </c>
      <c r="Q557">
        <v>2</v>
      </c>
      <c r="R557">
        <f t="array" ref="R557">SUM(B557:Q557*TRANSPOSE($V$18:$V$33))+$V$17</f>
        <v>5.3995874207048544E-2</v>
      </c>
      <c r="S557" s="9">
        <f t="shared" si="8"/>
        <v>0.51349429114843625</v>
      </c>
    </row>
    <row r="558" spans="1:19" x14ac:dyDescent="0.3">
      <c r="A558">
        <v>0</v>
      </c>
      <c r="B558">
        <v>53</v>
      </c>
      <c r="C558">
        <v>1</v>
      </c>
      <c r="D558">
        <v>6</v>
      </c>
      <c r="E558">
        <v>4</v>
      </c>
      <c r="F558">
        <v>0</v>
      </c>
      <c r="G558">
        <v>3</v>
      </c>
      <c r="H558">
        <v>4</v>
      </c>
      <c r="I558">
        <v>0</v>
      </c>
      <c r="J558">
        <v>2</v>
      </c>
      <c r="K558">
        <v>0</v>
      </c>
      <c r="L558">
        <v>4</v>
      </c>
      <c r="M558">
        <v>3</v>
      </c>
      <c r="N558">
        <v>2</v>
      </c>
      <c r="O558">
        <v>2</v>
      </c>
      <c r="P558">
        <v>2</v>
      </c>
      <c r="Q558">
        <v>2</v>
      </c>
      <c r="R558">
        <f t="array" ref="R558">SUM(B558:Q558*TRANSPOSE($V$18:$V$33))+$V$17</f>
        <v>-6.626492585325594E-2</v>
      </c>
      <c r="S558" s="9">
        <f t="shared" si="8"/>
        <v>0.48344154356565494</v>
      </c>
    </row>
    <row r="559" spans="1:19" x14ac:dyDescent="0.3">
      <c r="A559">
        <v>0</v>
      </c>
      <c r="B559">
        <v>35</v>
      </c>
      <c r="C559">
        <v>1</v>
      </c>
      <c r="D559">
        <v>2</v>
      </c>
      <c r="E559">
        <v>4</v>
      </c>
      <c r="F559">
        <v>1</v>
      </c>
      <c r="G559">
        <v>3</v>
      </c>
      <c r="H559">
        <v>1</v>
      </c>
      <c r="I559">
        <v>2</v>
      </c>
      <c r="J559">
        <v>2</v>
      </c>
      <c r="K559">
        <v>0</v>
      </c>
      <c r="L559">
        <v>1</v>
      </c>
      <c r="M559">
        <v>4</v>
      </c>
      <c r="N559">
        <v>1</v>
      </c>
      <c r="O559">
        <v>0</v>
      </c>
      <c r="P559">
        <v>0</v>
      </c>
      <c r="Q559">
        <v>0</v>
      </c>
      <c r="R559">
        <f t="array" ref="R559">SUM(B559:Q559*TRANSPOSE($V$18:$V$33))+$V$17</f>
        <v>1.3867200662179835E-2</v>
      </c>
      <c r="S559" s="9">
        <f t="shared" si="8"/>
        <v>0.5034663851759863</v>
      </c>
    </row>
    <row r="560" spans="1:19" x14ac:dyDescent="0.3">
      <c r="A560">
        <v>0</v>
      </c>
      <c r="B560">
        <v>32</v>
      </c>
      <c r="C560">
        <v>1</v>
      </c>
      <c r="D560">
        <v>24</v>
      </c>
      <c r="E560">
        <v>1</v>
      </c>
      <c r="F560">
        <v>0</v>
      </c>
      <c r="G560">
        <v>3</v>
      </c>
      <c r="H560">
        <v>4</v>
      </c>
      <c r="I560">
        <v>1</v>
      </c>
      <c r="J560">
        <v>1</v>
      </c>
      <c r="K560">
        <v>0</v>
      </c>
      <c r="L560">
        <v>4</v>
      </c>
      <c r="M560">
        <v>3</v>
      </c>
      <c r="N560">
        <v>10</v>
      </c>
      <c r="O560">
        <v>8</v>
      </c>
      <c r="P560">
        <v>4</v>
      </c>
      <c r="Q560">
        <v>7</v>
      </c>
      <c r="R560">
        <f t="array" ref="R560">SUM(B560:Q560*TRANSPOSE($V$18:$V$33))+$V$17</f>
        <v>8.2859075367835655E-2</v>
      </c>
      <c r="S560" s="9">
        <f t="shared" si="8"/>
        <v>0.52070078120413255</v>
      </c>
    </row>
    <row r="561" spans="1:19" x14ac:dyDescent="0.3">
      <c r="A561">
        <v>0</v>
      </c>
      <c r="B561">
        <v>38</v>
      </c>
      <c r="C561">
        <v>1</v>
      </c>
      <c r="D561">
        <v>2</v>
      </c>
      <c r="E561">
        <v>4</v>
      </c>
      <c r="F561">
        <v>0</v>
      </c>
      <c r="G561">
        <v>3</v>
      </c>
      <c r="H561">
        <v>3</v>
      </c>
      <c r="I561">
        <v>1</v>
      </c>
      <c r="J561">
        <v>6</v>
      </c>
      <c r="K561">
        <v>1</v>
      </c>
      <c r="L561">
        <v>2</v>
      </c>
      <c r="M561">
        <v>1</v>
      </c>
      <c r="N561">
        <v>1</v>
      </c>
      <c r="O561">
        <v>0</v>
      </c>
      <c r="P561">
        <v>0</v>
      </c>
      <c r="Q561">
        <v>1</v>
      </c>
      <c r="R561">
        <f t="array" ref="R561">SUM(B561:Q561*TRANSPOSE($V$18:$V$33))+$V$17</f>
        <v>0.35641960178712906</v>
      </c>
      <c r="S561" s="9">
        <f t="shared" si="8"/>
        <v>0.58816449364828582</v>
      </c>
    </row>
    <row r="562" spans="1:19" x14ac:dyDescent="0.3">
      <c r="A562">
        <v>0</v>
      </c>
      <c r="B562">
        <v>34</v>
      </c>
      <c r="C562">
        <v>1</v>
      </c>
      <c r="D562">
        <v>8</v>
      </c>
      <c r="E562">
        <v>2</v>
      </c>
      <c r="F562">
        <v>1</v>
      </c>
      <c r="G562">
        <v>3</v>
      </c>
      <c r="H562">
        <v>1</v>
      </c>
      <c r="I562">
        <v>2</v>
      </c>
      <c r="J562">
        <v>3</v>
      </c>
      <c r="K562">
        <v>0</v>
      </c>
      <c r="L562">
        <v>3</v>
      </c>
      <c r="M562">
        <v>3</v>
      </c>
      <c r="N562">
        <v>0</v>
      </c>
      <c r="O562">
        <v>0</v>
      </c>
      <c r="P562">
        <v>0</v>
      </c>
      <c r="Q562">
        <v>0</v>
      </c>
      <c r="R562">
        <f t="array" ref="R562">SUM(B562:Q562*TRANSPOSE($V$18:$V$33))+$V$17</f>
        <v>0.12090368064776758</v>
      </c>
      <c r="S562" s="9">
        <f t="shared" si="8"/>
        <v>0.5301860319225411</v>
      </c>
    </row>
    <row r="563" spans="1:19" x14ac:dyDescent="0.3">
      <c r="A563">
        <v>0</v>
      </c>
      <c r="B563">
        <v>52</v>
      </c>
      <c r="C563">
        <v>2</v>
      </c>
      <c r="D563">
        <v>3</v>
      </c>
      <c r="E563">
        <v>3</v>
      </c>
      <c r="F563">
        <v>0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4</v>
      </c>
      <c r="N563">
        <v>34</v>
      </c>
      <c r="O563">
        <v>6</v>
      </c>
      <c r="P563">
        <v>1</v>
      </c>
      <c r="Q563">
        <v>16</v>
      </c>
      <c r="R563">
        <f t="array" ref="R563">SUM(B563:Q563*TRANSPOSE($V$18:$V$33))+$V$17</f>
        <v>-5.9312330100442789E-3</v>
      </c>
      <c r="S563" s="9">
        <f t="shared" si="8"/>
        <v>0.4985173498370552</v>
      </c>
    </row>
    <row r="564" spans="1:19" x14ac:dyDescent="0.3">
      <c r="A564">
        <v>1</v>
      </c>
      <c r="B564">
        <v>33</v>
      </c>
      <c r="C564">
        <v>1</v>
      </c>
      <c r="D564">
        <v>1</v>
      </c>
      <c r="E564">
        <v>4</v>
      </c>
      <c r="F564">
        <v>0</v>
      </c>
      <c r="G564">
        <v>3</v>
      </c>
      <c r="H564">
        <v>4</v>
      </c>
      <c r="I564">
        <v>0</v>
      </c>
      <c r="J564">
        <v>1</v>
      </c>
      <c r="K564">
        <v>1</v>
      </c>
      <c r="L564">
        <v>3</v>
      </c>
      <c r="M564">
        <v>2</v>
      </c>
      <c r="N564">
        <v>10</v>
      </c>
      <c r="O564">
        <v>9</v>
      </c>
      <c r="P564">
        <v>7</v>
      </c>
      <c r="Q564">
        <v>8</v>
      </c>
      <c r="R564">
        <f t="array" ref="R564">SUM(B564:Q564*TRANSPOSE($V$18:$V$33))+$V$17</f>
        <v>0.23043007242301261</v>
      </c>
      <c r="S564" s="9">
        <f t="shared" si="8"/>
        <v>0.55734806619716115</v>
      </c>
    </row>
    <row r="565" spans="1:19" x14ac:dyDescent="0.3">
      <c r="A565">
        <v>0</v>
      </c>
      <c r="B565">
        <v>25</v>
      </c>
      <c r="C565">
        <v>2</v>
      </c>
      <c r="D565">
        <v>26</v>
      </c>
      <c r="E565">
        <v>3</v>
      </c>
      <c r="F565">
        <v>1</v>
      </c>
      <c r="G565">
        <v>3</v>
      </c>
      <c r="H565">
        <v>4</v>
      </c>
      <c r="I565">
        <v>0</v>
      </c>
      <c r="J565">
        <v>1</v>
      </c>
      <c r="K565">
        <v>0</v>
      </c>
      <c r="L565">
        <v>2</v>
      </c>
      <c r="M565">
        <v>2</v>
      </c>
      <c r="N565">
        <v>6</v>
      </c>
      <c r="O565">
        <v>5</v>
      </c>
      <c r="P565">
        <v>1</v>
      </c>
      <c r="Q565">
        <v>4</v>
      </c>
      <c r="R565">
        <f t="array" ref="R565">SUM(B565:Q565*TRANSPOSE($V$18:$V$33))+$V$17</f>
        <v>0.22126884420072801</v>
      </c>
      <c r="S565" s="9">
        <f t="shared" si="8"/>
        <v>0.5550869509324956</v>
      </c>
    </row>
    <row r="566" spans="1:19" x14ac:dyDescent="0.3">
      <c r="A566">
        <v>0</v>
      </c>
      <c r="B566">
        <v>45</v>
      </c>
      <c r="C566">
        <v>2</v>
      </c>
      <c r="D566">
        <v>2</v>
      </c>
      <c r="E566">
        <v>2</v>
      </c>
      <c r="F566">
        <v>0</v>
      </c>
      <c r="G566">
        <v>1</v>
      </c>
      <c r="H566">
        <v>3</v>
      </c>
      <c r="I566">
        <v>0</v>
      </c>
      <c r="J566">
        <v>0</v>
      </c>
      <c r="K566">
        <v>0</v>
      </c>
      <c r="L566">
        <v>1</v>
      </c>
      <c r="M566">
        <v>3</v>
      </c>
      <c r="N566">
        <v>8</v>
      </c>
      <c r="O566">
        <v>7</v>
      </c>
      <c r="P566">
        <v>3</v>
      </c>
      <c r="Q566">
        <v>1</v>
      </c>
      <c r="R566">
        <f t="array" ref="R566">SUM(B566:Q566*TRANSPOSE($V$18:$V$33))+$V$17</f>
        <v>0.26111456304467984</v>
      </c>
      <c r="S566" s="9">
        <f t="shared" si="8"/>
        <v>0.56490360201144874</v>
      </c>
    </row>
    <row r="567" spans="1:19" x14ac:dyDescent="0.3">
      <c r="A567">
        <v>0</v>
      </c>
      <c r="B567">
        <v>23</v>
      </c>
      <c r="C567">
        <v>1</v>
      </c>
      <c r="D567">
        <v>10</v>
      </c>
      <c r="E567">
        <v>1</v>
      </c>
      <c r="F567">
        <v>0</v>
      </c>
      <c r="G567">
        <v>4</v>
      </c>
      <c r="H567">
        <v>3</v>
      </c>
      <c r="I567">
        <v>0</v>
      </c>
      <c r="J567">
        <v>1</v>
      </c>
      <c r="K567">
        <v>0</v>
      </c>
      <c r="L567">
        <v>4</v>
      </c>
      <c r="M567">
        <v>3</v>
      </c>
      <c r="N567">
        <v>2</v>
      </c>
      <c r="O567">
        <v>2</v>
      </c>
      <c r="P567">
        <v>0</v>
      </c>
      <c r="Q567">
        <v>2</v>
      </c>
      <c r="R567">
        <f t="array" ref="R567">SUM(B567:Q567*TRANSPOSE($V$18:$V$33))+$V$17</f>
        <v>0.2027848922277653</v>
      </c>
      <c r="S567" s="9">
        <f t="shared" si="8"/>
        <v>0.55051800545973084</v>
      </c>
    </row>
    <row r="568" spans="1:19" x14ac:dyDescent="0.3">
      <c r="A568">
        <v>1</v>
      </c>
      <c r="B568">
        <v>47</v>
      </c>
      <c r="C568">
        <v>2</v>
      </c>
      <c r="D568">
        <v>27</v>
      </c>
      <c r="E568">
        <v>2</v>
      </c>
      <c r="F568">
        <v>1</v>
      </c>
      <c r="G568">
        <v>4</v>
      </c>
      <c r="H568">
        <v>3</v>
      </c>
      <c r="I568">
        <v>0</v>
      </c>
      <c r="J568">
        <v>4</v>
      </c>
      <c r="K568">
        <v>1</v>
      </c>
      <c r="L568">
        <v>4</v>
      </c>
      <c r="M568">
        <v>3</v>
      </c>
      <c r="N568">
        <v>5</v>
      </c>
      <c r="O568">
        <v>4</v>
      </c>
      <c r="P568">
        <v>1</v>
      </c>
      <c r="Q568">
        <v>3</v>
      </c>
      <c r="R568">
        <f t="array" ref="R568">SUM(B568:Q568*TRANSPOSE($V$18:$V$33))+$V$17</f>
        <v>0.30653822354584137</v>
      </c>
      <c r="S568" s="9">
        <f t="shared" si="8"/>
        <v>0.57603229460908711</v>
      </c>
    </row>
    <row r="569" spans="1:19" x14ac:dyDescent="0.3">
      <c r="A569">
        <v>0</v>
      </c>
      <c r="B569">
        <v>34</v>
      </c>
      <c r="C569">
        <v>2</v>
      </c>
      <c r="D569">
        <v>2</v>
      </c>
      <c r="E569">
        <v>4</v>
      </c>
      <c r="F569">
        <v>0</v>
      </c>
      <c r="G569">
        <v>3</v>
      </c>
      <c r="H569">
        <v>4</v>
      </c>
      <c r="I569">
        <v>0</v>
      </c>
      <c r="J569">
        <v>1</v>
      </c>
      <c r="K569">
        <v>0</v>
      </c>
      <c r="L569">
        <v>3</v>
      </c>
      <c r="M569">
        <v>3</v>
      </c>
      <c r="N569">
        <v>6</v>
      </c>
      <c r="O569">
        <v>5</v>
      </c>
      <c r="P569">
        <v>1</v>
      </c>
      <c r="Q569">
        <v>4</v>
      </c>
      <c r="R569">
        <f t="array" ref="R569">SUM(B569:Q569*TRANSPOSE($V$18:$V$33))+$V$17</f>
        <v>3.08528944671983E-2</v>
      </c>
      <c r="S569" s="9">
        <f t="shared" si="8"/>
        <v>0.50771181227316808</v>
      </c>
    </row>
    <row r="570" spans="1:19" x14ac:dyDescent="0.3">
      <c r="A570">
        <v>1</v>
      </c>
      <c r="B570">
        <v>55</v>
      </c>
      <c r="C570">
        <v>1</v>
      </c>
      <c r="D570">
        <v>2</v>
      </c>
      <c r="E570">
        <v>4</v>
      </c>
      <c r="F570">
        <v>0</v>
      </c>
      <c r="G570">
        <v>3</v>
      </c>
      <c r="H570">
        <v>1</v>
      </c>
      <c r="I570">
        <v>1</v>
      </c>
      <c r="J570">
        <v>5</v>
      </c>
      <c r="K570">
        <v>1</v>
      </c>
      <c r="L570">
        <v>4</v>
      </c>
      <c r="M570">
        <v>3</v>
      </c>
      <c r="N570">
        <v>5</v>
      </c>
      <c r="O570">
        <v>2</v>
      </c>
      <c r="P570">
        <v>1</v>
      </c>
      <c r="Q570">
        <v>4</v>
      </c>
      <c r="R570">
        <f t="array" ref="R570">SUM(B570:Q570*TRANSPOSE($V$18:$V$33))+$V$17</f>
        <v>0.17930951631708836</v>
      </c>
      <c r="S570" s="9">
        <f t="shared" si="8"/>
        <v>0.54470304612933029</v>
      </c>
    </row>
    <row r="571" spans="1:19" x14ac:dyDescent="0.3">
      <c r="A571">
        <v>0</v>
      </c>
      <c r="B571">
        <v>36</v>
      </c>
      <c r="C571">
        <v>2</v>
      </c>
      <c r="D571">
        <v>8</v>
      </c>
      <c r="E571">
        <v>1</v>
      </c>
      <c r="F571">
        <v>0</v>
      </c>
      <c r="G571">
        <v>2</v>
      </c>
      <c r="H571">
        <v>1</v>
      </c>
      <c r="I571">
        <v>0</v>
      </c>
      <c r="J571">
        <v>1</v>
      </c>
      <c r="K571">
        <v>0</v>
      </c>
      <c r="L571">
        <v>2</v>
      </c>
      <c r="M571">
        <v>3</v>
      </c>
      <c r="N571">
        <v>10</v>
      </c>
      <c r="O571">
        <v>7</v>
      </c>
      <c r="P571">
        <v>0</v>
      </c>
      <c r="Q571">
        <v>9</v>
      </c>
      <c r="R571">
        <f t="array" ref="R571">SUM(B571:Q571*TRANSPOSE($V$18:$V$33))+$V$17</f>
        <v>0.28019786360164867</v>
      </c>
      <c r="S571" s="9">
        <f t="shared" si="8"/>
        <v>0.56958760983915724</v>
      </c>
    </row>
    <row r="572" spans="1:19" x14ac:dyDescent="0.3">
      <c r="A572">
        <v>0</v>
      </c>
      <c r="B572">
        <v>52</v>
      </c>
      <c r="C572">
        <v>1</v>
      </c>
      <c r="D572">
        <v>19</v>
      </c>
      <c r="E572">
        <v>4</v>
      </c>
      <c r="F572">
        <v>0</v>
      </c>
      <c r="G572">
        <v>3</v>
      </c>
      <c r="H572">
        <v>4</v>
      </c>
      <c r="I572">
        <v>1</v>
      </c>
      <c r="J572">
        <v>0</v>
      </c>
      <c r="K572">
        <v>0</v>
      </c>
      <c r="L572">
        <v>1</v>
      </c>
      <c r="M572">
        <v>3</v>
      </c>
      <c r="N572">
        <v>4</v>
      </c>
      <c r="O572">
        <v>3</v>
      </c>
      <c r="P572">
        <v>1</v>
      </c>
      <c r="Q572">
        <v>2</v>
      </c>
      <c r="R572">
        <f t="array" ref="R572">SUM(B572:Q572*TRANSPOSE($V$18:$V$33))+$V$17</f>
        <v>-7.610285193448374E-2</v>
      </c>
      <c r="S572" s="9">
        <f t="shared" si="8"/>
        <v>0.48098543402844723</v>
      </c>
    </row>
    <row r="573" spans="1:19" x14ac:dyDescent="0.3">
      <c r="A573">
        <v>0</v>
      </c>
      <c r="B573">
        <v>26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4</v>
      </c>
      <c r="I573">
        <v>2</v>
      </c>
      <c r="J573">
        <v>3</v>
      </c>
      <c r="K573">
        <v>0</v>
      </c>
      <c r="L573">
        <v>1</v>
      </c>
      <c r="M573">
        <v>3</v>
      </c>
      <c r="N573">
        <v>2</v>
      </c>
      <c r="O573">
        <v>2</v>
      </c>
      <c r="P573">
        <v>2</v>
      </c>
      <c r="Q573">
        <v>0</v>
      </c>
      <c r="R573">
        <f t="array" ref="R573">SUM(B573:Q573*TRANSPOSE($V$18:$V$33))+$V$17</f>
        <v>0.2362108988133389</v>
      </c>
      <c r="S573" s="9">
        <f t="shared" si="8"/>
        <v>0.55877363641087441</v>
      </c>
    </row>
    <row r="574" spans="1:19" x14ac:dyDescent="0.3">
      <c r="A574">
        <v>0</v>
      </c>
      <c r="B574">
        <v>29</v>
      </c>
      <c r="C574">
        <v>1</v>
      </c>
      <c r="D574">
        <v>27</v>
      </c>
      <c r="E574">
        <v>2</v>
      </c>
      <c r="F574">
        <v>1</v>
      </c>
      <c r="G574">
        <v>3</v>
      </c>
      <c r="H574">
        <v>3</v>
      </c>
      <c r="I574">
        <v>1</v>
      </c>
      <c r="J574">
        <v>4</v>
      </c>
      <c r="K574">
        <v>0</v>
      </c>
      <c r="L574">
        <v>1</v>
      </c>
      <c r="M574">
        <v>2</v>
      </c>
      <c r="N574">
        <v>8</v>
      </c>
      <c r="O574">
        <v>7</v>
      </c>
      <c r="P574">
        <v>1</v>
      </c>
      <c r="Q574">
        <v>1</v>
      </c>
      <c r="R574">
        <f t="array" ref="R574">SUM(B574:Q574*TRANSPOSE($V$18:$V$33))+$V$17</f>
        <v>0.23926527019850241</v>
      </c>
      <c r="S574" s="9">
        <f t="shared" si="8"/>
        <v>0.55952646462403899</v>
      </c>
    </row>
    <row r="575" spans="1:19" x14ac:dyDescent="0.3">
      <c r="A575">
        <v>1</v>
      </c>
      <c r="B575">
        <v>26</v>
      </c>
      <c r="C575">
        <v>2</v>
      </c>
      <c r="D575">
        <v>8</v>
      </c>
      <c r="E575">
        <v>4</v>
      </c>
      <c r="F575">
        <v>0</v>
      </c>
      <c r="G575">
        <v>2</v>
      </c>
      <c r="H575">
        <v>1</v>
      </c>
      <c r="I575">
        <v>0</v>
      </c>
      <c r="J575">
        <v>6</v>
      </c>
      <c r="K575">
        <v>0</v>
      </c>
      <c r="L575">
        <v>3</v>
      </c>
      <c r="M575">
        <v>2</v>
      </c>
      <c r="N575">
        <v>4</v>
      </c>
      <c r="O575">
        <v>3</v>
      </c>
      <c r="P575">
        <v>1</v>
      </c>
      <c r="Q575">
        <v>2</v>
      </c>
      <c r="R575">
        <f t="array" ref="R575">SUM(B575:Q575*TRANSPOSE($V$18:$V$33))+$V$17</f>
        <v>0.41755044088711951</v>
      </c>
      <c r="S575" s="9">
        <f t="shared" si="8"/>
        <v>0.60288657853658767</v>
      </c>
    </row>
    <row r="576" spans="1:19" x14ac:dyDescent="0.3">
      <c r="A576">
        <v>0</v>
      </c>
      <c r="B576">
        <v>34</v>
      </c>
      <c r="C576">
        <v>1</v>
      </c>
      <c r="D576">
        <v>1</v>
      </c>
      <c r="E576">
        <v>2</v>
      </c>
      <c r="F576">
        <v>1</v>
      </c>
      <c r="G576">
        <v>4</v>
      </c>
      <c r="H576">
        <v>4</v>
      </c>
      <c r="I576">
        <v>0</v>
      </c>
      <c r="J576">
        <v>2</v>
      </c>
      <c r="K576">
        <v>0</v>
      </c>
      <c r="L576">
        <v>3</v>
      </c>
      <c r="M576">
        <v>3</v>
      </c>
      <c r="N576">
        <v>4</v>
      </c>
      <c r="O576">
        <v>2</v>
      </c>
      <c r="P576">
        <v>1</v>
      </c>
      <c r="Q576">
        <v>3</v>
      </c>
      <c r="R576">
        <f t="array" ref="R576">SUM(B576:Q576*TRANSPOSE($V$18:$V$33))+$V$17</f>
        <v>2.3201015051711016E-2</v>
      </c>
      <c r="S576" s="9">
        <f t="shared" si="8"/>
        <v>0.50579939227928306</v>
      </c>
    </row>
    <row r="577" spans="1:19" x14ac:dyDescent="0.3">
      <c r="A577">
        <v>0</v>
      </c>
      <c r="B577">
        <v>54</v>
      </c>
      <c r="C577">
        <v>1</v>
      </c>
      <c r="D577">
        <v>19</v>
      </c>
      <c r="E577">
        <v>4</v>
      </c>
      <c r="F577">
        <v>1</v>
      </c>
      <c r="G577">
        <v>3</v>
      </c>
      <c r="H577">
        <v>1</v>
      </c>
      <c r="I577">
        <v>2</v>
      </c>
      <c r="J577">
        <v>9</v>
      </c>
      <c r="K577">
        <v>1</v>
      </c>
      <c r="L577">
        <v>2</v>
      </c>
      <c r="M577">
        <v>3</v>
      </c>
      <c r="N577">
        <v>5</v>
      </c>
      <c r="O577">
        <v>3</v>
      </c>
      <c r="P577">
        <v>1</v>
      </c>
      <c r="Q577">
        <v>4</v>
      </c>
      <c r="R577">
        <f t="array" ref="R577">SUM(B577:Q577*TRANSPOSE($V$18:$V$33))+$V$17</f>
        <v>0.21523957249351389</v>
      </c>
      <c r="S577" s="9">
        <f t="shared" si="8"/>
        <v>0.55359759354951465</v>
      </c>
    </row>
    <row r="578" spans="1:19" x14ac:dyDescent="0.3">
      <c r="A578">
        <v>0</v>
      </c>
      <c r="B578">
        <v>27</v>
      </c>
      <c r="C578">
        <v>2</v>
      </c>
      <c r="D578">
        <v>8</v>
      </c>
      <c r="E578">
        <v>3</v>
      </c>
      <c r="F578">
        <v>0</v>
      </c>
      <c r="G578">
        <v>3</v>
      </c>
      <c r="H578">
        <v>4</v>
      </c>
      <c r="I578">
        <v>1</v>
      </c>
      <c r="J578">
        <v>0</v>
      </c>
      <c r="K578">
        <v>0</v>
      </c>
      <c r="L578">
        <v>2</v>
      </c>
      <c r="M578">
        <v>3</v>
      </c>
      <c r="N578">
        <v>4</v>
      </c>
      <c r="O578">
        <v>2</v>
      </c>
      <c r="P578">
        <v>1</v>
      </c>
      <c r="Q578">
        <v>1</v>
      </c>
      <c r="R578">
        <f t="array" ref="R578">SUM(B578:Q578*TRANSPOSE($V$18:$V$33))+$V$17</f>
        <v>0.12625972123312745</v>
      </c>
      <c r="S578" s="9">
        <f t="shared" si="8"/>
        <v>0.53151980452838943</v>
      </c>
    </row>
    <row r="579" spans="1:19" x14ac:dyDescent="0.3">
      <c r="A579">
        <v>0</v>
      </c>
      <c r="B579">
        <v>37</v>
      </c>
      <c r="C579">
        <v>1</v>
      </c>
      <c r="D579">
        <v>10</v>
      </c>
      <c r="E579">
        <v>4</v>
      </c>
      <c r="F579">
        <v>1</v>
      </c>
      <c r="G579">
        <v>3</v>
      </c>
      <c r="H579">
        <v>1</v>
      </c>
      <c r="I579">
        <v>2</v>
      </c>
      <c r="J579">
        <v>0</v>
      </c>
      <c r="K579">
        <v>1</v>
      </c>
      <c r="L579">
        <v>2</v>
      </c>
      <c r="M579">
        <v>2</v>
      </c>
      <c r="N579">
        <v>5</v>
      </c>
      <c r="O579">
        <v>3</v>
      </c>
      <c r="P579">
        <v>4</v>
      </c>
      <c r="Q579">
        <v>3</v>
      </c>
      <c r="R579">
        <f t="array" ref="R579">SUM(B579:Q579*TRANSPOSE($V$18:$V$33))+$V$17</f>
        <v>0.24222412478960498</v>
      </c>
      <c r="S579" s="9">
        <f t="shared" ref="S579:S642" si="9">$X$1^R579/(1+$X$1^R579)</f>
        <v>0.5602554893351982</v>
      </c>
    </row>
    <row r="580" spans="1:19" x14ac:dyDescent="0.3">
      <c r="A580">
        <v>0</v>
      </c>
      <c r="B580">
        <v>38</v>
      </c>
      <c r="C580">
        <v>1</v>
      </c>
      <c r="D580">
        <v>2</v>
      </c>
      <c r="E580">
        <v>1</v>
      </c>
      <c r="F580">
        <v>1</v>
      </c>
      <c r="G580">
        <v>4</v>
      </c>
      <c r="H580">
        <v>1</v>
      </c>
      <c r="I580">
        <v>0</v>
      </c>
      <c r="J580">
        <v>6</v>
      </c>
      <c r="K580">
        <v>1</v>
      </c>
      <c r="L580">
        <v>4</v>
      </c>
      <c r="M580">
        <v>3</v>
      </c>
      <c r="N580">
        <v>15</v>
      </c>
      <c r="O580">
        <v>7</v>
      </c>
      <c r="P580">
        <v>4</v>
      </c>
      <c r="Q580">
        <v>12</v>
      </c>
      <c r="R580">
        <f t="array" ref="R580">SUM(B580:Q580*TRANSPOSE($V$18:$V$33))+$V$17</f>
        <v>0.31747241210415122</v>
      </c>
      <c r="S580" s="9">
        <f t="shared" si="9"/>
        <v>0.57870011108149155</v>
      </c>
    </row>
    <row r="581" spans="1:19" x14ac:dyDescent="0.3">
      <c r="A581">
        <v>0</v>
      </c>
      <c r="B581">
        <v>34</v>
      </c>
      <c r="C581">
        <v>1</v>
      </c>
      <c r="D581">
        <v>2</v>
      </c>
      <c r="E581">
        <v>3</v>
      </c>
      <c r="F581">
        <v>1</v>
      </c>
      <c r="G581">
        <v>2</v>
      </c>
      <c r="H581">
        <v>1</v>
      </c>
      <c r="I581">
        <v>0</v>
      </c>
      <c r="J581">
        <v>1</v>
      </c>
      <c r="K581">
        <v>0</v>
      </c>
      <c r="L581">
        <v>3</v>
      </c>
      <c r="M581">
        <v>3</v>
      </c>
      <c r="N581">
        <v>6</v>
      </c>
      <c r="O581">
        <v>5</v>
      </c>
      <c r="P581">
        <v>1</v>
      </c>
      <c r="Q581">
        <v>3</v>
      </c>
      <c r="R581">
        <f t="array" ref="R581">SUM(B581:Q581*TRANSPOSE($V$18:$V$33))+$V$17</f>
        <v>0.18190677666270083</v>
      </c>
      <c r="S581" s="9">
        <f t="shared" si="9"/>
        <v>0.54534702903876653</v>
      </c>
    </row>
    <row r="582" spans="1:19" x14ac:dyDescent="0.3">
      <c r="A582">
        <v>0</v>
      </c>
      <c r="B582">
        <v>35</v>
      </c>
      <c r="C582">
        <v>2</v>
      </c>
      <c r="D582">
        <v>8</v>
      </c>
      <c r="E582">
        <v>1</v>
      </c>
      <c r="F582">
        <v>1</v>
      </c>
      <c r="G582">
        <v>3</v>
      </c>
      <c r="H582">
        <v>4</v>
      </c>
      <c r="I582">
        <v>1</v>
      </c>
      <c r="J582">
        <v>1</v>
      </c>
      <c r="K582">
        <v>0</v>
      </c>
      <c r="L582">
        <v>2</v>
      </c>
      <c r="M582">
        <v>2</v>
      </c>
      <c r="N582">
        <v>3</v>
      </c>
      <c r="O582">
        <v>2</v>
      </c>
      <c r="P582">
        <v>0</v>
      </c>
      <c r="Q582">
        <v>2</v>
      </c>
      <c r="R582">
        <f t="array" ref="R582">SUM(B582:Q582*TRANSPOSE($V$18:$V$33))+$V$17</f>
        <v>0.13578879183464387</v>
      </c>
      <c r="S582" s="9">
        <f t="shared" si="9"/>
        <v>0.53389162878557728</v>
      </c>
    </row>
    <row r="583" spans="1:19" x14ac:dyDescent="0.3">
      <c r="A583">
        <v>0</v>
      </c>
      <c r="B583">
        <v>30</v>
      </c>
      <c r="C583">
        <v>1</v>
      </c>
      <c r="D583">
        <v>1</v>
      </c>
      <c r="E583">
        <v>4</v>
      </c>
      <c r="F583">
        <v>0</v>
      </c>
      <c r="G583">
        <v>1</v>
      </c>
      <c r="H583">
        <v>3</v>
      </c>
      <c r="I583">
        <v>1</v>
      </c>
      <c r="J583">
        <v>3</v>
      </c>
      <c r="K583">
        <v>0</v>
      </c>
      <c r="L583">
        <v>3</v>
      </c>
      <c r="M583">
        <v>3</v>
      </c>
      <c r="N583">
        <v>2</v>
      </c>
      <c r="O583">
        <v>2</v>
      </c>
      <c r="P583">
        <v>0</v>
      </c>
      <c r="Q583">
        <v>2</v>
      </c>
      <c r="R583">
        <f t="array" ref="R583">SUM(B583:Q583*TRANSPOSE($V$18:$V$33))+$V$17</f>
        <v>0.16023925856106103</v>
      </c>
      <c r="S583" s="9">
        <f t="shared" si="9"/>
        <v>0.53997019041502159</v>
      </c>
    </row>
    <row r="584" spans="1:19" x14ac:dyDescent="0.3">
      <c r="A584">
        <v>0</v>
      </c>
      <c r="B584">
        <v>40</v>
      </c>
      <c r="C584">
        <v>1</v>
      </c>
      <c r="D584">
        <v>2</v>
      </c>
      <c r="E584">
        <v>3</v>
      </c>
      <c r="F584">
        <v>1</v>
      </c>
      <c r="G584">
        <v>4</v>
      </c>
      <c r="H584">
        <v>2</v>
      </c>
      <c r="I584">
        <v>1</v>
      </c>
      <c r="J584">
        <v>1</v>
      </c>
      <c r="K584">
        <v>0</v>
      </c>
      <c r="L584">
        <v>4</v>
      </c>
      <c r="M584">
        <v>3</v>
      </c>
      <c r="N584">
        <v>8</v>
      </c>
      <c r="O584">
        <v>7</v>
      </c>
      <c r="P584">
        <v>3</v>
      </c>
      <c r="Q584">
        <v>7</v>
      </c>
      <c r="R584">
        <f t="array" ref="R584">SUM(B584:Q584*TRANSPOSE($V$18:$V$33))+$V$17</f>
        <v>-0.14726278228298018</v>
      </c>
      <c r="S584" s="9">
        <f t="shared" si="9"/>
        <v>0.46325449015049536</v>
      </c>
    </row>
    <row r="585" spans="1:19" x14ac:dyDescent="0.3">
      <c r="A585">
        <v>0</v>
      </c>
      <c r="B585">
        <v>34</v>
      </c>
      <c r="C585">
        <v>2</v>
      </c>
      <c r="D585">
        <v>8</v>
      </c>
      <c r="E585">
        <v>3</v>
      </c>
      <c r="F585">
        <v>1</v>
      </c>
      <c r="G585">
        <v>3</v>
      </c>
      <c r="H585">
        <v>1</v>
      </c>
      <c r="I585">
        <v>1</v>
      </c>
      <c r="J585">
        <v>5</v>
      </c>
      <c r="K585">
        <v>0</v>
      </c>
      <c r="L585">
        <v>2</v>
      </c>
      <c r="M585">
        <v>3</v>
      </c>
      <c r="N585">
        <v>3</v>
      </c>
      <c r="O585">
        <v>2</v>
      </c>
      <c r="P585">
        <v>1</v>
      </c>
      <c r="Q585">
        <v>2</v>
      </c>
      <c r="R585">
        <f t="array" ref="R585">SUM(B585:Q585*TRANSPOSE($V$18:$V$33))+$V$17</f>
        <v>0.21817734122216936</v>
      </c>
      <c r="S585" s="9">
        <f t="shared" si="9"/>
        <v>0.55432340632780219</v>
      </c>
    </row>
    <row r="586" spans="1:19" x14ac:dyDescent="0.3">
      <c r="A586">
        <v>0</v>
      </c>
      <c r="B586">
        <v>42</v>
      </c>
      <c r="C586">
        <v>1</v>
      </c>
      <c r="D586">
        <v>8</v>
      </c>
      <c r="E586">
        <v>2</v>
      </c>
      <c r="F586">
        <v>0</v>
      </c>
      <c r="G586">
        <v>3</v>
      </c>
      <c r="H586">
        <v>4</v>
      </c>
      <c r="I586">
        <v>2</v>
      </c>
      <c r="J586">
        <v>1</v>
      </c>
      <c r="K586">
        <v>0</v>
      </c>
      <c r="L586">
        <v>2</v>
      </c>
      <c r="M586">
        <v>2</v>
      </c>
      <c r="N586">
        <v>24</v>
      </c>
      <c r="O586">
        <v>7</v>
      </c>
      <c r="P586">
        <v>14</v>
      </c>
      <c r="Q586">
        <v>9</v>
      </c>
      <c r="R586">
        <f t="array" ref="R586">SUM(B586:Q586*TRANSPOSE($V$18:$V$33))+$V$17</f>
        <v>5.0334700334085936E-2</v>
      </c>
      <c r="S586" s="9">
        <f t="shared" si="9"/>
        <v>0.5125797150388206</v>
      </c>
    </row>
    <row r="587" spans="1:19" x14ac:dyDescent="0.3">
      <c r="A587">
        <v>1</v>
      </c>
      <c r="B587">
        <v>23</v>
      </c>
      <c r="C587">
        <v>1</v>
      </c>
      <c r="D587">
        <v>6</v>
      </c>
      <c r="E587">
        <v>3</v>
      </c>
      <c r="F587">
        <v>0</v>
      </c>
      <c r="G587">
        <v>4</v>
      </c>
      <c r="H587">
        <v>1</v>
      </c>
      <c r="I587">
        <v>1</v>
      </c>
      <c r="J587">
        <v>1</v>
      </c>
      <c r="K587">
        <v>1</v>
      </c>
      <c r="L587">
        <v>3</v>
      </c>
      <c r="M587">
        <v>3</v>
      </c>
      <c r="N587">
        <v>0</v>
      </c>
      <c r="O587">
        <v>0</v>
      </c>
      <c r="P587">
        <v>0</v>
      </c>
      <c r="Q587">
        <v>0</v>
      </c>
      <c r="R587">
        <f t="array" ref="R587">SUM(B587:Q587*TRANSPOSE($V$18:$V$33))+$V$17</f>
        <v>0.38464390364749623</v>
      </c>
      <c r="S587" s="9">
        <f t="shared" si="9"/>
        <v>0.59498305541296403</v>
      </c>
    </row>
    <row r="588" spans="1:19" x14ac:dyDescent="0.3">
      <c r="A588">
        <v>0</v>
      </c>
      <c r="B588">
        <v>24</v>
      </c>
      <c r="C588">
        <v>1</v>
      </c>
      <c r="D588">
        <v>9</v>
      </c>
      <c r="E588">
        <v>3</v>
      </c>
      <c r="F588">
        <v>0</v>
      </c>
      <c r="G588">
        <v>2</v>
      </c>
      <c r="H588">
        <v>2</v>
      </c>
      <c r="I588">
        <v>2</v>
      </c>
      <c r="J588">
        <v>1</v>
      </c>
      <c r="K588">
        <v>0</v>
      </c>
      <c r="L588">
        <v>3</v>
      </c>
      <c r="M588">
        <v>3</v>
      </c>
      <c r="N588">
        <v>1</v>
      </c>
      <c r="O588">
        <v>0</v>
      </c>
      <c r="P588">
        <v>0</v>
      </c>
      <c r="Q588">
        <v>0</v>
      </c>
      <c r="R588">
        <f t="array" ref="R588">SUM(B588:Q588*TRANSPOSE($V$18:$V$33))+$V$17</f>
        <v>0.18200481326895157</v>
      </c>
      <c r="S588" s="9">
        <f t="shared" si="9"/>
        <v>0.54537133396408466</v>
      </c>
    </row>
    <row r="589" spans="1:19" x14ac:dyDescent="0.3">
      <c r="A589">
        <v>0</v>
      </c>
      <c r="B589">
        <v>52</v>
      </c>
      <c r="C589">
        <v>1</v>
      </c>
      <c r="D589">
        <v>11</v>
      </c>
      <c r="E589">
        <v>4</v>
      </c>
      <c r="F589">
        <v>1</v>
      </c>
      <c r="G589">
        <v>3</v>
      </c>
      <c r="H589">
        <v>3</v>
      </c>
      <c r="I589">
        <v>1</v>
      </c>
      <c r="J589">
        <v>8</v>
      </c>
      <c r="K589">
        <v>0</v>
      </c>
      <c r="L589">
        <v>2</v>
      </c>
      <c r="M589">
        <v>3</v>
      </c>
      <c r="N589">
        <v>5</v>
      </c>
      <c r="O589">
        <v>2</v>
      </c>
      <c r="P589">
        <v>1</v>
      </c>
      <c r="Q589">
        <v>4</v>
      </c>
      <c r="R589">
        <f t="array" ref="R589">SUM(B589:Q589*TRANSPOSE($V$18:$V$33))+$V$17</f>
        <v>-1.8846817390145154E-2</v>
      </c>
      <c r="S589" s="9">
        <f t="shared" si="9"/>
        <v>0.49528892360120635</v>
      </c>
    </row>
    <row r="590" spans="1:19" x14ac:dyDescent="0.3">
      <c r="A590">
        <v>0</v>
      </c>
      <c r="B590">
        <v>50</v>
      </c>
      <c r="C590">
        <v>1</v>
      </c>
      <c r="D590">
        <v>2</v>
      </c>
      <c r="E590">
        <v>3</v>
      </c>
      <c r="F590">
        <v>0</v>
      </c>
      <c r="G590">
        <v>3</v>
      </c>
      <c r="H590">
        <v>3</v>
      </c>
      <c r="I590">
        <v>1</v>
      </c>
      <c r="J590">
        <v>5</v>
      </c>
      <c r="K590">
        <v>0</v>
      </c>
      <c r="L590">
        <v>4</v>
      </c>
      <c r="M590">
        <v>3</v>
      </c>
      <c r="N590">
        <v>4</v>
      </c>
      <c r="O590">
        <v>3</v>
      </c>
      <c r="P590">
        <v>0</v>
      </c>
      <c r="Q590">
        <v>3</v>
      </c>
      <c r="R590">
        <f t="array" ref="R590">SUM(B590:Q590*TRANSPOSE($V$18:$V$33))+$V$17</f>
        <v>-5.4716426804794271E-2</v>
      </c>
      <c r="S590" s="9">
        <f t="shared" si="9"/>
        <v>0.4863257223333603</v>
      </c>
    </row>
    <row r="591" spans="1:19" x14ac:dyDescent="0.3">
      <c r="A591">
        <v>1</v>
      </c>
      <c r="B591">
        <v>29</v>
      </c>
      <c r="C591">
        <v>1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4</v>
      </c>
      <c r="M591">
        <v>3</v>
      </c>
      <c r="N591">
        <v>1</v>
      </c>
      <c r="O591">
        <v>0</v>
      </c>
      <c r="P591">
        <v>0</v>
      </c>
      <c r="Q591">
        <v>0</v>
      </c>
      <c r="R591">
        <f t="array" ref="R591">SUM(B591:Q591*TRANSPOSE($V$18:$V$33))+$V$17</f>
        <v>0.4318355840581089</v>
      </c>
      <c r="S591" s="9">
        <f t="shared" si="9"/>
        <v>0.60630121602760545</v>
      </c>
    </row>
    <row r="592" spans="1:19" x14ac:dyDescent="0.3">
      <c r="A592">
        <v>0</v>
      </c>
      <c r="B592">
        <v>33</v>
      </c>
      <c r="C592">
        <v>1</v>
      </c>
      <c r="D592">
        <v>7</v>
      </c>
      <c r="E592">
        <v>3</v>
      </c>
      <c r="F592">
        <v>0</v>
      </c>
      <c r="G592">
        <v>3</v>
      </c>
      <c r="H592">
        <v>3</v>
      </c>
      <c r="I592">
        <v>1</v>
      </c>
      <c r="J592">
        <v>0</v>
      </c>
      <c r="K592">
        <v>0</v>
      </c>
      <c r="L592">
        <v>4</v>
      </c>
      <c r="M592">
        <v>4</v>
      </c>
      <c r="N592">
        <v>13</v>
      </c>
      <c r="O592">
        <v>9</v>
      </c>
      <c r="P592">
        <v>3</v>
      </c>
      <c r="Q592">
        <v>7</v>
      </c>
      <c r="R592">
        <f t="array" ref="R592">SUM(B592:Q592*TRANSPOSE($V$18:$V$33))+$V$17</f>
        <v>-8.1281189837145829E-2</v>
      </c>
      <c r="S592" s="9">
        <f t="shared" si="9"/>
        <v>0.47969298596775078</v>
      </c>
    </row>
    <row r="593" spans="1:19" x14ac:dyDescent="0.3">
      <c r="A593">
        <v>1</v>
      </c>
      <c r="B593">
        <v>33</v>
      </c>
      <c r="C593">
        <v>2</v>
      </c>
      <c r="D593">
        <v>16</v>
      </c>
      <c r="E593">
        <v>1</v>
      </c>
      <c r="F593">
        <v>1</v>
      </c>
      <c r="G593">
        <v>3</v>
      </c>
      <c r="H593">
        <v>1</v>
      </c>
      <c r="I593">
        <v>0</v>
      </c>
      <c r="J593">
        <v>5</v>
      </c>
      <c r="K593">
        <v>0</v>
      </c>
      <c r="L593">
        <v>3</v>
      </c>
      <c r="M593">
        <v>3</v>
      </c>
      <c r="N593">
        <v>3</v>
      </c>
      <c r="O593">
        <v>2</v>
      </c>
      <c r="P593">
        <v>0</v>
      </c>
      <c r="Q593">
        <v>2</v>
      </c>
      <c r="R593">
        <f t="array" ref="R593">SUM(B593:Q593*TRANSPOSE($V$18:$V$33))+$V$17</f>
        <v>0.37512680060120812</v>
      </c>
      <c r="S593" s="9">
        <f t="shared" si="9"/>
        <v>0.59268782138803744</v>
      </c>
    </row>
    <row r="594" spans="1:19" x14ac:dyDescent="0.3">
      <c r="A594">
        <v>0</v>
      </c>
      <c r="B594">
        <v>47</v>
      </c>
      <c r="C594">
        <v>1</v>
      </c>
      <c r="D594">
        <v>2</v>
      </c>
      <c r="E594">
        <v>3</v>
      </c>
      <c r="F594">
        <v>1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3</v>
      </c>
      <c r="M594">
        <v>2</v>
      </c>
      <c r="N594">
        <v>26</v>
      </c>
      <c r="O594">
        <v>14</v>
      </c>
      <c r="P594">
        <v>3</v>
      </c>
      <c r="Q594">
        <v>0</v>
      </c>
      <c r="R594">
        <f t="array" ref="R594">SUM(B594:Q594*TRANSPOSE($V$18:$V$33))+$V$17</f>
        <v>8.2316908384706178E-2</v>
      </c>
      <c r="S594" s="9">
        <f t="shared" si="9"/>
        <v>0.52056548430346972</v>
      </c>
    </row>
    <row r="595" spans="1:19" x14ac:dyDescent="0.3">
      <c r="A595">
        <v>0</v>
      </c>
      <c r="B595">
        <v>36</v>
      </c>
      <c r="C595">
        <v>1</v>
      </c>
      <c r="D595">
        <v>1</v>
      </c>
      <c r="E595">
        <v>3</v>
      </c>
      <c r="F595">
        <v>1</v>
      </c>
      <c r="G595">
        <v>3</v>
      </c>
      <c r="H595">
        <v>2</v>
      </c>
      <c r="I595">
        <v>1</v>
      </c>
      <c r="J595">
        <v>0</v>
      </c>
      <c r="K595">
        <v>0</v>
      </c>
      <c r="L595">
        <v>1</v>
      </c>
      <c r="M595">
        <v>3</v>
      </c>
      <c r="N595">
        <v>9</v>
      </c>
      <c r="O595">
        <v>7</v>
      </c>
      <c r="P595">
        <v>0</v>
      </c>
      <c r="Q595">
        <v>5</v>
      </c>
      <c r="R595">
        <f t="array" ref="R595">SUM(B595:Q595*TRANSPOSE($V$18:$V$33))+$V$17</f>
        <v>-2.9583907400853704E-2</v>
      </c>
      <c r="S595" s="9">
        <f t="shared" si="9"/>
        <v>0.49260532919921823</v>
      </c>
    </row>
    <row r="596" spans="1:19" x14ac:dyDescent="0.3">
      <c r="A596">
        <v>0</v>
      </c>
      <c r="B596">
        <v>29</v>
      </c>
      <c r="C596">
        <v>1</v>
      </c>
      <c r="D596">
        <v>23</v>
      </c>
      <c r="E596">
        <v>3</v>
      </c>
      <c r="F596">
        <v>0</v>
      </c>
      <c r="G596">
        <v>4</v>
      </c>
      <c r="H596">
        <v>3</v>
      </c>
      <c r="I596">
        <v>1</v>
      </c>
      <c r="J596">
        <v>1</v>
      </c>
      <c r="K596">
        <v>0</v>
      </c>
      <c r="L596">
        <v>3</v>
      </c>
      <c r="M596">
        <v>3</v>
      </c>
      <c r="N596">
        <v>10</v>
      </c>
      <c r="O596">
        <v>7</v>
      </c>
      <c r="P596">
        <v>0</v>
      </c>
      <c r="Q596">
        <v>7</v>
      </c>
      <c r="R596">
        <f t="array" ref="R596">SUM(B596:Q596*TRANSPOSE($V$18:$V$33))+$V$17</f>
        <v>-1.5788561195948403E-2</v>
      </c>
      <c r="S596" s="9">
        <f t="shared" si="9"/>
        <v>0.49605335092465447</v>
      </c>
    </row>
    <row r="597" spans="1:19" x14ac:dyDescent="0.3">
      <c r="A597">
        <v>1</v>
      </c>
      <c r="B597">
        <v>58</v>
      </c>
      <c r="C597">
        <v>1</v>
      </c>
      <c r="D597">
        <v>2</v>
      </c>
      <c r="E597">
        <v>4</v>
      </c>
      <c r="F597">
        <v>0</v>
      </c>
      <c r="G597">
        <v>3</v>
      </c>
      <c r="H597">
        <v>2</v>
      </c>
      <c r="I597">
        <v>0</v>
      </c>
      <c r="J597">
        <v>7</v>
      </c>
      <c r="K597">
        <v>1</v>
      </c>
      <c r="L597">
        <v>4</v>
      </c>
      <c r="M597">
        <v>3</v>
      </c>
      <c r="N597">
        <v>31</v>
      </c>
      <c r="O597">
        <v>15</v>
      </c>
      <c r="P597">
        <v>13</v>
      </c>
      <c r="Q597">
        <v>8</v>
      </c>
      <c r="R597">
        <f t="array" ref="R597">SUM(B597:Q597*TRANSPOSE($V$18:$V$33))+$V$17</f>
        <v>0.2293353872345647</v>
      </c>
      <c r="S597" s="9">
        <f t="shared" si="9"/>
        <v>0.55707800617845582</v>
      </c>
    </row>
    <row r="598" spans="1:19" x14ac:dyDescent="0.3">
      <c r="A598">
        <v>0</v>
      </c>
      <c r="B598">
        <v>35</v>
      </c>
      <c r="C598">
        <v>1</v>
      </c>
      <c r="D598">
        <v>1</v>
      </c>
      <c r="E598">
        <v>4</v>
      </c>
      <c r="F598">
        <v>1</v>
      </c>
      <c r="G598">
        <v>4</v>
      </c>
      <c r="H598">
        <v>3</v>
      </c>
      <c r="I598">
        <v>0</v>
      </c>
      <c r="J598">
        <v>3</v>
      </c>
      <c r="K598">
        <v>0</v>
      </c>
      <c r="L598">
        <v>3</v>
      </c>
      <c r="M598">
        <v>3</v>
      </c>
      <c r="N598">
        <v>2</v>
      </c>
      <c r="O598">
        <v>2</v>
      </c>
      <c r="P598">
        <v>2</v>
      </c>
      <c r="Q598">
        <v>2</v>
      </c>
      <c r="R598">
        <f t="array" ref="R598">SUM(B598:Q598*TRANSPOSE($V$18:$V$33))+$V$17</f>
        <v>7.8576569822342845E-3</v>
      </c>
      <c r="S598" s="9">
        <f t="shared" si="9"/>
        <v>0.5019642004625402</v>
      </c>
    </row>
    <row r="599" spans="1:19" x14ac:dyDescent="0.3">
      <c r="A599">
        <v>0</v>
      </c>
      <c r="B599">
        <v>42</v>
      </c>
      <c r="C599">
        <v>1</v>
      </c>
      <c r="D599">
        <v>1</v>
      </c>
      <c r="E599">
        <v>4</v>
      </c>
      <c r="F599">
        <v>1</v>
      </c>
      <c r="G599">
        <v>2</v>
      </c>
      <c r="H599">
        <v>4</v>
      </c>
      <c r="I599">
        <v>1</v>
      </c>
      <c r="J599">
        <v>9</v>
      </c>
      <c r="K599">
        <v>1</v>
      </c>
      <c r="L599">
        <v>4</v>
      </c>
      <c r="M599">
        <v>3</v>
      </c>
      <c r="N599">
        <v>4</v>
      </c>
      <c r="O599">
        <v>3</v>
      </c>
      <c r="P599">
        <v>0</v>
      </c>
      <c r="Q599">
        <v>2</v>
      </c>
      <c r="R599">
        <f t="array" ref="R599">SUM(B599:Q599*TRANSPOSE($V$18:$V$33))+$V$17</f>
        <v>0.21505152826904783</v>
      </c>
      <c r="S599" s="9">
        <f t="shared" si="9"/>
        <v>0.55355112703858422</v>
      </c>
    </row>
    <row r="600" spans="1:19" x14ac:dyDescent="0.3">
      <c r="A600">
        <v>1</v>
      </c>
      <c r="B600">
        <v>28</v>
      </c>
      <c r="C600">
        <v>1</v>
      </c>
      <c r="D600">
        <v>2</v>
      </c>
      <c r="E600">
        <v>3</v>
      </c>
      <c r="F600">
        <v>0</v>
      </c>
      <c r="G600">
        <v>3</v>
      </c>
      <c r="H600">
        <v>3</v>
      </c>
      <c r="I600">
        <v>0</v>
      </c>
      <c r="J600">
        <v>6</v>
      </c>
      <c r="K600">
        <v>0</v>
      </c>
      <c r="L600">
        <v>4</v>
      </c>
      <c r="M600">
        <v>2</v>
      </c>
      <c r="N600">
        <v>2</v>
      </c>
      <c r="O600">
        <v>2</v>
      </c>
      <c r="P600">
        <v>2</v>
      </c>
      <c r="Q600">
        <v>1</v>
      </c>
      <c r="R600">
        <f t="array" ref="R600">SUM(B600:Q600*TRANSPOSE($V$18:$V$33))+$V$17</f>
        <v>0.25545602685321023</v>
      </c>
      <c r="S600" s="9">
        <f t="shared" si="9"/>
        <v>0.56351244147152257</v>
      </c>
    </row>
    <row r="601" spans="1:19" x14ac:dyDescent="0.3">
      <c r="A601">
        <v>0</v>
      </c>
      <c r="B601">
        <v>36</v>
      </c>
      <c r="C601">
        <v>0</v>
      </c>
      <c r="D601">
        <v>13</v>
      </c>
      <c r="E601">
        <v>3</v>
      </c>
      <c r="F601">
        <v>0</v>
      </c>
      <c r="G601">
        <v>3</v>
      </c>
      <c r="H601">
        <v>2</v>
      </c>
      <c r="I601">
        <v>1</v>
      </c>
      <c r="J601">
        <v>4</v>
      </c>
      <c r="K601">
        <v>0</v>
      </c>
      <c r="L601">
        <v>2</v>
      </c>
      <c r="M601">
        <v>3</v>
      </c>
      <c r="N601">
        <v>5</v>
      </c>
      <c r="O601">
        <v>2</v>
      </c>
      <c r="P601">
        <v>0</v>
      </c>
      <c r="Q601">
        <v>4</v>
      </c>
      <c r="R601">
        <f t="array" ref="R601">SUM(B601:Q601*TRANSPOSE($V$18:$V$33))+$V$17</f>
        <v>0.10323891909109817</v>
      </c>
      <c r="S601" s="9">
        <f t="shared" si="9"/>
        <v>0.52578416130168437</v>
      </c>
    </row>
    <row r="602" spans="1:19" x14ac:dyDescent="0.3">
      <c r="A602">
        <v>0</v>
      </c>
      <c r="B602">
        <v>32</v>
      </c>
      <c r="C602">
        <v>1</v>
      </c>
      <c r="D602">
        <v>4</v>
      </c>
      <c r="E602">
        <v>3</v>
      </c>
      <c r="F602">
        <v>1</v>
      </c>
      <c r="G602">
        <v>2</v>
      </c>
      <c r="H602">
        <v>3</v>
      </c>
      <c r="I602">
        <v>1</v>
      </c>
      <c r="J602">
        <v>1</v>
      </c>
      <c r="K602">
        <v>0</v>
      </c>
      <c r="L602">
        <v>3</v>
      </c>
      <c r="M602">
        <v>3</v>
      </c>
      <c r="N602">
        <v>14</v>
      </c>
      <c r="O602">
        <v>13</v>
      </c>
      <c r="P602">
        <v>6</v>
      </c>
      <c r="Q602">
        <v>8</v>
      </c>
      <c r="R602">
        <f t="array" ref="R602">SUM(B602:Q602*TRANSPOSE($V$18:$V$33))+$V$17</f>
        <v>-1.7443092811840977E-2</v>
      </c>
      <c r="S602" s="9">
        <f t="shared" si="9"/>
        <v>0.49563978947082421</v>
      </c>
    </row>
    <row r="603" spans="1:19" x14ac:dyDescent="0.3">
      <c r="A603">
        <v>0</v>
      </c>
      <c r="B603">
        <v>40</v>
      </c>
      <c r="C603">
        <v>1</v>
      </c>
      <c r="D603">
        <v>16</v>
      </c>
      <c r="E603">
        <v>1</v>
      </c>
      <c r="F603">
        <v>0</v>
      </c>
      <c r="G603">
        <v>2</v>
      </c>
      <c r="H603">
        <v>3</v>
      </c>
      <c r="I603">
        <v>0</v>
      </c>
      <c r="J603">
        <v>6</v>
      </c>
      <c r="K603">
        <v>0</v>
      </c>
      <c r="L603">
        <v>4</v>
      </c>
      <c r="M603">
        <v>3</v>
      </c>
      <c r="N603">
        <v>1</v>
      </c>
      <c r="O603">
        <v>0</v>
      </c>
      <c r="P603">
        <v>0</v>
      </c>
      <c r="Q603">
        <v>0</v>
      </c>
      <c r="R603">
        <f t="array" ref="R603">SUM(B603:Q603*TRANSPOSE($V$18:$V$33))+$V$17</f>
        <v>0.34322797477486422</v>
      </c>
      <c r="S603" s="9">
        <f t="shared" si="9"/>
        <v>0.58496578298635959</v>
      </c>
    </row>
    <row r="604" spans="1:19" x14ac:dyDescent="0.3">
      <c r="A604">
        <v>0</v>
      </c>
      <c r="B604">
        <v>30</v>
      </c>
      <c r="C604">
        <v>1</v>
      </c>
      <c r="D604">
        <v>2</v>
      </c>
      <c r="E604">
        <v>3</v>
      </c>
      <c r="F604">
        <v>1</v>
      </c>
      <c r="G604">
        <v>2</v>
      </c>
      <c r="H604">
        <v>4</v>
      </c>
      <c r="I604">
        <v>0</v>
      </c>
      <c r="J604">
        <v>5</v>
      </c>
      <c r="K604">
        <v>1</v>
      </c>
      <c r="L604">
        <v>2</v>
      </c>
      <c r="M604">
        <v>2</v>
      </c>
      <c r="N604">
        <v>0</v>
      </c>
      <c r="O604">
        <v>0</v>
      </c>
      <c r="P604">
        <v>0</v>
      </c>
      <c r="Q604">
        <v>0</v>
      </c>
      <c r="R604">
        <f t="array" ref="R604">SUM(B604:Q604*TRANSPOSE($V$18:$V$33))+$V$17</f>
        <v>0.47027801201045533</v>
      </c>
      <c r="S604" s="9">
        <f t="shared" si="9"/>
        <v>0.61543801572954937</v>
      </c>
    </row>
    <row r="605" spans="1:19" x14ac:dyDescent="0.3">
      <c r="A605">
        <v>0</v>
      </c>
      <c r="B605">
        <v>45</v>
      </c>
      <c r="C605">
        <v>1</v>
      </c>
      <c r="D605">
        <v>2</v>
      </c>
      <c r="E605">
        <v>2</v>
      </c>
      <c r="F605">
        <v>1</v>
      </c>
      <c r="G605">
        <v>2</v>
      </c>
      <c r="H605">
        <v>3</v>
      </c>
      <c r="I605">
        <v>0</v>
      </c>
      <c r="J605">
        <v>1</v>
      </c>
      <c r="K605">
        <v>0</v>
      </c>
      <c r="L605">
        <v>4</v>
      </c>
      <c r="M605">
        <v>3</v>
      </c>
      <c r="N605">
        <v>1</v>
      </c>
      <c r="O605">
        <v>0</v>
      </c>
      <c r="P605">
        <v>0</v>
      </c>
      <c r="Q605">
        <v>0</v>
      </c>
      <c r="R605">
        <f t="array" ref="R605">SUM(B605:Q605*TRANSPOSE($V$18:$V$33))+$V$17</f>
        <v>0.11549687986798796</v>
      </c>
      <c r="S605" s="9">
        <f t="shared" si="9"/>
        <v>0.52883918150883735</v>
      </c>
    </row>
    <row r="606" spans="1:19" x14ac:dyDescent="0.3">
      <c r="A606">
        <v>0</v>
      </c>
      <c r="B606">
        <v>42</v>
      </c>
      <c r="C606">
        <v>1</v>
      </c>
      <c r="D606">
        <v>29</v>
      </c>
      <c r="E606">
        <v>2</v>
      </c>
      <c r="F606">
        <v>0</v>
      </c>
      <c r="G606">
        <v>3</v>
      </c>
      <c r="H606">
        <v>2</v>
      </c>
      <c r="I606">
        <v>1</v>
      </c>
      <c r="J606">
        <v>1</v>
      </c>
      <c r="K606">
        <v>0</v>
      </c>
      <c r="L606">
        <v>4</v>
      </c>
      <c r="M606">
        <v>2</v>
      </c>
      <c r="N606">
        <v>9</v>
      </c>
      <c r="O606">
        <v>8</v>
      </c>
      <c r="P606">
        <v>7</v>
      </c>
      <c r="Q606">
        <v>8</v>
      </c>
      <c r="R606">
        <f t="array" ref="R606">SUM(B606:Q606*TRANSPOSE($V$18:$V$33))+$V$17</f>
        <v>0.12542679178903349</v>
      </c>
      <c r="S606" s="9">
        <f t="shared" si="9"/>
        <v>0.53131241575360211</v>
      </c>
    </row>
    <row r="607" spans="1:19" x14ac:dyDescent="0.3">
      <c r="A607">
        <v>0</v>
      </c>
      <c r="B607">
        <v>38</v>
      </c>
      <c r="C607">
        <v>1</v>
      </c>
      <c r="D607">
        <v>12</v>
      </c>
      <c r="E607">
        <v>1</v>
      </c>
      <c r="F607">
        <v>0</v>
      </c>
      <c r="G607">
        <v>2</v>
      </c>
      <c r="H607">
        <v>1</v>
      </c>
      <c r="I607">
        <v>2</v>
      </c>
      <c r="J607">
        <v>2</v>
      </c>
      <c r="K607">
        <v>0</v>
      </c>
      <c r="L607">
        <v>3</v>
      </c>
      <c r="M607">
        <v>2</v>
      </c>
      <c r="N607">
        <v>4</v>
      </c>
      <c r="O607">
        <v>3</v>
      </c>
      <c r="P607">
        <v>1</v>
      </c>
      <c r="Q607">
        <v>2</v>
      </c>
      <c r="R607">
        <f t="array" ref="R607">SUM(B607:Q607*TRANSPOSE($V$18:$V$33))+$V$17</f>
        <v>0.22871399927954617</v>
      </c>
      <c r="S607" s="9">
        <f t="shared" si="9"/>
        <v>0.55692469407379208</v>
      </c>
    </row>
    <row r="608" spans="1:19" x14ac:dyDescent="0.3">
      <c r="A608">
        <v>0</v>
      </c>
      <c r="B608">
        <v>34</v>
      </c>
      <c r="C608">
        <v>1</v>
      </c>
      <c r="D608">
        <v>16</v>
      </c>
      <c r="E608">
        <v>3</v>
      </c>
      <c r="F608">
        <v>1</v>
      </c>
      <c r="G608">
        <v>2</v>
      </c>
      <c r="H608">
        <v>4</v>
      </c>
      <c r="I608">
        <v>0</v>
      </c>
      <c r="J608">
        <v>1</v>
      </c>
      <c r="K608">
        <v>0</v>
      </c>
      <c r="L608">
        <v>3</v>
      </c>
      <c r="M608">
        <v>3</v>
      </c>
      <c r="N608">
        <v>5</v>
      </c>
      <c r="O608">
        <v>2</v>
      </c>
      <c r="P608">
        <v>1</v>
      </c>
      <c r="Q608">
        <v>3</v>
      </c>
      <c r="R608">
        <f t="array" ref="R608">SUM(B608:Q608*TRANSPOSE($V$18:$V$33))+$V$17</f>
        <v>0.1420764734825708</v>
      </c>
      <c r="S608" s="9">
        <f t="shared" si="9"/>
        <v>0.53545582621674315</v>
      </c>
    </row>
    <row r="609" spans="1:19" x14ac:dyDescent="0.3">
      <c r="A609">
        <v>1</v>
      </c>
      <c r="B609">
        <v>49</v>
      </c>
      <c r="C609">
        <v>2</v>
      </c>
      <c r="D609">
        <v>11</v>
      </c>
      <c r="E609">
        <v>3</v>
      </c>
      <c r="F609">
        <v>1</v>
      </c>
      <c r="G609">
        <v>3</v>
      </c>
      <c r="H609">
        <v>4</v>
      </c>
      <c r="I609">
        <v>1</v>
      </c>
      <c r="J609">
        <v>1</v>
      </c>
      <c r="K609">
        <v>0</v>
      </c>
      <c r="L609">
        <v>1</v>
      </c>
      <c r="M609">
        <v>4</v>
      </c>
      <c r="N609">
        <v>9</v>
      </c>
      <c r="O609">
        <v>8</v>
      </c>
      <c r="P609">
        <v>7</v>
      </c>
      <c r="Q609">
        <v>7</v>
      </c>
      <c r="R609">
        <f t="array" ref="R609">SUM(B609:Q609*TRANSPOSE($V$18:$V$33))+$V$17</f>
        <v>-8.6655477313463791E-2</v>
      </c>
      <c r="S609" s="9">
        <f t="shared" si="9"/>
        <v>0.47835191896729318</v>
      </c>
    </row>
    <row r="610" spans="1:19" x14ac:dyDescent="0.3">
      <c r="A610">
        <v>1</v>
      </c>
      <c r="B610">
        <v>55</v>
      </c>
      <c r="C610">
        <v>2</v>
      </c>
      <c r="D610">
        <v>2</v>
      </c>
      <c r="E610">
        <v>3</v>
      </c>
      <c r="F610">
        <v>0</v>
      </c>
      <c r="G610">
        <v>3</v>
      </c>
      <c r="H610">
        <v>4</v>
      </c>
      <c r="I610">
        <v>0</v>
      </c>
      <c r="J610">
        <v>4</v>
      </c>
      <c r="K610">
        <v>0</v>
      </c>
      <c r="L610">
        <v>3</v>
      </c>
      <c r="M610">
        <v>2</v>
      </c>
      <c r="N610">
        <v>9</v>
      </c>
      <c r="O610">
        <v>7</v>
      </c>
      <c r="P610">
        <v>7</v>
      </c>
      <c r="Q610">
        <v>3</v>
      </c>
      <c r="R610">
        <f t="array" ref="R610">SUM(B610:Q610*TRANSPOSE($V$18:$V$33))+$V$17</f>
        <v>6.9050849417655047E-2</v>
      </c>
      <c r="S610" s="9">
        <f t="shared" si="9"/>
        <v>0.51725406880360014</v>
      </c>
    </row>
    <row r="611" spans="1:19" x14ac:dyDescent="0.3">
      <c r="A611">
        <v>0</v>
      </c>
      <c r="B611">
        <v>43</v>
      </c>
      <c r="C611">
        <v>1</v>
      </c>
      <c r="D611">
        <v>14</v>
      </c>
      <c r="E611">
        <v>2</v>
      </c>
      <c r="F611">
        <v>0</v>
      </c>
      <c r="G611">
        <v>3</v>
      </c>
      <c r="H611">
        <v>1</v>
      </c>
      <c r="I611">
        <v>1</v>
      </c>
      <c r="J611">
        <v>6</v>
      </c>
      <c r="K611">
        <v>0</v>
      </c>
      <c r="L611">
        <v>3</v>
      </c>
      <c r="M611">
        <v>3</v>
      </c>
      <c r="N611">
        <v>4</v>
      </c>
      <c r="O611">
        <v>1</v>
      </c>
      <c r="P611">
        <v>1</v>
      </c>
      <c r="Q611">
        <v>0</v>
      </c>
      <c r="R611">
        <f t="array" ref="R611">SUM(B611:Q611*TRANSPOSE($V$18:$V$33))+$V$17</f>
        <v>0.24728729037568065</v>
      </c>
      <c r="S611" s="9">
        <f t="shared" si="9"/>
        <v>0.56150238540710251</v>
      </c>
    </row>
    <row r="612" spans="1:19" x14ac:dyDescent="0.3">
      <c r="A612">
        <v>0</v>
      </c>
      <c r="B612">
        <v>27</v>
      </c>
      <c r="C612">
        <v>1</v>
      </c>
      <c r="D612">
        <v>5</v>
      </c>
      <c r="E612">
        <v>3</v>
      </c>
      <c r="F612">
        <v>0</v>
      </c>
      <c r="G612">
        <v>2</v>
      </c>
      <c r="H612">
        <v>4</v>
      </c>
      <c r="I612">
        <v>2</v>
      </c>
      <c r="J612">
        <v>1</v>
      </c>
      <c r="K612">
        <v>1</v>
      </c>
      <c r="L612">
        <v>2</v>
      </c>
      <c r="M612">
        <v>3</v>
      </c>
      <c r="N612">
        <v>9</v>
      </c>
      <c r="O612">
        <v>8</v>
      </c>
      <c r="P612">
        <v>0</v>
      </c>
      <c r="Q612">
        <v>8</v>
      </c>
      <c r="R612">
        <f t="array" ref="R612">SUM(B612:Q612*TRANSPOSE($V$18:$V$33))+$V$17</f>
        <v>0.152187423553792</v>
      </c>
      <c r="S612" s="9">
        <f t="shared" si="9"/>
        <v>0.53796966982137051</v>
      </c>
    </row>
    <row r="613" spans="1:19" x14ac:dyDescent="0.3">
      <c r="A613">
        <v>0</v>
      </c>
      <c r="B613">
        <v>35</v>
      </c>
      <c r="C613">
        <v>1</v>
      </c>
      <c r="D613">
        <v>7</v>
      </c>
      <c r="E613">
        <v>3</v>
      </c>
      <c r="F613">
        <v>0</v>
      </c>
      <c r="G613">
        <v>3</v>
      </c>
      <c r="H613">
        <v>3</v>
      </c>
      <c r="I613">
        <v>0</v>
      </c>
      <c r="J613">
        <v>3</v>
      </c>
      <c r="K613">
        <v>0</v>
      </c>
      <c r="L613">
        <v>2</v>
      </c>
      <c r="M613">
        <v>4</v>
      </c>
      <c r="N613">
        <v>8</v>
      </c>
      <c r="O613">
        <v>5</v>
      </c>
      <c r="P613">
        <v>1</v>
      </c>
      <c r="Q613">
        <v>6</v>
      </c>
      <c r="R613">
        <f t="array" ref="R613">SUM(B613:Q613*TRANSPOSE($V$18:$V$33))+$V$17</f>
        <v>8.4852653698422209E-2</v>
      </c>
      <c r="S613" s="9">
        <f t="shared" si="9"/>
        <v>0.52119824921440128</v>
      </c>
    </row>
    <row r="614" spans="1:19" x14ac:dyDescent="0.3">
      <c r="A614">
        <v>0</v>
      </c>
      <c r="B614">
        <v>28</v>
      </c>
      <c r="C614">
        <v>2</v>
      </c>
      <c r="D614">
        <v>2</v>
      </c>
      <c r="E614">
        <v>2</v>
      </c>
      <c r="F614">
        <v>1</v>
      </c>
      <c r="G614">
        <v>3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3</v>
      </c>
      <c r="N614">
        <v>8</v>
      </c>
      <c r="O614">
        <v>7</v>
      </c>
      <c r="P614">
        <v>7</v>
      </c>
      <c r="Q614">
        <v>5</v>
      </c>
      <c r="R614">
        <f t="array" ref="R614">SUM(B614:Q614*TRANSPOSE($V$18:$V$33))+$V$17</f>
        <v>0.40843780781482553</v>
      </c>
      <c r="S614" s="9">
        <f t="shared" si="9"/>
        <v>0.60070307774169573</v>
      </c>
    </row>
    <row r="615" spans="1:19" x14ac:dyDescent="0.3">
      <c r="A615">
        <v>0</v>
      </c>
      <c r="B615">
        <v>34</v>
      </c>
      <c r="C615">
        <v>0</v>
      </c>
      <c r="D615">
        <v>3</v>
      </c>
      <c r="E615">
        <v>3</v>
      </c>
      <c r="F615">
        <v>0</v>
      </c>
      <c r="G615">
        <v>3</v>
      </c>
      <c r="H615">
        <v>4</v>
      </c>
      <c r="I615">
        <v>1</v>
      </c>
      <c r="J615">
        <v>0</v>
      </c>
      <c r="K615">
        <v>0</v>
      </c>
      <c r="L615">
        <v>3</v>
      </c>
      <c r="M615">
        <v>1</v>
      </c>
      <c r="N615">
        <v>3</v>
      </c>
      <c r="O615">
        <v>2</v>
      </c>
      <c r="P615">
        <v>0</v>
      </c>
      <c r="Q615">
        <v>2</v>
      </c>
      <c r="R615">
        <f t="array" ref="R615">SUM(B615:Q615*TRANSPOSE($V$18:$V$33))+$V$17</f>
        <v>2.4374481293929495E-3</v>
      </c>
      <c r="S615" s="9">
        <f t="shared" si="9"/>
        <v>0.50060929854949132</v>
      </c>
    </row>
    <row r="616" spans="1:19" x14ac:dyDescent="0.3">
      <c r="A616">
        <v>1</v>
      </c>
      <c r="B616">
        <v>26</v>
      </c>
      <c r="C616">
        <v>1</v>
      </c>
      <c r="D616">
        <v>5</v>
      </c>
      <c r="E616">
        <v>3</v>
      </c>
      <c r="F616">
        <v>1</v>
      </c>
      <c r="G616">
        <v>2</v>
      </c>
      <c r="H616">
        <v>3</v>
      </c>
      <c r="I616">
        <v>1</v>
      </c>
      <c r="J616">
        <v>1</v>
      </c>
      <c r="K616">
        <v>1</v>
      </c>
      <c r="L616">
        <v>1</v>
      </c>
      <c r="M616">
        <v>3</v>
      </c>
      <c r="N616">
        <v>8</v>
      </c>
      <c r="O616">
        <v>7</v>
      </c>
      <c r="P616">
        <v>1</v>
      </c>
      <c r="Q616">
        <v>7</v>
      </c>
      <c r="R616">
        <f t="array" ref="R616">SUM(B616:Q616*TRANSPOSE($V$18:$V$33))+$V$17</f>
        <v>0.28557320653664831</v>
      </c>
      <c r="S616" s="9">
        <f t="shared" si="9"/>
        <v>0.57090478336785266</v>
      </c>
    </row>
    <row r="617" spans="1:19" x14ac:dyDescent="0.3">
      <c r="A617">
        <v>0</v>
      </c>
      <c r="B617">
        <v>27</v>
      </c>
      <c r="C617">
        <v>1</v>
      </c>
      <c r="D617">
        <v>3</v>
      </c>
      <c r="E617">
        <v>4</v>
      </c>
      <c r="F617">
        <v>0</v>
      </c>
      <c r="G617">
        <v>3</v>
      </c>
      <c r="H617">
        <v>4</v>
      </c>
      <c r="I617">
        <v>1</v>
      </c>
      <c r="J617">
        <v>1</v>
      </c>
      <c r="K617">
        <v>0</v>
      </c>
      <c r="L617">
        <v>3</v>
      </c>
      <c r="M617">
        <v>2</v>
      </c>
      <c r="N617">
        <v>0</v>
      </c>
      <c r="O617">
        <v>0</v>
      </c>
      <c r="P617">
        <v>0</v>
      </c>
      <c r="Q617">
        <v>0</v>
      </c>
      <c r="R617">
        <f t="array" ref="R617">SUM(B617:Q617*TRANSPOSE($V$18:$V$33))+$V$17</f>
        <v>6.6668243666052507E-2</v>
      </c>
      <c r="S617" s="9">
        <f t="shared" si="9"/>
        <v>0.5166591641880498</v>
      </c>
    </row>
    <row r="618" spans="1:19" x14ac:dyDescent="0.3">
      <c r="A618">
        <v>0</v>
      </c>
      <c r="B618">
        <v>51</v>
      </c>
      <c r="C618">
        <v>2</v>
      </c>
      <c r="D618">
        <v>26</v>
      </c>
      <c r="E618">
        <v>1</v>
      </c>
      <c r="F618">
        <v>1</v>
      </c>
      <c r="G618">
        <v>3</v>
      </c>
      <c r="H618">
        <v>3</v>
      </c>
      <c r="I618">
        <v>1</v>
      </c>
      <c r="J618">
        <v>2</v>
      </c>
      <c r="K618">
        <v>0</v>
      </c>
      <c r="L618">
        <v>3</v>
      </c>
      <c r="M618">
        <v>2</v>
      </c>
      <c r="N618">
        <v>20</v>
      </c>
      <c r="O618">
        <v>6</v>
      </c>
      <c r="P618">
        <v>4</v>
      </c>
      <c r="Q618">
        <v>17</v>
      </c>
      <c r="R618">
        <f t="array" ref="R618">SUM(B618:Q618*TRANSPOSE($V$18:$V$33))+$V$17</f>
        <v>9.712359404316917E-3</v>
      </c>
      <c r="S618" s="9">
        <f t="shared" si="9"/>
        <v>0.50242781901567479</v>
      </c>
    </row>
    <row r="619" spans="1:19" x14ac:dyDescent="0.3">
      <c r="A619">
        <v>0</v>
      </c>
      <c r="B619">
        <v>44</v>
      </c>
      <c r="C619">
        <v>1</v>
      </c>
      <c r="D619">
        <v>4</v>
      </c>
      <c r="E619">
        <v>4</v>
      </c>
      <c r="F619">
        <v>0</v>
      </c>
      <c r="G619">
        <v>3</v>
      </c>
      <c r="H619">
        <v>2</v>
      </c>
      <c r="I619">
        <v>0</v>
      </c>
      <c r="J619">
        <v>9</v>
      </c>
      <c r="K619">
        <v>0</v>
      </c>
      <c r="L619">
        <v>4</v>
      </c>
      <c r="M619">
        <v>2</v>
      </c>
      <c r="N619">
        <v>5</v>
      </c>
      <c r="O619">
        <v>2</v>
      </c>
      <c r="P619">
        <v>2</v>
      </c>
      <c r="Q619">
        <v>3</v>
      </c>
      <c r="R619">
        <f t="array" ref="R619">SUM(B619:Q619*TRANSPOSE($V$18:$V$33))+$V$17</f>
        <v>0.18601352324132003</v>
      </c>
      <c r="S619" s="9">
        <f t="shared" si="9"/>
        <v>0.54636497420556995</v>
      </c>
    </row>
    <row r="620" spans="1:19" x14ac:dyDescent="0.3">
      <c r="A620">
        <v>0</v>
      </c>
      <c r="B620">
        <v>25</v>
      </c>
      <c r="C620">
        <v>1</v>
      </c>
      <c r="D620">
        <v>2</v>
      </c>
      <c r="E620">
        <v>1</v>
      </c>
      <c r="F620">
        <v>0</v>
      </c>
      <c r="G620">
        <v>4</v>
      </c>
      <c r="H620">
        <v>1</v>
      </c>
      <c r="I620">
        <v>0</v>
      </c>
      <c r="J620">
        <v>7</v>
      </c>
      <c r="K620">
        <v>0</v>
      </c>
      <c r="L620">
        <v>3</v>
      </c>
      <c r="M620">
        <v>2</v>
      </c>
      <c r="N620">
        <v>4</v>
      </c>
      <c r="O620">
        <v>3</v>
      </c>
      <c r="P620">
        <v>0</v>
      </c>
      <c r="Q620">
        <v>1</v>
      </c>
      <c r="R620">
        <f t="array" ref="R620">SUM(B620:Q620*TRANSPOSE($V$18:$V$33))+$V$17</f>
        <v>0.37784498080402168</v>
      </c>
      <c r="S620" s="9">
        <f t="shared" si="9"/>
        <v>0.59334378077758743</v>
      </c>
    </row>
    <row r="621" spans="1:19" x14ac:dyDescent="0.3">
      <c r="A621">
        <v>0</v>
      </c>
      <c r="B621">
        <v>33</v>
      </c>
      <c r="C621">
        <v>2</v>
      </c>
      <c r="D621">
        <v>1</v>
      </c>
      <c r="E621">
        <v>1</v>
      </c>
      <c r="F621">
        <v>0</v>
      </c>
      <c r="G621">
        <v>4</v>
      </c>
      <c r="H621">
        <v>1</v>
      </c>
      <c r="I621">
        <v>2</v>
      </c>
      <c r="J621">
        <v>1</v>
      </c>
      <c r="K621">
        <v>0</v>
      </c>
      <c r="L621">
        <v>1</v>
      </c>
      <c r="M621">
        <v>3</v>
      </c>
      <c r="N621">
        <v>9</v>
      </c>
      <c r="O621">
        <v>8</v>
      </c>
      <c r="P621">
        <v>0</v>
      </c>
      <c r="Q621">
        <v>8</v>
      </c>
      <c r="R621">
        <f t="array" ref="R621">SUM(B621:Q621*TRANSPOSE($V$18:$V$33))+$V$17</f>
        <v>2.2916702081264173E-2</v>
      </c>
      <c r="S621" s="9">
        <f t="shared" si="9"/>
        <v>0.50572833085098134</v>
      </c>
    </row>
    <row r="622" spans="1:19" x14ac:dyDescent="0.3">
      <c r="A622">
        <v>0</v>
      </c>
      <c r="B622">
        <v>35</v>
      </c>
      <c r="C622">
        <v>1</v>
      </c>
      <c r="D622">
        <v>27</v>
      </c>
      <c r="E622">
        <v>3</v>
      </c>
      <c r="F622">
        <v>1</v>
      </c>
      <c r="G622">
        <v>2</v>
      </c>
      <c r="H622">
        <v>1</v>
      </c>
      <c r="I622">
        <v>0</v>
      </c>
      <c r="J622">
        <v>1</v>
      </c>
      <c r="K622">
        <v>0</v>
      </c>
      <c r="L622">
        <v>4</v>
      </c>
      <c r="M622">
        <v>2</v>
      </c>
      <c r="N622">
        <v>6</v>
      </c>
      <c r="O622">
        <v>5</v>
      </c>
      <c r="P622">
        <v>1</v>
      </c>
      <c r="Q622">
        <v>1</v>
      </c>
      <c r="R622">
        <f t="array" ref="R622">SUM(B622:Q622*TRANSPOSE($V$18:$V$33))+$V$17</f>
        <v>0.28945736518528598</v>
      </c>
      <c r="S622" s="9">
        <f t="shared" si="9"/>
        <v>0.57185593369063314</v>
      </c>
    </row>
    <row r="623" spans="1:19" x14ac:dyDescent="0.3">
      <c r="A623">
        <v>0</v>
      </c>
      <c r="B623">
        <v>36</v>
      </c>
      <c r="C623">
        <v>2</v>
      </c>
      <c r="D623">
        <v>1</v>
      </c>
      <c r="E623">
        <v>2</v>
      </c>
      <c r="F623">
        <v>0</v>
      </c>
      <c r="G623">
        <v>3</v>
      </c>
      <c r="H623">
        <v>4</v>
      </c>
      <c r="I623">
        <v>1</v>
      </c>
      <c r="J623">
        <v>1</v>
      </c>
      <c r="K623">
        <v>1</v>
      </c>
      <c r="L623">
        <v>4</v>
      </c>
      <c r="M623">
        <v>2</v>
      </c>
      <c r="N623">
        <v>18</v>
      </c>
      <c r="O623">
        <v>14</v>
      </c>
      <c r="P623">
        <v>4</v>
      </c>
      <c r="Q623">
        <v>11</v>
      </c>
      <c r="R623">
        <f t="array" ref="R623">SUM(B623:Q623*TRANSPOSE($V$18:$V$33))+$V$17</f>
        <v>0.13026132480106911</v>
      </c>
      <c r="S623" s="9">
        <f t="shared" si="9"/>
        <v>0.53251599955542839</v>
      </c>
    </row>
    <row r="624" spans="1:19" x14ac:dyDescent="0.3">
      <c r="A624">
        <v>0</v>
      </c>
      <c r="B624">
        <v>32</v>
      </c>
      <c r="C624">
        <v>2</v>
      </c>
      <c r="D624">
        <v>13</v>
      </c>
      <c r="E624">
        <v>2</v>
      </c>
      <c r="F624">
        <v>0</v>
      </c>
      <c r="G624">
        <v>3</v>
      </c>
      <c r="H624">
        <v>4</v>
      </c>
      <c r="I624">
        <v>2</v>
      </c>
      <c r="J624">
        <v>2</v>
      </c>
      <c r="K624">
        <v>0</v>
      </c>
      <c r="L624">
        <v>3</v>
      </c>
      <c r="M624">
        <v>2</v>
      </c>
      <c r="N624">
        <v>5</v>
      </c>
      <c r="O624">
        <v>2</v>
      </c>
      <c r="P624">
        <v>0</v>
      </c>
      <c r="Q624">
        <v>3</v>
      </c>
      <c r="R624">
        <f t="array" ref="R624">SUM(B624:Q624*TRANSPOSE($V$18:$V$33))+$V$17</f>
        <v>8.2609021695231211E-2</v>
      </c>
      <c r="S624" s="9">
        <f t="shared" si="9"/>
        <v>0.5206383810874714</v>
      </c>
    </row>
    <row r="625" spans="1:19" x14ac:dyDescent="0.3">
      <c r="A625">
        <v>0</v>
      </c>
      <c r="B625">
        <v>30</v>
      </c>
      <c r="C625">
        <v>1</v>
      </c>
      <c r="D625">
        <v>5</v>
      </c>
      <c r="E625">
        <v>2</v>
      </c>
      <c r="F625">
        <v>0</v>
      </c>
      <c r="G625">
        <v>2</v>
      </c>
      <c r="H625">
        <v>4</v>
      </c>
      <c r="I625">
        <v>2</v>
      </c>
      <c r="J625">
        <v>9</v>
      </c>
      <c r="K625">
        <v>0</v>
      </c>
      <c r="L625">
        <v>2</v>
      </c>
      <c r="M625">
        <v>2</v>
      </c>
      <c r="N625">
        <v>5</v>
      </c>
      <c r="O625">
        <v>4</v>
      </c>
      <c r="P625">
        <v>0</v>
      </c>
      <c r="Q625">
        <v>3</v>
      </c>
      <c r="R625">
        <f t="array" ref="R625">SUM(B625:Q625*TRANSPOSE($V$18:$V$33))+$V$17</f>
        <v>0.18627450771853704</v>
      </c>
      <c r="S625" s="9">
        <f t="shared" si="9"/>
        <v>0.54642965179397152</v>
      </c>
    </row>
    <row r="626" spans="1:19" x14ac:dyDescent="0.3">
      <c r="A626">
        <v>0</v>
      </c>
      <c r="B626">
        <v>53</v>
      </c>
      <c r="C626">
        <v>2</v>
      </c>
      <c r="D626">
        <v>7</v>
      </c>
      <c r="E626">
        <v>1</v>
      </c>
      <c r="F626">
        <v>1</v>
      </c>
      <c r="G626">
        <v>2</v>
      </c>
      <c r="H626">
        <v>4</v>
      </c>
      <c r="I626">
        <v>1</v>
      </c>
      <c r="J626">
        <v>7</v>
      </c>
      <c r="K626">
        <v>1</v>
      </c>
      <c r="L626">
        <v>4</v>
      </c>
      <c r="M626">
        <v>3</v>
      </c>
      <c r="N626">
        <v>5</v>
      </c>
      <c r="O626">
        <v>2</v>
      </c>
      <c r="P626">
        <v>0</v>
      </c>
      <c r="Q626">
        <v>4</v>
      </c>
      <c r="R626">
        <f t="array" ref="R626">SUM(B626:Q626*TRANSPOSE($V$18:$V$33))+$V$17</f>
        <v>0.28709855378797067</v>
      </c>
      <c r="S626" s="9">
        <f t="shared" si="9"/>
        <v>0.57127837229818379</v>
      </c>
    </row>
    <row r="627" spans="1:19" x14ac:dyDescent="0.3">
      <c r="A627">
        <v>0</v>
      </c>
      <c r="B627">
        <v>45</v>
      </c>
      <c r="C627">
        <v>2</v>
      </c>
      <c r="D627">
        <v>9</v>
      </c>
      <c r="E627">
        <v>4</v>
      </c>
      <c r="F627">
        <v>0</v>
      </c>
      <c r="G627">
        <v>3</v>
      </c>
      <c r="H627">
        <v>1</v>
      </c>
      <c r="I627">
        <v>2</v>
      </c>
      <c r="J627">
        <v>4</v>
      </c>
      <c r="K627">
        <v>1</v>
      </c>
      <c r="L627">
        <v>3</v>
      </c>
      <c r="M627">
        <v>3</v>
      </c>
      <c r="N627">
        <v>5</v>
      </c>
      <c r="O627">
        <v>4</v>
      </c>
      <c r="P627">
        <v>0</v>
      </c>
      <c r="Q627">
        <v>2</v>
      </c>
      <c r="R627">
        <f t="array" ref="R627">SUM(B627:Q627*TRANSPOSE($V$18:$V$33))+$V$17</f>
        <v>0.22404543728129067</v>
      </c>
      <c r="S627" s="9">
        <f t="shared" si="9"/>
        <v>0.55577249704540677</v>
      </c>
    </row>
    <row r="628" spans="1:19" x14ac:dyDescent="0.3">
      <c r="A628">
        <v>0</v>
      </c>
      <c r="B628">
        <v>32</v>
      </c>
      <c r="C628">
        <v>1</v>
      </c>
      <c r="D628">
        <v>8</v>
      </c>
      <c r="E628">
        <v>3</v>
      </c>
      <c r="F628">
        <v>1</v>
      </c>
      <c r="G628">
        <v>4</v>
      </c>
      <c r="H628">
        <v>3</v>
      </c>
      <c r="I628">
        <v>1</v>
      </c>
      <c r="J628">
        <v>5</v>
      </c>
      <c r="K628">
        <v>0</v>
      </c>
      <c r="L628">
        <v>3</v>
      </c>
      <c r="M628">
        <v>2</v>
      </c>
      <c r="N628">
        <v>5</v>
      </c>
      <c r="O628">
        <v>3</v>
      </c>
      <c r="P628">
        <v>1</v>
      </c>
      <c r="Q628">
        <v>3</v>
      </c>
      <c r="R628">
        <f t="array" ref="R628">SUM(B628:Q628*TRANSPOSE($V$18:$V$33))+$V$17</f>
        <v>4.6079436801779061E-2</v>
      </c>
      <c r="S628" s="9">
        <f t="shared" si="9"/>
        <v>0.51151662748169946</v>
      </c>
    </row>
    <row r="629" spans="1:19" x14ac:dyDescent="0.3">
      <c r="A629">
        <v>0</v>
      </c>
      <c r="B629">
        <v>52</v>
      </c>
      <c r="C629">
        <v>1</v>
      </c>
      <c r="D629">
        <v>25</v>
      </c>
      <c r="E629">
        <v>3</v>
      </c>
      <c r="F629">
        <v>1</v>
      </c>
      <c r="G629">
        <v>2</v>
      </c>
      <c r="H629">
        <v>4</v>
      </c>
      <c r="I629">
        <v>1</v>
      </c>
      <c r="J629">
        <v>3</v>
      </c>
      <c r="K629">
        <v>0</v>
      </c>
      <c r="L629">
        <v>3</v>
      </c>
      <c r="M629">
        <v>3</v>
      </c>
      <c r="N629">
        <v>9</v>
      </c>
      <c r="O629">
        <v>8</v>
      </c>
      <c r="P629">
        <v>0</v>
      </c>
      <c r="Q629">
        <v>0</v>
      </c>
      <c r="R629">
        <f t="array" ref="R629">SUM(B629:Q629*TRANSPOSE($V$18:$V$33))+$V$17</f>
        <v>-2.8945438444263449E-2</v>
      </c>
      <c r="S629" s="9">
        <f t="shared" si="9"/>
        <v>0.49276489572782656</v>
      </c>
    </row>
    <row r="630" spans="1:19" x14ac:dyDescent="0.3">
      <c r="A630">
        <v>0</v>
      </c>
      <c r="B630">
        <v>37</v>
      </c>
      <c r="C630">
        <v>2</v>
      </c>
      <c r="D630">
        <v>16</v>
      </c>
      <c r="E630">
        <v>4</v>
      </c>
      <c r="F630">
        <v>0</v>
      </c>
      <c r="G630">
        <v>2</v>
      </c>
      <c r="H630">
        <v>3</v>
      </c>
      <c r="I630">
        <v>2</v>
      </c>
      <c r="J630">
        <v>4</v>
      </c>
      <c r="K630">
        <v>0</v>
      </c>
      <c r="L630">
        <v>4</v>
      </c>
      <c r="M630">
        <v>3</v>
      </c>
      <c r="N630">
        <v>1</v>
      </c>
      <c r="O630">
        <v>0</v>
      </c>
      <c r="P630">
        <v>0</v>
      </c>
      <c r="Q630">
        <v>0</v>
      </c>
      <c r="R630">
        <f t="array" ref="R630">SUM(B630:Q630*TRANSPOSE($V$18:$V$33))+$V$17</f>
        <v>0.10257993281222666</v>
      </c>
      <c r="S630" s="9">
        <f t="shared" si="9"/>
        <v>0.52561986709203101</v>
      </c>
    </row>
    <row r="631" spans="1:19" x14ac:dyDescent="0.3">
      <c r="A631">
        <v>0</v>
      </c>
      <c r="B631">
        <v>28</v>
      </c>
      <c r="C631">
        <v>0</v>
      </c>
      <c r="D631">
        <v>8</v>
      </c>
      <c r="E631">
        <v>2</v>
      </c>
      <c r="F631">
        <v>0</v>
      </c>
      <c r="G631">
        <v>2</v>
      </c>
      <c r="H631">
        <v>4</v>
      </c>
      <c r="I631">
        <v>2</v>
      </c>
      <c r="J631">
        <v>1</v>
      </c>
      <c r="K631">
        <v>0</v>
      </c>
      <c r="L631">
        <v>4</v>
      </c>
      <c r="M631">
        <v>3</v>
      </c>
      <c r="N631">
        <v>5</v>
      </c>
      <c r="O631">
        <v>1</v>
      </c>
      <c r="P631">
        <v>0</v>
      </c>
      <c r="Q631">
        <v>4</v>
      </c>
      <c r="R631">
        <f t="array" ref="R631">SUM(B631:Q631*TRANSPOSE($V$18:$V$33))+$V$17</f>
        <v>1.1863237991744824E-2</v>
      </c>
      <c r="S631" s="9">
        <f t="shared" si="9"/>
        <v>0.50296546721833135</v>
      </c>
    </row>
    <row r="632" spans="1:19" x14ac:dyDescent="0.3">
      <c r="A632">
        <v>0</v>
      </c>
      <c r="B632">
        <v>22</v>
      </c>
      <c r="C632">
        <v>1</v>
      </c>
      <c r="D632">
        <v>1</v>
      </c>
      <c r="E632">
        <v>4</v>
      </c>
      <c r="F632">
        <v>0</v>
      </c>
      <c r="G632">
        <v>2</v>
      </c>
      <c r="H632">
        <v>4</v>
      </c>
      <c r="I632">
        <v>1</v>
      </c>
      <c r="J632">
        <v>6</v>
      </c>
      <c r="K632">
        <v>0</v>
      </c>
      <c r="L632">
        <v>1</v>
      </c>
      <c r="M632">
        <v>1</v>
      </c>
      <c r="N632">
        <v>2</v>
      </c>
      <c r="O632">
        <v>2</v>
      </c>
      <c r="P632">
        <v>2</v>
      </c>
      <c r="Q632">
        <v>2</v>
      </c>
      <c r="R632">
        <f t="array" ref="R632">SUM(B632:Q632*TRANSPOSE($V$18:$V$33))+$V$17</f>
        <v>0.27639772379095051</v>
      </c>
      <c r="S632" s="9">
        <f t="shared" si="9"/>
        <v>0.56865582815770965</v>
      </c>
    </row>
    <row r="633" spans="1:19" x14ac:dyDescent="0.3">
      <c r="A633">
        <v>0</v>
      </c>
      <c r="B633">
        <v>44</v>
      </c>
      <c r="C633">
        <v>1</v>
      </c>
      <c r="D633">
        <v>8</v>
      </c>
      <c r="E633">
        <v>1</v>
      </c>
      <c r="F633">
        <v>0</v>
      </c>
      <c r="G633">
        <v>4</v>
      </c>
      <c r="H633">
        <v>4</v>
      </c>
      <c r="I633">
        <v>1</v>
      </c>
      <c r="J633">
        <v>2</v>
      </c>
      <c r="K633">
        <v>1</v>
      </c>
      <c r="L633">
        <v>3</v>
      </c>
      <c r="M633">
        <v>2</v>
      </c>
      <c r="N633">
        <v>3</v>
      </c>
      <c r="O633">
        <v>2</v>
      </c>
      <c r="P633">
        <v>0</v>
      </c>
      <c r="Q633">
        <v>2</v>
      </c>
      <c r="R633">
        <f t="array" ref="R633">SUM(B633:Q633*TRANSPOSE($V$18:$V$33))+$V$17</f>
        <v>0.22519589003781237</v>
      </c>
      <c r="S633" s="9">
        <f t="shared" si="9"/>
        <v>0.5560564839680856</v>
      </c>
    </row>
    <row r="634" spans="1:19" x14ac:dyDescent="0.3">
      <c r="A634">
        <v>0</v>
      </c>
      <c r="B634">
        <v>42</v>
      </c>
      <c r="C634">
        <v>1</v>
      </c>
      <c r="D634">
        <v>2</v>
      </c>
      <c r="E634">
        <v>2</v>
      </c>
      <c r="F634">
        <v>0</v>
      </c>
      <c r="G634">
        <v>3</v>
      </c>
      <c r="H634">
        <v>4</v>
      </c>
      <c r="I634">
        <v>0</v>
      </c>
      <c r="J634">
        <v>5</v>
      </c>
      <c r="K634">
        <v>1</v>
      </c>
      <c r="L634">
        <v>4</v>
      </c>
      <c r="M634">
        <v>3</v>
      </c>
      <c r="N634">
        <v>2</v>
      </c>
      <c r="O634">
        <v>1</v>
      </c>
      <c r="P634">
        <v>2</v>
      </c>
      <c r="Q634">
        <v>2</v>
      </c>
      <c r="R634">
        <f t="array" ref="R634">SUM(B634:Q634*TRANSPOSE($V$18:$V$33))+$V$17</f>
        <v>0.33687577679601921</v>
      </c>
      <c r="S634" s="9">
        <f t="shared" si="9"/>
        <v>0.58342292364240755</v>
      </c>
    </row>
    <row r="635" spans="1:19" x14ac:dyDescent="0.3">
      <c r="A635">
        <v>0</v>
      </c>
      <c r="B635">
        <v>36</v>
      </c>
      <c r="C635">
        <v>0</v>
      </c>
      <c r="D635">
        <v>8</v>
      </c>
      <c r="E635">
        <v>1</v>
      </c>
      <c r="F635">
        <v>0</v>
      </c>
      <c r="G635">
        <v>2</v>
      </c>
      <c r="H635">
        <v>1</v>
      </c>
      <c r="I635">
        <v>1</v>
      </c>
      <c r="J635">
        <v>0</v>
      </c>
      <c r="K635">
        <v>0</v>
      </c>
      <c r="L635">
        <v>3</v>
      </c>
      <c r="M635">
        <v>3</v>
      </c>
      <c r="N635">
        <v>5</v>
      </c>
      <c r="O635">
        <v>4</v>
      </c>
      <c r="P635">
        <v>0</v>
      </c>
      <c r="Q635">
        <v>3</v>
      </c>
      <c r="R635">
        <f t="array" ref="R635">SUM(B635:Q635*TRANSPOSE($V$18:$V$33))+$V$17</f>
        <v>0.17757776346169185</v>
      </c>
      <c r="S635" s="9">
        <f t="shared" si="9"/>
        <v>0.54427357997901626</v>
      </c>
    </row>
    <row r="636" spans="1:19" x14ac:dyDescent="0.3">
      <c r="A636">
        <v>0</v>
      </c>
      <c r="B636">
        <v>25</v>
      </c>
      <c r="C636">
        <v>2</v>
      </c>
      <c r="D636">
        <v>3</v>
      </c>
      <c r="E636">
        <v>3</v>
      </c>
      <c r="F636">
        <v>0</v>
      </c>
      <c r="G636">
        <v>3</v>
      </c>
      <c r="H636">
        <v>1</v>
      </c>
      <c r="I636">
        <v>1</v>
      </c>
      <c r="J636">
        <v>1</v>
      </c>
      <c r="K636">
        <v>1</v>
      </c>
      <c r="L636">
        <v>4</v>
      </c>
      <c r="M636">
        <v>3</v>
      </c>
      <c r="N636">
        <v>5</v>
      </c>
      <c r="O636">
        <v>3</v>
      </c>
      <c r="P636">
        <v>0</v>
      </c>
      <c r="Q636">
        <v>3</v>
      </c>
      <c r="R636">
        <f t="array" ref="R636">SUM(B636:Q636*TRANSPOSE($V$18:$V$33))+$V$17</f>
        <v>0.3861949263716547</v>
      </c>
      <c r="S636" s="9">
        <f t="shared" si="9"/>
        <v>0.59535672423522812</v>
      </c>
    </row>
    <row r="637" spans="1:19" x14ac:dyDescent="0.3">
      <c r="A637">
        <v>0</v>
      </c>
      <c r="B637">
        <v>35</v>
      </c>
      <c r="C637">
        <v>1</v>
      </c>
      <c r="D637">
        <v>9</v>
      </c>
      <c r="E637">
        <v>4</v>
      </c>
      <c r="F637">
        <v>1</v>
      </c>
      <c r="G637">
        <v>2</v>
      </c>
      <c r="H637">
        <v>3</v>
      </c>
      <c r="I637">
        <v>1</v>
      </c>
      <c r="J637">
        <v>1</v>
      </c>
      <c r="K637">
        <v>1</v>
      </c>
      <c r="L637">
        <v>2</v>
      </c>
      <c r="M637">
        <v>3</v>
      </c>
      <c r="N637">
        <v>17</v>
      </c>
      <c r="O637">
        <v>14</v>
      </c>
      <c r="P637">
        <v>5</v>
      </c>
      <c r="Q637">
        <v>15</v>
      </c>
      <c r="R637">
        <f t="array" ref="R637">SUM(B637:Q637*TRANSPOSE($V$18:$V$33))+$V$17</f>
        <v>8.6894219067388145E-2</v>
      </c>
      <c r="S637" s="9">
        <f t="shared" si="9"/>
        <v>0.52170764810244064</v>
      </c>
    </row>
    <row r="638" spans="1:19" x14ac:dyDescent="0.3">
      <c r="A638">
        <v>1</v>
      </c>
      <c r="B638">
        <v>35</v>
      </c>
      <c r="C638">
        <v>1</v>
      </c>
      <c r="D638">
        <v>25</v>
      </c>
      <c r="E638">
        <v>4</v>
      </c>
      <c r="F638">
        <v>1</v>
      </c>
      <c r="G638">
        <v>3</v>
      </c>
      <c r="H638">
        <v>2</v>
      </c>
      <c r="I638">
        <v>2</v>
      </c>
      <c r="J638">
        <v>1</v>
      </c>
      <c r="K638">
        <v>1</v>
      </c>
      <c r="L638">
        <v>1</v>
      </c>
      <c r="M638">
        <v>2</v>
      </c>
      <c r="N638">
        <v>10</v>
      </c>
      <c r="O638">
        <v>2</v>
      </c>
      <c r="P638">
        <v>7</v>
      </c>
      <c r="Q638">
        <v>8</v>
      </c>
      <c r="R638">
        <f t="array" ref="R638">SUM(B638:Q638*TRANSPOSE($V$18:$V$33))+$V$17</f>
        <v>0.30493644658323948</v>
      </c>
      <c r="S638" s="9">
        <f t="shared" si="9"/>
        <v>0.57564110310290473</v>
      </c>
    </row>
    <row r="639" spans="1:19" x14ac:dyDescent="0.3">
      <c r="A639">
        <v>0</v>
      </c>
      <c r="B639">
        <v>32</v>
      </c>
      <c r="C639">
        <v>1</v>
      </c>
      <c r="D639">
        <v>1</v>
      </c>
      <c r="E639">
        <v>4</v>
      </c>
      <c r="F639">
        <v>0</v>
      </c>
      <c r="G639">
        <v>3</v>
      </c>
      <c r="H639">
        <v>4</v>
      </c>
      <c r="I639">
        <v>2</v>
      </c>
      <c r="J639">
        <v>0</v>
      </c>
      <c r="K639">
        <v>0</v>
      </c>
      <c r="L639">
        <v>2</v>
      </c>
      <c r="M639">
        <v>3</v>
      </c>
      <c r="N639">
        <v>3</v>
      </c>
      <c r="O639">
        <v>0</v>
      </c>
      <c r="P639">
        <v>0</v>
      </c>
      <c r="Q639">
        <v>2</v>
      </c>
      <c r="R639">
        <f t="array" ref="R639">SUM(B639:Q639*TRANSPOSE($V$18:$V$33))+$V$17</f>
        <v>-8.4964070144970649E-2</v>
      </c>
      <c r="S639" s="9">
        <f t="shared" si="9"/>
        <v>0.47877394968922443</v>
      </c>
    </row>
    <row r="640" spans="1:19" x14ac:dyDescent="0.3">
      <c r="A640">
        <v>0</v>
      </c>
      <c r="B640">
        <v>25</v>
      </c>
      <c r="C640">
        <v>2</v>
      </c>
      <c r="D640">
        <v>4</v>
      </c>
      <c r="E640">
        <v>3</v>
      </c>
      <c r="F640">
        <v>0</v>
      </c>
      <c r="G640">
        <v>2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4</v>
      </c>
      <c r="N640">
        <v>5</v>
      </c>
      <c r="O640">
        <v>2</v>
      </c>
      <c r="P640">
        <v>0</v>
      </c>
      <c r="Q640">
        <v>3</v>
      </c>
      <c r="R640">
        <f t="array" ref="R640">SUM(B640:Q640*TRANSPOSE($V$18:$V$33))+$V$17</f>
        <v>0.2787225460621221</v>
      </c>
      <c r="S640" s="9">
        <f t="shared" si="9"/>
        <v>0.56922592502278435</v>
      </c>
    </row>
    <row r="641" spans="1:19" x14ac:dyDescent="0.3">
      <c r="A641">
        <v>0</v>
      </c>
      <c r="B641">
        <v>49</v>
      </c>
      <c r="C641">
        <v>1</v>
      </c>
      <c r="D641">
        <v>1</v>
      </c>
      <c r="E641">
        <v>3</v>
      </c>
      <c r="F641">
        <v>1</v>
      </c>
      <c r="G641">
        <v>3</v>
      </c>
      <c r="H641">
        <v>1</v>
      </c>
      <c r="I641">
        <v>1</v>
      </c>
      <c r="J641">
        <v>2</v>
      </c>
      <c r="K641">
        <v>0</v>
      </c>
      <c r="L641">
        <v>2</v>
      </c>
      <c r="M641">
        <v>3</v>
      </c>
      <c r="N641">
        <v>4</v>
      </c>
      <c r="O641">
        <v>2</v>
      </c>
      <c r="P641">
        <v>0</v>
      </c>
      <c r="Q641">
        <v>2</v>
      </c>
      <c r="R641">
        <f t="array" ref="R641">SUM(B641:Q641*TRANSPOSE($V$18:$V$33))+$V$17</f>
        <v>8.3682981776908028E-3</v>
      </c>
      <c r="S641" s="9">
        <f t="shared" si="9"/>
        <v>0.50209184542435925</v>
      </c>
    </row>
    <row r="642" spans="1:19" x14ac:dyDescent="0.3">
      <c r="A642">
        <v>0</v>
      </c>
      <c r="B642">
        <v>24</v>
      </c>
      <c r="C642">
        <v>1</v>
      </c>
      <c r="D642">
        <v>4</v>
      </c>
      <c r="E642">
        <v>1</v>
      </c>
      <c r="F642">
        <v>0</v>
      </c>
      <c r="G642">
        <v>2</v>
      </c>
      <c r="H642">
        <v>4</v>
      </c>
      <c r="I642">
        <v>1</v>
      </c>
      <c r="J642">
        <v>0</v>
      </c>
      <c r="K642">
        <v>0</v>
      </c>
      <c r="L642">
        <v>4</v>
      </c>
      <c r="M642">
        <v>2</v>
      </c>
      <c r="N642">
        <v>5</v>
      </c>
      <c r="O642">
        <v>2</v>
      </c>
      <c r="P642">
        <v>3</v>
      </c>
      <c r="Q642">
        <v>4</v>
      </c>
      <c r="R642">
        <f t="array" ref="R642">SUM(B642:Q642*TRANSPOSE($V$18:$V$33))+$V$17</f>
        <v>0.21614495856806382</v>
      </c>
      <c r="S642" s="9">
        <f t="shared" si="9"/>
        <v>0.55382130509473837</v>
      </c>
    </row>
    <row r="643" spans="1:19" x14ac:dyDescent="0.3">
      <c r="A643">
        <v>0</v>
      </c>
      <c r="B643">
        <v>32</v>
      </c>
      <c r="C643">
        <v>2</v>
      </c>
      <c r="D643">
        <v>5</v>
      </c>
      <c r="E643">
        <v>2</v>
      </c>
      <c r="F643">
        <v>0</v>
      </c>
      <c r="G643">
        <v>3</v>
      </c>
      <c r="H643">
        <v>2</v>
      </c>
      <c r="I643">
        <v>1</v>
      </c>
      <c r="J643">
        <v>1</v>
      </c>
      <c r="K643">
        <v>0</v>
      </c>
      <c r="L643">
        <v>4</v>
      </c>
      <c r="M643">
        <v>3</v>
      </c>
      <c r="N643">
        <v>10</v>
      </c>
      <c r="O643">
        <v>8</v>
      </c>
      <c r="P643">
        <v>5</v>
      </c>
      <c r="Q643">
        <v>3</v>
      </c>
      <c r="R643">
        <f t="array" ref="R643">SUM(B643:Q643*TRANSPOSE($V$18:$V$33))+$V$17</f>
        <v>0.14730473763804586</v>
      </c>
      <c r="S643" s="9">
        <f t="shared" ref="S643:S706" si="10">$X$1^R643/(1+$X$1^R643)</f>
        <v>0.53675594094105217</v>
      </c>
    </row>
    <row r="644" spans="1:19" x14ac:dyDescent="0.3">
      <c r="A644">
        <v>0</v>
      </c>
      <c r="B644">
        <v>38</v>
      </c>
      <c r="C644">
        <v>2</v>
      </c>
      <c r="D644">
        <v>9</v>
      </c>
      <c r="E644">
        <v>2</v>
      </c>
      <c r="F644">
        <v>0</v>
      </c>
      <c r="G644">
        <v>2</v>
      </c>
      <c r="H644">
        <v>2</v>
      </c>
      <c r="I644">
        <v>1</v>
      </c>
      <c r="J644">
        <v>0</v>
      </c>
      <c r="K644">
        <v>0</v>
      </c>
      <c r="L644">
        <v>4</v>
      </c>
      <c r="M644">
        <v>3</v>
      </c>
      <c r="N644">
        <v>2</v>
      </c>
      <c r="O644">
        <v>2</v>
      </c>
      <c r="P644">
        <v>1</v>
      </c>
      <c r="Q644">
        <v>2</v>
      </c>
      <c r="R644">
        <f t="array" ref="R644">SUM(B644:Q644*TRANSPOSE($V$18:$V$33))+$V$17</f>
        <v>0.18241255468395634</v>
      </c>
      <c r="S644" s="9">
        <f t="shared" si="10"/>
        <v>0.54547241760521115</v>
      </c>
    </row>
    <row r="645" spans="1:19" x14ac:dyDescent="0.3">
      <c r="A645">
        <v>0</v>
      </c>
      <c r="B645">
        <v>42</v>
      </c>
      <c r="C645">
        <v>1</v>
      </c>
      <c r="D645">
        <v>3</v>
      </c>
      <c r="E645">
        <v>3</v>
      </c>
      <c r="F645">
        <v>1</v>
      </c>
      <c r="G645">
        <v>4</v>
      </c>
      <c r="H645">
        <v>4</v>
      </c>
      <c r="I645">
        <v>1</v>
      </c>
      <c r="J645">
        <v>2</v>
      </c>
      <c r="K645">
        <v>1</v>
      </c>
      <c r="L645">
        <v>2</v>
      </c>
      <c r="M645">
        <v>2</v>
      </c>
      <c r="N645">
        <v>5</v>
      </c>
      <c r="O645">
        <v>3</v>
      </c>
      <c r="P645">
        <v>1</v>
      </c>
      <c r="Q645">
        <v>3</v>
      </c>
      <c r="R645">
        <f t="array" ref="R645">SUM(B645:Q645*TRANSPOSE($V$18:$V$33))+$V$17</f>
        <v>0.11753016609797706</v>
      </c>
      <c r="S645" s="9">
        <f t="shared" si="10"/>
        <v>0.52934572958131509</v>
      </c>
    </row>
    <row r="646" spans="1:19" x14ac:dyDescent="0.3">
      <c r="A646">
        <v>0</v>
      </c>
      <c r="B646">
        <v>31</v>
      </c>
      <c r="C646">
        <v>1</v>
      </c>
      <c r="D646">
        <v>11</v>
      </c>
      <c r="E646">
        <v>4</v>
      </c>
      <c r="F646">
        <v>0</v>
      </c>
      <c r="G646">
        <v>3</v>
      </c>
      <c r="H646">
        <v>4</v>
      </c>
      <c r="I646">
        <v>1</v>
      </c>
      <c r="J646">
        <v>3</v>
      </c>
      <c r="K646">
        <v>1</v>
      </c>
      <c r="L646">
        <v>2</v>
      </c>
      <c r="M646">
        <v>3</v>
      </c>
      <c r="N646">
        <v>6</v>
      </c>
      <c r="O646">
        <v>4</v>
      </c>
      <c r="P646">
        <v>0</v>
      </c>
      <c r="Q646">
        <v>2</v>
      </c>
      <c r="R646">
        <f t="array" ref="R646">SUM(B646:Q646*TRANSPOSE($V$18:$V$33))+$V$17</f>
        <v>0.24858103786402175</v>
      </c>
      <c r="S646" s="9">
        <f t="shared" si="10"/>
        <v>0.56182087021206706</v>
      </c>
    </row>
    <row r="647" spans="1:19" x14ac:dyDescent="0.3">
      <c r="A647">
        <v>1</v>
      </c>
      <c r="B647">
        <v>29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3</v>
      </c>
      <c r="I647">
        <v>2</v>
      </c>
      <c r="J647">
        <v>6</v>
      </c>
      <c r="K647">
        <v>1</v>
      </c>
      <c r="L647">
        <v>3</v>
      </c>
      <c r="M647">
        <v>3</v>
      </c>
      <c r="N647">
        <v>3</v>
      </c>
      <c r="O647">
        <v>2</v>
      </c>
      <c r="P647">
        <v>0</v>
      </c>
      <c r="Q647">
        <v>2</v>
      </c>
      <c r="R647">
        <f t="array" ref="R647">SUM(B647:Q647*TRANSPOSE($V$18:$V$33))+$V$17</f>
        <v>0.36815390535732562</v>
      </c>
      <c r="S647" s="9">
        <f t="shared" si="10"/>
        <v>0.59100359489442145</v>
      </c>
    </row>
    <row r="648" spans="1:19" x14ac:dyDescent="0.3">
      <c r="A648">
        <v>0</v>
      </c>
      <c r="B648">
        <v>53</v>
      </c>
      <c r="C648">
        <v>2</v>
      </c>
      <c r="D648">
        <v>8</v>
      </c>
      <c r="E648">
        <v>1</v>
      </c>
      <c r="F648">
        <v>0</v>
      </c>
      <c r="G648">
        <v>3</v>
      </c>
      <c r="H648">
        <v>4</v>
      </c>
      <c r="I648">
        <v>1</v>
      </c>
      <c r="J648">
        <v>5</v>
      </c>
      <c r="K648">
        <v>0</v>
      </c>
      <c r="L648">
        <v>3</v>
      </c>
      <c r="M648">
        <v>3</v>
      </c>
      <c r="N648">
        <v>2</v>
      </c>
      <c r="O648">
        <v>0</v>
      </c>
      <c r="P648">
        <v>2</v>
      </c>
      <c r="Q648">
        <v>2</v>
      </c>
      <c r="R648">
        <f t="array" ref="R648">SUM(B648:Q648*TRANSPOSE($V$18:$V$33))+$V$17</f>
        <v>0.10689741468701208</v>
      </c>
      <c r="S648" s="9">
        <f t="shared" si="10"/>
        <v>0.52669617132966817</v>
      </c>
    </row>
    <row r="649" spans="1:19" x14ac:dyDescent="0.3">
      <c r="A649">
        <v>0</v>
      </c>
      <c r="B649">
        <v>35</v>
      </c>
      <c r="C649">
        <v>1</v>
      </c>
      <c r="D649">
        <v>25</v>
      </c>
      <c r="E649">
        <v>4</v>
      </c>
      <c r="F649">
        <v>0</v>
      </c>
      <c r="G649">
        <v>2</v>
      </c>
      <c r="H649">
        <v>2</v>
      </c>
      <c r="I649">
        <v>1</v>
      </c>
      <c r="J649">
        <v>3</v>
      </c>
      <c r="K649">
        <v>0</v>
      </c>
      <c r="L649">
        <v>1</v>
      </c>
      <c r="M649">
        <v>3</v>
      </c>
      <c r="N649">
        <v>13</v>
      </c>
      <c r="O649">
        <v>10</v>
      </c>
      <c r="P649">
        <v>4</v>
      </c>
      <c r="Q649">
        <v>8</v>
      </c>
      <c r="R649">
        <f t="array" ref="R649">SUM(B649:Q649*TRANSPOSE($V$18:$V$33))+$V$17</f>
        <v>0.14890283008699523</v>
      </c>
      <c r="S649" s="9">
        <f t="shared" si="10"/>
        <v>0.53715324041202506</v>
      </c>
    </row>
    <row r="650" spans="1:19" x14ac:dyDescent="0.3">
      <c r="A650">
        <v>0</v>
      </c>
      <c r="B650">
        <v>37</v>
      </c>
      <c r="C650">
        <v>2</v>
      </c>
      <c r="D650">
        <v>21</v>
      </c>
      <c r="E650">
        <v>3</v>
      </c>
      <c r="F650">
        <v>1</v>
      </c>
      <c r="G650">
        <v>3</v>
      </c>
      <c r="H650">
        <v>4</v>
      </c>
      <c r="I650">
        <v>1</v>
      </c>
      <c r="J650">
        <v>5</v>
      </c>
      <c r="K650">
        <v>0</v>
      </c>
      <c r="L650">
        <v>2</v>
      </c>
      <c r="M650">
        <v>3</v>
      </c>
      <c r="N650">
        <v>5</v>
      </c>
      <c r="O650">
        <v>4</v>
      </c>
      <c r="P650">
        <v>0</v>
      </c>
      <c r="Q650">
        <v>0</v>
      </c>
      <c r="R650">
        <f t="array" ref="R650">SUM(B650:Q650*TRANSPOSE($V$18:$V$33))+$V$17</f>
        <v>0.11622523347076585</v>
      </c>
      <c r="S650" s="9">
        <f t="shared" si="10"/>
        <v>0.52902064150290451</v>
      </c>
    </row>
    <row r="651" spans="1:19" x14ac:dyDescent="0.3">
      <c r="A651">
        <v>0</v>
      </c>
      <c r="B651">
        <v>53</v>
      </c>
      <c r="C651">
        <v>1</v>
      </c>
      <c r="D651">
        <v>23</v>
      </c>
      <c r="E651">
        <v>4</v>
      </c>
      <c r="F651">
        <v>1</v>
      </c>
      <c r="G651">
        <v>3</v>
      </c>
      <c r="H651">
        <v>4</v>
      </c>
      <c r="I651">
        <v>0</v>
      </c>
      <c r="J651">
        <v>6</v>
      </c>
      <c r="K651">
        <v>0</v>
      </c>
      <c r="L651">
        <v>3</v>
      </c>
      <c r="M651">
        <v>3</v>
      </c>
      <c r="N651">
        <v>12</v>
      </c>
      <c r="O651">
        <v>9</v>
      </c>
      <c r="P651">
        <v>3</v>
      </c>
      <c r="Q651">
        <v>8</v>
      </c>
      <c r="R651">
        <f t="array" ref="R651">SUM(B651:Q651*TRANSPOSE($V$18:$V$33))+$V$17</f>
        <v>-7.6840628317321302E-2</v>
      </c>
      <c r="S651" s="9">
        <f t="shared" si="10"/>
        <v>0.48080127836633807</v>
      </c>
    </row>
    <row r="652" spans="1:19" x14ac:dyDescent="0.3">
      <c r="A652">
        <v>0</v>
      </c>
      <c r="B652">
        <v>43</v>
      </c>
      <c r="C652">
        <v>1</v>
      </c>
      <c r="D652">
        <v>1</v>
      </c>
      <c r="E652">
        <v>4</v>
      </c>
      <c r="F652">
        <v>1</v>
      </c>
      <c r="G652">
        <v>3</v>
      </c>
      <c r="H652">
        <v>4</v>
      </c>
      <c r="I652">
        <v>1</v>
      </c>
      <c r="J652">
        <v>4</v>
      </c>
      <c r="K652">
        <v>0</v>
      </c>
      <c r="L652">
        <v>2</v>
      </c>
      <c r="M652">
        <v>2</v>
      </c>
      <c r="N652">
        <v>5</v>
      </c>
      <c r="O652">
        <v>2</v>
      </c>
      <c r="P652">
        <v>2</v>
      </c>
      <c r="Q652">
        <v>2</v>
      </c>
      <c r="R652">
        <f t="array" ref="R652">SUM(B652:Q652*TRANSPOSE($V$18:$V$33))+$V$17</f>
        <v>-2.8943822720241652E-2</v>
      </c>
      <c r="S652" s="9">
        <f t="shared" si="10"/>
        <v>0.4927652995323864</v>
      </c>
    </row>
    <row r="653" spans="1:19" x14ac:dyDescent="0.3">
      <c r="A653">
        <v>0</v>
      </c>
      <c r="B653">
        <v>47</v>
      </c>
      <c r="C653">
        <v>2</v>
      </c>
      <c r="D653">
        <v>2</v>
      </c>
      <c r="E653">
        <v>3</v>
      </c>
      <c r="F653">
        <v>1</v>
      </c>
      <c r="G653">
        <v>3</v>
      </c>
      <c r="H653">
        <v>4</v>
      </c>
      <c r="I653">
        <v>1</v>
      </c>
      <c r="J653">
        <v>0</v>
      </c>
      <c r="K653">
        <v>1</v>
      </c>
      <c r="L653">
        <v>1</v>
      </c>
      <c r="M653">
        <v>3</v>
      </c>
      <c r="N653">
        <v>7</v>
      </c>
      <c r="O653">
        <v>6</v>
      </c>
      <c r="P653">
        <v>7</v>
      </c>
      <c r="Q653">
        <v>7</v>
      </c>
      <c r="R653">
        <f t="array" ref="R653">SUM(B653:Q653*TRANSPOSE($V$18:$V$33))+$V$17</f>
        <v>0.14232879103049079</v>
      </c>
      <c r="S653" s="9">
        <f t="shared" si="10"/>
        <v>0.53551858134225194</v>
      </c>
    </row>
    <row r="654" spans="1:19" x14ac:dyDescent="0.3">
      <c r="A654">
        <v>0</v>
      </c>
      <c r="B654">
        <v>37</v>
      </c>
      <c r="C654">
        <v>2</v>
      </c>
      <c r="D654">
        <v>19</v>
      </c>
      <c r="E654">
        <v>1</v>
      </c>
      <c r="F654">
        <v>0</v>
      </c>
      <c r="G654">
        <v>3</v>
      </c>
      <c r="H654">
        <v>2</v>
      </c>
      <c r="I654">
        <v>0</v>
      </c>
      <c r="J654">
        <v>1</v>
      </c>
      <c r="K654">
        <v>1</v>
      </c>
      <c r="L654">
        <v>4</v>
      </c>
      <c r="M654">
        <v>3</v>
      </c>
      <c r="N654">
        <v>10</v>
      </c>
      <c r="O654">
        <v>0</v>
      </c>
      <c r="P654">
        <v>0</v>
      </c>
      <c r="Q654">
        <v>9</v>
      </c>
      <c r="R654">
        <f t="array" ref="R654">SUM(B654:Q654*TRANSPOSE($V$18:$V$33))+$V$17</f>
        <v>0.46042107494596501</v>
      </c>
      <c r="S654" s="9">
        <f t="shared" si="10"/>
        <v>0.61310273820204808</v>
      </c>
    </row>
    <row r="655" spans="1:19" x14ac:dyDescent="0.3">
      <c r="A655">
        <v>0</v>
      </c>
      <c r="B655">
        <v>50</v>
      </c>
      <c r="C655">
        <v>1</v>
      </c>
      <c r="D655">
        <v>2</v>
      </c>
      <c r="E655">
        <v>1</v>
      </c>
      <c r="F655">
        <v>0</v>
      </c>
      <c r="G655">
        <v>3</v>
      </c>
      <c r="H655">
        <v>1</v>
      </c>
      <c r="I655">
        <v>2</v>
      </c>
      <c r="J655">
        <v>1</v>
      </c>
      <c r="K655">
        <v>0</v>
      </c>
      <c r="L655">
        <v>4</v>
      </c>
      <c r="M655">
        <v>3</v>
      </c>
      <c r="N655">
        <v>31</v>
      </c>
      <c r="O655">
        <v>6</v>
      </c>
      <c r="P655">
        <v>14</v>
      </c>
      <c r="Q655">
        <v>7</v>
      </c>
      <c r="R655">
        <f t="array" ref="R655">SUM(B655:Q655*TRANSPOSE($V$18:$V$33))+$V$17</f>
        <v>0.11087989411098331</v>
      </c>
      <c r="S655" s="9">
        <f t="shared" si="10"/>
        <v>0.52768874316637104</v>
      </c>
    </row>
    <row r="656" spans="1:19" x14ac:dyDescent="0.3">
      <c r="A656">
        <v>0</v>
      </c>
      <c r="B656">
        <v>39</v>
      </c>
      <c r="C656">
        <v>0</v>
      </c>
      <c r="D656">
        <v>2</v>
      </c>
      <c r="E656">
        <v>4</v>
      </c>
      <c r="F656">
        <v>1</v>
      </c>
      <c r="G656">
        <v>2</v>
      </c>
      <c r="H656">
        <v>4</v>
      </c>
      <c r="I656">
        <v>1</v>
      </c>
      <c r="J656">
        <v>8</v>
      </c>
      <c r="K656">
        <v>0</v>
      </c>
      <c r="L656">
        <v>3</v>
      </c>
      <c r="M656">
        <v>3</v>
      </c>
      <c r="N656">
        <v>5</v>
      </c>
      <c r="O656">
        <v>4</v>
      </c>
      <c r="P656">
        <v>0</v>
      </c>
      <c r="Q656">
        <v>4</v>
      </c>
      <c r="R656">
        <f t="array" ref="R656">SUM(B656:Q656*TRANSPOSE($V$18:$V$33))+$V$17</f>
        <v>-3.6735208872322067E-2</v>
      </c>
      <c r="S656" s="9">
        <f t="shared" si="10"/>
        <v>0.49081818231365892</v>
      </c>
    </row>
    <row r="657" spans="1:19" x14ac:dyDescent="0.3">
      <c r="A657">
        <v>0</v>
      </c>
      <c r="B657">
        <v>33</v>
      </c>
      <c r="C657">
        <v>0</v>
      </c>
      <c r="D657">
        <v>3</v>
      </c>
      <c r="E657">
        <v>4</v>
      </c>
      <c r="F657">
        <v>0</v>
      </c>
      <c r="G657">
        <v>3</v>
      </c>
      <c r="H657">
        <v>2</v>
      </c>
      <c r="I657">
        <v>2</v>
      </c>
      <c r="J657">
        <v>3</v>
      </c>
      <c r="K657">
        <v>1</v>
      </c>
      <c r="L657">
        <v>3</v>
      </c>
      <c r="M657">
        <v>4</v>
      </c>
      <c r="N657">
        <v>4</v>
      </c>
      <c r="O657">
        <v>3</v>
      </c>
      <c r="P657">
        <v>0</v>
      </c>
      <c r="Q657">
        <v>3</v>
      </c>
      <c r="R657">
        <f t="array" ref="R657">SUM(B657:Q657*TRANSPOSE($V$18:$V$33))+$V$17</f>
        <v>0.12063775457550718</v>
      </c>
      <c r="S657" s="9">
        <f t="shared" si="10"/>
        <v>0.53011979905212969</v>
      </c>
    </row>
    <row r="658" spans="1:19" x14ac:dyDescent="0.3">
      <c r="A658">
        <v>1</v>
      </c>
      <c r="B658">
        <v>32</v>
      </c>
      <c r="C658">
        <v>1</v>
      </c>
      <c r="D658">
        <v>25</v>
      </c>
      <c r="E658">
        <v>1</v>
      </c>
      <c r="F658">
        <v>0</v>
      </c>
      <c r="G658">
        <v>3</v>
      </c>
      <c r="H658">
        <v>4</v>
      </c>
      <c r="I658">
        <v>0</v>
      </c>
      <c r="J658">
        <v>1</v>
      </c>
      <c r="K658">
        <v>1</v>
      </c>
      <c r="L658">
        <v>3</v>
      </c>
      <c r="M658">
        <v>1</v>
      </c>
      <c r="N658">
        <v>1</v>
      </c>
      <c r="O658">
        <v>0</v>
      </c>
      <c r="P658">
        <v>0</v>
      </c>
      <c r="Q658">
        <v>1</v>
      </c>
      <c r="R658">
        <f t="array" ref="R658">SUM(B658:Q658*TRANSPOSE($V$18:$V$33))+$V$17</f>
        <v>0.53869792262914284</v>
      </c>
      <c r="S658" s="9">
        <f t="shared" si="10"/>
        <v>0.63149647167027922</v>
      </c>
    </row>
    <row r="659" spans="1:19" x14ac:dyDescent="0.3">
      <c r="A659">
        <v>0</v>
      </c>
      <c r="B659">
        <v>29</v>
      </c>
      <c r="C659">
        <v>1</v>
      </c>
      <c r="D659">
        <v>7</v>
      </c>
      <c r="E659">
        <v>1</v>
      </c>
      <c r="F659">
        <v>1</v>
      </c>
      <c r="G659">
        <v>2</v>
      </c>
      <c r="H659">
        <v>4</v>
      </c>
      <c r="I659">
        <v>2</v>
      </c>
      <c r="J659">
        <v>6</v>
      </c>
      <c r="K659">
        <v>0</v>
      </c>
      <c r="L659">
        <v>3</v>
      </c>
      <c r="M659">
        <v>3</v>
      </c>
      <c r="N659">
        <v>4</v>
      </c>
      <c r="O659">
        <v>3</v>
      </c>
      <c r="P659">
        <v>0</v>
      </c>
      <c r="Q659">
        <v>3</v>
      </c>
      <c r="R659">
        <f t="array" ref="R659">SUM(B659:Q659*TRANSPOSE($V$18:$V$33))+$V$17</f>
        <v>0.11827771526342501</v>
      </c>
      <c r="S659" s="9">
        <f t="shared" si="10"/>
        <v>0.52953194970043205</v>
      </c>
    </row>
    <row r="660" spans="1:19" x14ac:dyDescent="0.3">
      <c r="A660">
        <v>0</v>
      </c>
      <c r="B660">
        <v>44</v>
      </c>
      <c r="C660">
        <v>1</v>
      </c>
      <c r="D660">
        <v>9</v>
      </c>
      <c r="E660">
        <v>2</v>
      </c>
      <c r="F660">
        <v>0</v>
      </c>
      <c r="G660">
        <v>3</v>
      </c>
      <c r="H660">
        <v>1</v>
      </c>
      <c r="I660">
        <v>1</v>
      </c>
      <c r="J660">
        <v>1</v>
      </c>
      <c r="K660">
        <v>1</v>
      </c>
      <c r="L660">
        <v>4</v>
      </c>
      <c r="M660">
        <v>3</v>
      </c>
      <c r="N660">
        <v>8</v>
      </c>
      <c r="O660">
        <v>7</v>
      </c>
      <c r="P660">
        <v>7</v>
      </c>
      <c r="Q660">
        <v>1</v>
      </c>
      <c r="R660">
        <f t="array" ref="R660">SUM(B660:Q660*TRANSPOSE($V$18:$V$33))+$V$17</f>
        <v>0.34808217090633442</v>
      </c>
      <c r="S660" s="9">
        <f t="shared" si="10"/>
        <v>0.58614367841639181</v>
      </c>
    </row>
    <row r="661" spans="1:19" x14ac:dyDescent="0.3">
      <c r="A661">
        <v>0</v>
      </c>
      <c r="B661">
        <v>28</v>
      </c>
      <c r="C661">
        <v>2</v>
      </c>
      <c r="D661">
        <v>5</v>
      </c>
      <c r="E661">
        <v>1</v>
      </c>
      <c r="F661">
        <v>0</v>
      </c>
      <c r="G661">
        <v>3</v>
      </c>
      <c r="H661">
        <v>4</v>
      </c>
      <c r="I661">
        <v>0</v>
      </c>
      <c r="J661">
        <v>1</v>
      </c>
      <c r="K661">
        <v>0</v>
      </c>
      <c r="L661">
        <v>2</v>
      </c>
      <c r="M661">
        <v>3</v>
      </c>
      <c r="N661">
        <v>4</v>
      </c>
      <c r="O661">
        <v>2</v>
      </c>
      <c r="P661">
        <v>0</v>
      </c>
      <c r="Q661">
        <v>2</v>
      </c>
      <c r="R661">
        <f t="array" ref="R661">SUM(B661:Q661*TRANSPOSE($V$18:$V$33))+$V$17</f>
        <v>0.25720243779946339</v>
      </c>
      <c r="S661" s="9">
        <f t="shared" si="10"/>
        <v>0.56394190720439619</v>
      </c>
    </row>
    <row r="662" spans="1:19" x14ac:dyDescent="0.3">
      <c r="A662">
        <v>1</v>
      </c>
      <c r="B662">
        <v>58</v>
      </c>
      <c r="C662">
        <v>1</v>
      </c>
      <c r="D662">
        <v>2</v>
      </c>
      <c r="E662">
        <v>4</v>
      </c>
      <c r="F662">
        <v>0</v>
      </c>
      <c r="G662">
        <v>2</v>
      </c>
      <c r="H662">
        <v>4</v>
      </c>
      <c r="I662">
        <v>2</v>
      </c>
      <c r="J662">
        <v>9</v>
      </c>
      <c r="K662">
        <v>1</v>
      </c>
      <c r="L662">
        <v>4</v>
      </c>
      <c r="M662">
        <v>2</v>
      </c>
      <c r="N662">
        <v>1</v>
      </c>
      <c r="O662">
        <v>0</v>
      </c>
      <c r="P662">
        <v>0</v>
      </c>
      <c r="Q662">
        <v>0</v>
      </c>
      <c r="R662">
        <f t="array" ref="R662">SUM(B662:Q662*TRANSPOSE($V$18:$V$33))+$V$17</f>
        <v>0.15479474587787823</v>
      </c>
      <c r="S662" s="9">
        <f t="shared" si="10"/>
        <v>0.53861760973599626</v>
      </c>
    </row>
    <row r="663" spans="1:19" x14ac:dyDescent="0.3">
      <c r="A663">
        <v>0</v>
      </c>
      <c r="B663">
        <v>43</v>
      </c>
      <c r="C663">
        <v>1</v>
      </c>
      <c r="D663">
        <v>8</v>
      </c>
      <c r="E663">
        <v>1</v>
      </c>
      <c r="F663">
        <v>1</v>
      </c>
      <c r="G663">
        <v>3</v>
      </c>
      <c r="H663">
        <v>2</v>
      </c>
      <c r="I663">
        <v>2</v>
      </c>
      <c r="J663">
        <v>4</v>
      </c>
      <c r="K663">
        <v>0</v>
      </c>
      <c r="L663">
        <v>3</v>
      </c>
      <c r="M663">
        <v>4</v>
      </c>
      <c r="N663">
        <v>1</v>
      </c>
      <c r="O663">
        <v>0</v>
      </c>
      <c r="P663">
        <v>0</v>
      </c>
      <c r="Q663">
        <v>0</v>
      </c>
      <c r="R663">
        <f t="array" ref="R663">SUM(B663:Q663*TRANSPOSE($V$18:$V$33))+$V$17</f>
        <v>5.0128719191182003E-2</v>
      </c>
      <c r="S663" s="9">
        <f t="shared" si="10"/>
        <v>0.51252825755218345</v>
      </c>
    </row>
    <row r="664" spans="1:19" x14ac:dyDescent="0.3">
      <c r="A664">
        <v>1</v>
      </c>
      <c r="B664">
        <v>20</v>
      </c>
      <c r="C664">
        <v>2</v>
      </c>
      <c r="D664">
        <v>2</v>
      </c>
      <c r="E664">
        <v>3</v>
      </c>
      <c r="F664">
        <v>1</v>
      </c>
      <c r="G664">
        <v>2</v>
      </c>
      <c r="H664">
        <v>3</v>
      </c>
      <c r="I664">
        <v>0</v>
      </c>
      <c r="J664">
        <v>1</v>
      </c>
      <c r="K664">
        <v>0</v>
      </c>
      <c r="L664">
        <v>4</v>
      </c>
      <c r="M664">
        <v>2</v>
      </c>
      <c r="N664">
        <v>2</v>
      </c>
      <c r="O664">
        <v>2</v>
      </c>
      <c r="P664">
        <v>0</v>
      </c>
      <c r="Q664">
        <v>2</v>
      </c>
      <c r="R664">
        <f t="array" ref="R664">SUM(B664:Q664*TRANSPOSE($V$18:$V$33))+$V$17</f>
        <v>0.26413434119274926</v>
      </c>
      <c r="S664" s="9">
        <f t="shared" si="10"/>
        <v>0.56564560286712839</v>
      </c>
    </row>
    <row r="665" spans="1:19" x14ac:dyDescent="0.3">
      <c r="A665">
        <v>1</v>
      </c>
      <c r="B665">
        <v>21</v>
      </c>
      <c r="C665">
        <v>1</v>
      </c>
      <c r="D665">
        <v>18</v>
      </c>
      <c r="E665">
        <v>4</v>
      </c>
      <c r="F665">
        <v>1</v>
      </c>
      <c r="G665">
        <v>3</v>
      </c>
      <c r="H665">
        <v>4</v>
      </c>
      <c r="I665">
        <v>0</v>
      </c>
      <c r="J665">
        <v>1</v>
      </c>
      <c r="K665">
        <v>0</v>
      </c>
      <c r="L665">
        <v>1</v>
      </c>
      <c r="M665">
        <v>2</v>
      </c>
      <c r="N665">
        <v>1</v>
      </c>
      <c r="O665">
        <v>0</v>
      </c>
      <c r="P665">
        <v>0</v>
      </c>
      <c r="Q665">
        <v>0</v>
      </c>
      <c r="R665">
        <f t="array" ref="R665">SUM(B665:Q665*TRANSPOSE($V$18:$V$33))+$V$17</f>
        <v>0.23578542880527209</v>
      </c>
      <c r="S665" s="9">
        <f t="shared" si="10"/>
        <v>0.55866874688226142</v>
      </c>
    </row>
    <row r="666" spans="1:19" x14ac:dyDescent="0.3">
      <c r="A666">
        <v>0</v>
      </c>
      <c r="B666">
        <v>36</v>
      </c>
      <c r="C666">
        <v>1</v>
      </c>
      <c r="D666">
        <v>14</v>
      </c>
      <c r="E666">
        <v>3</v>
      </c>
      <c r="F666">
        <v>0</v>
      </c>
      <c r="G666">
        <v>3</v>
      </c>
      <c r="H666">
        <v>4</v>
      </c>
      <c r="I666">
        <v>1</v>
      </c>
      <c r="J666">
        <v>0</v>
      </c>
      <c r="K666">
        <v>1</v>
      </c>
      <c r="L666">
        <v>1</v>
      </c>
      <c r="M666">
        <v>2</v>
      </c>
      <c r="N666">
        <v>16</v>
      </c>
      <c r="O666">
        <v>8</v>
      </c>
      <c r="P666">
        <v>4</v>
      </c>
      <c r="Q666">
        <v>11</v>
      </c>
      <c r="R666">
        <f t="array" ref="R666">SUM(B666:Q666*TRANSPOSE($V$18:$V$33))+$V$17</f>
        <v>0.20457138650391471</v>
      </c>
      <c r="S666" s="9">
        <f t="shared" si="10"/>
        <v>0.55095998393520973</v>
      </c>
    </row>
    <row r="667" spans="1:19" x14ac:dyDescent="0.3">
      <c r="A667">
        <v>0</v>
      </c>
      <c r="B667">
        <v>47</v>
      </c>
      <c r="C667">
        <v>2</v>
      </c>
      <c r="D667">
        <v>2</v>
      </c>
      <c r="E667">
        <v>4</v>
      </c>
      <c r="F667">
        <v>1</v>
      </c>
      <c r="G667">
        <v>2</v>
      </c>
      <c r="H667">
        <v>4</v>
      </c>
      <c r="I667">
        <v>0</v>
      </c>
      <c r="J667">
        <v>1</v>
      </c>
      <c r="K667">
        <v>1</v>
      </c>
      <c r="L667">
        <v>1</v>
      </c>
      <c r="M667">
        <v>2</v>
      </c>
      <c r="N667">
        <v>3</v>
      </c>
      <c r="O667">
        <v>2</v>
      </c>
      <c r="P667">
        <v>1</v>
      </c>
      <c r="Q667">
        <v>2</v>
      </c>
      <c r="R667">
        <f t="array" ref="R667">SUM(B667:Q667*TRANSPOSE($V$18:$V$33))+$V$17</f>
        <v>0.29911398682784496</v>
      </c>
      <c r="S667" s="9">
        <f t="shared" si="10"/>
        <v>0.57421832675142459</v>
      </c>
    </row>
    <row r="668" spans="1:19" x14ac:dyDescent="0.3">
      <c r="A668">
        <v>1</v>
      </c>
      <c r="B668">
        <v>22</v>
      </c>
      <c r="C668">
        <v>1</v>
      </c>
      <c r="D668">
        <v>3</v>
      </c>
      <c r="E668">
        <v>2</v>
      </c>
      <c r="F668">
        <v>1</v>
      </c>
      <c r="G668">
        <v>3</v>
      </c>
      <c r="H668">
        <v>3</v>
      </c>
      <c r="I668">
        <v>1</v>
      </c>
      <c r="J668">
        <v>0</v>
      </c>
      <c r="K668">
        <v>1</v>
      </c>
      <c r="L668">
        <v>1</v>
      </c>
      <c r="M668">
        <v>4</v>
      </c>
      <c r="N668">
        <v>3</v>
      </c>
      <c r="O668">
        <v>2</v>
      </c>
      <c r="P668">
        <v>0</v>
      </c>
      <c r="Q668">
        <v>2</v>
      </c>
      <c r="R668">
        <f t="array" ref="R668">SUM(B668:Q668*TRANSPOSE($V$18:$V$33))+$V$17</f>
        <v>0.32505719625000529</v>
      </c>
      <c r="S668" s="9">
        <f t="shared" si="10"/>
        <v>0.58054802564260144</v>
      </c>
    </row>
    <row r="669" spans="1:19" x14ac:dyDescent="0.3">
      <c r="A669">
        <v>1</v>
      </c>
      <c r="B669">
        <v>41</v>
      </c>
      <c r="C669">
        <v>1</v>
      </c>
      <c r="D669">
        <v>2</v>
      </c>
      <c r="E669">
        <v>2</v>
      </c>
      <c r="F669">
        <v>1</v>
      </c>
      <c r="G669">
        <v>1</v>
      </c>
      <c r="H669">
        <v>4</v>
      </c>
      <c r="I669">
        <v>2</v>
      </c>
      <c r="J669">
        <v>4</v>
      </c>
      <c r="K669">
        <v>1</v>
      </c>
      <c r="L669">
        <v>3</v>
      </c>
      <c r="M669">
        <v>2</v>
      </c>
      <c r="N669">
        <v>7</v>
      </c>
      <c r="O669">
        <v>7</v>
      </c>
      <c r="P669">
        <v>1</v>
      </c>
      <c r="Q669">
        <v>0</v>
      </c>
      <c r="R669">
        <f t="array" ref="R669">SUM(B669:Q669*TRANSPOSE($V$18:$V$33))+$V$17</f>
        <v>0.26330429173019632</v>
      </c>
      <c r="S669" s="9">
        <f t="shared" si="10"/>
        <v>0.56544167751718</v>
      </c>
    </row>
    <row r="670" spans="1:19" x14ac:dyDescent="0.3">
      <c r="A670">
        <v>0</v>
      </c>
      <c r="B670">
        <v>28</v>
      </c>
      <c r="C670">
        <v>1</v>
      </c>
      <c r="D670">
        <v>9</v>
      </c>
      <c r="E670">
        <v>3</v>
      </c>
      <c r="F670">
        <v>1</v>
      </c>
      <c r="G670">
        <v>3</v>
      </c>
      <c r="H670">
        <v>3</v>
      </c>
      <c r="I670">
        <v>2</v>
      </c>
      <c r="J670">
        <v>5</v>
      </c>
      <c r="K670">
        <v>0</v>
      </c>
      <c r="L670">
        <v>2</v>
      </c>
      <c r="M670">
        <v>3</v>
      </c>
      <c r="N670">
        <v>2</v>
      </c>
      <c r="O670">
        <v>2</v>
      </c>
      <c r="P670">
        <v>2</v>
      </c>
      <c r="Q670">
        <v>2</v>
      </c>
      <c r="R670">
        <f t="array" ref="R670">SUM(B670:Q670*TRANSPOSE($V$18:$V$33))+$V$17</f>
        <v>7.7375842441306575E-2</v>
      </c>
      <c r="S670" s="9">
        <f t="shared" si="10"/>
        <v>0.5193323126609779</v>
      </c>
    </row>
    <row r="671" spans="1:19" x14ac:dyDescent="0.3">
      <c r="A671">
        <v>1</v>
      </c>
      <c r="B671">
        <v>39</v>
      </c>
      <c r="C671">
        <v>1</v>
      </c>
      <c r="D671">
        <v>6</v>
      </c>
      <c r="E671">
        <v>4</v>
      </c>
      <c r="F671">
        <v>0</v>
      </c>
      <c r="G671">
        <v>3</v>
      </c>
      <c r="H671">
        <v>1</v>
      </c>
      <c r="I671">
        <v>1</v>
      </c>
      <c r="J671">
        <v>7</v>
      </c>
      <c r="K671">
        <v>1</v>
      </c>
      <c r="L671">
        <v>4</v>
      </c>
      <c r="M671">
        <v>1</v>
      </c>
      <c r="N671">
        <v>2</v>
      </c>
      <c r="O671">
        <v>2</v>
      </c>
      <c r="P671">
        <v>2</v>
      </c>
      <c r="Q671">
        <v>2</v>
      </c>
      <c r="R671">
        <f t="array" ref="R671">SUM(B671:Q671*TRANSPOSE($V$18:$V$33))+$V$17</f>
        <v>0.40814127036814207</v>
      </c>
      <c r="S671" s="9">
        <f t="shared" si="10"/>
        <v>0.6006319558505</v>
      </c>
    </row>
    <row r="672" spans="1:19" x14ac:dyDescent="0.3">
      <c r="A672">
        <v>0</v>
      </c>
      <c r="B672">
        <v>27</v>
      </c>
      <c r="C672">
        <v>1</v>
      </c>
      <c r="D672">
        <v>4</v>
      </c>
      <c r="E672">
        <v>2</v>
      </c>
      <c r="F672">
        <v>1</v>
      </c>
      <c r="G672">
        <v>3</v>
      </c>
      <c r="H672">
        <v>3</v>
      </c>
      <c r="I672">
        <v>0</v>
      </c>
      <c r="J672">
        <v>1</v>
      </c>
      <c r="K672">
        <v>0</v>
      </c>
      <c r="L672">
        <v>3</v>
      </c>
      <c r="M672">
        <v>3</v>
      </c>
      <c r="N672">
        <v>1</v>
      </c>
      <c r="O672">
        <v>1</v>
      </c>
      <c r="P672">
        <v>0</v>
      </c>
      <c r="Q672">
        <v>0</v>
      </c>
      <c r="R672">
        <f t="array" ref="R672">SUM(B672:Q672*TRANSPOSE($V$18:$V$33))+$V$17</f>
        <v>0.18779729483983887</v>
      </c>
      <c r="S672" s="9">
        <f t="shared" si="10"/>
        <v>0.54680700000147009</v>
      </c>
    </row>
    <row r="673" spans="1:19" x14ac:dyDescent="0.3">
      <c r="A673">
        <v>0</v>
      </c>
      <c r="B673">
        <v>34</v>
      </c>
      <c r="C673">
        <v>1</v>
      </c>
      <c r="D673">
        <v>10</v>
      </c>
      <c r="E673">
        <v>2</v>
      </c>
      <c r="F673">
        <v>0</v>
      </c>
      <c r="G673">
        <v>3</v>
      </c>
      <c r="H673">
        <v>2</v>
      </c>
      <c r="I673">
        <v>2</v>
      </c>
      <c r="J673">
        <v>1</v>
      </c>
      <c r="K673">
        <v>0</v>
      </c>
      <c r="L673">
        <v>2</v>
      </c>
      <c r="M673">
        <v>3</v>
      </c>
      <c r="N673">
        <v>1</v>
      </c>
      <c r="O673">
        <v>0</v>
      </c>
      <c r="P673">
        <v>1</v>
      </c>
      <c r="Q673">
        <v>0</v>
      </c>
      <c r="R673">
        <f t="array" ref="R673">SUM(B673:Q673*TRANSPOSE($V$18:$V$33))+$V$17</f>
        <v>0.1327056906971813</v>
      </c>
      <c r="S673" s="9">
        <f t="shared" si="10"/>
        <v>0.53312439487895247</v>
      </c>
    </row>
    <row r="674" spans="1:19" x14ac:dyDescent="0.3">
      <c r="A674">
        <v>0</v>
      </c>
      <c r="B674">
        <v>42</v>
      </c>
      <c r="C674">
        <v>2</v>
      </c>
      <c r="D674">
        <v>14</v>
      </c>
      <c r="E674">
        <v>3</v>
      </c>
      <c r="F674">
        <v>1</v>
      </c>
      <c r="G674">
        <v>2</v>
      </c>
      <c r="H674">
        <v>3</v>
      </c>
      <c r="I674">
        <v>0</v>
      </c>
      <c r="J674">
        <v>7</v>
      </c>
      <c r="K674">
        <v>0</v>
      </c>
      <c r="L674">
        <v>1</v>
      </c>
      <c r="M674">
        <v>3</v>
      </c>
      <c r="N674">
        <v>5</v>
      </c>
      <c r="O674">
        <v>4</v>
      </c>
      <c r="P674">
        <v>0</v>
      </c>
      <c r="Q674">
        <v>3</v>
      </c>
      <c r="R674">
        <f t="array" ref="R674">SUM(B674:Q674*TRANSPOSE($V$18:$V$33))+$V$17</f>
        <v>0.2527250561068799</v>
      </c>
      <c r="S674" s="9">
        <f t="shared" si="10"/>
        <v>0.56284066861482918</v>
      </c>
    </row>
    <row r="675" spans="1:19" x14ac:dyDescent="0.3">
      <c r="A675">
        <v>0</v>
      </c>
      <c r="B675">
        <v>33</v>
      </c>
      <c r="C675">
        <v>1</v>
      </c>
      <c r="D675">
        <v>1</v>
      </c>
      <c r="E675">
        <v>3</v>
      </c>
      <c r="F675">
        <v>0</v>
      </c>
      <c r="G675">
        <v>2</v>
      </c>
      <c r="H675">
        <v>1</v>
      </c>
      <c r="I675">
        <v>0</v>
      </c>
      <c r="J675">
        <v>3</v>
      </c>
      <c r="K675">
        <v>1</v>
      </c>
      <c r="L675">
        <v>2</v>
      </c>
      <c r="M675">
        <v>3</v>
      </c>
      <c r="N675">
        <v>3</v>
      </c>
      <c r="O675">
        <v>2</v>
      </c>
      <c r="P675">
        <v>0</v>
      </c>
      <c r="Q675">
        <v>2</v>
      </c>
      <c r="R675">
        <f t="array" ref="R675">SUM(B675:Q675*TRANSPOSE($V$18:$V$33))+$V$17</f>
        <v>0.51067233455057415</v>
      </c>
      <c r="S675" s="9">
        <f t="shared" si="10"/>
        <v>0.62495166174523431</v>
      </c>
    </row>
    <row r="676" spans="1:19" x14ac:dyDescent="0.3">
      <c r="A676">
        <v>0</v>
      </c>
      <c r="B676">
        <v>58</v>
      </c>
      <c r="C676">
        <v>1</v>
      </c>
      <c r="D676">
        <v>5</v>
      </c>
      <c r="E676">
        <v>3</v>
      </c>
      <c r="F676">
        <v>1</v>
      </c>
      <c r="G676">
        <v>2</v>
      </c>
      <c r="H676">
        <v>2</v>
      </c>
      <c r="I676">
        <v>2</v>
      </c>
      <c r="J676">
        <v>2</v>
      </c>
      <c r="K676">
        <v>1</v>
      </c>
      <c r="L676">
        <v>4</v>
      </c>
      <c r="M676">
        <v>3</v>
      </c>
      <c r="N676">
        <v>6</v>
      </c>
      <c r="O676">
        <v>0</v>
      </c>
      <c r="P676">
        <v>0</v>
      </c>
      <c r="Q676">
        <v>4</v>
      </c>
      <c r="R676">
        <f t="array" ref="R676">SUM(B676:Q676*TRANSPOSE($V$18:$V$33))+$V$17</f>
        <v>8.7255921594949437E-2</v>
      </c>
      <c r="S676" s="9">
        <f t="shared" si="10"/>
        <v>0.52179789322461512</v>
      </c>
    </row>
    <row r="677" spans="1:19" x14ac:dyDescent="0.3">
      <c r="A677">
        <v>0</v>
      </c>
      <c r="B677">
        <v>31</v>
      </c>
      <c r="C677">
        <v>2</v>
      </c>
      <c r="D677">
        <v>7</v>
      </c>
      <c r="E677">
        <v>2</v>
      </c>
      <c r="F677">
        <v>0</v>
      </c>
      <c r="G677">
        <v>2</v>
      </c>
      <c r="H677">
        <v>3</v>
      </c>
      <c r="I677">
        <v>1</v>
      </c>
      <c r="J677">
        <v>3</v>
      </c>
      <c r="K677">
        <v>0</v>
      </c>
      <c r="L677">
        <v>2</v>
      </c>
      <c r="M677">
        <v>4</v>
      </c>
      <c r="N677">
        <v>7</v>
      </c>
      <c r="O677">
        <v>7</v>
      </c>
      <c r="P677">
        <v>5</v>
      </c>
      <c r="Q677">
        <v>2</v>
      </c>
      <c r="R677">
        <f t="array" ref="R677">SUM(B677:Q677*TRANSPOSE($V$18:$V$33))+$V$17</f>
        <v>0.23566586444369864</v>
      </c>
      <c r="S677" s="9">
        <f t="shared" si="10"/>
        <v>0.55863927018486625</v>
      </c>
    </row>
    <row r="678" spans="1:19" x14ac:dyDescent="0.3">
      <c r="A678">
        <v>0</v>
      </c>
      <c r="B678">
        <v>35</v>
      </c>
      <c r="C678">
        <v>1</v>
      </c>
      <c r="D678">
        <v>21</v>
      </c>
      <c r="E678">
        <v>4</v>
      </c>
      <c r="F678">
        <v>1</v>
      </c>
      <c r="G678">
        <v>3</v>
      </c>
      <c r="H678">
        <v>4</v>
      </c>
      <c r="I678">
        <v>1</v>
      </c>
      <c r="J678">
        <v>1</v>
      </c>
      <c r="K678">
        <v>1</v>
      </c>
      <c r="L678">
        <v>4</v>
      </c>
      <c r="M678">
        <v>1</v>
      </c>
      <c r="N678">
        <v>10</v>
      </c>
      <c r="O678">
        <v>6</v>
      </c>
      <c r="P678">
        <v>0</v>
      </c>
      <c r="Q678">
        <v>7</v>
      </c>
      <c r="R678">
        <f t="array" ref="R678">SUM(B678:Q678*TRANSPOSE($V$18:$V$33))+$V$17</f>
        <v>0.14359099748371851</v>
      </c>
      <c r="S678" s="9">
        <f t="shared" si="10"/>
        <v>0.53583249392813714</v>
      </c>
    </row>
    <row r="679" spans="1:19" x14ac:dyDescent="0.3">
      <c r="A679">
        <v>0</v>
      </c>
      <c r="B679">
        <v>49</v>
      </c>
      <c r="C679">
        <v>1</v>
      </c>
      <c r="D679">
        <v>8</v>
      </c>
      <c r="E679">
        <v>1</v>
      </c>
      <c r="F679">
        <v>1</v>
      </c>
      <c r="G679">
        <v>3</v>
      </c>
      <c r="H679">
        <v>2</v>
      </c>
      <c r="I679">
        <v>1</v>
      </c>
      <c r="J679">
        <v>4</v>
      </c>
      <c r="K679">
        <v>0</v>
      </c>
      <c r="L679">
        <v>3</v>
      </c>
      <c r="M679">
        <v>2</v>
      </c>
      <c r="N679">
        <v>26</v>
      </c>
      <c r="O679">
        <v>9</v>
      </c>
      <c r="P679">
        <v>1</v>
      </c>
      <c r="Q679">
        <v>7</v>
      </c>
      <c r="R679">
        <f t="array" ref="R679">SUM(B679:Q679*TRANSPOSE($V$18:$V$33))+$V$17</f>
        <v>3.6911640000637957E-2</v>
      </c>
      <c r="S679" s="9">
        <f t="shared" si="10"/>
        <v>0.50922590595098771</v>
      </c>
    </row>
    <row r="680" spans="1:19" x14ac:dyDescent="0.3">
      <c r="A680">
        <v>0</v>
      </c>
      <c r="B680">
        <v>48</v>
      </c>
      <c r="C680">
        <v>1</v>
      </c>
      <c r="D680">
        <v>20</v>
      </c>
      <c r="E680">
        <v>4</v>
      </c>
      <c r="F680">
        <v>0</v>
      </c>
      <c r="G680">
        <v>3</v>
      </c>
      <c r="H680">
        <v>3</v>
      </c>
      <c r="I680">
        <v>1</v>
      </c>
      <c r="J680">
        <v>4</v>
      </c>
      <c r="K680">
        <v>0</v>
      </c>
      <c r="L680">
        <v>1</v>
      </c>
      <c r="M680">
        <v>2</v>
      </c>
      <c r="N680">
        <v>0</v>
      </c>
      <c r="O680">
        <v>0</v>
      </c>
      <c r="P680">
        <v>0</v>
      </c>
      <c r="Q680">
        <v>0</v>
      </c>
      <c r="R680">
        <f t="array" ref="R680">SUM(B680:Q680*TRANSPOSE($V$18:$V$33))+$V$17</f>
        <v>0.11102122353713739</v>
      </c>
      <c r="S680" s="9">
        <f t="shared" si="10"/>
        <v>0.5277239633803289</v>
      </c>
    </row>
    <row r="681" spans="1:19" x14ac:dyDescent="0.3">
      <c r="A681">
        <v>0</v>
      </c>
      <c r="B681">
        <v>31</v>
      </c>
      <c r="C681">
        <v>2</v>
      </c>
      <c r="D681">
        <v>20</v>
      </c>
      <c r="E681">
        <v>4</v>
      </c>
      <c r="F681">
        <v>1</v>
      </c>
      <c r="G681">
        <v>3</v>
      </c>
      <c r="H681">
        <v>3</v>
      </c>
      <c r="I681">
        <v>1</v>
      </c>
      <c r="J681">
        <v>1</v>
      </c>
      <c r="K681">
        <v>0</v>
      </c>
      <c r="L681">
        <v>4</v>
      </c>
      <c r="M681">
        <v>2</v>
      </c>
      <c r="N681">
        <v>9</v>
      </c>
      <c r="O681">
        <v>8</v>
      </c>
      <c r="P681">
        <v>0</v>
      </c>
      <c r="Q681">
        <v>0</v>
      </c>
      <c r="R681">
        <f t="array" ref="R681">SUM(B681:Q681*TRANSPOSE($V$18:$V$33))+$V$17</f>
        <v>4.8087381181588951E-2</v>
      </c>
      <c r="S681" s="9">
        <f t="shared" si="10"/>
        <v>0.51201828346912082</v>
      </c>
    </row>
    <row r="682" spans="1:19" x14ac:dyDescent="0.3">
      <c r="A682">
        <v>0</v>
      </c>
      <c r="B682">
        <v>36</v>
      </c>
      <c r="C682">
        <v>1</v>
      </c>
      <c r="D682">
        <v>7</v>
      </c>
      <c r="E682">
        <v>2</v>
      </c>
      <c r="F682">
        <v>0</v>
      </c>
      <c r="G682">
        <v>3</v>
      </c>
      <c r="H682">
        <v>4</v>
      </c>
      <c r="I682">
        <v>0</v>
      </c>
      <c r="J682">
        <v>2</v>
      </c>
      <c r="K682">
        <v>0</v>
      </c>
      <c r="L682">
        <v>3</v>
      </c>
      <c r="M682">
        <v>3</v>
      </c>
      <c r="N682">
        <v>6</v>
      </c>
      <c r="O682">
        <v>2</v>
      </c>
      <c r="P682">
        <v>0</v>
      </c>
      <c r="Q682">
        <v>1</v>
      </c>
      <c r="R682">
        <f t="array" ref="R682">SUM(B682:Q682*TRANSPOSE($V$18:$V$33))+$V$17</f>
        <v>0.14191275117783497</v>
      </c>
      <c r="S682" s="9">
        <f t="shared" si="10"/>
        <v>0.53541510544467652</v>
      </c>
    </row>
    <row r="683" spans="1:19" x14ac:dyDescent="0.3">
      <c r="A683">
        <v>0</v>
      </c>
      <c r="B683">
        <v>38</v>
      </c>
      <c r="C683">
        <v>1</v>
      </c>
      <c r="D683">
        <v>1</v>
      </c>
      <c r="E683">
        <v>4</v>
      </c>
      <c r="F683">
        <v>1</v>
      </c>
      <c r="G683">
        <v>3</v>
      </c>
      <c r="H683">
        <v>1</v>
      </c>
      <c r="I683">
        <v>1</v>
      </c>
      <c r="J683">
        <v>1</v>
      </c>
      <c r="K683">
        <v>0</v>
      </c>
      <c r="L683">
        <v>2</v>
      </c>
      <c r="M683">
        <v>3</v>
      </c>
      <c r="N683">
        <v>15</v>
      </c>
      <c r="O683">
        <v>12</v>
      </c>
      <c r="P683">
        <v>5</v>
      </c>
      <c r="Q683">
        <v>11</v>
      </c>
      <c r="R683">
        <f t="array" ref="R683">SUM(B683:Q683*TRANSPOSE($V$18:$V$33))+$V$17</f>
        <v>-9.6064152080957421E-2</v>
      </c>
      <c r="S683" s="9">
        <f t="shared" si="10"/>
        <v>0.47600489827818049</v>
      </c>
    </row>
    <row r="684" spans="1:19" x14ac:dyDescent="0.3">
      <c r="A684">
        <v>0</v>
      </c>
      <c r="B684">
        <v>32</v>
      </c>
      <c r="C684">
        <v>1</v>
      </c>
      <c r="D684">
        <v>1</v>
      </c>
      <c r="E684">
        <v>3</v>
      </c>
      <c r="F684">
        <v>1</v>
      </c>
      <c r="G684">
        <v>2</v>
      </c>
      <c r="H684">
        <v>2</v>
      </c>
      <c r="I684">
        <v>1</v>
      </c>
      <c r="J684">
        <v>6</v>
      </c>
      <c r="K684">
        <v>0</v>
      </c>
      <c r="L684">
        <v>3</v>
      </c>
      <c r="M684">
        <v>3</v>
      </c>
      <c r="N684">
        <v>3</v>
      </c>
      <c r="O684">
        <v>0</v>
      </c>
      <c r="P684">
        <v>0</v>
      </c>
      <c r="Q684">
        <v>2</v>
      </c>
      <c r="R684">
        <f t="array" ref="R684">SUM(B684:Q684*TRANSPOSE($V$18:$V$33))+$V$17</f>
        <v>0.19352688088883274</v>
      </c>
      <c r="S684" s="9">
        <f t="shared" si="10"/>
        <v>0.5482263118951245</v>
      </c>
    </row>
    <row r="685" spans="1:19" x14ac:dyDescent="0.3">
      <c r="A685">
        <v>1</v>
      </c>
      <c r="B685">
        <v>25</v>
      </c>
      <c r="C685">
        <v>2</v>
      </c>
      <c r="D685">
        <v>19</v>
      </c>
      <c r="E685">
        <v>3</v>
      </c>
      <c r="F685">
        <v>0</v>
      </c>
      <c r="G685">
        <v>2</v>
      </c>
      <c r="H685">
        <v>2</v>
      </c>
      <c r="I685">
        <v>1</v>
      </c>
      <c r="J685">
        <v>1</v>
      </c>
      <c r="K685">
        <v>1</v>
      </c>
      <c r="L685">
        <v>3</v>
      </c>
      <c r="M685">
        <v>3</v>
      </c>
      <c r="N685">
        <v>1</v>
      </c>
      <c r="O685">
        <v>0</v>
      </c>
      <c r="P685">
        <v>0</v>
      </c>
      <c r="Q685">
        <v>0</v>
      </c>
      <c r="R685">
        <f t="array" ref="R685">SUM(B685:Q685*TRANSPOSE($V$18:$V$33))+$V$17</f>
        <v>0.53664249605606051</v>
      </c>
      <c r="S685" s="9">
        <f t="shared" si="10"/>
        <v>0.63101807654418329</v>
      </c>
    </row>
    <row r="686" spans="1:19" x14ac:dyDescent="0.3">
      <c r="A686">
        <v>0</v>
      </c>
      <c r="B686">
        <v>40</v>
      </c>
      <c r="C686">
        <v>2</v>
      </c>
      <c r="D686">
        <v>10</v>
      </c>
      <c r="E686">
        <v>1</v>
      </c>
      <c r="F686">
        <v>0</v>
      </c>
      <c r="G686">
        <v>2</v>
      </c>
      <c r="H686">
        <v>2</v>
      </c>
      <c r="I686">
        <v>2</v>
      </c>
      <c r="J686">
        <v>2</v>
      </c>
      <c r="K686">
        <v>0</v>
      </c>
      <c r="L686">
        <v>2</v>
      </c>
      <c r="M686">
        <v>2</v>
      </c>
      <c r="N686">
        <v>1</v>
      </c>
      <c r="O686">
        <v>0</v>
      </c>
      <c r="P686">
        <v>0</v>
      </c>
      <c r="Q686">
        <v>0</v>
      </c>
      <c r="R686">
        <f t="array" ref="R686">SUM(B686:Q686*TRANSPOSE($V$18:$V$33))+$V$17</f>
        <v>0.26401571681704261</v>
      </c>
      <c r="S686" s="9">
        <f t="shared" si="10"/>
        <v>0.56561646076157401</v>
      </c>
    </row>
    <row r="687" spans="1:19" x14ac:dyDescent="0.3">
      <c r="A687">
        <v>0</v>
      </c>
      <c r="B687">
        <v>26</v>
      </c>
      <c r="C687">
        <v>2</v>
      </c>
      <c r="D687">
        <v>1</v>
      </c>
      <c r="E687">
        <v>3</v>
      </c>
      <c r="F687">
        <v>0</v>
      </c>
      <c r="G687">
        <v>2</v>
      </c>
      <c r="H687">
        <v>1</v>
      </c>
      <c r="I687">
        <v>0</v>
      </c>
      <c r="J687">
        <v>1</v>
      </c>
      <c r="K687">
        <v>0</v>
      </c>
      <c r="L687">
        <v>2</v>
      </c>
      <c r="M687">
        <v>3</v>
      </c>
      <c r="N687">
        <v>7</v>
      </c>
      <c r="O687">
        <v>7</v>
      </c>
      <c r="P687">
        <v>0</v>
      </c>
      <c r="Q687">
        <v>7</v>
      </c>
      <c r="R687">
        <f t="array" ref="R687">SUM(B687:Q687*TRANSPOSE($V$18:$V$33))+$V$17</f>
        <v>0.25553776592836674</v>
      </c>
      <c r="S687" s="9">
        <f t="shared" si="10"/>
        <v>0.5635325443298197</v>
      </c>
    </row>
    <row r="688" spans="1:19" x14ac:dyDescent="0.3">
      <c r="A688">
        <v>0</v>
      </c>
      <c r="B688">
        <v>41</v>
      </c>
      <c r="C688">
        <v>1</v>
      </c>
      <c r="D688">
        <v>6</v>
      </c>
      <c r="E688">
        <v>4</v>
      </c>
      <c r="F688">
        <v>0</v>
      </c>
      <c r="G688">
        <v>3</v>
      </c>
      <c r="H688">
        <v>1</v>
      </c>
      <c r="I688">
        <v>0</v>
      </c>
      <c r="J688">
        <v>2</v>
      </c>
      <c r="K688">
        <v>1</v>
      </c>
      <c r="L688">
        <v>3</v>
      </c>
      <c r="M688">
        <v>3</v>
      </c>
      <c r="N688">
        <v>18</v>
      </c>
      <c r="O688">
        <v>13</v>
      </c>
      <c r="P688">
        <v>2</v>
      </c>
      <c r="Q688">
        <v>17</v>
      </c>
      <c r="R688">
        <f t="array" ref="R688">SUM(B688:Q688*TRANSPOSE($V$18:$V$33))+$V$17</f>
        <v>0.12259994395599139</v>
      </c>
      <c r="S688" s="9">
        <f t="shared" si="10"/>
        <v>0.53060848658149928</v>
      </c>
    </row>
    <row r="689" spans="1:19" x14ac:dyDescent="0.3">
      <c r="A689">
        <v>0</v>
      </c>
      <c r="B689">
        <v>36</v>
      </c>
      <c r="C689">
        <v>1</v>
      </c>
      <c r="D689">
        <v>2</v>
      </c>
      <c r="E689">
        <v>3</v>
      </c>
      <c r="F689">
        <v>0</v>
      </c>
      <c r="G689">
        <v>3</v>
      </c>
      <c r="H689">
        <v>3</v>
      </c>
      <c r="I689">
        <v>0</v>
      </c>
      <c r="J689">
        <v>4</v>
      </c>
      <c r="K689">
        <v>0</v>
      </c>
      <c r="L689">
        <v>3</v>
      </c>
      <c r="M689">
        <v>3</v>
      </c>
      <c r="N689">
        <v>11</v>
      </c>
      <c r="O689">
        <v>8</v>
      </c>
      <c r="P689">
        <v>3</v>
      </c>
      <c r="Q689">
        <v>9</v>
      </c>
      <c r="R689">
        <f t="array" ref="R689">SUM(B689:Q689*TRANSPOSE($V$18:$V$33))+$V$17</f>
        <v>4.9906041637953313E-2</v>
      </c>
      <c r="S689" s="9">
        <f t="shared" si="10"/>
        <v>0.51247262872820065</v>
      </c>
    </row>
    <row r="690" spans="1:19" x14ac:dyDescent="0.3">
      <c r="A690">
        <v>1</v>
      </c>
      <c r="B690">
        <v>19</v>
      </c>
      <c r="C690">
        <v>2</v>
      </c>
      <c r="D690">
        <v>21</v>
      </c>
      <c r="E690">
        <v>4</v>
      </c>
      <c r="F690">
        <v>0</v>
      </c>
      <c r="G690">
        <v>2</v>
      </c>
      <c r="H690">
        <v>2</v>
      </c>
      <c r="I690">
        <v>0</v>
      </c>
      <c r="J690">
        <v>1</v>
      </c>
      <c r="K690">
        <v>1</v>
      </c>
      <c r="L690">
        <v>2</v>
      </c>
      <c r="M690">
        <v>4</v>
      </c>
      <c r="N690">
        <v>1</v>
      </c>
      <c r="O690">
        <v>0</v>
      </c>
      <c r="P690">
        <v>0</v>
      </c>
      <c r="Q690">
        <v>0</v>
      </c>
      <c r="R690">
        <f t="array" ref="R690">SUM(B690:Q690*TRANSPOSE($V$18:$V$33))+$V$17</f>
        <v>0.60865990763521982</v>
      </c>
      <c r="S690" s="9">
        <f t="shared" si="10"/>
        <v>0.64762064659404295</v>
      </c>
    </row>
    <row r="691" spans="1:19" x14ac:dyDescent="0.3">
      <c r="A691">
        <v>1</v>
      </c>
      <c r="B691">
        <v>20</v>
      </c>
      <c r="C691">
        <v>1</v>
      </c>
      <c r="D691">
        <v>4</v>
      </c>
      <c r="E691">
        <v>1</v>
      </c>
      <c r="F691">
        <v>0</v>
      </c>
      <c r="G691">
        <v>3</v>
      </c>
      <c r="H691">
        <v>1</v>
      </c>
      <c r="I691">
        <v>0</v>
      </c>
      <c r="J691">
        <v>1</v>
      </c>
      <c r="K691">
        <v>0</v>
      </c>
      <c r="L691">
        <v>2</v>
      </c>
      <c r="M691">
        <v>3</v>
      </c>
      <c r="N691">
        <v>1</v>
      </c>
      <c r="O691">
        <v>0</v>
      </c>
      <c r="P691">
        <v>0</v>
      </c>
      <c r="Q691">
        <v>0</v>
      </c>
      <c r="R691">
        <f t="array" ref="R691">SUM(B691:Q691*TRANSPOSE($V$18:$V$33))+$V$17</f>
        <v>0.42104332712841008</v>
      </c>
      <c r="S691" s="9">
        <f t="shared" si="10"/>
        <v>0.6037224377247008</v>
      </c>
    </row>
    <row r="692" spans="1:19" x14ac:dyDescent="0.3">
      <c r="A692">
        <v>0</v>
      </c>
      <c r="B692">
        <v>31</v>
      </c>
      <c r="C692">
        <v>1</v>
      </c>
      <c r="D692">
        <v>12</v>
      </c>
      <c r="E692">
        <v>4</v>
      </c>
      <c r="F692">
        <v>1</v>
      </c>
      <c r="G692">
        <v>3</v>
      </c>
      <c r="H692">
        <v>4</v>
      </c>
      <c r="I692">
        <v>1</v>
      </c>
      <c r="J692">
        <v>0</v>
      </c>
      <c r="K692">
        <v>1</v>
      </c>
      <c r="L692">
        <v>3</v>
      </c>
      <c r="M692">
        <v>1</v>
      </c>
      <c r="N692">
        <v>9</v>
      </c>
      <c r="O692">
        <v>7</v>
      </c>
      <c r="P692">
        <v>8</v>
      </c>
      <c r="Q692">
        <v>5</v>
      </c>
      <c r="R692">
        <f t="array" ref="R692">SUM(B692:Q692*TRANSPOSE($V$18:$V$33))+$V$17</f>
        <v>0.24360477426858129</v>
      </c>
      <c r="S692" s="9">
        <f t="shared" si="10"/>
        <v>0.56059557533617177</v>
      </c>
    </row>
    <row r="693" spans="1:19" x14ac:dyDescent="0.3">
      <c r="A693">
        <v>0</v>
      </c>
      <c r="B693">
        <v>40</v>
      </c>
      <c r="C693">
        <v>1</v>
      </c>
      <c r="D693">
        <v>9</v>
      </c>
      <c r="E693">
        <v>4</v>
      </c>
      <c r="F693">
        <v>0</v>
      </c>
      <c r="G693">
        <v>3</v>
      </c>
      <c r="H693">
        <v>2</v>
      </c>
      <c r="I693">
        <v>2</v>
      </c>
      <c r="J693">
        <v>8</v>
      </c>
      <c r="K693">
        <v>1</v>
      </c>
      <c r="L693">
        <v>4</v>
      </c>
      <c r="M693">
        <v>3</v>
      </c>
      <c r="N693">
        <v>1</v>
      </c>
      <c r="O693">
        <v>1</v>
      </c>
      <c r="P693">
        <v>0</v>
      </c>
      <c r="Q693">
        <v>0</v>
      </c>
      <c r="R693">
        <f t="array" ref="R693">SUM(B693:Q693*TRANSPOSE($V$18:$V$33))+$V$17</f>
        <v>0.25903157946897404</v>
      </c>
      <c r="S693" s="9">
        <f t="shared" si="10"/>
        <v>0.56439161469754473</v>
      </c>
    </row>
    <row r="694" spans="1:19" x14ac:dyDescent="0.3">
      <c r="A694">
        <v>0</v>
      </c>
      <c r="B694">
        <v>32</v>
      </c>
      <c r="C694">
        <v>1</v>
      </c>
      <c r="D694">
        <v>3</v>
      </c>
      <c r="E694">
        <v>3</v>
      </c>
      <c r="F694">
        <v>1</v>
      </c>
      <c r="G694">
        <v>3</v>
      </c>
      <c r="H694">
        <v>1</v>
      </c>
      <c r="I694">
        <v>1</v>
      </c>
      <c r="J694">
        <v>1</v>
      </c>
      <c r="K694">
        <v>0</v>
      </c>
      <c r="L694">
        <v>3</v>
      </c>
      <c r="M694">
        <v>4</v>
      </c>
      <c r="N694">
        <v>8</v>
      </c>
      <c r="O694">
        <v>7</v>
      </c>
      <c r="P694">
        <v>6</v>
      </c>
      <c r="Q694">
        <v>3</v>
      </c>
      <c r="R694">
        <f t="array" ref="R694">SUM(B694:Q694*TRANSPOSE($V$18:$V$33))+$V$17</f>
        <v>7.2579357731527572E-2</v>
      </c>
      <c r="S694" s="9">
        <f t="shared" si="10"/>
        <v>0.51813499954085973</v>
      </c>
    </row>
    <row r="695" spans="1:19" x14ac:dyDescent="0.3">
      <c r="A695">
        <v>1</v>
      </c>
      <c r="B695">
        <v>36</v>
      </c>
      <c r="C695">
        <v>2</v>
      </c>
      <c r="D695">
        <v>3</v>
      </c>
      <c r="E695">
        <v>3</v>
      </c>
      <c r="F695">
        <v>0</v>
      </c>
      <c r="G695">
        <v>2</v>
      </c>
      <c r="H695">
        <v>4</v>
      </c>
      <c r="I695">
        <v>1</v>
      </c>
      <c r="J695">
        <v>1</v>
      </c>
      <c r="K695">
        <v>1</v>
      </c>
      <c r="L695">
        <v>1</v>
      </c>
      <c r="M695">
        <v>3</v>
      </c>
      <c r="N695">
        <v>16</v>
      </c>
      <c r="O695">
        <v>7</v>
      </c>
      <c r="P695">
        <v>3</v>
      </c>
      <c r="Q695">
        <v>7</v>
      </c>
      <c r="R695">
        <f t="array" ref="R695">SUM(B695:Q695*TRANSPOSE($V$18:$V$33))+$V$17</f>
        <v>0.290137650958746</v>
      </c>
      <c r="S695" s="9">
        <f t="shared" si="10"/>
        <v>0.57202246721562455</v>
      </c>
    </row>
    <row r="696" spans="1:19" x14ac:dyDescent="0.3">
      <c r="A696">
        <v>0</v>
      </c>
      <c r="B696">
        <v>33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4</v>
      </c>
      <c r="I696">
        <v>0</v>
      </c>
      <c r="J696">
        <v>0</v>
      </c>
      <c r="K696">
        <v>0</v>
      </c>
      <c r="L696">
        <v>1</v>
      </c>
      <c r="M696">
        <v>3</v>
      </c>
      <c r="N696">
        <v>5</v>
      </c>
      <c r="O696">
        <v>0</v>
      </c>
      <c r="P696">
        <v>1</v>
      </c>
      <c r="Q696">
        <v>4</v>
      </c>
      <c r="R696">
        <f t="array" ref="R696">SUM(B696:Q696*TRANSPOSE($V$18:$V$33))+$V$17</f>
        <v>0.17587181261535478</v>
      </c>
      <c r="S696" s="9">
        <f t="shared" si="10"/>
        <v>0.54385044820752304</v>
      </c>
    </row>
    <row r="697" spans="1:19" x14ac:dyDescent="0.3">
      <c r="A697">
        <v>1</v>
      </c>
      <c r="B697">
        <v>37</v>
      </c>
      <c r="C697">
        <v>2</v>
      </c>
      <c r="D697">
        <v>1</v>
      </c>
      <c r="E697">
        <v>1</v>
      </c>
      <c r="F697">
        <v>0</v>
      </c>
      <c r="G697">
        <v>2</v>
      </c>
      <c r="H697">
        <v>3</v>
      </c>
      <c r="I697">
        <v>1</v>
      </c>
      <c r="J697">
        <v>5</v>
      </c>
      <c r="K697">
        <v>0</v>
      </c>
      <c r="L697">
        <v>3</v>
      </c>
      <c r="M697">
        <v>1</v>
      </c>
      <c r="N697">
        <v>14</v>
      </c>
      <c r="O697">
        <v>1</v>
      </c>
      <c r="P697">
        <v>11</v>
      </c>
      <c r="Q697">
        <v>7</v>
      </c>
      <c r="R697">
        <f t="array" ref="R697">SUM(B697:Q697*TRANSPOSE($V$18:$V$33))+$V$17</f>
        <v>0.40794144178005282</v>
      </c>
      <c r="S697" s="9">
        <f t="shared" si="10"/>
        <v>0.60058402633212338</v>
      </c>
    </row>
    <row r="698" spans="1:19" x14ac:dyDescent="0.3">
      <c r="A698">
        <v>0</v>
      </c>
      <c r="B698">
        <v>45</v>
      </c>
      <c r="C698">
        <v>1</v>
      </c>
      <c r="D698">
        <v>4</v>
      </c>
      <c r="E698">
        <v>3</v>
      </c>
      <c r="F698">
        <v>0</v>
      </c>
      <c r="G698">
        <v>3</v>
      </c>
      <c r="H698">
        <v>2</v>
      </c>
      <c r="I698">
        <v>1</v>
      </c>
      <c r="J698">
        <v>1</v>
      </c>
      <c r="K698">
        <v>0</v>
      </c>
      <c r="L698">
        <v>2</v>
      </c>
      <c r="M698">
        <v>2</v>
      </c>
      <c r="N698">
        <v>9</v>
      </c>
      <c r="O698">
        <v>7</v>
      </c>
      <c r="P698">
        <v>0</v>
      </c>
      <c r="Q698">
        <v>8</v>
      </c>
      <c r="R698">
        <f t="array" ref="R698">SUM(B698:Q698*TRANSPOSE($V$18:$V$33))+$V$17</f>
        <v>-4.6438774597161059E-2</v>
      </c>
      <c r="S698" s="9">
        <f t="shared" si="10"/>
        <v>0.4883935954113352</v>
      </c>
    </row>
    <row r="699" spans="1:19" x14ac:dyDescent="0.3">
      <c r="A699">
        <v>0</v>
      </c>
      <c r="B699">
        <v>29</v>
      </c>
      <c r="C699">
        <v>2</v>
      </c>
      <c r="D699">
        <v>20</v>
      </c>
      <c r="E699">
        <v>3</v>
      </c>
      <c r="F699">
        <v>1</v>
      </c>
      <c r="G699">
        <v>3</v>
      </c>
      <c r="H699">
        <v>4</v>
      </c>
      <c r="I699">
        <v>1</v>
      </c>
      <c r="J699">
        <v>1</v>
      </c>
      <c r="K699">
        <v>0</v>
      </c>
      <c r="L699">
        <v>2</v>
      </c>
      <c r="M699">
        <v>3</v>
      </c>
      <c r="N699">
        <v>3</v>
      </c>
      <c r="O699">
        <v>1</v>
      </c>
      <c r="P699">
        <v>0</v>
      </c>
      <c r="Q699">
        <v>2</v>
      </c>
      <c r="R699">
        <f t="array" ref="R699">SUM(B699:Q699*TRANSPOSE($V$18:$V$33))+$V$17</f>
        <v>0.11692954853219384</v>
      </c>
      <c r="S699" s="9">
        <f t="shared" si="10"/>
        <v>0.5291961053073847</v>
      </c>
    </row>
    <row r="700" spans="1:19" x14ac:dyDescent="0.3">
      <c r="A700">
        <v>0</v>
      </c>
      <c r="B700">
        <v>35</v>
      </c>
      <c r="C700">
        <v>2</v>
      </c>
      <c r="D700">
        <v>18</v>
      </c>
      <c r="E700">
        <v>3</v>
      </c>
      <c r="F700">
        <v>1</v>
      </c>
      <c r="G700">
        <v>3</v>
      </c>
      <c r="H700">
        <v>3</v>
      </c>
      <c r="I700">
        <v>1</v>
      </c>
      <c r="J700">
        <v>1</v>
      </c>
      <c r="K700">
        <v>0</v>
      </c>
      <c r="L700">
        <v>2</v>
      </c>
      <c r="M700">
        <v>3</v>
      </c>
      <c r="N700">
        <v>5</v>
      </c>
      <c r="O700">
        <v>2</v>
      </c>
      <c r="P700">
        <v>1</v>
      </c>
      <c r="Q700">
        <v>0</v>
      </c>
      <c r="R700">
        <f t="array" ref="R700">SUM(B700:Q700*TRANSPOSE($V$18:$V$33))+$V$17</f>
        <v>0.13549746776956861</v>
      </c>
      <c r="S700" s="9">
        <f t="shared" si="10"/>
        <v>0.53381913919811141</v>
      </c>
    </row>
    <row r="701" spans="1:19" x14ac:dyDescent="0.3">
      <c r="A701">
        <v>0</v>
      </c>
      <c r="B701">
        <v>52</v>
      </c>
      <c r="C701">
        <v>1</v>
      </c>
      <c r="D701">
        <v>1</v>
      </c>
      <c r="E701">
        <v>4</v>
      </c>
      <c r="F701">
        <v>0</v>
      </c>
      <c r="G701">
        <v>3</v>
      </c>
      <c r="H701">
        <v>4</v>
      </c>
      <c r="I701">
        <v>1</v>
      </c>
      <c r="J701">
        <v>2</v>
      </c>
      <c r="K701">
        <v>0</v>
      </c>
      <c r="L701">
        <v>2</v>
      </c>
      <c r="M701">
        <v>2</v>
      </c>
      <c r="N701">
        <v>9</v>
      </c>
      <c r="O701">
        <v>8</v>
      </c>
      <c r="P701">
        <v>7</v>
      </c>
      <c r="Q701">
        <v>8</v>
      </c>
      <c r="R701">
        <f t="array" ref="R701">SUM(B701:Q701*TRANSPOSE($V$18:$V$33))+$V$17</f>
        <v>-0.13755802107656145</v>
      </c>
      <c r="S701" s="9">
        <f t="shared" si="10"/>
        <v>0.46566816827298929</v>
      </c>
    </row>
    <row r="702" spans="1:19" x14ac:dyDescent="0.3">
      <c r="A702">
        <v>1</v>
      </c>
      <c r="B702">
        <v>58</v>
      </c>
      <c r="C702">
        <v>1</v>
      </c>
      <c r="D702">
        <v>2</v>
      </c>
      <c r="E702">
        <v>4</v>
      </c>
      <c r="F702">
        <v>0</v>
      </c>
      <c r="G702">
        <v>3</v>
      </c>
      <c r="H702">
        <v>3</v>
      </c>
      <c r="I702">
        <v>0</v>
      </c>
      <c r="J702">
        <v>4</v>
      </c>
      <c r="K702">
        <v>0</v>
      </c>
      <c r="L702">
        <v>1</v>
      </c>
      <c r="M702">
        <v>3</v>
      </c>
      <c r="N702">
        <v>1</v>
      </c>
      <c r="O702">
        <v>0</v>
      </c>
      <c r="P702">
        <v>0</v>
      </c>
      <c r="Q702">
        <v>0</v>
      </c>
      <c r="R702">
        <f t="array" ref="R702">SUM(B702:Q702*TRANSPOSE($V$18:$V$33))+$V$17</f>
        <v>3.360520474079054E-2</v>
      </c>
      <c r="S702" s="9">
        <f t="shared" si="10"/>
        <v>0.50839963979824132</v>
      </c>
    </row>
    <row r="703" spans="1:19" x14ac:dyDescent="0.3">
      <c r="A703">
        <v>0</v>
      </c>
      <c r="B703">
        <v>53</v>
      </c>
      <c r="C703">
        <v>2</v>
      </c>
      <c r="D703">
        <v>2</v>
      </c>
      <c r="E703">
        <v>3</v>
      </c>
      <c r="F703">
        <v>0</v>
      </c>
      <c r="G703">
        <v>3</v>
      </c>
      <c r="H703">
        <v>3</v>
      </c>
      <c r="I703">
        <v>2</v>
      </c>
      <c r="J703">
        <v>6</v>
      </c>
      <c r="K703">
        <v>0</v>
      </c>
      <c r="L703">
        <v>3</v>
      </c>
      <c r="M703">
        <v>4</v>
      </c>
      <c r="N703">
        <v>17</v>
      </c>
      <c r="O703">
        <v>13</v>
      </c>
      <c r="P703">
        <v>15</v>
      </c>
      <c r="Q703">
        <v>2</v>
      </c>
      <c r="R703">
        <f t="array" ref="R703">SUM(B703:Q703*TRANSPOSE($V$18:$V$33))+$V$17</f>
        <v>-8.7095852405589813E-3</v>
      </c>
      <c r="S703" s="9">
        <f t="shared" si="10"/>
        <v>0.49782284321143083</v>
      </c>
    </row>
    <row r="704" spans="1:19" x14ac:dyDescent="0.3">
      <c r="A704">
        <v>0</v>
      </c>
      <c r="B704">
        <v>30</v>
      </c>
      <c r="C704">
        <v>2</v>
      </c>
      <c r="D704">
        <v>8</v>
      </c>
      <c r="E704">
        <v>3</v>
      </c>
      <c r="F704">
        <v>0</v>
      </c>
      <c r="G704">
        <v>3</v>
      </c>
      <c r="H704">
        <v>3</v>
      </c>
      <c r="I704">
        <v>2</v>
      </c>
      <c r="J704">
        <v>5</v>
      </c>
      <c r="K704">
        <v>0</v>
      </c>
      <c r="L704">
        <v>1</v>
      </c>
      <c r="M704">
        <v>4</v>
      </c>
      <c r="N704">
        <v>8</v>
      </c>
      <c r="O704">
        <v>4</v>
      </c>
      <c r="P704">
        <v>7</v>
      </c>
      <c r="Q704">
        <v>7</v>
      </c>
      <c r="R704">
        <f t="array" ref="R704">SUM(B704:Q704*TRANSPOSE($V$18:$V$33))+$V$17</f>
        <v>0.12504384542300806</v>
      </c>
      <c r="S704" s="9">
        <f t="shared" si="10"/>
        <v>0.5312170633738803</v>
      </c>
    </row>
    <row r="705" spans="1:19" x14ac:dyDescent="0.3">
      <c r="A705">
        <v>0</v>
      </c>
      <c r="B705">
        <v>38</v>
      </c>
      <c r="C705">
        <v>2</v>
      </c>
      <c r="D705">
        <v>10</v>
      </c>
      <c r="E705">
        <v>3</v>
      </c>
      <c r="F705">
        <v>1</v>
      </c>
      <c r="G705">
        <v>3</v>
      </c>
      <c r="H705">
        <v>4</v>
      </c>
      <c r="I705">
        <v>0</v>
      </c>
      <c r="J705">
        <v>1</v>
      </c>
      <c r="K705">
        <v>1</v>
      </c>
      <c r="L705">
        <v>2</v>
      </c>
      <c r="M705">
        <v>3</v>
      </c>
      <c r="N705">
        <v>5</v>
      </c>
      <c r="O705">
        <v>3</v>
      </c>
      <c r="P705">
        <v>1</v>
      </c>
      <c r="Q705">
        <v>3</v>
      </c>
      <c r="R705">
        <f t="array" ref="R705">SUM(B705:Q705*TRANSPOSE($V$18:$V$33))+$V$17</f>
        <v>0.29737654827516991</v>
      </c>
      <c r="S705" s="9">
        <f t="shared" si="10"/>
        <v>0.57379352692895991</v>
      </c>
    </row>
    <row r="706" spans="1:19" x14ac:dyDescent="0.3">
      <c r="A706">
        <v>0</v>
      </c>
      <c r="B706">
        <v>35</v>
      </c>
      <c r="C706">
        <v>2</v>
      </c>
      <c r="D706">
        <v>3</v>
      </c>
      <c r="E706">
        <v>4</v>
      </c>
      <c r="F706">
        <v>0</v>
      </c>
      <c r="G706">
        <v>3</v>
      </c>
      <c r="H706">
        <v>4</v>
      </c>
      <c r="I706">
        <v>2</v>
      </c>
      <c r="J706">
        <v>6</v>
      </c>
      <c r="K706">
        <v>0</v>
      </c>
      <c r="L706">
        <v>2</v>
      </c>
      <c r="M706">
        <v>3</v>
      </c>
      <c r="N706">
        <v>10</v>
      </c>
      <c r="O706">
        <v>9</v>
      </c>
      <c r="P706">
        <v>0</v>
      </c>
      <c r="Q706">
        <v>8</v>
      </c>
      <c r="R706">
        <f t="array" ref="R706">SUM(B706:Q706*TRANSPOSE($V$18:$V$33))+$V$17</f>
        <v>-0.12034581225629581</v>
      </c>
      <c r="S706" s="9">
        <f t="shared" si="10"/>
        <v>0.46995291477574319</v>
      </c>
    </row>
    <row r="707" spans="1:19" x14ac:dyDescent="0.3">
      <c r="A707">
        <v>0</v>
      </c>
      <c r="B707">
        <v>39</v>
      </c>
      <c r="C707">
        <v>2</v>
      </c>
      <c r="D707">
        <v>2</v>
      </c>
      <c r="E707">
        <v>1</v>
      </c>
      <c r="F707">
        <v>0</v>
      </c>
      <c r="G707">
        <v>4</v>
      </c>
      <c r="H707">
        <v>3</v>
      </c>
      <c r="I707">
        <v>0</v>
      </c>
      <c r="J707">
        <v>0</v>
      </c>
      <c r="K707">
        <v>0</v>
      </c>
      <c r="L707">
        <v>4</v>
      </c>
      <c r="M707">
        <v>3</v>
      </c>
      <c r="N707">
        <v>8</v>
      </c>
      <c r="O707">
        <v>7</v>
      </c>
      <c r="P707">
        <v>0</v>
      </c>
      <c r="Q707">
        <v>7</v>
      </c>
      <c r="R707">
        <f t="array" ref="R707">SUM(B707:Q707*TRANSPOSE($V$18:$V$33))+$V$17</f>
        <v>3.7638428190077677E-3</v>
      </c>
      <c r="S707" s="9">
        <f t="shared" ref="S707:S770" si="11">$X$1^R707/(1+$X$1^R707)</f>
        <v>0.50094086203142985</v>
      </c>
    </row>
    <row r="708" spans="1:19" x14ac:dyDescent="0.3">
      <c r="A708">
        <v>1</v>
      </c>
      <c r="B708">
        <v>40</v>
      </c>
      <c r="C708">
        <v>2</v>
      </c>
      <c r="D708">
        <v>24</v>
      </c>
      <c r="E708">
        <v>2</v>
      </c>
      <c r="F708">
        <v>1</v>
      </c>
      <c r="G708">
        <v>4</v>
      </c>
      <c r="H708">
        <v>2</v>
      </c>
      <c r="I708">
        <v>0</v>
      </c>
      <c r="J708">
        <v>4</v>
      </c>
      <c r="K708">
        <v>1</v>
      </c>
      <c r="L708">
        <v>4</v>
      </c>
      <c r="M708">
        <v>2</v>
      </c>
      <c r="N708">
        <v>1</v>
      </c>
      <c r="O708">
        <v>0</v>
      </c>
      <c r="P708">
        <v>0</v>
      </c>
      <c r="Q708">
        <v>0</v>
      </c>
      <c r="R708">
        <f t="array" ref="R708">SUM(B708:Q708*TRANSPOSE($V$18:$V$33))+$V$17</f>
        <v>0.46463672904375519</v>
      </c>
      <c r="S708" s="9">
        <f t="shared" si="11"/>
        <v>0.61410214248108064</v>
      </c>
    </row>
    <row r="709" spans="1:19" x14ac:dyDescent="0.3">
      <c r="A709">
        <v>0</v>
      </c>
      <c r="B709">
        <v>47</v>
      </c>
      <c r="C709">
        <v>1</v>
      </c>
      <c r="D709">
        <v>16</v>
      </c>
      <c r="E709">
        <v>3</v>
      </c>
      <c r="F709">
        <v>0</v>
      </c>
      <c r="G709">
        <v>4</v>
      </c>
      <c r="H709">
        <v>3</v>
      </c>
      <c r="I709">
        <v>2</v>
      </c>
      <c r="J709">
        <v>1</v>
      </c>
      <c r="K709">
        <v>1</v>
      </c>
      <c r="L709">
        <v>3</v>
      </c>
      <c r="M709">
        <v>4</v>
      </c>
      <c r="N709">
        <v>19</v>
      </c>
      <c r="O709">
        <v>10</v>
      </c>
      <c r="P709">
        <v>2</v>
      </c>
      <c r="Q709">
        <v>7</v>
      </c>
      <c r="R709">
        <f t="array" ref="R709">SUM(B709:Q709*TRANSPOSE($V$18:$V$33))+$V$17</f>
        <v>-3.8877894846616301E-2</v>
      </c>
      <c r="S709" s="9">
        <f t="shared" si="11"/>
        <v>0.49028275772039304</v>
      </c>
    </row>
    <row r="710" spans="1:19" x14ac:dyDescent="0.3">
      <c r="A710">
        <v>0</v>
      </c>
      <c r="B710">
        <v>36</v>
      </c>
      <c r="C710">
        <v>2</v>
      </c>
      <c r="D710">
        <v>8</v>
      </c>
      <c r="E710">
        <v>1</v>
      </c>
      <c r="F710">
        <v>0</v>
      </c>
      <c r="G710">
        <v>3</v>
      </c>
      <c r="H710">
        <v>4</v>
      </c>
      <c r="I710">
        <v>2</v>
      </c>
      <c r="J710">
        <v>4</v>
      </c>
      <c r="K710">
        <v>0</v>
      </c>
      <c r="L710">
        <v>4</v>
      </c>
      <c r="M710">
        <v>3</v>
      </c>
      <c r="N710">
        <v>7</v>
      </c>
      <c r="O710">
        <v>7</v>
      </c>
      <c r="P710">
        <v>0</v>
      </c>
      <c r="Q710">
        <v>7</v>
      </c>
      <c r="R710">
        <f t="array" ref="R710">SUM(B710:Q710*TRANSPOSE($V$18:$V$33))+$V$17</f>
        <v>-3.2882526650528043E-2</v>
      </c>
      <c r="S710" s="9">
        <f t="shared" si="11"/>
        <v>0.49178096109754815</v>
      </c>
    </row>
    <row r="711" spans="1:19" x14ac:dyDescent="0.3">
      <c r="A711">
        <v>1</v>
      </c>
      <c r="B711">
        <v>31</v>
      </c>
      <c r="C711">
        <v>1</v>
      </c>
      <c r="D711">
        <v>9</v>
      </c>
      <c r="E711">
        <v>3</v>
      </c>
      <c r="F711">
        <v>0</v>
      </c>
      <c r="G711">
        <v>2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3</v>
      </c>
      <c r="N711">
        <v>3</v>
      </c>
      <c r="O711">
        <v>2</v>
      </c>
      <c r="P711">
        <v>1</v>
      </c>
      <c r="Q711">
        <v>2</v>
      </c>
      <c r="R711">
        <f t="array" ref="R711">SUM(B711:Q711*TRANSPOSE($V$18:$V$33))+$V$17</f>
        <v>0.54062468346513937</v>
      </c>
      <c r="S711" s="9">
        <f t="shared" si="11"/>
        <v>0.63194468546048466</v>
      </c>
    </row>
    <row r="712" spans="1:19" x14ac:dyDescent="0.3">
      <c r="A712">
        <v>0</v>
      </c>
      <c r="B712">
        <v>33</v>
      </c>
      <c r="C712">
        <v>2</v>
      </c>
      <c r="D712">
        <v>17</v>
      </c>
      <c r="E712">
        <v>4</v>
      </c>
      <c r="F712">
        <v>0</v>
      </c>
      <c r="G712">
        <v>3</v>
      </c>
      <c r="H712">
        <v>3</v>
      </c>
      <c r="I712">
        <v>0</v>
      </c>
      <c r="J712">
        <v>1</v>
      </c>
      <c r="K712">
        <v>0</v>
      </c>
      <c r="L712">
        <v>4</v>
      </c>
      <c r="M712">
        <v>3</v>
      </c>
      <c r="N712">
        <v>10</v>
      </c>
      <c r="O712">
        <v>8</v>
      </c>
      <c r="P712">
        <v>6</v>
      </c>
      <c r="Q712">
        <v>0</v>
      </c>
      <c r="R712">
        <f t="array" ref="R712">SUM(B712:Q712*TRANSPOSE($V$18:$V$33))+$V$17</f>
        <v>0.17968625009106698</v>
      </c>
      <c r="S712" s="9">
        <f t="shared" si="11"/>
        <v>0.54479646546072802</v>
      </c>
    </row>
    <row r="713" spans="1:19" x14ac:dyDescent="0.3">
      <c r="A713">
        <v>1</v>
      </c>
      <c r="B713">
        <v>29</v>
      </c>
      <c r="C713">
        <v>1</v>
      </c>
      <c r="D713">
        <v>10</v>
      </c>
      <c r="E713">
        <v>4</v>
      </c>
      <c r="F713">
        <v>1</v>
      </c>
      <c r="G713">
        <v>2</v>
      </c>
      <c r="H713">
        <v>1</v>
      </c>
      <c r="I713">
        <v>0</v>
      </c>
      <c r="J713">
        <v>6</v>
      </c>
      <c r="K713">
        <v>1</v>
      </c>
      <c r="L713">
        <v>3</v>
      </c>
      <c r="M713">
        <v>3</v>
      </c>
      <c r="N713">
        <v>0</v>
      </c>
      <c r="O713">
        <v>0</v>
      </c>
      <c r="P713">
        <v>0</v>
      </c>
      <c r="Q713">
        <v>0</v>
      </c>
      <c r="R713">
        <f t="array" ref="R713">SUM(B713:Q713*TRANSPOSE($V$18:$V$33))+$V$17</f>
        <v>0.54612479715077789</v>
      </c>
      <c r="S713" s="9">
        <f t="shared" si="11"/>
        <v>0.63322289682471344</v>
      </c>
    </row>
    <row r="714" spans="1:19" x14ac:dyDescent="0.3">
      <c r="A714">
        <v>0</v>
      </c>
      <c r="B714">
        <v>33</v>
      </c>
      <c r="C714">
        <v>1</v>
      </c>
      <c r="D714">
        <v>13</v>
      </c>
      <c r="E714">
        <v>2</v>
      </c>
      <c r="F714">
        <v>1</v>
      </c>
      <c r="G714">
        <v>3</v>
      </c>
      <c r="H714">
        <v>4</v>
      </c>
      <c r="I714">
        <v>0</v>
      </c>
      <c r="J714">
        <v>3</v>
      </c>
      <c r="K714">
        <v>0</v>
      </c>
      <c r="L714">
        <v>1</v>
      </c>
      <c r="M714">
        <v>3</v>
      </c>
      <c r="N714">
        <v>3</v>
      </c>
      <c r="O714">
        <v>2</v>
      </c>
      <c r="P714">
        <v>0</v>
      </c>
      <c r="Q714">
        <v>2</v>
      </c>
      <c r="R714">
        <f t="array" ref="R714">SUM(B714:Q714*TRANSPOSE($V$18:$V$33))+$V$17</f>
        <v>0.18183176064915108</v>
      </c>
      <c r="S714" s="9">
        <f t="shared" si="11"/>
        <v>0.54532843116003749</v>
      </c>
    </row>
    <row r="715" spans="1:19" x14ac:dyDescent="0.3">
      <c r="A715">
        <v>0</v>
      </c>
      <c r="B715">
        <v>45</v>
      </c>
      <c r="C715">
        <v>1</v>
      </c>
      <c r="D715">
        <v>1</v>
      </c>
      <c r="E715">
        <v>4</v>
      </c>
      <c r="F715">
        <v>1</v>
      </c>
      <c r="G715">
        <v>3</v>
      </c>
      <c r="H715">
        <v>4</v>
      </c>
      <c r="I715">
        <v>2</v>
      </c>
      <c r="J715">
        <v>3</v>
      </c>
      <c r="K715">
        <v>0</v>
      </c>
      <c r="L715">
        <v>4</v>
      </c>
      <c r="M715">
        <v>3</v>
      </c>
      <c r="N715">
        <v>5</v>
      </c>
      <c r="O715">
        <v>3</v>
      </c>
      <c r="P715">
        <v>0</v>
      </c>
      <c r="Q715">
        <v>2</v>
      </c>
      <c r="R715">
        <f t="array" ref="R715">SUM(B715:Q715*TRANSPOSE($V$18:$V$33))+$V$17</f>
        <v>-0.23474169267911815</v>
      </c>
      <c r="S715" s="9">
        <f t="shared" si="11"/>
        <v>0.4415885836370162</v>
      </c>
    </row>
    <row r="716" spans="1:19" x14ac:dyDescent="0.3">
      <c r="A716">
        <v>0</v>
      </c>
      <c r="B716">
        <v>50</v>
      </c>
      <c r="C716">
        <v>1</v>
      </c>
      <c r="D716">
        <v>1</v>
      </c>
      <c r="E716">
        <v>4</v>
      </c>
      <c r="F716">
        <v>0</v>
      </c>
      <c r="G716">
        <v>3</v>
      </c>
      <c r="H716">
        <v>4</v>
      </c>
      <c r="I716">
        <v>2</v>
      </c>
      <c r="J716">
        <v>9</v>
      </c>
      <c r="K716">
        <v>0</v>
      </c>
      <c r="L716">
        <v>3</v>
      </c>
      <c r="M716">
        <v>2</v>
      </c>
      <c r="N716">
        <v>5</v>
      </c>
      <c r="O716">
        <v>4</v>
      </c>
      <c r="P716">
        <v>1</v>
      </c>
      <c r="Q716">
        <v>3</v>
      </c>
      <c r="R716">
        <f t="array" ref="R716">SUM(B716:Q716*TRANSPOSE($V$18:$V$33))+$V$17</f>
        <v>-0.10476176256315284</v>
      </c>
      <c r="S716" s="9">
        <f t="shared" si="11"/>
        <v>0.473836194599009</v>
      </c>
    </row>
    <row r="717" spans="1:19" x14ac:dyDescent="0.3">
      <c r="A717">
        <v>0</v>
      </c>
      <c r="B717">
        <v>33</v>
      </c>
      <c r="C717">
        <v>1</v>
      </c>
      <c r="D717">
        <v>1</v>
      </c>
      <c r="E717">
        <v>3</v>
      </c>
      <c r="F717">
        <v>1</v>
      </c>
      <c r="G717">
        <v>4</v>
      </c>
      <c r="H717">
        <v>2</v>
      </c>
      <c r="I717">
        <v>1</v>
      </c>
      <c r="J717">
        <v>1</v>
      </c>
      <c r="K717">
        <v>1</v>
      </c>
      <c r="L717">
        <v>1</v>
      </c>
      <c r="M717">
        <v>3</v>
      </c>
      <c r="N717">
        <v>6</v>
      </c>
      <c r="O717">
        <v>5</v>
      </c>
      <c r="P717">
        <v>1</v>
      </c>
      <c r="Q717">
        <v>2</v>
      </c>
      <c r="R717">
        <f t="array" ref="R717">SUM(B717:Q717*TRANSPOSE($V$18:$V$33))+$V$17</f>
        <v>0.21485749089479866</v>
      </c>
      <c r="S717" s="9">
        <f t="shared" si="11"/>
        <v>0.55350317861443821</v>
      </c>
    </row>
    <row r="718" spans="1:19" x14ac:dyDescent="0.3">
      <c r="A718">
        <v>0</v>
      </c>
      <c r="B718">
        <v>41</v>
      </c>
      <c r="C718">
        <v>1</v>
      </c>
      <c r="D718">
        <v>9</v>
      </c>
      <c r="E718">
        <v>1</v>
      </c>
      <c r="F718">
        <v>0</v>
      </c>
      <c r="G718">
        <v>3</v>
      </c>
      <c r="H718">
        <v>3</v>
      </c>
      <c r="I718">
        <v>2</v>
      </c>
      <c r="J718">
        <v>2</v>
      </c>
      <c r="K718">
        <v>0</v>
      </c>
      <c r="L718">
        <v>2</v>
      </c>
      <c r="M718">
        <v>4</v>
      </c>
      <c r="N718">
        <v>18</v>
      </c>
      <c r="O718">
        <v>16</v>
      </c>
      <c r="P718">
        <v>0</v>
      </c>
      <c r="Q718">
        <v>11</v>
      </c>
      <c r="R718">
        <f t="array" ref="R718">SUM(B718:Q718*TRANSPOSE($V$18:$V$33))+$V$17</f>
        <v>-0.19372390075432322</v>
      </c>
      <c r="S718" s="9">
        <f t="shared" si="11"/>
        <v>0.45172489688596218</v>
      </c>
    </row>
    <row r="719" spans="1:19" x14ac:dyDescent="0.3">
      <c r="A719">
        <v>0</v>
      </c>
      <c r="B719">
        <v>27</v>
      </c>
      <c r="C719">
        <v>1</v>
      </c>
      <c r="D719">
        <v>16</v>
      </c>
      <c r="E719">
        <v>3</v>
      </c>
      <c r="F719">
        <v>1</v>
      </c>
      <c r="G719">
        <v>3</v>
      </c>
      <c r="H719">
        <v>2</v>
      </c>
      <c r="I719">
        <v>1</v>
      </c>
      <c r="J719">
        <v>9</v>
      </c>
      <c r="K719">
        <v>0</v>
      </c>
      <c r="L719">
        <v>2</v>
      </c>
      <c r="M719">
        <v>3</v>
      </c>
      <c r="N719">
        <v>2</v>
      </c>
      <c r="O719">
        <v>2</v>
      </c>
      <c r="P719">
        <v>2</v>
      </c>
      <c r="Q719">
        <v>2</v>
      </c>
      <c r="R719">
        <f t="array" ref="R719">SUM(B719:Q719*TRANSPOSE($V$18:$V$33))+$V$17</f>
        <v>0.27797306015044632</v>
      </c>
      <c r="S719" s="9">
        <f t="shared" si="11"/>
        <v>0.56904215478271014</v>
      </c>
    </row>
    <row r="720" spans="1:19" x14ac:dyDescent="0.3">
      <c r="A720">
        <v>0</v>
      </c>
      <c r="B720">
        <v>45</v>
      </c>
      <c r="C720">
        <v>1</v>
      </c>
      <c r="D720">
        <v>23</v>
      </c>
      <c r="E720">
        <v>4</v>
      </c>
      <c r="F720">
        <v>0</v>
      </c>
      <c r="G720">
        <v>3</v>
      </c>
      <c r="H720">
        <v>1</v>
      </c>
      <c r="I720">
        <v>1</v>
      </c>
      <c r="J720">
        <v>1</v>
      </c>
      <c r="K720">
        <v>1</v>
      </c>
      <c r="L720">
        <v>3</v>
      </c>
      <c r="M720">
        <v>3</v>
      </c>
      <c r="N720">
        <v>9</v>
      </c>
      <c r="O720">
        <v>8</v>
      </c>
      <c r="P720">
        <v>0</v>
      </c>
      <c r="Q720">
        <v>8</v>
      </c>
      <c r="R720">
        <f t="array" ref="R720">SUM(B720:Q720*TRANSPOSE($V$18:$V$33))+$V$17</f>
        <v>0.17043432898459543</v>
      </c>
      <c r="S720" s="9">
        <f t="shared" si="11"/>
        <v>0.54250135437471125</v>
      </c>
    </row>
    <row r="721" spans="1:19" x14ac:dyDescent="0.3">
      <c r="A721">
        <v>0</v>
      </c>
      <c r="B721">
        <v>47</v>
      </c>
      <c r="C721">
        <v>2</v>
      </c>
      <c r="D721">
        <v>4</v>
      </c>
      <c r="E721">
        <v>4</v>
      </c>
      <c r="F721">
        <v>1</v>
      </c>
      <c r="G721">
        <v>3</v>
      </c>
      <c r="H721">
        <v>4</v>
      </c>
      <c r="I721">
        <v>0</v>
      </c>
      <c r="J721">
        <v>1</v>
      </c>
      <c r="K721">
        <v>1</v>
      </c>
      <c r="L721">
        <v>3</v>
      </c>
      <c r="M721">
        <v>3</v>
      </c>
      <c r="N721">
        <v>9</v>
      </c>
      <c r="O721">
        <v>0</v>
      </c>
      <c r="P721">
        <v>0</v>
      </c>
      <c r="Q721">
        <v>7</v>
      </c>
      <c r="R721">
        <f t="array" ref="R721">SUM(B721:Q721*TRANSPOSE($V$18:$V$33))+$V$17</f>
        <v>0.14718110616000435</v>
      </c>
      <c r="S721" s="9">
        <f t="shared" si="11"/>
        <v>0.53672520314528627</v>
      </c>
    </row>
    <row r="722" spans="1:19" x14ac:dyDescent="0.3">
      <c r="A722">
        <v>1</v>
      </c>
      <c r="B722">
        <v>30</v>
      </c>
      <c r="C722">
        <v>1</v>
      </c>
      <c r="D722">
        <v>22</v>
      </c>
      <c r="E722">
        <v>1</v>
      </c>
      <c r="F722">
        <v>1</v>
      </c>
      <c r="G722">
        <v>3</v>
      </c>
      <c r="H722">
        <v>3</v>
      </c>
      <c r="I722">
        <v>1</v>
      </c>
      <c r="J722">
        <v>4</v>
      </c>
      <c r="K722">
        <v>1</v>
      </c>
      <c r="L722">
        <v>2</v>
      </c>
      <c r="M722">
        <v>3</v>
      </c>
      <c r="N722">
        <v>5</v>
      </c>
      <c r="O722">
        <v>2</v>
      </c>
      <c r="P722">
        <v>0</v>
      </c>
      <c r="Q722">
        <v>1</v>
      </c>
      <c r="R722">
        <f t="array" ref="R722">SUM(B722:Q722*TRANSPOSE($V$18:$V$33))+$V$17</f>
        <v>0.45654923938480785</v>
      </c>
      <c r="S722" s="9">
        <f t="shared" si="11"/>
        <v>0.61218400280812246</v>
      </c>
    </row>
    <row r="723" spans="1:19" x14ac:dyDescent="0.3">
      <c r="A723">
        <v>0</v>
      </c>
      <c r="B723">
        <v>50</v>
      </c>
      <c r="C723">
        <v>1</v>
      </c>
      <c r="D723">
        <v>24</v>
      </c>
      <c r="E723">
        <v>4</v>
      </c>
      <c r="F723">
        <v>0</v>
      </c>
      <c r="G723">
        <v>3</v>
      </c>
      <c r="H723">
        <v>3</v>
      </c>
      <c r="I723">
        <v>1</v>
      </c>
      <c r="J723">
        <v>3</v>
      </c>
      <c r="K723">
        <v>1</v>
      </c>
      <c r="L723">
        <v>4</v>
      </c>
      <c r="M723">
        <v>3</v>
      </c>
      <c r="N723">
        <v>12</v>
      </c>
      <c r="O723">
        <v>11</v>
      </c>
      <c r="P723">
        <v>1</v>
      </c>
      <c r="Q723">
        <v>5</v>
      </c>
      <c r="R723">
        <f t="array" ref="R723">SUM(B723:Q723*TRANSPOSE($V$18:$V$33))+$V$17</f>
        <v>8.5631803000716933E-2</v>
      </c>
      <c r="S723" s="9">
        <f t="shared" si="11"/>
        <v>0.5213926630363136</v>
      </c>
    </row>
    <row r="724" spans="1:19" x14ac:dyDescent="0.3">
      <c r="A724">
        <v>0</v>
      </c>
      <c r="B724">
        <v>38</v>
      </c>
      <c r="C724">
        <v>1</v>
      </c>
      <c r="D724">
        <v>10</v>
      </c>
      <c r="E724">
        <v>3</v>
      </c>
      <c r="F724">
        <v>0</v>
      </c>
      <c r="G724">
        <v>3</v>
      </c>
      <c r="H724">
        <v>3</v>
      </c>
      <c r="I724">
        <v>1</v>
      </c>
      <c r="J724">
        <v>0</v>
      </c>
      <c r="K724">
        <v>0</v>
      </c>
      <c r="L724">
        <v>2</v>
      </c>
      <c r="M724">
        <v>2</v>
      </c>
      <c r="N724">
        <v>2</v>
      </c>
      <c r="O724">
        <v>1</v>
      </c>
      <c r="P724">
        <v>0</v>
      </c>
      <c r="Q724">
        <v>2</v>
      </c>
      <c r="R724">
        <f t="array" ref="R724">SUM(B724:Q724*TRANSPOSE($V$18:$V$33))+$V$17</f>
        <v>7.7989428238789182E-2</v>
      </c>
      <c r="S724" s="9">
        <f t="shared" si="11"/>
        <v>0.51948546208752677</v>
      </c>
    </row>
    <row r="725" spans="1:19" x14ac:dyDescent="0.3">
      <c r="A725">
        <v>0</v>
      </c>
      <c r="B725">
        <v>46</v>
      </c>
      <c r="C725">
        <v>1</v>
      </c>
      <c r="D725">
        <v>7</v>
      </c>
      <c r="E725">
        <v>4</v>
      </c>
      <c r="F725">
        <v>0</v>
      </c>
      <c r="G725">
        <v>3</v>
      </c>
      <c r="H725">
        <v>3</v>
      </c>
      <c r="I725">
        <v>2</v>
      </c>
      <c r="J725">
        <v>6</v>
      </c>
      <c r="K725">
        <v>0</v>
      </c>
      <c r="L725">
        <v>2</v>
      </c>
      <c r="M725">
        <v>3</v>
      </c>
      <c r="N725">
        <v>8</v>
      </c>
      <c r="O725">
        <v>7</v>
      </c>
      <c r="P725">
        <v>0</v>
      </c>
      <c r="Q725">
        <v>7</v>
      </c>
      <c r="R725">
        <f t="array" ref="R725">SUM(B725:Q725*TRANSPOSE($V$18:$V$33))+$V$17</f>
        <v>-0.14865166997197665</v>
      </c>
      <c r="S725" s="9">
        <f t="shared" si="11"/>
        <v>0.4629091970323802</v>
      </c>
    </row>
    <row r="726" spans="1:19" x14ac:dyDescent="0.3">
      <c r="A726">
        <v>0</v>
      </c>
      <c r="B726">
        <v>24</v>
      </c>
      <c r="C726">
        <v>1</v>
      </c>
      <c r="D726">
        <v>17</v>
      </c>
      <c r="E726">
        <v>4</v>
      </c>
      <c r="F726">
        <v>1</v>
      </c>
      <c r="G726">
        <v>2</v>
      </c>
      <c r="H726">
        <v>3</v>
      </c>
      <c r="I726">
        <v>2</v>
      </c>
      <c r="J726">
        <v>1</v>
      </c>
      <c r="K726">
        <v>0</v>
      </c>
      <c r="L726">
        <v>2</v>
      </c>
      <c r="M726">
        <v>3</v>
      </c>
      <c r="N726">
        <v>4</v>
      </c>
      <c r="O726">
        <v>2</v>
      </c>
      <c r="P726">
        <v>3</v>
      </c>
      <c r="Q726">
        <v>2</v>
      </c>
      <c r="R726">
        <f t="array" ref="R726">SUM(B726:Q726*TRANSPOSE($V$18:$V$33))+$V$17</f>
        <v>0.1098207764098873</v>
      </c>
      <c r="S726" s="9">
        <f t="shared" si="11"/>
        <v>0.52742479538546072</v>
      </c>
    </row>
    <row r="727" spans="1:19" x14ac:dyDescent="0.3">
      <c r="A727">
        <v>1</v>
      </c>
      <c r="B727">
        <v>35</v>
      </c>
      <c r="C727">
        <v>1</v>
      </c>
      <c r="D727">
        <v>14</v>
      </c>
      <c r="E727">
        <v>3</v>
      </c>
      <c r="F727">
        <v>0</v>
      </c>
      <c r="G727">
        <v>2</v>
      </c>
      <c r="H727">
        <v>2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0</v>
      </c>
      <c r="Q727">
        <v>2</v>
      </c>
      <c r="R727">
        <f t="array" ref="R727">SUM(B727:Q727*TRANSPOSE($V$18:$V$33))+$V$17</f>
        <v>0.34372463970565514</v>
      </c>
      <c r="S727" s="9">
        <f t="shared" si="11"/>
        <v>0.58508634611141674</v>
      </c>
    </row>
    <row r="728" spans="1:19" x14ac:dyDescent="0.3">
      <c r="A728">
        <v>0</v>
      </c>
      <c r="B728">
        <v>31</v>
      </c>
      <c r="C728">
        <v>1</v>
      </c>
      <c r="D728">
        <v>1</v>
      </c>
      <c r="E728">
        <v>3</v>
      </c>
      <c r="F728">
        <v>1</v>
      </c>
      <c r="G728">
        <v>3</v>
      </c>
      <c r="H728">
        <v>1</v>
      </c>
      <c r="I728">
        <v>1</v>
      </c>
      <c r="J728">
        <v>1</v>
      </c>
      <c r="K728">
        <v>0</v>
      </c>
      <c r="L728">
        <v>3</v>
      </c>
      <c r="M728">
        <v>3</v>
      </c>
      <c r="N728">
        <v>4</v>
      </c>
      <c r="O728">
        <v>3</v>
      </c>
      <c r="P728">
        <v>0</v>
      </c>
      <c r="Q728">
        <v>3</v>
      </c>
      <c r="R728">
        <f t="array" ref="R728">SUM(B728:Q728*TRANSPOSE($V$18:$V$33))+$V$17</f>
        <v>6.8954767433499597E-2</v>
      </c>
      <c r="S728" s="9">
        <f t="shared" si="11"/>
        <v>0.51723007935928023</v>
      </c>
    </row>
    <row r="729" spans="1:19" x14ac:dyDescent="0.3">
      <c r="A729">
        <v>0</v>
      </c>
      <c r="B729">
        <v>18</v>
      </c>
      <c r="C729">
        <v>1</v>
      </c>
      <c r="D729">
        <v>5</v>
      </c>
      <c r="E729">
        <v>2</v>
      </c>
      <c r="F729">
        <v>0</v>
      </c>
      <c r="G729">
        <v>3</v>
      </c>
      <c r="H729">
        <v>4</v>
      </c>
      <c r="I729">
        <v>0</v>
      </c>
      <c r="J729">
        <v>1</v>
      </c>
      <c r="K729">
        <v>0</v>
      </c>
      <c r="L729">
        <v>4</v>
      </c>
      <c r="M729">
        <v>3</v>
      </c>
      <c r="N729">
        <v>0</v>
      </c>
      <c r="O729">
        <v>0</v>
      </c>
      <c r="P729">
        <v>0</v>
      </c>
      <c r="Q729">
        <v>0</v>
      </c>
      <c r="R729">
        <f t="array" ref="R729">SUM(B729:Q729*TRANSPOSE($V$18:$V$33))+$V$17</f>
        <v>0.23683423055794672</v>
      </c>
      <c r="S729" s="9">
        <f t="shared" si="11"/>
        <v>0.55892729457913604</v>
      </c>
    </row>
    <row r="730" spans="1:19" x14ac:dyDescent="0.3">
      <c r="A730">
        <v>0</v>
      </c>
      <c r="B730">
        <v>54</v>
      </c>
      <c r="C730">
        <v>1</v>
      </c>
      <c r="D730">
        <v>17</v>
      </c>
      <c r="E730">
        <v>3</v>
      </c>
      <c r="F730">
        <v>1</v>
      </c>
      <c r="G730">
        <v>3</v>
      </c>
      <c r="H730">
        <v>3</v>
      </c>
      <c r="I730">
        <v>1</v>
      </c>
      <c r="J730">
        <v>8</v>
      </c>
      <c r="K730">
        <v>0</v>
      </c>
      <c r="L730">
        <v>3</v>
      </c>
      <c r="M730">
        <v>3</v>
      </c>
      <c r="N730">
        <v>10</v>
      </c>
      <c r="O730">
        <v>7</v>
      </c>
      <c r="P730">
        <v>0</v>
      </c>
      <c r="Q730">
        <v>8</v>
      </c>
      <c r="R730">
        <f t="array" ref="R730">SUM(B730:Q730*TRANSPOSE($V$18:$V$33))+$V$17</f>
        <v>-8.8252693243405789E-2</v>
      </c>
      <c r="S730" s="9">
        <f t="shared" si="11"/>
        <v>0.47795341868915553</v>
      </c>
    </row>
    <row r="731" spans="1:19" x14ac:dyDescent="0.3">
      <c r="A731">
        <v>0</v>
      </c>
      <c r="B731">
        <v>35</v>
      </c>
      <c r="C731">
        <v>1</v>
      </c>
      <c r="D731">
        <v>25</v>
      </c>
      <c r="E731">
        <v>3</v>
      </c>
      <c r="F731">
        <v>1</v>
      </c>
      <c r="G731">
        <v>3</v>
      </c>
      <c r="H731">
        <v>3</v>
      </c>
      <c r="I731">
        <v>2</v>
      </c>
      <c r="J731">
        <v>1</v>
      </c>
      <c r="K731">
        <v>1</v>
      </c>
      <c r="L731">
        <v>3</v>
      </c>
      <c r="M731">
        <v>2</v>
      </c>
      <c r="N731">
        <v>16</v>
      </c>
      <c r="O731">
        <v>10</v>
      </c>
      <c r="P731">
        <v>10</v>
      </c>
      <c r="Q731">
        <v>1</v>
      </c>
      <c r="R731">
        <f t="array" ref="R731">SUM(B731:Q731*TRANSPOSE($V$18:$V$33))+$V$17</f>
        <v>0.29476428340410155</v>
      </c>
      <c r="S731" s="9">
        <f t="shared" si="11"/>
        <v>0.57315462921396709</v>
      </c>
    </row>
    <row r="732" spans="1:19" x14ac:dyDescent="0.3">
      <c r="A732">
        <v>0</v>
      </c>
      <c r="B732">
        <v>30</v>
      </c>
      <c r="C732">
        <v>1</v>
      </c>
      <c r="D732">
        <v>8</v>
      </c>
      <c r="E732">
        <v>2</v>
      </c>
      <c r="F732">
        <v>1</v>
      </c>
      <c r="G732">
        <v>4</v>
      </c>
      <c r="H732">
        <v>1</v>
      </c>
      <c r="I732">
        <v>1</v>
      </c>
      <c r="J732">
        <v>0</v>
      </c>
      <c r="K732">
        <v>1</v>
      </c>
      <c r="L732">
        <v>3</v>
      </c>
      <c r="M732">
        <v>2</v>
      </c>
      <c r="N732">
        <v>8</v>
      </c>
      <c r="O732">
        <v>7</v>
      </c>
      <c r="P732">
        <v>1</v>
      </c>
      <c r="Q732">
        <v>7</v>
      </c>
      <c r="R732">
        <f t="array" ref="R732">SUM(B732:Q732*TRANSPOSE($V$18:$V$33))+$V$17</f>
        <v>0.24317809145749947</v>
      </c>
      <c r="S732" s="9">
        <f t="shared" si="11"/>
        <v>0.56049047951972653</v>
      </c>
    </row>
    <row r="733" spans="1:19" x14ac:dyDescent="0.3">
      <c r="A733">
        <v>1</v>
      </c>
      <c r="B733">
        <v>20</v>
      </c>
      <c r="C733">
        <v>1</v>
      </c>
      <c r="D733">
        <v>11</v>
      </c>
      <c r="E733">
        <v>4</v>
      </c>
      <c r="F733">
        <v>1</v>
      </c>
      <c r="G733">
        <v>2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3</v>
      </c>
      <c r="N733">
        <v>1</v>
      </c>
      <c r="O733">
        <v>0</v>
      </c>
      <c r="P733">
        <v>0</v>
      </c>
      <c r="Q733">
        <v>0</v>
      </c>
      <c r="R733">
        <f t="array" ref="R733">SUM(B733:Q733*TRANSPOSE($V$18:$V$33))+$V$17</f>
        <v>0.58050377789537944</v>
      </c>
      <c r="S733" s="9">
        <f t="shared" si="11"/>
        <v>0.64116946971988276</v>
      </c>
    </row>
    <row r="734" spans="1:19" x14ac:dyDescent="0.3">
      <c r="A734">
        <v>1</v>
      </c>
      <c r="B734">
        <v>30</v>
      </c>
      <c r="C734">
        <v>1</v>
      </c>
      <c r="D734">
        <v>5</v>
      </c>
      <c r="E734">
        <v>2</v>
      </c>
      <c r="F734">
        <v>1</v>
      </c>
      <c r="G734">
        <v>3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3</v>
      </c>
      <c r="N734">
        <v>3</v>
      </c>
      <c r="O734">
        <v>2</v>
      </c>
      <c r="P734">
        <v>1</v>
      </c>
      <c r="Q734">
        <v>2</v>
      </c>
      <c r="R734">
        <f t="array" ref="R734">SUM(B734:Q734*TRANSPOSE($V$18:$V$33))+$V$17</f>
        <v>0.22214208819541814</v>
      </c>
      <c r="S734" s="9">
        <f t="shared" si="11"/>
        <v>0.55530257926330429</v>
      </c>
    </row>
    <row r="735" spans="1:19" x14ac:dyDescent="0.3">
      <c r="A735">
        <v>0</v>
      </c>
      <c r="B735">
        <v>26</v>
      </c>
      <c r="C735">
        <v>1</v>
      </c>
      <c r="D735">
        <v>2</v>
      </c>
      <c r="E735">
        <v>4</v>
      </c>
      <c r="F735">
        <v>0</v>
      </c>
      <c r="G735">
        <v>4</v>
      </c>
      <c r="H735">
        <v>4</v>
      </c>
      <c r="I735">
        <v>1</v>
      </c>
      <c r="J735">
        <v>1</v>
      </c>
      <c r="K735">
        <v>0</v>
      </c>
      <c r="L735">
        <v>2</v>
      </c>
      <c r="M735">
        <v>3</v>
      </c>
      <c r="N735">
        <v>8</v>
      </c>
      <c r="O735">
        <v>7</v>
      </c>
      <c r="P735">
        <v>1</v>
      </c>
      <c r="Q735">
        <v>3</v>
      </c>
      <c r="R735">
        <f t="array" ref="R735">SUM(B735:Q735*TRANSPOSE($V$18:$V$33))+$V$17</f>
        <v>-7.8464982906993885E-2</v>
      </c>
      <c r="S735" s="9">
        <f t="shared" si="11"/>
        <v>0.48039584321571471</v>
      </c>
    </row>
    <row r="736" spans="1:19" x14ac:dyDescent="0.3">
      <c r="A736">
        <v>0</v>
      </c>
      <c r="B736">
        <v>22</v>
      </c>
      <c r="C736">
        <v>1</v>
      </c>
      <c r="D736">
        <v>8</v>
      </c>
      <c r="E736">
        <v>2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2</v>
      </c>
      <c r="N736">
        <v>4</v>
      </c>
      <c r="O736">
        <v>3</v>
      </c>
      <c r="P736">
        <v>1</v>
      </c>
      <c r="Q736">
        <v>1</v>
      </c>
      <c r="R736">
        <f t="array" ref="R736">SUM(B736:Q736*TRANSPOSE($V$18:$V$33))+$V$17</f>
        <v>0.45056641872778147</v>
      </c>
      <c r="S736" s="9">
        <f t="shared" si="11"/>
        <v>0.6107627906673132</v>
      </c>
    </row>
    <row r="737" spans="1:19" x14ac:dyDescent="0.3">
      <c r="A737">
        <v>0</v>
      </c>
      <c r="B737">
        <v>48</v>
      </c>
      <c r="C737">
        <v>1</v>
      </c>
      <c r="D737">
        <v>6</v>
      </c>
      <c r="E737">
        <v>1</v>
      </c>
      <c r="F737">
        <v>0</v>
      </c>
      <c r="G737">
        <v>2</v>
      </c>
      <c r="H737">
        <v>3</v>
      </c>
      <c r="I737">
        <v>0</v>
      </c>
      <c r="J737">
        <v>2</v>
      </c>
      <c r="K737">
        <v>0</v>
      </c>
      <c r="L737">
        <v>4</v>
      </c>
      <c r="M737">
        <v>3</v>
      </c>
      <c r="N737">
        <v>2</v>
      </c>
      <c r="O737">
        <v>2</v>
      </c>
      <c r="P737">
        <v>2</v>
      </c>
      <c r="Q737">
        <v>2</v>
      </c>
      <c r="R737">
        <f t="array" ref="R737">SUM(B737:Q737*TRANSPOSE($V$18:$V$33))+$V$17</f>
        <v>0.18476036406378271</v>
      </c>
      <c r="S737" s="9">
        <f t="shared" si="11"/>
        <v>0.54605439254182742</v>
      </c>
    </row>
    <row r="738" spans="1:19" x14ac:dyDescent="0.3">
      <c r="A738">
        <v>0</v>
      </c>
      <c r="B738">
        <v>48</v>
      </c>
      <c r="C738">
        <v>1</v>
      </c>
      <c r="D738">
        <v>4</v>
      </c>
      <c r="E738">
        <v>3</v>
      </c>
      <c r="F738">
        <v>0</v>
      </c>
      <c r="G738">
        <v>2</v>
      </c>
      <c r="H738">
        <v>3</v>
      </c>
      <c r="I738">
        <v>0</v>
      </c>
      <c r="J738">
        <v>7</v>
      </c>
      <c r="K738">
        <v>0</v>
      </c>
      <c r="L738">
        <v>2</v>
      </c>
      <c r="M738">
        <v>3</v>
      </c>
      <c r="N738">
        <v>15</v>
      </c>
      <c r="O738">
        <v>11</v>
      </c>
      <c r="P738">
        <v>4</v>
      </c>
      <c r="Q738">
        <v>8</v>
      </c>
      <c r="R738">
        <f t="array" ref="R738">SUM(B738:Q738*TRANSPOSE($V$18:$V$33))+$V$17</f>
        <v>9.8324254784233789E-2</v>
      </c>
      <c r="S738" s="9">
        <f t="shared" si="11"/>
        <v>0.52455873685704046</v>
      </c>
    </row>
    <row r="739" spans="1:19" x14ac:dyDescent="0.3">
      <c r="A739">
        <v>0</v>
      </c>
      <c r="B739">
        <v>41</v>
      </c>
      <c r="C739">
        <v>1</v>
      </c>
      <c r="D739">
        <v>7</v>
      </c>
      <c r="E739">
        <v>4</v>
      </c>
      <c r="F739">
        <v>1</v>
      </c>
      <c r="G739">
        <v>3</v>
      </c>
      <c r="H739">
        <v>3</v>
      </c>
      <c r="I739">
        <v>0</v>
      </c>
      <c r="J739">
        <v>6</v>
      </c>
      <c r="K739">
        <v>0</v>
      </c>
      <c r="L739">
        <v>2</v>
      </c>
      <c r="M739">
        <v>3</v>
      </c>
      <c r="N739">
        <v>2</v>
      </c>
      <c r="O739">
        <v>2</v>
      </c>
      <c r="P739">
        <v>2</v>
      </c>
      <c r="Q739">
        <v>1</v>
      </c>
      <c r="R739">
        <f t="array" ref="R739">SUM(B739:Q739*TRANSPOSE($V$18:$V$33))+$V$17</f>
        <v>0.12184739183169324</v>
      </c>
      <c r="S739" s="9">
        <f t="shared" si="11"/>
        <v>0.53042106872711536</v>
      </c>
    </row>
    <row r="740" spans="1:19" x14ac:dyDescent="0.3">
      <c r="A740">
        <v>0</v>
      </c>
      <c r="B740">
        <v>39</v>
      </c>
      <c r="C740">
        <v>1</v>
      </c>
      <c r="D740">
        <v>1</v>
      </c>
      <c r="E740">
        <v>4</v>
      </c>
      <c r="F740">
        <v>1</v>
      </c>
      <c r="G740">
        <v>2</v>
      </c>
      <c r="H740">
        <v>4</v>
      </c>
      <c r="I740">
        <v>1</v>
      </c>
      <c r="J740">
        <v>1</v>
      </c>
      <c r="K740">
        <v>0</v>
      </c>
      <c r="L740">
        <v>3</v>
      </c>
      <c r="M740">
        <v>3</v>
      </c>
      <c r="N740">
        <v>21</v>
      </c>
      <c r="O740">
        <v>6</v>
      </c>
      <c r="P740">
        <v>11</v>
      </c>
      <c r="Q740">
        <v>8</v>
      </c>
      <c r="R740">
        <f t="array" ref="R740">SUM(B740:Q740*TRANSPOSE($V$18:$V$33))+$V$17</f>
        <v>-5.6353771342758652E-3</v>
      </c>
      <c r="S740" s="9">
        <f t="shared" si="11"/>
        <v>0.49859130551869696</v>
      </c>
    </row>
    <row r="741" spans="1:19" x14ac:dyDescent="0.3">
      <c r="A741">
        <v>0</v>
      </c>
      <c r="B741">
        <v>27</v>
      </c>
      <c r="C741">
        <v>1</v>
      </c>
      <c r="D741">
        <v>2</v>
      </c>
      <c r="E741">
        <v>1</v>
      </c>
      <c r="F741">
        <v>1</v>
      </c>
      <c r="G741">
        <v>3</v>
      </c>
      <c r="H741">
        <v>4</v>
      </c>
      <c r="I741">
        <v>1</v>
      </c>
      <c r="J741">
        <v>0</v>
      </c>
      <c r="K741">
        <v>0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2</v>
      </c>
      <c r="R741">
        <f t="array" ref="R741">SUM(B741:Q741*TRANSPOSE($V$18:$V$33))+$V$17</f>
        <v>0.10815281042850222</v>
      </c>
      <c r="S741" s="9">
        <f t="shared" si="11"/>
        <v>0.52700908258719814</v>
      </c>
    </row>
    <row r="742" spans="1:19" x14ac:dyDescent="0.3">
      <c r="A742">
        <v>0</v>
      </c>
      <c r="B742">
        <v>35</v>
      </c>
      <c r="C742">
        <v>1</v>
      </c>
      <c r="D742">
        <v>10</v>
      </c>
      <c r="E742">
        <v>2</v>
      </c>
      <c r="F742">
        <v>0</v>
      </c>
      <c r="G742">
        <v>3</v>
      </c>
      <c r="H742">
        <v>4</v>
      </c>
      <c r="I742">
        <v>2</v>
      </c>
      <c r="J742">
        <v>1</v>
      </c>
      <c r="K742">
        <v>0</v>
      </c>
      <c r="L742">
        <v>1</v>
      </c>
      <c r="M742">
        <v>2</v>
      </c>
      <c r="N742">
        <v>3</v>
      </c>
      <c r="O742">
        <v>2</v>
      </c>
      <c r="P742">
        <v>1</v>
      </c>
      <c r="Q742">
        <v>2</v>
      </c>
      <c r="R742">
        <f t="array" ref="R742">SUM(B742:Q742*TRANSPOSE($V$18:$V$33))+$V$17</f>
        <v>5.9297086964409607E-2</v>
      </c>
      <c r="S742" s="9">
        <f t="shared" si="11"/>
        <v>0.51481839388408301</v>
      </c>
    </row>
    <row r="743" spans="1:19" x14ac:dyDescent="0.3">
      <c r="A743">
        <v>0</v>
      </c>
      <c r="B743">
        <v>42</v>
      </c>
      <c r="C743">
        <v>2</v>
      </c>
      <c r="D743">
        <v>5</v>
      </c>
      <c r="E743">
        <v>4</v>
      </c>
      <c r="F743">
        <v>0</v>
      </c>
      <c r="G743">
        <v>3</v>
      </c>
      <c r="H743">
        <v>3</v>
      </c>
      <c r="I743">
        <v>1</v>
      </c>
      <c r="J743">
        <v>6</v>
      </c>
      <c r="K743">
        <v>0</v>
      </c>
      <c r="L743">
        <v>2</v>
      </c>
      <c r="M743">
        <v>4</v>
      </c>
      <c r="N743">
        <v>1</v>
      </c>
      <c r="O743">
        <v>0</v>
      </c>
      <c r="P743">
        <v>0</v>
      </c>
      <c r="Q743">
        <v>0</v>
      </c>
      <c r="R743">
        <f t="array" ref="R743">SUM(B743:Q743*TRANSPOSE($V$18:$V$33))+$V$17</f>
        <v>8.7883317976771624E-2</v>
      </c>
      <c r="S743" s="9">
        <f t="shared" si="11"/>
        <v>0.52195442583632679</v>
      </c>
    </row>
    <row r="744" spans="1:19" x14ac:dyDescent="0.3">
      <c r="A744">
        <v>0</v>
      </c>
      <c r="B744">
        <v>50</v>
      </c>
      <c r="C744">
        <v>1</v>
      </c>
      <c r="D744">
        <v>9</v>
      </c>
      <c r="E744">
        <v>1</v>
      </c>
      <c r="F744">
        <v>0</v>
      </c>
      <c r="G744">
        <v>3</v>
      </c>
      <c r="H744">
        <v>4</v>
      </c>
      <c r="I744">
        <v>1</v>
      </c>
      <c r="J744">
        <v>4</v>
      </c>
      <c r="K744">
        <v>0</v>
      </c>
      <c r="L744">
        <v>2</v>
      </c>
      <c r="M744">
        <v>3</v>
      </c>
      <c r="N744">
        <v>1</v>
      </c>
      <c r="O744">
        <v>0</v>
      </c>
      <c r="P744">
        <v>0</v>
      </c>
      <c r="Q744">
        <v>0</v>
      </c>
      <c r="R744">
        <f t="array" ref="R744">SUM(B744:Q744*TRANSPOSE($V$18:$V$33))+$V$17</f>
        <v>9.3413130455136106E-2</v>
      </c>
      <c r="S744" s="9">
        <f t="shared" si="11"/>
        <v>0.52333389957107135</v>
      </c>
    </row>
    <row r="745" spans="1:19" x14ac:dyDescent="0.3">
      <c r="A745">
        <v>0</v>
      </c>
      <c r="B745">
        <v>59</v>
      </c>
      <c r="C745">
        <v>1</v>
      </c>
      <c r="D745">
        <v>2</v>
      </c>
      <c r="E745">
        <v>3</v>
      </c>
      <c r="F745">
        <v>1</v>
      </c>
      <c r="G745">
        <v>2</v>
      </c>
      <c r="H745">
        <v>4</v>
      </c>
      <c r="I745">
        <v>0</v>
      </c>
      <c r="J745">
        <v>3</v>
      </c>
      <c r="K745">
        <v>1</v>
      </c>
      <c r="L745">
        <v>1</v>
      </c>
      <c r="M745">
        <v>3</v>
      </c>
      <c r="N745">
        <v>5</v>
      </c>
      <c r="O745">
        <v>3</v>
      </c>
      <c r="P745">
        <v>4</v>
      </c>
      <c r="Q745">
        <v>3</v>
      </c>
      <c r="R745">
        <f t="array" ref="R745">SUM(B745:Q745*TRANSPOSE($V$18:$V$33))+$V$17</f>
        <v>0.23901776722332602</v>
      </c>
      <c r="S745" s="9">
        <f t="shared" si="11"/>
        <v>0.55946547130868629</v>
      </c>
    </row>
    <row r="746" spans="1:19" x14ac:dyDescent="0.3">
      <c r="A746">
        <v>1</v>
      </c>
      <c r="B746">
        <v>37</v>
      </c>
      <c r="C746">
        <v>1</v>
      </c>
      <c r="D746">
        <v>11</v>
      </c>
      <c r="E746">
        <v>1</v>
      </c>
      <c r="F746">
        <v>1</v>
      </c>
      <c r="G746">
        <v>1</v>
      </c>
      <c r="H746">
        <v>2</v>
      </c>
      <c r="I746">
        <v>1</v>
      </c>
      <c r="J746">
        <v>5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f t="array" ref="R746">SUM(B746:Q746*TRANSPOSE($V$18:$V$33))+$V$17</f>
        <v>0.43674257698319763</v>
      </c>
      <c r="S746" s="9">
        <f t="shared" si="11"/>
        <v>0.60747178117167355</v>
      </c>
    </row>
    <row r="747" spans="1:19" x14ac:dyDescent="0.3">
      <c r="A747">
        <v>0</v>
      </c>
      <c r="B747">
        <v>55</v>
      </c>
      <c r="C747">
        <v>1</v>
      </c>
      <c r="D747">
        <v>18</v>
      </c>
      <c r="E747">
        <v>3</v>
      </c>
      <c r="F747">
        <v>0</v>
      </c>
      <c r="G747">
        <v>3</v>
      </c>
      <c r="H747">
        <v>2</v>
      </c>
      <c r="I747">
        <v>1</v>
      </c>
      <c r="J747">
        <v>3</v>
      </c>
      <c r="K747">
        <v>1</v>
      </c>
      <c r="L747">
        <v>4</v>
      </c>
      <c r="M747">
        <v>3</v>
      </c>
      <c r="N747">
        <v>8</v>
      </c>
      <c r="O747">
        <v>7</v>
      </c>
      <c r="P747">
        <v>6</v>
      </c>
      <c r="Q747">
        <v>7</v>
      </c>
      <c r="R747">
        <f t="array" ref="R747">SUM(B747:Q747*TRANSPOSE($V$18:$V$33))+$V$17</f>
        <v>0.1843084736409536</v>
      </c>
      <c r="S747" s="9">
        <f t="shared" si="11"/>
        <v>0.54594238768416159</v>
      </c>
    </row>
    <row r="748" spans="1:19" x14ac:dyDescent="0.3">
      <c r="A748">
        <v>0</v>
      </c>
      <c r="B748">
        <v>41</v>
      </c>
      <c r="C748">
        <v>1</v>
      </c>
      <c r="D748">
        <v>7</v>
      </c>
      <c r="E748">
        <v>2</v>
      </c>
      <c r="F748">
        <v>1</v>
      </c>
      <c r="G748">
        <v>1</v>
      </c>
      <c r="H748">
        <v>3</v>
      </c>
      <c r="I748">
        <v>2</v>
      </c>
      <c r="J748">
        <v>1</v>
      </c>
      <c r="K748">
        <v>0</v>
      </c>
      <c r="L748">
        <v>2</v>
      </c>
      <c r="M748">
        <v>3</v>
      </c>
      <c r="N748">
        <v>21</v>
      </c>
      <c r="O748">
        <v>16</v>
      </c>
      <c r="P748">
        <v>5</v>
      </c>
      <c r="Q748">
        <v>10</v>
      </c>
      <c r="R748">
        <f t="array" ref="R748">SUM(B748:Q748*TRANSPOSE($V$18:$V$33))+$V$17</f>
        <v>-7.0926038839984384E-2</v>
      </c>
      <c r="S748" s="9">
        <f t="shared" si="11"/>
        <v>0.48227775592239408</v>
      </c>
    </row>
    <row r="749" spans="1:19" x14ac:dyDescent="0.3">
      <c r="A749">
        <v>0</v>
      </c>
      <c r="B749">
        <v>38</v>
      </c>
      <c r="C749">
        <v>2</v>
      </c>
      <c r="D749">
        <v>3</v>
      </c>
      <c r="E749">
        <v>2</v>
      </c>
      <c r="F749">
        <v>0</v>
      </c>
      <c r="G749">
        <v>3</v>
      </c>
      <c r="H749">
        <v>4</v>
      </c>
      <c r="I749">
        <v>0</v>
      </c>
      <c r="J749">
        <v>8</v>
      </c>
      <c r="K749">
        <v>1</v>
      </c>
      <c r="L749">
        <v>3</v>
      </c>
      <c r="M749">
        <v>3</v>
      </c>
      <c r="N749">
        <v>1</v>
      </c>
      <c r="O749">
        <v>0</v>
      </c>
      <c r="P749">
        <v>0</v>
      </c>
      <c r="Q749">
        <v>0</v>
      </c>
      <c r="R749">
        <f t="array" ref="R749">SUM(B749:Q749*TRANSPOSE($V$18:$V$33))+$V$17</f>
        <v>0.4729501046416934</v>
      </c>
      <c r="S749" s="9">
        <f t="shared" si="11"/>
        <v>0.61607016983110829</v>
      </c>
    </row>
    <row r="750" spans="1:19" x14ac:dyDescent="0.3">
      <c r="A750">
        <v>1</v>
      </c>
      <c r="B750">
        <v>26</v>
      </c>
      <c r="C750">
        <v>2</v>
      </c>
      <c r="D750">
        <v>29</v>
      </c>
      <c r="E750">
        <v>2</v>
      </c>
      <c r="F750">
        <v>0</v>
      </c>
      <c r="G750">
        <v>1</v>
      </c>
      <c r="H750">
        <v>1</v>
      </c>
      <c r="I750">
        <v>0</v>
      </c>
      <c r="J750">
        <v>8</v>
      </c>
      <c r="K750">
        <v>0</v>
      </c>
      <c r="L750">
        <v>4</v>
      </c>
      <c r="M750">
        <v>3</v>
      </c>
      <c r="N750">
        <v>2</v>
      </c>
      <c r="O750">
        <v>2</v>
      </c>
      <c r="P750">
        <v>2</v>
      </c>
      <c r="Q750">
        <v>2</v>
      </c>
      <c r="R750">
        <f t="array" ref="R750">SUM(B750:Q750*TRANSPOSE($V$18:$V$33))+$V$17</f>
        <v>0.62495564789092306</v>
      </c>
      <c r="S750" s="9">
        <f t="shared" si="11"/>
        <v>0.65133007715613855</v>
      </c>
    </row>
    <row r="751" spans="1:19" x14ac:dyDescent="0.3">
      <c r="A751">
        <v>1</v>
      </c>
      <c r="B751">
        <v>52</v>
      </c>
      <c r="C751">
        <v>2</v>
      </c>
      <c r="D751">
        <v>2</v>
      </c>
      <c r="E751">
        <v>1</v>
      </c>
      <c r="F751">
        <v>1</v>
      </c>
      <c r="G751">
        <v>1</v>
      </c>
      <c r="H751">
        <v>4</v>
      </c>
      <c r="I751">
        <v>1</v>
      </c>
      <c r="J751">
        <v>1</v>
      </c>
      <c r="K751">
        <v>0</v>
      </c>
      <c r="L751">
        <v>4</v>
      </c>
      <c r="M751">
        <v>3</v>
      </c>
      <c r="N751">
        <v>32</v>
      </c>
      <c r="O751">
        <v>14</v>
      </c>
      <c r="P751">
        <v>6</v>
      </c>
      <c r="Q751">
        <v>9</v>
      </c>
      <c r="R751">
        <f t="array" ref="R751">SUM(B751:Q751*TRANSPOSE($V$18:$V$33))+$V$17</f>
        <v>-2.0722900989858184E-2</v>
      </c>
      <c r="S751" s="9">
        <f t="shared" si="11"/>
        <v>0.49481999724692965</v>
      </c>
    </row>
    <row r="752" spans="1:19" x14ac:dyDescent="0.3">
      <c r="A752">
        <v>0</v>
      </c>
      <c r="B752">
        <v>44</v>
      </c>
      <c r="C752">
        <v>2</v>
      </c>
      <c r="D752">
        <v>28</v>
      </c>
      <c r="E752">
        <v>4</v>
      </c>
      <c r="F752">
        <v>1</v>
      </c>
      <c r="G752">
        <v>4</v>
      </c>
      <c r="H752">
        <v>4</v>
      </c>
      <c r="I752">
        <v>1</v>
      </c>
      <c r="J752">
        <v>3</v>
      </c>
      <c r="K752">
        <v>1</v>
      </c>
      <c r="L752">
        <v>3</v>
      </c>
      <c r="M752">
        <v>3</v>
      </c>
      <c r="N752">
        <v>12</v>
      </c>
      <c r="O752">
        <v>11</v>
      </c>
      <c r="P752">
        <v>11</v>
      </c>
      <c r="Q752">
        <v>11</v>
      </c>
      <c r="R752">
        <f t="array" ref="R752">SUM(B752:Q752*TRANSPOSE($V$18:$V$33))+$V$17</f>
        <v>0.11148469630698166</v>
      </c>
      <c r="S752" s="9">
        <f t="shared" si="11"/>
        <v>0.52783946187644759</v>
      </c>
    </row>
    <row r="753" spans="1:19" x14ac:dyDescent="0.3">
      <c r="A753">
        <v>0</v>
      </c>
      <c r="B753">
        <v>50</v>
      </c>
      <c r="C753">
        <v>2</v>
      </c>
      <c r="D753">
        <v>1</v>
      </c>
      <c r="E753">
        <v>4</v>
      </c>
      <c r="F753">
        <v>1</v>
      </c>
      <c r="G753">
        <v>3</v>
      </c>
      <c r="H753">
        <v>3</v>
      </c>
      <c r="I753">
        <v>1</v>
      </c>
      <c r="J753">
        <v>0</v>
      </c>
      <c r="K753">
        <v>0</v>
      </c>
      <c r="L753">
        <v>1</v>
      </c>
      <c r="M753">
        <v>3</v>
      </c>
      <c r="N753">
        <v>18</v>
      </c>
      <c r="O753">
        <v>7</v>
      </c>
      <c r="P753">
        <v>0</v>
      </c>
      <c r="Q753">
        <v>13</v>
      </c>
      <c r="R753">
        <f t="array" ref="R753">SUM(B753:Q753*TRANSPOSE($V$18:$V$33))+$V$17</f>
        <v>-0.22423660722596406</v>
      </c>
      <c r="S753" s="9">
        <f t="shared" si="11"/>
        <v>0.44418031051312445</v>
      </c>
    </row>
    <row r="754" spans="1:19" x14ac:dyDescent="0.3">
      <c r="A754">
        <v>1</v>
      </c>
      <c r="B754">
        <v>36</v>
      </c>
      <c r="C754">
        <v>1</v>
      </c>
      <c r="D754">
        <v>16</v>
      </c>
      <c r="E754">
        <v>3</v>
      </c>
      <c r="F754">
        <v>1</v>
      </c>
      <c r="G754">
        <v>4</v>
      </c>
      <c r="H754">
        <v>1</v>
      </c>
      <c r="I754">
        <v>0</v>
      </c>
      <c r="J754">
        <v>1</v>
      </c>
      <c r="K754">
        <v>0</v>
      </c>
      <c r="L754">
        <v>3</v>
      </c>
      <c r="M754">
        <v>3</v>
      </c>
      <c r="N754">
        <v>17</v>
      </c>
      <c r="O754">
        <v>13</v>
      </c>
      <c r="P754">
        <v>15</v>
      </c>
      <c r="Q754">
        <v>14</v>
      </c>
      <c r="R754">
        <f t="array" ref="R754">SUM(B754:Q754*TRANSPOSE($V$18:$V$33))+$V$17</f>
        <v>7.8808777670176022E-2</v>
      </c>
      <c r="S754" s="9">
        <f t="shared" si="11"/>
        <v>0.51968996386992272</v>
      </c>
    </row>
    <row r="755" spans="1:19" x14ac:dyDescent="0.3">
      <c r="A755">
        <v>0</v>
      </c>
      <c r="B755">
        <v>39</v>
      </c>
      <c r="C755">
        <v>1</v>
      </c>
      <c r="D755">
        <v>22</v>
      </c>
      <c r="E755">
        <v>4</v>
      </c>
      <c r="F755">
        <v>1</v>
      </c>
      <c r="G755">
        <v>3</v>
      </c>
      <c r="H755">
        <v>1</v>
      </c>
      <c r="I755">
        <v>0</v>
      </c>
      <c r="J755">
        <v>1</v>
      </c>
      <c r="K755">
        <v>1</v>
      </c>
      <c r="L755">
        <v>3</v>
      </c>
      <c r="M755">
        <v>3</v>
      </c>
      <c r="N755">
        <v>21</v>
      </c>
      <c r="O755">
        <v>6</v>
      </c>
      <c r="P755">
        <v>2</v>
      </c>
      <c r="Q755">
        <v>8</v>
      </c>
      <c r="R755">
        <f t="array" ref="R755">SUM(B755:Q755*TRANSPOSE($V$18:$V$33))+$V$17</f>
        <v>0.31025018241998248</v>
      </c>
      <c r="S755" s="9">
        <f t="shared" si="11"/>
        <v>0.57693847507113283</v>
      </c>
    </row>
    <row r="756" spans="1:19" x14ac:dyDescent="0.3">
      <c r="A756">
        <v>0</v>
      </c>
      <c r="B756">
        <v>33</v>
      </c>
      <c r="C756">
        <v>2</v>
      </c>
      <c r="D756">
        <v>8</v>
      </c>
      <c r="E756">
        <v>2</v>
      </c>
      <c r="F756">
        <v>1</v>
      </c>
      <c r="G756">
        <v>2</v>
      </c>
      <c r="H756">
        <v>4</v>
      </c>
      <c r="I756">
        <v>0</v>
      </c>
      <c r="J756">
        <v>0</v>
      </c>
      <c r="K756">
        <v>0</v>
      </c>
      <c r="L756">
        <v>4</v>
      </c>
      <c r="M756">
        <v>2</v>
      </c>
      <c r="N756">
        <v>2</v>
      </c>
      <c r="O756">
        <v>2</v>
      </c>
      <c r="P756">
        <v>2</v>
      </c>
      <c r="Q756">
        <v>2</v>
      </c>
      <c r="R756">
        <f t="array" ref="R756">SUM(B756:Q756*TRANSPOSE($V$18:$V$33))+$V$17</f>
        <v>0.21014387023473258</v>
      </c>
      <c r="S756" s="9">
        <f t="shared" si="11"/>
        <v>0.55233809575705961</v>
      </c>
    </row>
    <row r="757" spans="1:19" x14ac:dyDescent="0.3">
      <c r="A757">
        <v>0</v>
      </c>
      <c r="B757">
        <v>45</v>
      </c>
      <c r="C757">
        <v>2</v>
      </c>
      <c r="D757">
        <v>11</v>
      </c>
      <c r="E757">
        <v>4</v>
      </c>
      <c r="F757">
        <v>1</v>
      </c>
      <c r="G757">
        <v>3</v>
      </c>
      <c r="H757">
        <v>4</v>
      </c>
      <c r="I757">
        <v>1</v>
      </c>
      <c r="J757">
        <v>3</v>
      </c>
      <c r="K757">
        <v>0</v>
      </c>
      <c r="L757">
        <v>2</v>
      </c>
      <c r="M757">
        <v>4</v>
      </c>
      <c r="N757">
        <v>9</v>
      </c>
      <c r="O757">
        <v>3</v>
      </c>
      <c r="P757">
        <v>1</v>
      </c>
      <c r="Q757">
        <v>1</v>
      </c>
      <c r="R757">
        <f t="array" ref="R757">SUM(B757:Q757*TRANSPOSE($V$18:$V$33))+$V$17</f>
        <v>-4.6412224633252896E-2</v>
      </c>
      <c r="S757" s="9">
        <f t="shared" si="11"/>
        <v>0.48840022864001387</v>
      </c>
    </row>
    <row r="758" spans="1:19" x14ac:dyDescent="0.3">
      <c r="A758">
        <v>0</v>
      </c>
      <c r="B758">
        <v>32</v>
      </c>
      <c r="C758">
        <v>1</v>
      </c>
      <c r="D758">
        <v>29</v>
      </c>
      <c r="E758">
        <v>4</v>
      </c>
      <c r="F758">
        <v>1</v>
      </c>
      <c r="G758">
        <v>3</v>
      </c>
      <c r="H758">
        <v>3</v>
      </c>
      <c r="I758">
        <v>0</v>
      </c>
      <c r="J758">
        <v>9</v>
      </c>
      <c r="K758">
        <v>0</v>
      </c>
      <c r="L758">
        <v>2</v>
      </c>
      <c r="M758">
        <v>3</v>
      </c>
      <c r="N758">
        <v>8</v>
      </c>
      <c r="O758">
        <v>7</v>
      </c>
      <c r="P758">
        <v>7</v>
      </c>
      <c r="Q758">
        <v>7</v>
      </c>
      <c r="R758">
        <f t="array" ref="R758">SUM(B758:Q758*TRANSPOSE($V$18:$V$33))+$V$17</f>
        <v>0.24965879205388586</v>
      </c>
      <c r="S758" s="9">
        <f t="shared" si="11"/>
        <v>0.56208614456909567</v>
      </c>
    </row>
    <row r="759" spans="1:19" x14ac:dyDescent="0.3">
      <c r="A759">
        <v>0</v>
      </c>
      <c r="B759">
        <v>34</v>
      </c>
      <c r="C759">
        <v>2</v>
      </c>
      <c r="D759">
        <v>1</v>
      </c>
      <c r="E759">
        <v>2</v>
      </c>
      <c r="F759">
        <v>0</v>
      </c>
      <c r="G759">
        <v>4</v>
      </c>
      <c r="H759">
        <v>4</v>
      </c>
      <c r="I759">
        <v>2</v>
      </c>
      <c r="J759">
        <v>0</v>
      </c>
      <c r="K759">
        <v>0</v>
      </c>
      <c r="L759">
        <v>4</v>
      </c>
      <c r="M759">
        <v>2</v>
      </c>
      <c r="N759">
        <v>15</v>
      </c>
      <c r="O759">
        <v>1</v>
      </c>
      <c r="P759">
        <v>0</v>
      </c>
      <c r="Q759">
        <v>9</v>
      </c>
      <c r="R759">
        <f t="array" ref="R759">SUM(B759:Q759*TRANSPOSE($V$18:$V$33))+$V$17</f>
        <v>-0.10973223786134201</v>
      </c>
      <c r="S759" s="9">
        <f t="shared" si="11"/>
        <v>0.47259727042556537</v>
      </c>
    </row>
    <row r="760" spans="1:19" x14ac:dyDescent="0.3">
      <c r="A760">
        <v>0</v>
      </c>
      <c r="B760">
        <v>59</v>
      </c>
      <c r="C760">
        <v>2</v>
      </c>
      <c r="D760">
        <v>1</v>
      </c>
      <c r="E760">
        <v>2</v>
      </c>
      <c r="F760">
        <v>0</v>
      </c>
      <c r="G760">
        <v>3</v>
      </c>
      <c r="H760">
        <v>4</v>
      </c>
      <c r="I760">
        <v>1</v>
      </c>
      <c r="J760">
        <v>3</v>
      </c>
      <c r="K760">
        <v>1</v>
      </c>
      <c r="L760">
        <v>3</v>
      </c>
      <c r="M760">
        <v>1</v>
      </c>
      <c r="N760">
        <v>6</v>
      </c>
      <c r="O760">
        <v>4</v>
      </c>
      <c r="P760">
        <v>0</v>
      </c>
      <c r="Q760">
        <v>4</v>
      </c>
      <c r="R760">
        <f t="array" ref="R760">SUM(B760:Q760*TRANSPOSE($V$18:$V$33))+$V$17</f>
        <v>0.17031124778765783</v>
      </c>
      <c r="S760" s="9">
        <f t="shared" si="11"/>
        <v>0.54247080941267312</v>
      </c>
    </row>
    <row r="761" spans="1:19" x14ac:dyDescent="0.3">
      <c r="A761">
        <v>0</v>
      </c>
      <c r="B761">
        <v>45</v>
      </c>
      <c r="C761">
        <v>0</v>
      </c>
      <c r="D761">
        <v>24</v>
      </c>
      <c r="E761">
        <v>2</v>
      </c>
      <c r="F761">
        <v>0</v>
      </c>
      <c r="G761">
        <v>3</v>
      </c>
      <c r="H761">
        <v>2</v>
      </c>
      <c r="I761">
        <v>0</v>
      </c>
      <c r="J761">
        <v>1</v>
      </c>
      <c r="K761">
        <v>0</v>
      </c>
      <c r="L761">
        <v>1</v>
      </c>
      <c r="M761">
        <v>3</v>
      </c>
      <c r="N761">
        <v>6</v>
      </c>
      <c r="O761">
        <v>3</v>
      </c>
      <c r="P761">
        <v>0</v>
      </c>
      <c r="Q761">
        <v>4</v>
      </c>
      <c r="R761">
        <f t="array" ref="R761">SUM(B761:Q761*TRANSPOSE($V$18:$V$33))+$V$17</f>
        <v>0.16754925919845787</v>
      </c>
      <c r="S761" s="9">
        <f t="shared" si="11"/>
        <v>0.54178528536311621</v>
      </c>
    </row>
    <row r="762" spans="1:19" x14ac:dyDescent="0.3">
      <c r="A762">
        <v>0</v>
      </c>
      <c r="B762">
        <v>53</v>
      </c>
      <c r="C762">
        <v>2</v>
      </c>
      <c r="D762">
        <v>2</v>
      </c>
      <c r="E762">
        <v>3</v>
      </c>
      <c r="F762">
        <v>1</v>
      </c>
      <c r="G762">
        <v>2</v>
      </c>
      <c r="H762">
        <v>2</v>
      </c>
      <c r="I762">
        <v>1</v>
      </c>
      <c r="J762">
        <v>2</v>
      </c>
      <c r="K762">
        <v>0</v>
      </c>
      <c r="L762">
        <v>1</v>
      </c>
      <c r="M762">
        <v>3</v>
      </c>
      <c r="N762">
        <v>15</v>
      </c>
      <c r="O762">
        <v>7</v>
      </c>
      <c r="P762">
        <v>6</v>
      </c>
      <c r="Q762">
        <v>12</v>
      </c>
      <c r="R762">
        <f t="array" ref="R762">SUM(B762:Q762*TRANSPOSE($V$18:$V$33))+$V$17</f>
        <v>-7.5746672571863627E-4</v>
      </c>
      <c r="S762" s="9">
        <f t="shared" si="11"/>
        <v>0.49981065296196803</v>
      </c>
    </row>
    <row r="763" spans="1:19" x14ac:dyDescent="0.3">
      <c r="A763">
        <v>1</v>
      </c>
      <c r="B763">
        <v>36</v>
      </c>
      <c r="C763">
        <v>1</v>
      </c>
      <c r="D763">
        <v>15</v>
      </c>
      <c r="E763">
        <v>1</v>
      </c>
      <c r="F763">
        <v>0</v>
      </c>
      <c r="G763">
        <v>3</v>
      </c>
      <c r="H763">
        <v>3</v>
      </c>
      <c r="I763">
        <v>2</v>
      </c>
      <c r="J763">
        <v>7</v>
      </c>
      <c r="K763">
        <v>0</v>
      </c>
      <c r="L763">
        <v>2</v>
      </c>
      <c r="M763">
        <v>2</v>
      </c>
      <c r="N763">
        <v>1</v>
      </c>
      <c r="O763">
        <v>0</v>
      </c>
      <c r="P763">
        <v>0</v>
      </c>
      <c r="Q763">
        <v>0</v>
      </c>
      <c r="R763">
        <f t="array" ref="R763">SUM(B763:Q763*TRANSPOSE($V$18:$V$33))+$V$17</f>
        <v>0.23891833179303246</v>
      </c>
      <c r="S763" s="9">
        <f t="shared" si="11"/>
        <v>0.55944096646509589</v>
      </c>
    </row>
    <row r="764" spans="1:19" x14ac:dyDescent="0.3">
      <c r="A764">
        <v>1</v>
      </c>
      <c r="B764">
        <v>26</v>
      </c>
      <c r="C764">
        <v>1</v>
      </c>
      <c r="D764">
        <v>2</v>
      </c>
      <c r="E764">
        <v>1</v>
      </c>
      <c r="F764">
        <v>0</v>
      </c>
      <c r="G764">
        <v>3</v>
      </c>
      <c r="H764">
        <v>1</v>
      </c>
      <c r="I764">
        <v>1</v>
      </c>
      <c r="J764">
        <v>6</v>
      </c>
      <c r="K764">
        <v>1</v>
      </c>
      <c r="L764">
        <v>2</v>
      </c>
      <c r="M764">
        <v>3</v>
      </c>
      <c r="N764">
        <v>3</v>
      </c>
      <c r="O764">
        <v>2</v>
      </c>
      <c r="P764">
        <v>1</v>
      </c>
      <c r="Q764">
        <v>2</v>
      </c>
      <c r="R764">
        <f t="array" ref="R764">SUM(B764:Q764*TRANSPOSE($V$18:$V$33))+$V$17</f>
        <v>0.556736757507591</v>
      </c>
      <c r="S764" s="9">
        <f t="shared" si="11"/>
        <v>0.63568378486188903</v>
      </c>
    </row>
    <row r="765" spans="1:19" x14ac:dyDescent="0.3">
      <c r="A765">
        <v>0</v>
      </c>
      <c r="B765">
        <v>34</v>
      </c>
      <c r="C765">
        <v>2</v>
      </c>
      <c r="D765">
        <v>10</v>
      </c>
      <c r="E765">
        <v>3</v>
      </c>
      <c r="F765">
        <v>1</v>
      </c>
      <c r="G765">
        <v>3</v>
      </c>
      <c r="H765">
        <v>3</v>
      </c>
      <c r="I765">
        <v>1</v>
      </c>
      <c r="J765">
        <v>1</v>
      </c>
      <c r="K765">
        <v>1</v>
      </c>
      <c r="L765">
        <v>4</v>
      </c>
      <c r="M765">
        <v>3</v>
      </c>
      <c r="N765">
        <v>1</v>
      </c>
      <c r="O765">
        <v>1</v>
      </c>
      <c r="P765">
        <v>0</v>
      </c>
      <c r="Q765">
        <v>0</v>
      </c>
      <c r="R765">
        <f t="array" ref="R765">SUM(B765:Q765*TRANSPOSE($V$18:$V$33))+$V$17</f>
        <v>0.27922767662670678</v>
      </c>
      <c r="S765" s="9">
        <f t="shared" si="11"/>
        <v>0.56934976978740548</v>
      </c>
    </row>
    <row r="766" spans="1:19" x14ac:dyDescent="0.3">
      <c r="A766">
        <v>0</v>
      </c>
      <c r="B766">
        <v>28</v>
      </c>
      <c r="C766">
        <v>2</v>
      </c>
      <c r="D766">
        <v>10</v>
      </c>
      <c r="E766">
        <v>4</v>
      </c>
      <c r="F766">
        <v>0</v>
      </c>
      <c r="G766">
        <v>3</v>
      </c>
      <c r="H766">
        <v>2</v>
      </c>
      <c r="I766">
        <v>1</v>
      </c>
      <c r="J766">
        <v>1</v>
      </c>
      <c r="K766">
        <v>0</v>
      </c>
      <c r="L766">
        <v>2</v>
      </c>
      <c r="M766">
        <v>3</v>
      </c>
      <c r="N766">
        <v>1</v>
      </c>
      <c r="O766">
        <v>0</v>
      </c>
      <c r="P766">
        <v>0</v>
      </c>
      <c r="Q766">
        <v>0</v>
      </c>
      <c r="R766">
        <f t="array" ref="R766">SUM(B766:Q766*TRANSPOSE($V$18:$V$33))+$V$17</f>
        <v>0.19388204593888292</v>
      </c>
      <c r="S766" s="9">
        <f t="shared" si="11"/>
        <v>0.54831426649498427</v>
      </c>
    </row>
    <row r="767" spans="1:19" x14ac:dyDescent="0.3">
      <c r="A767">
        <v>0</v>
      </c>
      <c r="B767">
        <v>38</v>
      </c>
      <c r="C767">
        <v>1</v>
      </c>
      <c r="D767">
        <v>3</v>
      </c>
      <c r="E767">
        <v>3</v>
      </c>
      <c r="F767">
        <v>0</v>
      </c>
      <c r="G767">
        <v>3</v>
      </c>
      <c r="H767">
        <v>3</v>
      </c>
      <c r="I767">
        <v>1</v>
      </c>
      <c r="J767">
        <v>3</v>
      </c>
      <c r="K767">
        <v>0</v>
      </c>
      <c r="L767">
        <v>1</v>
      </c>
      <c r="M767">
        <v>3</v>
      </c>
      <c r="N767">
        <v>2</v>
      </c>
      <c r="O767">
        <v>2</v>
      </c>
      <c r="P767">
        <v>2</v>
      </c>
      <c r="Q767">
        <v>2</v>
      </c>
      <c r="R767">
        <f t="array" ref="R767">SUM(B767:Q767*TRANSPOSE($V$18:$V$33))+$V$17</f>
        <v>9.9027063882747512E-2</v>
      </c>
      <c r="S767" s="9">
        <f t="shared" si="11"/>
        <v>0.52473399403985588</v>
      </c>
    </row>
    <row r="768" spans="1:19" x14ac:dyDescent="0.3">
      <c r="A768">
        <v>0</v>
      </c>
      <c r="B768">
        <v>50</v>
      </c>
      <c r="C768">
        <v>1</v>
      </c>
      <c r="D768">
        <v>2</v>
      </c>
      <c r="E768">
        <v>2</v>
      </c>
      <c r="F768">
        <v>0</v>
      </c>
      <c r="G768">
        <v>3</v>
      </c>
      <c r="H768">
        <v>3</v>
      </c>
      <c r="I768">
        <v>1</v>
      </c>
      <c r="J768">
        <v>2</v>
      </c>
      <c r="K768">
        <v>1</v>
      </c>
      <c r="L768">
        <v>4</v>
      </c>
      <c r="M768">
        <v>2</v>
      </c>
      <c r="N768">
        <v>8</v>
      </c>
      <c r="O768">
        <v>1</v>
      </c>
      <c r="P768">
        <v>7</v>
      </c>
      <c r="Q768">
        <v>7</v>
      </c>
      <c r="R768">
        <f t="array" ref="R768">SUM(B768:Q768*TRANSPOSE($V$18:$V$33))+$V$17</f>
        <v>0.25450895520039951</v>
      </c>
      <c r="S768" s="9">
        <f t="shared" si="11"/>
        <v>0.56327950404505578</v>
      </c>
    </row>
    <row r="769" spans="1:19" x14ac:dyDescent="0.3">
      <c r="A769">
        <v>0</v>
      </c>
      <c r="B769">
        <v>37</v>
      </c>
      <c r="C769">
        <v>1</v>
      </c>
      <c r="D769">
        <v>3</v>
      </c>
      <c r="E769">
        <v>4</v>
      </c>
      <c r="F769">
        <v>1</v>
      </c>
      <c r="G769">
        <v>3</v>
      </c>
      <c r="H769">
        <v>2</v>
      </c>
      <c r="I769">
        <v>0</v>
      </c>
      <c r="J769">
        <v>3</v>
      </c>
      <c r="K769">
        <v>0</v>
      </c>
      <c r="L769">
        <v>1</v>
      </c>
      <c r="M769">
        <v>2</v>
      </c>
      <c r="N769">
        <v>4</v>
      </c>
      <c r="O769">
        <v>3</v>
      </c>
      <c r="P769">
        <v>0</v>
      </c>
      <c r="Q769">
        <v>1</v>
      </c>
      <c r="R769">
        <f t="array" ref="R769">SUM(B769:Q769*TRANSPOSE($V$18:$V$33))+$V$17</f>
        <v>0.15153865808655109</v>
      </c>
      <c r="S769" s="9">
        <f t="shared" si="11"/>
        <v>0.53780842653083616</v>
      </c>
    </row>
    <row r="770" spans="1:19" x14ac:dyDescent="0.3">
      <c r="A770">
        <v>0</v>
      </c>
      <c r="B770">
        <v>40</v>
      </c>
      <c r="C770">
        <v>2</v>
      </c>
      <c r="D770">
        <v>26</v>
      </c>
      <c r="E770">
        <v>3</v>
      </c>
      <c r="F770">
        <v>0</v>
      </c>
      <c r="G770">
        <v>3</v>
      </c>
      <c r="H770">
        <v>1</v>
      </c>
      <c r="I770">
        <v>1</v>
      </c>
      <c r="J770">
        <v>1</v>
      </c>
      <c r="K770">
        <v>0</v>
      </c>
      <c r="L770">
        <v>2</v>
      </c>
      <c r="M770">
        <v>2</v>
      </c>
      <c r="N770">
        <v>7</v>
      </c>
      <c r="O770">
        <v>7</v>
      </c>
      <c r="P770">
        <v>7</v>
      </c>
      <c r="Q770">
        <v>5</v>
      </c>
      <c r="R770">
        <f t="array" ref="R770">SUM(B770:Q770*TRANSPOSE($V$18:$V$33))+$V$17</f>
        <v>0.2439655596316328</v>
      </c>
      <c r="S770" s="9">
        <f t="shared" si="11"/>
        <v>0.5606844357786539</v>
      </c>
    </row>
    <row r="771" spans="1:19" x14ac:dyDescent="0.3">
      <c r="A771">
        <v>0</v>
      </c>
      <c r="B771">
        <v>26</v>
      </c>
      <c r="C771">
        <v>1</v>
      </c>
      <c r="D771">
        <v>1</v>
      </c>
      <c r="E771">
        <v>1</v>
      </c>
      <c r="F771">
        <v>1</v>
      </c>
      <c r="G771">
        <v>2</v>
      </c>
      <c r="H771">
        <v>3</v>
      </c>
      <c r="I771">
        <v>2</v>
      </c>
      <c r="J771">
        <v>1</v>
      </c>
      <c r="K771">
        <v>0</v>
      </c>
      <c r="L771">
        <v>3</v>
      </c>
      <c r="M771">
        <v>3</v>
      </c>
      <c r="N771">
        <v>5</v>
      </c>
      <c r="O771">
        <v>3</v>
      </c>
      <c r="P771">
        <v>1</v>
      </c>
      <c r="Q771">
        <v>3</v>
      </c>
      <c r="R771">
        <f t="array" ref="R771">SUM(B771:Q771*TRANSPOSE($V$18:$V$33))+$V$17</f>
        <v>0.10015022272649465</v>
      </c>
      <c r="S771" s="9">
        <f t="shared" ref="S771:S834" si="12">$X$1^R771/(1+$X$1^R771)</f>
        <v>0.52501405978424309</v>
      </c>
    </row>
    <row r="772" spans="1:19" x14ac:dyDescent="0.3">
      <c r="A772">
        <v>0</v>
      </c>
      <c r="B772">
        <v>46</v>
      </c>
      <c r="C772">
        <v>1</v>
      </c>
      <c r="D772">
        <v>1</v>
      </c>
      <c r="E772">
        <v>4</v>
      </c>
      <c r="F772">
        <v>0</v>
      </c>
      <c r="G772">
        <v>3</v>
      </c>
      <c r="H772">
        <v>4</v>
      </c>
      <c r="I772">
        <v>2</v>
      </c>
      <c r="J772">
        <v>9</v>
      </c>
      <c r="K772">
        <v>0</v>
      </c>
      <c r="L772">
        <v>4</v>
      </c>
      <c r="M772">
        <v>3</v>
      </c>
      <c r="N772">
        <v>2</v>
      </c>
      <c r="O772">
        <v>2</v>
      </c>
      <c r="P772">
        <v>2</v>
      </c>
      <c r="Q772">
        <v>2</v>
      </c>
      <c r="R772">
        <f t="array" ref="R772">SUM(B772:Q772*TRANSPOSE($V$18:$V$33))+$V$17</f>
        <v>-9.135602891200878E-2</v>
      </c>
      <c r="S772" s="9">
        <f t="shared" si="12"/>
        <v>0.47717922702342142</v>
      </c>
    </row>
    <row r="773" spans="1:19" x14ac:dyDescent="0.3">
      <c r="A773">
        <v>0</v>
      </c>
      <c r="B773">
        <v>54</v>
      </c>
      <c r="C773">
        <v>2</v>
      </c>
      <c r="D773">
        <v>2</v>
      </c>
      <c r="E773">
        <v>3</v>
      </c>
      <c r="F773">
        <v>1</v>
      </c>
      <c r="G773">
        <v>2</v>
      </c>
      <c r="H773">
        <v>3</v>
      </c>
      <c r="I773">
        <v>1</v>
      </c>
      <c r="J773">
        <v>6</v>
      </c>
      <c r="K773">
        <v>0</v>
      </c>
      <c r="L773">
        <v>2</v>
      </c>
      <c r="M773">
        <v>3</v>
      </c>
      <c r="N773">
        <v>9</v>
      </c>
      <c r="O773">
        <v>4</v>
      </c>
      <c r="P773">
        <v>7</v>
      </c>
      <c r="Q773">
        <v>0</v>
      </c>
      <c r="R773">
        <f t="array" ref="R773">SUM(B773:Q773*TRANSPOSE($V$18:$V$33))+$V$17</f>
        <v>0.14273516553772536</v>
      </c>
      <c r="S773" s="9">
        <f t="shared" si="12"/>
        <v>0.53561965035876824</v>
      </c>
    </row>
    <row r="774" spans="1:19" x14ac:dyDescent="0.3">
      <c r="A774">
        <v>0</v>
      </c>
      <c r="B774">
        <v>56</v>
      </c>
      <c r="C774">
        <v>1</v>
      </c>
      <c r="D774">
        <v>9</v>
      </c>
      <c r="E774">
        <v>1</v>
      </c>
      <c r="F774">
        <v>1</v>
      </c>
      <c r="G774">
        <v>3</v>
      </c>
      <c r="H774">
        <v>3</v>
      </c>
      <c r="I774">
        <v>1</v>
      </c>
      <c r="J774">
        <v>2</v>
      </c>
      <c r="K774">
        <v>0</v>
      </c>
      <c r="L774">
        <v>2</v>
      </c>
      <c r="M774">
        <v>3</v>
      </c>
      <c r="N774">
        <v>5</v>
      </c>
      <c r="O774">
        <v>4</v>
      </c>
      <c r="P774">
        <v>0</v>
      </c>
      <c r="Q774">
        <v>3</v>
      </c>
      <c r="R774">
        <f t="array" ref="R774">SUM(B774:Q774*TRANSPOSE($V$18:$V$33))+$V$17</f>
        <v>-3.8269257128560108E-2</v>
      </c>
      <c r="S774" s="9">
        <f t="shared" si="12"/>
        <v>0.49043484480353144</v>
      </c>
    </row>
    <row r="775" spans="1:19" x14ac:dyDescent="0.3">
      <c r="A775">
        <v>0</v>
      </c>
      <c r="B775">
        <v>36</v>
      </c>
      <c r="C775">
        <v>1</v>
      </c>
      <c r="D775">
        <v>12</v>
      </c>
      <c r="E775">
        <v>4</v>
      </c>
      <c r="F775">
        <v>1</v>
      </c>
      <c r="G775">
        <v>2</v>
      </c>
      <c r="H775">
        <v>4</v>
      </c>
      <c r="I775">
        <v>0</v>
      </c>
      <c r="J775">
        <v>0</v>
      </c>
      <c r="K775">
        <v>0</v>
      </c>
      <c r="L775">
        <v>2</v>
      </c>
      <c r="M775">
        <v>2</v>
      </c>
      <c r="N775">
        <v>14</v>
      </c>
      <c r="O775">
        <v>8</v>
      </c>
      <c r="P775">
        <v>7</v>
      </c>
      <c r="Q775">
        <v>8</v>
      </c>
      <c r="R775">
        <f t="array" ref="R775">SUM(B775:Q775*TRANSPOSE($V$18:$V$33))+$V$17</f>
        <v>8.1419642400394121E-2</v>
      </c>
      <c r="S775" s="9">
        <f t="shared" si="12"/>
        <v>0.52034156639860096</v>
      </c>
    </row>
    <row r="776" spans="1:19" x14ac:dyDescent="0.3">
      <c r="A776">
        <v>0</v>
      </c>
      <c r="B776">
        <v>55</v>
      </c>
      <c r="C776">
        <v>1</v>
      </c>
      <c r="D776">
        <v>2</v>
      </c>
      <c r="E776">
        <v>3</v>
      </c>
      <c r="F776">
        <v>0</v>
      </c>
      <c r="G776">
        <v>2</v>
      </c>
      <c r="H776">
        <v>1</v>
      </c>
      <c r="I776">
        <v>0</v>
      </c>
      <c r="J776">
        <v>7</v>
      </c>
      <c r="K776">
        <v>0</v>
      </c>
      <c r="L776">
        <v>2</v>
      </c>
      <c r="M776">
        <v>4</v>
      </c>
      <c r="N776">
        <v>9</v>
      </c>
      <c r="O776">
        <v>7</v>
      </c>
      <c r="P776">
        <v>6</v>
      </c>
      <c r="Q776">
        <v>2</v>
      </c>
      <c r="R776">
        <f t="array" ref="R776">SUM(B776:Q776*TRANSPOSE($V$18:$V$33))+$V$17</f>
        <v>0.21099469685745709</v>
      </c>
      <c r="S776" s="9">
        <f t="shared" si="12"/>
        <v>0.55254844057237684</v>
      </c>
    </row>
    <row r="777" spans="1:19" x14ac:dyDescent="0.3">
      <c r="A777">
        <v>0</v>
      </c>
      <c r="B777">
        <v>43</v>
      </c>
      <c r="C777">
        <v>2</v>
      </c>
      <c r="D777">
        <v>25</v>
      </c>
      <c r="E777">
        <v>3</v>
      </c>
      <c r="F777">
        <v>0</v>
      </c>
      <c r="G777">
        <v>2</v>
      </c>
      <c r="H777">
        <v>4</v>
      </c>
      <c r="I777">
        <v>2</v>
      </c>
      <c r="J777">
        <v>5</v>
      </c>
      <c r="K777">
        <v>0</v>
      </c>
      <c r="L777">
        <v>3</v>
      </c>
      <c r="M777">
        <v>3</v>
      </c>
      <c r="N777">
        <v>1</v>
      </c>
      <c r="O777">
        <v>0</v>
      </c>
      <c r="P777">
        <v>0</v>
      </c>
      <c r="Q777">
        <v>0</v>
      </c>
      <c r="R777">
        <f t="array" ref="R777">SUM(B777:Q777*TRANSPOSE($V$18:$V$33))+$V$17</f>
        <v>0.12938601187085252</v>
      </c>
      <c r="S777" s="9">
        <f t="shared" si="12"/>
        <v>0.53229811318891196</v>
      </c>
    </row>
    <row r="778" spans="1:19" x14ac:dyDescent="0.3">
      <c r="A778">
        <v>1</v>
      </c>
      <c r="B778">
        <v>20</v>
      </c>
      <c r="C778">
        <v>2</v>
      </c>
      <c r="D778">
        <v>9</v>
      </c>
      <c r="E778">
        <v>4</v>
      </c>
      <c r="F778">
        <v>1</v>
      </c>
      <c r="G778">
        <v>3</v>
      </c>
      <c r="H778">
        <v>4</v>
      </c>
      <c r="I778">
        <v>0</v>
      </c>
      <c r="J778">
        <v>1</v>
      </c>
      <c r="K778">
        <v>1</v>
      </c>
      <c r="L778">
        <v>2</v>
      </c>
      <c r="M778">
        <v>3</v>
      </c>
      <c r="N778">
        <v>2</v>
      </c>
      <c r="O778">
        <v>2</v>
      </c>
      <c r="P778">
        <v>0</v>
      </c>
      <c r="Q778">
        <v>2</v>
      </c>
      <c r="R778">
        <f t="array" ref="R778">SUM(B778:Q778*TRANSPOSE($V$18:$V$33))+$V$17</f>
        <v>0.37378704373686944</v>
      </c>
      <c r="S778" s="9">
        <f t="shared" si="12"/>
        <v>0.59236438548943326</v>
      </c>
    </row>
    <row r="779" spans="1:19" x14ac:dyDescent="0.3">
      <c r="A779">
        <v>1</v>
      </c>
      <c r="B779">
        <v>21</v>
      </c>
      <c r="C779">
        <v>1</v>
      </c>
      <c r="D779">
        <v>10</v>
      </c>
      <c r="E779">
        <v>3</v>
      </c>
      <c r="F779">
        <v>1</v>
      </c>
      <c r="G779">
        <v>2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2</v>
      </c>
      <c r="N779">
        <v>1</v>
      </c>
      <c r="O779">
        <v>0</v>
      </c>
      <c r="P779">
        <v>1</v>
      </c>
      <c r="Q779">
        <v>0</v>
      </c>
      <c r="R779">
        <f t="array" ref="R779">SUM(B779:Q779*TRANSPOSE($V$18:$V$33))+$V$17</f>
        <v>0.43768137938824558</v>
      </c>
      <c r="S779" s="9">
        <f t="shared" si="12"/>
        <v>0.60769559262667927</v>
      </c>
    </row>
    <row r="780" spans="1:19" x14ac:dyDescent="0.3">
      <c r="A780">
        <v>0</v>
      </c>
      <c r="B780">
        <v>46</v>
      </c>
      <c r="C780">
        <v>1</v>
      </c>
      <c r="D780">
        <v>8</v>
      </c>
      <c r="E780">
        <v>4</v>
      </c>
      <c r="F780">
        <v>1</v>
      </c>
      <c r="G780">
        <v>2</v>
      </c>
      <c r="H780">
        <v>1</v>
      </c>
      <c r="I780">
        <v>2</v>
      </c>
      <c r="J780">
        <v>8</v>
      </c>
      <c r="K780">
        <v>1</v>
      </c>
      <c r="L780">
        <v>1</v>
      </c>
      <c r="M780">
        <v>3</v>
      </c>
      <c r="N780">
        <v>16</v>
      </c>
      <c r="O780">
        <v>13</v>
      </c>
      <c r="P780">
        <v>1</v>
      </c>
      <c r="Q780">
        <v>7</v>
      </c>
      <c r="R780">
        <f t="array" ref="R780">SUM(B780:Q780*TRANSPOSE($V$18:$V$33))+$V$17</f>
        <v>0.17842794262422612</v>
      </c>
      <c r="S780" s="9">
        <f t="shared" si="12"/>
        <v>0.54448442847798639</v>
      </c>
    </row>
    <row r="781" spans="1:19" x14ac:dyDescent="0.3">
      <c r="A781">
        <v>1</v>
      </c>
      <c r="B781">
        <v>51</v>
      </c>
      <c r="C781">
        <v>1</v>
      </c>
      <c r="D781">
        <v>4</v>
      </c>
      <c r="E781">
        <v>1</v>
      </c>
      <c r="F781">
        <v>0</v>
      </c>
      <c r="G781">
        <v>3</v>
      </c>
      <c r="H781">
        <v>3</v>
      </c>
      <c r="I781">
        <v>1</v>
      </c>
      <c r="J781">
        <v>9</v>
      </c>
      <c r="K781">
        <v>1</v>
      </c>
      <c r="L781">
        <v>3</v>
      </c>
      <c r="M781">
        <v>4</v>
      </c>
      <c r="N781">
        <v>10</v>
      </c>
      <c r="O781">
        <v>0</v>
      </c>
      <c r="P781">
        <v>2</v>
      </c>
      <c r="Q781">
        <v>7</v>
      </c>
      <c r="R781">
        <f t="array" ref="R781">SUM(B781:Q781*TRANSPOSE($V$18:$V$33))+$V$17</f>
        <v>0.31203954051592664</v>
      </c>
      <c r="S781" s="9">
        <f t="shared" si="12"/>
        <v>0.57737511693129984</v>
      </c>
    </row>
    <row r="782" spans="1:19" x14ac:dyDescent="0.3">
      <c r="A782">
        <v>1</v>
      </c>
      <c r="B782">
        <v>28</v>
      </c>
      <c r="C782">
        <v>1</v>
      </c>
      <c r="D782">
        <v>24</v>
      </c>
      <c r="E782">
        <v>2</v>
      </c>
      <c r="F782">
        <v>0</v>
      </c>
      <c r="G782">
        <v>2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2</v>
      </c>
      <c r="N782">
        <v>10</v>
      </c>
      <c r="O782">
        <v>7</v>
      </c>
      <c r="P782">
        <v>1</v>
      </c>
      <c r="Q782">
        <v>9</v>
      </c>
      <c r="R782">
        <f t="array" ref="R782">SUM(B782:Q782*TRANSPOSE($V$18:$V$33))+$V$17</f>
        <v>0.36887225149083669</v>
      </c>
      <c r="S782" s="9">
        <f t="shared" si="12"/>
        <v>0.59117720297458554</v>
      </c>
    </row>
    <row r="783" spans="1:19" x14ac:dyDescent="0.3">
      <c r="A783">
        <v>0</v>
      </c>
      <c r="B783">
        <v>26</v>
      </c>
      <c r="C783">
        <v>1</v>
      </c>
      <c r="D783">
        <v>1</v>
      </c>
      <c r="E783">
        <v>1</v>
      </c>
      <c r="F783">
        <v>0</v>
      </c>
      <c r="G783">
        <v>2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3</v>
      </c>
      <c r="N783">
        <v>5</v>
      </c>
      <c r="O783">
        <v>3</v>
      </c>
      <c r="P783">
        <v>1</v>
      </c>
      <c r="Q783">
        <v>3</v>
      </c>
      <c r="R783">
        <f t="array" ref="R783">SUM(B783:Q783*TRANSPOSE($V$18:$V$33))+$V$17</f>
        <v>0.33338772704565589</v>
      </c>
      <c r="S783" s="9">
        <f t="shared" si="12"/>
        <v>0.58257502794173843</v>
      </c>
    </row>
    <row r="784" spans="1:19" x14ac:dyDescent="0.3">
      <c r="A784">
        <v>0</v>
      </c>
      <c r="B784">
        <v>30</v>
      </c>
      <c r="C784">
        <v>1</v>
      </c>
      <c r="D784">
        <v>20</v>
      </c>
      <c r="E784">
        <v>3</v>
      </c>
      <c r="F784">
        <v>0</v>
      </c>
      <c r="G784">
        <v>3</v>
      </c>
      <c r="H784">
        <v>1</v>
      </c>
      <c r="I784">
        <v>1</v>
      </c>
      <c r="J784">
        <v>0</v>
      </c>
      <c r="K784">
        <v>0</v>
      </c>
      <c r="L784">
        <v>3</v>
      </c>
      <c r="M784">
        <v>2</v>
      </c>
      <c r="N784">
        <v>6</v>
      </c>
      <c r="O784">
        <v>2</v>
      </c>
      <c r="P784">
        <v>0</v>
      </c>
      <c r="Q784">
        <v>2</v>
      </c>
      <c r="R784">
        <f t="array" ref="R784">SUM(B784:Q784*TRANSPOSE($V$18:$V$33))+$V$17</f>
        <v>0.21855781012757003</v>
      </c>
      <c r="S784" s="9">
        <f t="shared" si="12"/>
        <v>0.55441738908890847</v>
      </c>
    </row>
    <row r="785" spans="1:19" x14ac:dyDescent="0.3">
      <c r="A785">
        <v>0</v>
      </c>
      <c r="B785">
        <v>41</v>
      </c>
      <c r="C785">
        <v>1</v>
      </c>
      <c r="D785">
        <v>7</v>
      </c>
      <c r="E785">
        <v>2</v>
      </c>
      <c r="F785">
        <v>1</v>
      </c>
      <c r="G785">
        <v>4</v>
      </c>
      <c r="H785">
        <v>3</v>
      </c>
      <c r="I785">
        <v>1</v>
      </c>
      <c r="J785">
        <v>1</v>
      </c>
      <c r="K785">
        <v>0</v>
      </c>
      <c r="L785">
        <v>3</v>
      </c>
      <c r="M785">
        <v>3</v>
      </c>
      <c r="N785">
        <v>10</v>
      </c>
      <c r="O785">
        <v>6</v>
      </c>
      <c r="P785">
        <v>0</v>
      </c>
      <c r="Q785">
        <v>8</v>
      </c>
      <c r="R785">
        <f t="array" ref="R785">SUM(B785:Q785*TRANSPOSE($V$18:$V$33))+$V$17</f>
        <v>-0.1452542904579599</v>
      </c>
      <c r="S785" s="9">
        <f t="shared" si="12"/>
        <v>0.46375388608003326</v>
      </c>
    </row>
    <row r="786" spans="1:19" x14ac:dyDescent="0.3">
      <c r="A786">
        <v>0</v>
      </c>
      <c r="B786">
        <v>38</v>
      </c>
      <c r="C786">
        <v>1</v>
      </c>
      <c r="D786">
        <v>17</v>
      </c>
      <c r="E786">
        <v>3</v>
      </c>
      <c r="F786">
        <v>1</v>
      </c>
      <c r="G786">
        <v>2</v>
      </c>
      <c r="H786">
        <v>3</v>
      </c>
      <c r="I786">
        <v>1</v>
      </c>
      <c r="J786">
        <v>0</v>
      </c>
      <c r="K786">
        <v>0</v>
      </c>
      <c r="L786">
        <v>1</v>
      </c>
      <c r="M786">
        <v>2</v>
      </c>
      <c r="N786">
        <v>19</v>
      </c>
      <c r="O786">
        <v>9</v>
      </c>
      <c r="P786">
        <v>1</v>
      </c>
      <c r="Q786">
        <v>9</v>
      </c>
      <c r="R786">
        <f t="array" ref="R786">SUM(B786:Q786*TRANSPOSE($V$18:$V$33))+$V$17</f>
        <v>3.0303398983766661E-2</v>
      </c>
      <c r="S786" s="9">
        <f t="shared" si="12"/>
        <v>0.50757448474362865</v>
      </c>
    </row>
    <row r="787" spans="1:19" x14ac:dyDescent="0.3">
      <c r="A787">
        <v>0</v>
      </c>
      <c r="B787">
        <v>40</v>
      </c>
      <c r="C787">
        <v>1</v>
      </c>
      <c r="D787">
        <v>20</v>
      </c>
      <c r="E787">
        <v>1</v>
      </c>
      <c r="F787">
        <v>0</v>
      </c>
      <c r="G787">
        <v>3</v>
      </c>
      <c r="H787">
        <v>4</v>
      </c>
      <c r="I787">
        <v>1</v>
      </c>
      <c r="J787">
        <v>4</v>
      </c>
      <c r="K787">
        <v>0</v>
      </c>
      <c r="L787">
        <v>4</v>
      </c>
      <c r="M787">
        <v>3</v>
      </c>
      <c r="N787">
        <v>11</v>
      </c>
      <c r="O787">
        <v>10</v>
      </c>
      <c r="P787">
        <v>11</v>
      </c>
      <c r="Q787">
        <v>1</v>
      </c>
      <c r="R787">
        <f t="array" ref="R787">SUM(B787:Q787*TRANSPOSE($V$18:$V$33))+$V$17</f>
        <v>0.18018866201297878</v>
      </c>
      <c r="S787" s="9">
        <f t="shared" si="12"/>
        <v>0.54492104451482837</v>
      </c>
    </row>
    <row r="788" spans="1:19" x14ac:dyDescent="0.3">
      <c r="A788">
        <v>0</v>
      </c>
      <c r="B788">
        <v>27</v>
      </c>
      <c r="C788">
        <v>1</v>
      </c>
      <c r="D788">
        <v>8</v>
      </c>
      <c r="E788">
        <v>1</v>
      </c>
      <c r="F788">
        <v>0</v>
      </c>
      <c r="G788">
        <v>1</v>
      </c>
      <c r="H788">
        <v>3</v>
      </c>
      <c r="I788">
        <v>1</v>
      </c>
      <c r="J788">
        <v>1</v>
      </c>
      <c r="K788">
        <v>0</v>
      </c>
      <c r="L788">
        <v>4</v>
      </c>
      <c r="M788">
        <v>3</v>
      </c>
      <c r="N788">
        <v>3</v>
      </c>
      <c r="O788">
        <v>2</v>
      </c>
      <c r="P788">
        <v>1</v>
      </c>
      <c r="Q788">
        <v>2</v>
      </c>
      <c r="R788">
        <f t="array" ref="R788">SUM(B788:Q788*TRANSPOSE($V$18:$V$33))+$V$17</f>
        <v>0.28795111692930542</v>
      </c>
      <c r="S788" s="9">
        <f t="shared" si="12"/>
        <v>0.5714871471971319</v>
      </c>
    </row>
    <row r="789" spans="1:19" x14ac:dyDescent="0.3">
      <c r="A789">
        <v>0</v>
      </c>
      <c r="B789">
        <v>55</v>
      </c>
      <c r="C789">
        <v>1</v>
      </c>
      <c r="D789">
        <v>2</v>
      </c>
      <c r="E789">
        <v>4</v>
      </c>
      <c r="F789">
        <v>0</v>
      </c>
      <c r="G789">
        <v>3</v>
      </c>
      <c r="H789">
        <v>2</v>
      </c>
      <c r="I789">
        <v>1</v>
      </c>
      <c r="J789">
        <v>3</v>
      </c>
      <c r="K789">
        <v>0</v>
      </c>
      <c r="L789">
        <v>2</v>
      </c>
      <c r="M789">
        <v>3</v>
      </c>
      <c r="N789">
        <v>3</v>
      </c>
      <c r="O789">
        <v>2</v>
      </c>
      <c r="P789">
        <v>1</v>
      </c>
      <c r="Q789">
        <v>2</v>
      </c>
      <c r="R789">
        <f t="array" ref="R789">SUM(B789:Q789*TRANSPOSE($V$18:$V$33))+$V$17</f>
        <v>-4.4191346674253951E-2</v>
      </c>
      <c r="S789" s="9">
        <f t="shared" si="12"/>
        <v>0.48895510582872526</v>
      </c>
    </row>
    <row r="790" spans="1:19" x14ac:dyDescent="0.3">
      <c r="A790">
        <v>0</v>
      </c>
      <c r="B790">
        <v>28</v>
      </c>
      <c r="C790">
        <v>1</v>
      </c>
      <c r="D790">
        <v>10</v>
      </c>
      <c r="E790">
        <v>3</v>
      </c>
      <c r="F790">
        <v>1</v>
      </c>
      <c r="G790">
        <v>3</v>
      </c>
      <c r="H790">
        <v>3</v>
      </c>
      <c r="I790">
        <v>0</v>
      </c>
      <c r="J790">
        <v>3</v>
      </c>
      <c r="K790">
        <v>0</v>
      </c>
      <c r="L790">
        <v>4</v>
      </c>
      <c r="M790">
        <v>4</v>
      </c>
      <c r="N790">
        <v>8</v>
      </c>
      <c r="O790">
        <v>7</v>
      </c>
      <c r="P790">
        <v>1</v>
      </c>
      <c r="Q790">
        <v>7</v>
      </c>
      <c r="R790">
        <f t="array" ref="R790">SUM(B790:Q790*TRANSPOSE($V$18:$V$33))+$V$17</f>
        <v>2.9013913366181754E-2</v>
      </c>
      <c r="S790" s="9">
        <f t="shared" si="12"/>
        <v>0.50725221763515893</v>
      </c>
    </row>
    <row r="791" spans="1:19" x14ac:dyDescent="0.3">
      <c r="A791">
        <v>1</v>
      </c>
      <c r="B791">
        <v>44</v>
      </c>
      <c r="C791">
        <v>0</v>
      </c>
      <c r="D791">
        <v>1</v>
      </c>
      <c r="E791">
        <v>2</v>
      </c>
      <c r="F791">
        <v>0</v>
      </c>
      <c r="G791">
        <v>2</v>
      </c>
      <c r="H791">
        <v>1</v>
      </c>
      <c r="I791">
        <v>1</v>
      </c>
      <c r="J791">
        <v>9</v>
      </c>
      <c r="K791">
        <v>0</v>
      </c>
      <c r="L791">
        <v>4</v>
      </c>
      <c r="M791">
        <v>3</v>
      </c>
      <c r="N791">
        <v>20</v>
      </c>
      <c r="O791">
        <v>6</v>
      </c>
      <c r="P791">
        <v>3</v>
      </c>
      <c r="Q791">
        <v>6</v>
      </c>
      <c r="R791">
        <f t="array" ref="R791">SUM(B791:Q791*TRANSPOSE($V$18:$V$33))+$V$17</f>
        <v>0.17861965610003716</v>
      </c>
      <c r="S791" s="9">
        <f t="shared" si="12"/>
        <v>0.5445319721363201</v>
      </c>
    </row>
    <row r="792" spans="1:19" x14ac:dyDescent="0.3">
      <c r="A792">
        <v>0</v>
      </c>
      <c r="B792">
        <v>33</v>
      </c>
      <c r="C792">
        <v>1</v>
      </c>
      <c r="D792">
        <v>5</v>
      </c>
      <c r="E792">
        <v>4</v>
      </c>
      <c r="F792">
        <v>0</v>
      </c>
      <c r="G792">
        <v>2</v>
      </c>
      <c r="H792">
        <v>4</v>
      </c>
      <c r="I792">
        <v>2</v>
      </c>
      <c r="J792">
        <v>4</v>
      </c>
      <c r="K792">
        <v>0</v>
      </c>
      <c r="L792">
        <v>3</v>
      </c>
      <c r="M792">
        <v>3</v>
      </c>
      <c r="N792">
        <v>3</v>
      </c>
      <c r="O792">
        <v>2</v>
      </c>
      <c r="P792">
        <v>1</v>
      </c>
      <c r="Q792">
        <v>2</v>
      </c>
      <c r="R792">
        <f t="array" ref="R792">SUM(B792:Q792*TRANSPOSE($V$18:$V$33))+$V$17</f>
        <v>7.1344466033373966E-3</v>
      </c>
      <c r="S792" s="9">
        <f t="shared" si="12"/>
        <v>0.50178341915521707</v>
      </c>
    </row>
    <row r="793" spans="1:19" x14ac:dyDescent="0.3">
      <c r="A793">
        <v>1</v>
      </c>
      <c r="B793">
        <v>35</v>
      </c>
      <c r="C793">
        <v>2</v>
      </c>
      <c r="D793">
        <v>4</v>
      </c>
      <c r="E793">
        <v>4</v>
      </c>
      <c r="F793">
        <v>0</v>
      </c>
      <c r="G793">
        <v>3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3</v>
      </c>
      <c r="N793">
        <v>8</v>
      </c>
      <c r="O793">
        <v>7</v>
      </c>
      <c r="P793">
        <v>4</v>
      </c>
      <c r="Q793">
        <v>7</v>
      </c>
      <c r="R793">
        <f t="array" ref="R793">SUM(B793:Q793*TRANSPOSE($V$18:$V$33))+$V$17</f>
        <v>0.37529713233769868</v>
      </c>
      <c r="S793" s="9">
        <f t="shared" si="12"/>
        <v>0.59272893608412713</v>
      </c>
    </row>
    <row r="794" spans="1:19" x14ac:dyDescent="0.3">
      <c r="A794">
        <v>1</v>
      </c>
      <c r="B794">
        <v>33</v>
      </c>
      <c r="C794">
        <v>1</v>
      </c>
      <c r="D794">
        <v>29</v>
      </c>
      <c r="E794">
        <v>1</v>
      </c>
      <c r="F794">
        <v>1</v>
      </c>
      <c r="G794">
        <v>2</v>
      </c>
      <c r="H794">
        <v>3</v>
      </c>
      <c r="I794">
        <v>0</v>
      </c>
      <c r="J794">
        <v>1</v>
      </c>
      <c r="K794">
        <v>0</v>
      </c>
      <c r="L794">
        <v>2</v>
      </c>
      <c r="M794">
        <v>3</v>
      </c>
      <c r="N794">
        <v>13</v>
      </c>
      <c r="O794">
        <v>7</v>
      </c>
      <c r="P794">
        <v>3</v>
      </c>
      <c r="Q794">
        <v>8</v>
      </c>
      <c r="R794">
        <f t="array" ref="R794">SUM(B794:Q794*TRANSPOSE($V$18:$V$33))+$V$17</f>
        <v>0.26543277737202842</v>
      </c>
      <c r="S794" s="9">
        <f t="shared" si="12"/>
        <v>0.56596455619707797</v>
      </c>
    </row>
    <row r="795" spans="1:19" x14ac:dyDescent="0.3">
      <c r="A795">
        <v>0</v>
      </c>
      <c r="B795">
        <v>28</v>
      </c>
      <c r="C795">
        <v>1</v>
      </c>
      <c r="D795">
        <v>15</v>
      </c>
      <c r="E795">
        <v>1</v>
      </c>
      <c r="F795">
        <v>0</v>
      </c>
      <c r="G795">
        <v>3</v>
      </c>
      <c r="H795">
        <v>3</v>
      </c>
      <c r="I795">
        <v>2</v>
      </c>
      <c r="J795">
        <v>1</v>
      </c>
      <c r="K795">
        <v>0</v>
      </c>
      <c r="L795">
        <v>4</v>
      </c>
      <c r="M795">
        <v>2</v>
      </c>
      <c r="N795">
        <v>4</v>
      </c>
      <c r="O795">
        <v>2</v>
      </c>
      <c r="P795">
        <v>2</v>
      </c>
      <c r="Q795">
        <v>2</v>
      </c>
      <c r="R795">
        <f t="array" ref="R795">SUM(B795:Q795*TRANSPOSE($V$18:$V$33))+$V$17</f>
        <v>0.1526203587862528</v>
      </c>
      <c r="S795" s="9">
        <f t="shared" si="12"/>
        <v>0.53807726654092458</v>
      </c>
    </row>
    <row r="796" spans="1:19" x14ac:dyDescent="0.3">
      <c r="A796">
        <v>0</v>
      </c>
      <c r="B796">
        <v>34</v>
      </c>
      <c r="C796">
        <v>1</v>
      </c>
      <c r="D796">
        <v>3</v>
      </c>
      <c r="E796">
        <v>1</v>
      </c>
      <c r="F796">
        <v>0</v>
      </c>
      <c r="G796">
        <v>3</v>
      </c>
      <c r="H796">
        <v>4</v>
      </c>
      <c r="I796">
        <v>0</v>
      </c>
      <c r="J796">
        <v>0</v>
      </c>
      <c r="K796">
        <v>0</v>
      </c>
      <c r="L796">
        <v>3</v>
      </c>
      <c r="M796">
        <v>2</v>
      </c>
      <c r="N796">
        <v>6</v>
      </c>
      <c r="O796">
        <v>2</v>
      </c>
      <c r="P796">
        <v>0</v>
      </c>
      <c r="Q796">
        <v>4</v>
      </c>
      <c r="R796">
        <f t="array" ref="R796">SUM(B796:Q796*TRANSPOSE($V$18:$V$33))+$V$17</f>
        <v>0.15208821803686856</v>
      </c>
      <c r="S796" s="9">
        <f t="shared" si="12"/>
        <v>0.53794501393015892</v>
      </c>
    </row>
    <row r="797" spans="1:19" x14ac:dyDescent="0.3">
      <c r="A797">
        <v>0</v>
      </c>
      <c r="B797">
        <v>37</v>
      </c>
      <c r="C797">
        <v>2</v>
      </c>
      <c r="D797">
        <v>10</v>
      </c>
      <c r="E797">
        <v>4</v>
      </c>
      <c r="F797">
        <v>1</v>
      </c>
      <c r="G797">
        <v>2</v>
      </c>
      <c r="H797">
        <v>4</v>
      </c>
      <c r="I797">
        <v>2</v>
      </c>
      <c r="J797">
        <v>2</v>
      </c>
      <c r="K797">
        <v>1</v>
      </c>
      <c r="L797">
        <v>3</v>
      </c>
      <c r="M797">
        <v>3</v>
      </c>
      <c r="N797">
        <v>1</v>
      </c>
      <c r="O797">
        <v>0</v>
      </c>
      <c r="P797">
        <v>0</v>
      </c>
      <c r="Q797">
        <v>0</v>
      </c>
      <c r="R797">
        <f t="array" ref="R797">SUM(B797:Q797*TRANSPOSE($V$18:$V$33))+$V$17</f>
        <v>0.21046015567777954</v>
      </c>
      <c r="S797" s="9">
        <f t="shared" si="12"/>
        <v>0.55241629132103898</v>
      </c>
    </row>
    <row r="798" spans="1:19" x14ac:dyDescent="0.3">
      <c r="A798">
        <v>1</v>
      </c>
      <c r="B798">
        <v>25</v>
      </c>
      <c r="C798">
        <v>1</v>
      </c>
      <c r="D798">
        <v>4</v>
      </c>
      <c r="E798">
        <v>4</v>
      </c>
      <c r="F798">
        <v>0</v>
      </c>
      <c r="G798">
        <v>3</v>
      </c>
      <c r="H798">
        <v>4</v>
      </c>
      <c r="I798">
        <v>1</v>
      </c>
      <c r="J798">
        <v>1</v>
      </c>
      <c r="K798">
        <v>1</v>
      </c>
      <c r="L798">
        <v>2</v>
      </c>
      <c r="M798">
        <v>4</v>
      </c>
      <c r="N798">
        <v>7</v>
      </c>
      <c r="O798">
        <v>7</v>
      </c>
      <c r="P798">
        <v>5</v>
      </c>
      <c r="Q798">
        <v>6</v>
      </c>
      <c r="R798">
        <f t="array" ref="R798">SUM(B798:Q798*TRANSPOSE($V$18:$V$33))+$V$17</f>
        <v>0.19195853802475593</v>
      </c>
      <c r="S798" s="9">
        <f t="shared" si="12"/>
        <v>0.54783788477384709</v>
      </c>
    </row>
    <row r="799" spans="1:19" x14ac:dyDescent="0.3">
      <c r="A799">
        <v>1</v>
      </c>
      <c r="B799">
        <v>26</v>
      </c>
      <c r="C799">
        <v>1</v>
      </c>
      <c r="D799">
        <v>21</v>
      </c>
      <c r="E799">
        <v>1</v>
      </c>
      <c r="F799">
        <v>0</v>
      </c>
      <c r="G799">
        <v>3</v>
      </c>
      <c r="H799">
        <v>3</v>
      </c>
      <c r="I799">
        <v>2</v>
      </c>
      <c r="J799">
        <v>1</v>
      </c>
      <c r="K799">
        <v>0</v>
      </c>
      <c r="L799">
        <v>3</v>
      </c>
      <c r="M799">
        <v>2</v>
      </c>
      <c r="N799">
        <v>1</v>
      </c>
      <c r="O799">
        <v>1</v>
      </c>
      <c r="P799">
        <v>0</v>
      </c>
      <c r="Q799">
        <v>0</v>
      </c>
      <c r="R799">
        <f t="array" ref="R799">SUM(B799:Q799*TRANSPOSE($V$18:$V$33))+$V$17</f>
        <v>0.20881419611297225</v>
      </c>
      <c r="S799" s="9">
        <f t="shared" si="12"/>
        <v>0.55200933083149528</v>
      </c>
    </row>
    <row r="800" spans="1:19" x14ac:dyDescent="0.3">
      <c r="A800">
        <v>1</v>
      </c>
      <c r="B800">
        <v>33</v>
      </c>
      <c r="C800">
        <v>1</v>
      </c>
      <c r="D800">
        <v>25</v>
      </c>
      <c r="E800">
        <v>1</v>
      </c>
      <c r="F800">
        <v>0</v>
      </c>
      <c r="G800">
        <v>2</v>
      </c>
      <c r="H800">
        <v>2</v>
      </c>
      <c r="I800">
        <v>0</v>
      </c>
      <c r="J800">
        <v>4</v>
      </c>
      <c r="K800">
        <v>1</v>
      </c>
      <c r="L800">
        <v>2</v>
      </c>
      <c r="M800">
        <v>3</v>
      </c>
      <c r="N800">
        <v>2</v>
      </c>
      <c r="O800">
        <v>2</v>
      </c>
      <c r="P800">
        <v>2</v>
      </c>
      <c r="Q800">
        <v>2</v>
      </c>
      <c r="R800">
        <f t="array" ref="R800">SUM(B800:Q800*TRANSPOSE($V$18:$V$33))+$V$17</f>
        <v>0.66724083234711429</v>
      </c>
      <c r="S800" s="9">
        <f t="shared" si="12"/>
        <v>0.66086955531373481</v>
      </c>
    </row>
    <row r="801" spans="1:19" x14ac:dyDescent="0.3">
      <c r="A801">
        <v>0</v>
      </c>
      <c r="B801">
        <v>42</v>
      </c>
      <c r="C801">
        <v>1</v>
      </c>
      <c r="D801">
        <v>2</v>
      </c>
      <c r="E801">
        <v>4</v>
      </c>
      <c r="F801">
        <v>0</v>
      </c>
      <c r="G801">
        <v>3</v>
      </c>
      <c r="H801">
        <v>1</v>
      </c>
      <c r="I801">
        <v>1</v>
      </c>
      <c r="J801">
        <v>0</v>
      </c>
      <c r="K801">
        <v>0</v>
      </c>
      <c r="L801">
        <v>4</v>
      </c>
      <c r="M801">
        <v>3</v>
      </c>
      <c r="N801">
        <v>22</v>
      </c>
      <c r="O801">
        <v>6</v>
      </c>
      <c r="P801">
        <v>13</v>
      </c>
      <c r="Q801">
        <v>7</v>
      </c>
      <c r="R801">
        <f t="array" ref="R801">SUM(B801:Q801*TRANSPOSE($V$18:$V$33))+$V$17</f>
        <v>7.5361379771337389E-2</v>
      </c>
      <c r="S801" s="9">
        <f t="shared" si="12"/>
        <v>0.51882948260403894</v>
      </c>
    </row>
    <row r="802" spans="1:19" x14ac:dyDescent="0.3">
      <c r="A802">
        <v>1</v>
      </c>
      <c r="B802">
        <v>28</v>
      </c>
      <c r="C802">
        <v>1</v>
      </c>
      <c r="D802">
        <v>1</v>
      </c>
      <c r="E802">
        <v>1</v>
      </c>
      <c r="F802">
        <v>0</v>
      </c>
      <c r="G802">
        <v>2</v>
      </c>
      <c r="H802">
        <v>2</v>
      </c>
      <c r="I802">
        <v>2</v>
      </c>
      <c r="J802">
        <v>1</v>
      </c>
      <c r="K802">
        <v>0</v>
      </c>
      <c r="L802">
        <v>1</v>
      </c>
      <c r="M802">
        <v>3</v>
      </c>
      <c r="N802">
        <v>1</v>
      </c>
      <c r="O802">
        <v>0</v>
      </c>
      <c r="P802">
        <v>0</v>
      </c>
      <c r="Q802">
        <v>0</v>
      </c>
      <c r="R802">
        <f t="array" ref="R802">SUM(B802:Q802*TRANSPOSE($V$18:$V$33))+$V$17</f>
        <v>0.24963538315777323</v>
      </c>
      <c r="S802" s="9">
        <f t="shared" si="12"/>
        <v>0.56208038316814546</v>
      </c>
    </row>
    <row r="803" spans="1:19" x14ac:dyDescent="0.3">
      <c r="A803">
        <v>1</v>
      </c>
      <c r="B803">
        <v>50</v>
      </c>
      <c r="C803">
        <v>2</v>
      </c>
      <c r="D803">
        <v>1</v>
      </c>
      <c r="E803">
        <v>4</v>
      </c>
      <c r="F803">
        <v>0</v>
      </c>
      <c r="G803">
        <v>3</v>
      </c>
      <c r="H803">
        <v>3</v>
      </c>
      <c r="I803">
        <v>0</v>
      </c>
      <c r="J803">
        <v>3</v>
      </c>
      <c r="K803">
        <v>1</v>
      </c>
      <c r="L803">
        <v>4</v>
      </c>
      <c r="M803">
        <v>3</v>
      </c>
      <c r="N803">
        <v>0</v>
      </c>
      <c r="O803">
        <v>0</v>
      </c>
      <c r="P803">
        <v>0</v>
      </c>
      <c r="Q803">
        <v>0</v>
      </c>
      <c r="R803">
        <f t="array" ref="R803">SUM(B803:Q803*TRANSPOSE($V$18:$V$33))+$V$17</f>
        <v>0.25644606866521458</v>
      </c>
      <c r="S803" s="9">
        <f t="shared" si="12"/>
        <v>0.56375591768700672</v>
      </c>
    </row>
    <row r="804" spans="1:19" x14ac:dyDescent="0.3">
      <c r="A804">
        <v>0</v>
      </c>
      <c r="B804">
        <v>33</v>
      </c>
      <c r="C804">
        <v>2</v>
      </c>
      <c r="D804">
        <v>7</v>
      </c>
      <c r="E804">
        <v>4</v>
      </c>
      <c r="F804">
        <v>1</v>
      </c>
      <c r="G804">
        <v>3</v>
      </c>
      <c r="H804">
        <v>2</v>
      </c>
      <c r="I804">
        <v>1</v>
      </c>
      <c r="J804">
        <v>0</v>
      </c>
      <c r="K804">
        <v>0</v>
      </c>
      <c r="L804">
        <v>3</v>
      </c>
      <c r="M804">
        <v>3</v>
      </c>
      <c r="N804">
        <v>3</v>
      </c>
      <c r="O804">
        <v>2</v>
      </c>
      <c r="P804">
        <v>0</v>
      </c>
      <c r="Q804">
        <v>2</v>
      </c>
      <c r="R804">
        <f t="array" ref="R804">SUM(B804:Q804*TRANSPOSE($V$18:$V$33))+$V$17</f>
        <v>4.0632825439150033E-2</v>
      </c>
      <c r="S804" s="9">
        <f t="shared" si="12"/>
        <v>0.5101557561565212</v>
      </c>
    </row>
    <row r="805" spans="1:19" x14ac:dyDescent="0.3">
      <c r="A805">
        <v>0</v>
      </c>
      <c r="B805">
        <v>34</v>
      </c>
      <c r="C805">
        <v>1</v>
      </c>
      <c r="D805">
        <v>3</v>
      </c>
      <c r="E805">
        <v>3</v>
      </c>
      <c r="F805">
        <v>0</v>
      </c>
      <c r="G805">
        <v>2</v>
      </c>
      <c r="H805">
        <v>4</v>
      </c>
      <c r="I805">
        <v>1</v>
      </c>
      <c r="J805">
        <v>3</v>
      </c>
      <c r="K805">
        <v>0</v>
      </c>
      <c r="L805">
        <v>4</v>
      </c>
      <c r="M805">
        <v>3</v>
      </c>
      <c r="N805">
        <v>0</v>
      </c>
      <c r="O805">
        <v>0</v>
      </c>
      <c r="P805">
        <v>0</v>
      </c>
      <c r="Q805">
        <v>0</v>
      </c>
      <c r="R805">
        <f t="array" ref="R805">SUM(B805:Q805*TRANSPOSE($V$18:$V$33))+$V$17</f>
        <v>9.9592662224938344E-2</v>
      </c>
      <c r="S805" s="9">
        <f t="shared" si="12"/>
        <v>0.5248750310074165</v>
      </c>
    </row>
    <row r="806" spans="1:19" x14ac:dyDescent="0.3">
      <c r="A806">
        <v>0</v>
      </c>
      <c r="B806">
        <v>48</v>
      </c>
      <c r="C806">
        <v>1</v>
      </c>
      <c r="D806">
        <v>1</v>
      </c>
      <c r="E806">
        <v>1</v>
      </c>
      <c r="F806">
        <v>0</v>
      </c>
      <c r="G806">
        <v>4</v>
      </c>
      <c r="H806">
        <v>4</v>
      </c>
      <c r="I806">
        <v>0</v>
      </c>
      <c r="J806">
        <v>2</v>
      </c>
      <c r="K806">
        <v>0</v>
      </c>
      <c r="L806">
        <v>3</v>
      </c>
      <c r="M806">
        <v>2</v>
      </c>
      <c r="N806">
        <v>5</v>
      </c>
      <c r="O806">
        <v>4</v>
      </c>
      <c r="P806">
        <v>2</v>
      </c>
      <c r="Q806">
        <v>1</v>
      </c>
      <c r="R806">
        <f t="array" ref="R806">SUM(B806:Q806*TRANSPOSE($V$18:$V$33))+$V$17</f>
        <v>5.263191317277427E-2</v>
      </c>
      <c r="S806" s="9">
        <f t="shared" si="12"/>
        <v>0.51315357837355324</v>
      </c>
    </row>
    <row r="807" spans="1:19" x14ac:dyDescent="0.3">
      <c r="A807">
        <v>0</v>
      </c>
      <c r="B807">
        <v>45</v>
      </c>
      <c r="C807">
        <v>2</v>
      </c>
      <c r="D807">
        <v>9</v>
      </c>
      <c r="E807">
        <v>2</v>
      </c>
      <c r="F807">
        <v>1</v>
      </c>
      <c r="G807">
        <v>2</v>
      </c>
      <c r="H807">
        <v>3</v>
      </c>
      <c r="I807">
        <v>1</v>
      </c>
      <c r="J807">
        <v>1</v>
      </c>
      <c r="K807">
        <v>0</v>
      </c>
      <c r="L807">
        <v>4</v>
      </c>
      <c r="M807">
        <v>3</v>
      </c>
      <c r="N807">
        <v>15</v>
      </c>
      <c r="O807">
        <v>10</v>
      </c>
      <c r="P807">
        <v>4</v>
      </c>
      <c r="Q807">
        <v>12</v>
      </c>
      <c r="R807">
        <f t="array" ref="R807">SUM(B807:Q807*TRANSPOSE($V$18:$V$33))+$V$17</f>
        <v>-5.5245886986908355E-2</v>
      </c>
      <c r="S807" s="9">
        <f t="shared" si="12"/>
        <v>0.48619347096380033</v>
      </c>
    </row>
    <row r="808" spans="1:19" x14ac:dyDescent="0.3">
      <c r="A808">
        <v>0</v>
      </c>
      <c r="B808">
        <v>52</v>
      </c>
      <c r="C808">
        <v>1</v>
      </c>
      <c r="D808">
        <v>7</v>
      </c>
      <c r="E808">
        <v>2</v>
      </c>
      <c r="F808">
        <v>0</v>
      </c>
      <c r="G808">
        <v>3</v>
      </c>
      <c r="H808">
        <v>2</v>
      </c>
      <c r="I808">
        <v>0</v>
      </c>
      <c r="J808">
        <v>7</v>
      </c>
      <c r="K808">
        <v>0</v>
      </c>
      <c r="L808">
        <v>4</v>
      </c>
      <c r="M808">
        <v>3</v>
      </c>
      <c r="N808">
        <v>8</v>
      </c>
      <c r="O808">
        <v>6</v>
      </c>
      <c r="P808">
        <v>4</v>
      </c>
      <c r="Q808">
        <v>0</v>
      </c>
      <c r="R808">
        <f t="array" ref="R808">SUM(B808:Q808*TRANSPOSE($V$18:$V$33))+$V$17</f>
        <v>0.18289093280554058</v>
      </c>
      <c r="S808" s="9">
        <f t="shared" si="12"/>
        <v>0.54559100809446037</v>
      </c>
    </row>
    <row r="809" spans="1:19" x14ac:dyDescent="0.3">
      <c r="A809">
        <v>0</v>
      </c>
      <c r="B809">
        <v>38</v>
      </c>
      <c r="C809">
        <v>2</v>
      </c>
      <c r="D809">
        <v>10</v>
      </c>
      <c r="E809">
        <v>3</v>
      </c>
      <c r="F809">
        <v>0</v>
      </c>
      <c r="G809">
        <v>2</v>
      </c>
      <c r="H809">
        <v>3</v>
      </c>
      <c r="I809">
        <v>2</v>
      </c>
      <c r="J809">
        <v>0</v>
      </c>
      <c r="K809">
        <v>1</v>
      </c>
      <c r="L809">
        <v>2</v>
      </c>
      <c r="M809">
        <v>3</v>
      </c>
      <c r="N809">
        <v>8</v>
      </c>
      <c r="O809">
        <v>7</v>
      </c>
      <c r="P809">
        <v>2</v>
      </c>
      <c r="Q809">
        <v>7</v>
      </c>
      <c r="R809">
        <f t="array" ref="R809">SUM(B809:Q809*TRANSPOSE($V$18:$V$33))+$V$17</f>
        <v>0.20369943787047951</v>
      </c>
      <c r="S809" s="9">
        <f t="shared" si="12"/>
        <v>0.55074427395441772</v>
      </c>
    </row>
    <row r="810" spans="1:19" x14ac:dyDescent="0.3">
      <c r="A810">
        <v>0</v>
      </c>
      <c r="B810">
        <v>29</v>
      </c>
      <c r="C810">
        <v>1</v>
      </c>
      <c r="D810">
        <v>28</v>
      </c>
      <c r="E810">
        <v>3</v>
      </c>
      <c r="F810">
        <v>1</v>
      </c>
      <c r="G810">
        <v>3</v>
      </c>
      <c r="H810">
        <v>4</v>
      </c>
      <c r="I810">
        <v>2</v>
      </c>
      <c r="J810">
        <v>4</v>
      </c>
      <c r="K810">
        <v>0</v>
      </c>
      <c r="L810">
        <v>1</v>
      </c>
      <c r="M810">
        <v>3</v>
      </c>
      <c r="N810">
        <v>7</v>
      </c>
      <c r="O810">
        <v>5</v>
      </c>
      <c r="P810">
        <v>1</v>
      </c>
      <c r="Q810">
        <v>7</v>
      </c>
      <c r="R810">
        <f t="array" ref="R810">SUM(B810:Q810*TRANSPOSE($V$18:$V$33))+$V$17</f>
        <v>1.7716369225824979E-2</v>
      </c>
      <c r="S810" s="9">
        <f t="shared" si="12"/>
        <v>0.50442851727241012</v>
      </c>
    </row>
    <row r="811" spans="1:19" x14ac:dyDescent="0.3">
      <c r="A811">
        <v>0</v>
      </c>
      <c r="B811">
        <v>28</v>
      </c>
      <c r="C811">
        <v>1</v>
      </c>
      <c r="D811">
        <v>3</v>
      </c>
      <c r="E811">
        <v>4</v>
      </c>
      <c r="F811">
        <v>1</v>
      </c>
      <c r="G811">
        <v>3</v>
      </c>
      <c r="H811">
        <v>2</v>
      </c>
      <c r="I811">
        <v>2</v>
      </c>
      <c r="J811">
        <v>0</v>
      </c>
      <c r="K811">
        <v>0</v>
      </c>
      <c r="L811">
        <v>2</v>
      </c>
      <c r="M811">
        <v>2</v>
      </c>
      <c r="N811">
        <v>9</v>
      </c>
      <c r="O811">
        <v>7</v>
      </c>
      <c r="P811">
        <v>1</v>
      </c>
      <c r="Q811">
        <v>7</v>
      </c>
      <c r="R811">
        <f t="array" ref="R811">SUM(B811:Q811*TRANSPOSE($V$18:$V$33))+$V$17</f>
        <v>-8.656523531124205E-2</v>
      </c>
      <c r="S811" s="9">
        <f t="shared" si="12"/>
        <v>0.47837443488607212</v>
      </c>
    </row>
    <row r="812" spans="1:19" x14ac:dyDescent="0.3">
      <c r="A812">
        <v>0</v>
      </c>
      <c r="B812">
        <v>46</v>
      </c>
      <c r="C812">
        <v>2</v>
      </c>
      <c r="D812">
        <v>3</v>
      </c>
      <c r="E812">
        <v>1</v>
      </c>
      <c r="F812">
        <v>0</v>
      </c>
      <c r="G812">
        <v>3</v>
      </c>
      <c r="H812">
        <v>3</v>
      </c>
      <c r="I812">
        <v>1</v>
      </c>
      <c r="J812">
        <v>3</v>
      </c>
      <c r="K812">
        <v>0</v>
      </c>
      <c r="L812">
        <v>4</v>
      </c>
      <c r="M812">
        <v>3</v>
      </c>
      <c r="N812">
        <v>12</v>
      </c>
      <c r="O812">
        <v>9</v>
      </c>
      <c r="P812">
        <v>4</v>
      </c>
      <c r="Q812">
        <v>9</v>
      </c>
      <c r="R812">
        <f t="array" ref="R812">SUM(B812:Q812*TRANSPOSE($V$18:$V$33))+$V$17</f>
        <v>-3.0422909102267859E-4</v>
      </c>
      <c r="S812" s="9">
        <f t="shared" si="12"/>
        <v>0.49992395061377365</v>
      </c>
    </row>
    <row r="813" spans="1:19" x14ac:dyDescent="0.3">
      <c r="A813">
        <v>0</v>
      </c>
      <c r="B813">
        <v>38</v>
      </c>
      <c r="C813">
        <v>2</v>
      </c>
      <c r="D813">
        <v>2</v>
      </c>
      <c r="E813">
        <v>4</v>
      </c>
      <c r="F813">
        <v>0</v>
      </c>
      <c r="G813">
        <v>3</v>
      </c>
      <c r="H813">
        <v>2</v>
      </c>
      <c r="I813">
        <v>0</v>
      </c>
      <c r="J813">
        <v>7</v>
      </c>
      <c r="K813">
        <v>0</v>
      </c>
      <c r="L813">
        <v>3</v>
      </c>
      <c r="M813">
        <v>3</v>
      </c>
      <c r="N813">
        <v>1</v>
      </c>
      <c r="O813">
        <v>0</v>
      </c>
      <c r="P813">
        <v>0</v>
      </c>
      <c r="Q813">
        <v>0</v>
      </c>
      <c r="R813">
        <f t="array" ref="R813">SUM(B813:Q813*TRANSPOSE($V$18:$V$33))+$V$17</f>
        <v>0.24096124439021771</v>
      </c>
      <c r="S813" s="9">
        <f t="shared" si="12"/>
        <v>0.55994436303381112</v>
      </c>
    </row>
    <row r="814" spans="1:19" x14ac:dyDescent="0.3">
      <c r="A814">
        <v>0</v>
      </c>
      <c r="B814">
        <v>43</v>
      </c>
      <c r="C814">
        <v>1</v>
      </c>
      <c r="D814">
        <v>27</v>
      </c>
      <c r="E814">
        <v>3</v>
      </c>
      <c r="F814">
        <v>1</v>
      </c>
      <c r="G814">
        <v>3</v>
      </c>
      <c r="H814">
        <v>1</v>
      </c>
      <c r="I814">
        <v>1</v>
      </c>
      <c r="J814">
        <v>8</v>
      </c>
      <c r="K814">
        <v>0</v>
      </c>
      <c r="L814">
        <v>3</v>
      </c>
      <c r="M814">
        <v>3</v>
      </c>
      <c r="N814">
        <v>8</v>
      </c>
      <c r="O814">
        <v>7</v>
      </c>
      <c r="P814">
        <v>0</v>
      </c>
      <c r="Q814">
        <v>1</v>
      </c>
      <c r="R814">
        <f t="array" ref="R814">SUM(B814:Q814*TRANSPOSE($V$18:$V$33))+$V$17</f>
        <v>0.16216986346732187</v>
      </c>
      <c r="S814" s="9">
        <f t="shared" si="12"/>
        <v>0.54044967040760006</v>
      </c>
    </row>
    <row r="815" spans="1:19" x14ac:dyDescent="0.3">
      <c r="A815">
        <v>1</v>
      </c>
      <c r="B815">
        <v>39</v>
      </c>
      <c r="C815">
        <v>1</v>
      </c>
      <c r="D815">
        <v>2</v>
      </c>
      <c r="E815">
        <v>1</v>
      </c>
      <c r="F815">
        <v>0</v>
      </c>
      <c r="G815">
        <v>3</v>
      </c>
      <c r="H815">
        <v>4</v>
      </c>
      <c r="I815">
        <v>2</v>
      </c>
      <c r="J815">
        <v>7</v>
      </c>
      <c r="K815">
        <v>0</v>
      </c>
      <c r="L815">
        <v>4</v>
      </c>
      <c r="M815">
        <v>3</v>
      </c>
      <c r="N815">
        <v>18</v>
      </c>
      <c r="O815">
        <v>7</v>
      </c>
      <c r="P815">
        <v>11</v>
      </c>
      <c r="Q815">
        <v>5</v>
      </c>
      <c r="R815">
        <f t="array" ref="R815">SUM(B815:Q815*TRANSPOSE($V$18:$V$33))+$V$17</f>
        <v>9.7546133142652813E-2</v>
      </c>
      <c r="S815" s="9">
        <f t="shared" si="12"/>
        <v>0.524364692179486</v>
      </c>
    </row>
    <row r="816" spans="1:19" x14ac:dyDescent="0.3">
      <c r="A816">
        <v>0</v>
      </c>
      <c r="B816">
        <v>40</v>
      </c>
      <c r="C816">
        <v>1</v>
      </c>
      <c r="D816">
        <v>14</v>
      </c>
      <c r="E816">
        <v>3</v>
      </c>
      <c r="F816">
        <v>0</v>
      </c>
      <c r="G816">
        <v>2</v>
      </c>
      <c r="H816">
        <v>3</v>
      </c>
      <c r="I816">
        <v>0</v>
      </c>
      <c r="J816">
        <v>1</v>
      </c>
      <c r="K816">
        <v>0</v>
      </c>
      <c r="L816">
        <v>1</v>
      </c>
      <c r="M816">
        <v>4</v>
      </c>
      <c r="N816">
        <v>20</v>
      </c>
      <c r="O816">
        <v>7</v>
      </c>
      <c r="P816">
        <v>4</v>
      </c>
      <c r="Q816">
        <v>9</v>
      </c>
      <c r="R816">
        <f t="array" ref="R816">SUM(B816:Q816*TRANSPOSE($V$18:$V$33))+$V$17</f>
        <v>0.1341537743491783</v>
      </c>
      <c r="S816" s="9">
        <f t="shared" si="12"/>
        <v>0.53348477219910717</v>
      </c>
    </row>
    <row r="817" spans="1:19" x14ac:dyDescent="0.3">
      <c r="A817">
        <v>0</v>
      </c>
      <c r="B817">
        <v>21</v>
      </c>
      <c r="C817">
        <v>1</v>
      </c>
      <c r="D817">
        <v>1</v>
      </c>
      <c r="E817">
        <v>4</v>
      </c>
      <c r="F817">
        <v>1</v>
      </c>
      <c r="G817">
        <v>2</v>
      </c>
      <c r="H817">
        <v>2</v>
      </c>
      <c r="I817">
        <v>0</v>
      </c>
      <c r="J817">
        <v>1</v>
      </c>
      <c r="K817">
        <v>1</v>
      </c>
      <c r="L817">
        <v>3</v>
      </c>
      <c r="M817">
        <v>4</v>
      </c>
      <c r="N817">
        <v>2</v>
      </c>
      <c r="O817">
        <v>2</v>
      </c>
      <c r="P817">
        <v>2</v>
      </c>
      <c r="Q817">
        <v>2</v>
      </c>
      <c r="R817">
        <f t="array" ref="R817">SUM(B817:Q817*TRANSPOSE($V$18:$V$33))+$V$17</f>
        <v>0.41348425137202605</v>
      </c>
      <c r="S817" s="9">
        <f t="shared" si="12"/>
        <v>0.60191276933042104</v>
      </c>
    </row>
    <row r="818" spans="1:19" x14ac:dyDescent="0.3">
      <c r="A818">
        <v>0</v>
      </c>
      <c r="B818">
        <v>39</v>
      </c>
      <c r="C818">
        <v>1</v>
      </c>
      <c r="D818">
        <v>9</v>
      </c>
      <c r="E818">
        <v>3</v>
      </c>
      <c r="F818">
        <v>0</v>
      </c>
      <c r="G818">
        <v>3</v>
      </c>
      <c r="H818">
        <v>2</v>
      </c>
      <c r="I818">
        <v>0</v>
      </c>
      <c r="J818">
        <v>9</v>
      </c>
      <c r="K818">
        <v>0</v>
      </c>
      <c r="L818">
        <v>3</v>
      </c>
      <c r="M818">
        <v>2</v>
      </c>
      <c r="N818">
        <v>5</v>
      </c>
      <c r="O818">
        <v>4</v>
      </c>
      <c r="P818">
        <v>0</v>
      </c>
      <c r="Q818">
        <v>3</v>
      </c>
      <c r="R818">
        <f t="array" ref="R818">SUM(B818:Q818*TRANSPOSE($V$18:$V$33))+$V$17</f>
        <v>0.25104990057682408</v>
      </c>
      <c r="S818" s="9">
        <f t="shared" si="12"/>
        <v>0.56242849428520725</v>
      </c>
    </row>
    <row r="819" spans="1:19" x14ac:dyDescent="0.3">
      <c r="A819">
        <v>0</v>
      </c>
      <c r="B819">
        <v>36</v>
      </c>
      <c r="C819">
        <v>1</v>
      </c>
      <c r="D819">
        <v>18</v>
      </c>
      <c r="E819">
        <v>1</v>
      </c>
      <c r="F819">
        <v>0</v>
      </c>
      <c r="G819">
        <v>3</v>
      </c>
      <c r="H819">
        <v>4</v>
      </c>
      <c r="I819">
        <v>0</v>
      </c>
      <c r="J819">
        <v>2</v>
      </c>
      <c r="K819">
        <v>0</v>
      </c>
      <c r="L819">
        <v>1</v>
      </c>
      <c r="M819">
        <v>3</v>
      </c>
      <c r="N819">
        <v>11</v>
      </c>
      <c r="O819">
        <v>9</v>
      </c>
      <c r="P819">
        <v>0</v>
      </c>
      <c r="Q819">
        <v>9</v>
      </c>
      <c r="R819">
        <f t="array" ref="R819">SUM(B819:Q819*TRANSPOSE($V$18:$V$33))+$V$17</f>
        <v>0.11264290927503406</v>
      </c>
      <c r="S819" s="9">
        <f t="shared" si="12"/>
        <v>0.52812807819564622</v>
      </c>
    </row>
    <row r="820" spans="1:19" x14ac:dyDescent="0.3">
      <c r="A820">
        <v>0</v>
      </c>
      <c r="B820">
        <v>31</v>
      </c>
      <c r="C820">
        <v>2</v>
      </c>
      <c r="D820">
        <v>20</v>
      </c>
      <c r="E820">
        <v>3</v>
      </c>
      <c r="F820">
        <v>0</v>
      </c>
      <c r="G820">
        <v>4</v>
      </c>
      <c r="H820">
        <v>4</v>
      </c>
      <c r="I820">
        <v>1</v>
      </c>
      <c r="J820">
        <v>0</v>
      </c>
      <c r="K820">
        <v>0</v>
      </c>
      <c r="L820">
        <v>1</v>
      </c>
      <c r="M820">
        <v>3</v>
      </c>
      <c r="N820">
        <v>2</v>
      </c>
      <c r="O820">
        <v>2</v>
      </c>
      <c r="P820">
        <v>2</v>
      </c>
      <c r="Q820">
        <v>2</v>
      </c>
      <c r="R820">
        <f t="array" ref="R820">SUM(B820:Q820*TRANSPOSE($V$18:$V$33))+$V$17</f>
        <v>9.9007821581164279E-2</v>
      </c>
      <c r="S820" s="9">
        <f t="shared" si="12"/>
        <v>0.52472919573160892</v>
      </c>
    </row>
    <row r="821" spans="1:19" x14ac:dyDescent="0.3">
      <c r="A821">
        <v>0</v>
      </c>
      <c r="B821">
        <v>28</v>
      </c>
      <c r="C821">
        <v>1</v>
      </c>
      <c r="D821">
        <v>2</v>
      </c>
      <c r="E821">
        <v>1</v>
      </c>
      <c r="F821">
        <v>0</v>
      </c>
      <c r="G821">
        <v>2</v>
      </c>
      <c r="H821">
        <v>2</v>
      </c>
      <c r="I821">
        <v>1</v>
      </c>
      <c r="J821">
        <v>0</v>
      </c>
      <c r="K821">
        <v>0</v>
      </c>
      <c r="L821">
        <v>1</v>
      </c>
      <c r="M821">
        <v>1</v>
      </c>
      <c r="N821">
        <v>5</v>
      </c>
      <c r="O821">
        <v>3</v>
      </c>
      <c r="P821">
        <v>0</v>
      </c>
      <c r="Q821">
        <v>4</v>
      </c>
      <c r="R821">
        <f t="array" ref="R821">SUM(B821:Q821*TRANSPOSE($V$18:$V$33))+$V$17</f>
        <v>0.30775629897131107</v>
      </c>
      <c r="S821" s="9">
        <f t="shared" si="12"/>
        <v>0.57632971345876494</v>
      </c>
    </row>
    <row r="822" spans="1:19" x14ac:dyDescent="0.3">
      <c r="A822">
        <v>0</v>
      </c>
      <c r="B822">
        <v>35</v>
      </c>
      <c r="C822">
        <v>2</v>
      </c>
      <c r="D822">
        <v>11</v>
      </c>
      <c r="E822">
        <v>4</v>
      </c>
      <c r="F822">
        <v>0</v>
      </c>
      <c r="G822">
        <v>3</v>
      </c>
      <c r="H822">
        <v>4</v>
      </c>
      <c r="I822">
        <v>2</v>
      </c>
      <c r="J822">
        <v>1</v>
      </c>
      <c r="K822">
        <v>0</v>
      </c>
      <c r="L822">
        <v>4</v>
      </c>
      <c r="M822">
        <v>3</v>
      </c>
      <c r="N822">
        <v>5</v>
      </c>
      <c r="O822">
        <v>2</v>
      </c>
      <c r="P822">
        <v>0</v>
      </c>
      <c r="Q822">
        <v>2</v>
      </c>
      <c r="R822">
        <f t="array" ref="R822">SUM(B822:Q822*TRANSPOSE($V$18:$V$33))+$V$17</f>
        <v>-7.6707634572363625E-2</v>
      </c>
      <c r="S822" s="9">
        <f t="shared" si="12"/>
        <v>0.48083447442473659</v>
      </c>
    </row>
    <row r="823" spans="1:19" x14ac:dyDescent="0.3">
      <c r="A823">
        <v>0</v>
      </c>
      <c r="B823">
        <v>49</v>
      </c>
      <c r="C823">
        <v>2</v>
      </c>
      <c r="D823">
        <v>8</v>
      </c>
      <c r="E823">
        <v>4</v>
      </c>
      <c r="F823">
        <v>0</v>
      </c>
      <c r="G823">
        <v>2</v>
      </c>
      <c r="H823">
        <v>2</v>
      </c>
      <c r="I823">
        <v>1</v>
      </c>
      <c r="J823">
        <v>6</v>
      </c>
      <c r="K823">
        <v>0</v>
      </c>
      <c r="L823">
        <v>2</v>
      </c>
      <c r="M823">
        <v>3</v>
      </c>
      <c r="N823">
        <v>9</v>
      </c>
      <c r="O823">
        <v>8</v>
      </c>
      <c r="P823">
        <v>2</v>
      </c>
      <c r="Q823">
        <v>3</v>
      </c>
      <c r="R823">
        <f t="array" ref="R823">SUM(B823:Q823*TRANSPOSE($V$18:$V$33))+$V$17</f>
        <v>0.10266968467895499</v>
      </c>
      <c r="S823" s="9">
        <f t="shared" si="12"/>
        <v>0.52564224377577973</v>
      </c>
    </row>
    <row r="824" spans="1:19" x14ac:dyDescent="0.3">
      <c r="A824">
        <v>0</v>
      </c>
      <c r="B824">
        <v>34</v>
      </c>
      <c r="C824">
        <v>1</v>
      </c>
      <c r="D824">
        <v>2</v>
      </c>
      <c r="E824">
        <v>4</v>
      </c>
      <c r="F824">
        <v>0</v>
      </c>
      <c r="G824">
        <v>3</v>
      </c>
      <c r="H824">
        <v>3</v>
      </c>
      <c r="I824">
        <v>0</v>
      </c>
      <c r="J824">
        <v>2</v>
      </c>
      <c r="K824">
        <v>0</v>
      </c>
      <c r="L824">
        <v>4</v>
      </c>
      <c r="M824">
        <v>2</v>
      </c>
      <c r="N824">
        <v>3</v>
      </c>
      <c r="O824">
        <v>2</v>
      </c>
      <c r="P824">
        <v>0</v>
      </c>
      <c r="Q824">
        <v>2</v>
      </c>
      <c r="R824">
        <f t="array" ref="R824">SUM(B824:Q824*TRANSPOSE($V$18:$V$33))+$V$17</f>
        <v>9.0306603857258749E-2</v>
      </c>
      <c r="S824" s="9">
        <f t="shared" si="12"/>
        <v>0.52255898414125213</v>
      </c>
    </row>
    <row r="825" spans="1:19" x14ac:dyDescent="0.3">
      <c r="A825">
        <v>0</v>
      </c>
      <c r="B825">
        <v>29</v>
      </c>
      <c r="C825">
        <v>1</v>
      </c>
      <c r="D825">
        <v>10</v>
      </c>
      <c r="E825">
        <v>4</v>
      </c>
      <c r="F825">
        <v>1</v>
      </c>
      <c r="G825">
        <v>3</v>
      </c>
      <c r="H825">
        <v>2</v>
      </c>
      <c r="I825">
        <v>2</v>
      </c>
      <c r="J825">
        <v>0</v>
      </c>
      <c r="K825">
        <v>0</v>
      </c>
      <c r="L825">
        <v>4</v>
      </c>
      <c r="M825">
        <v>2</v>
      </c>
      <c r="N825">
        <v>7</v>
      </c>
      <c r="O825">
        <v>5</v>
      </c>
      <c r="P825">
        <v>1</v>
      </c>
      <c r="Q825">
        <v>1</v>
      </c>
      <c r="R825">
        <f t="array" ref="R825">SUM(B825:Q825*TRANSPOSE($V$18:$V$33))+$V$17</f>
        <v>-3.141730025416245E-2</v>
      </c>
      <c r="S825" s="9">
        <f t="shared" si="12"/>
        <v>0.49214713509060409</v>
      </c>
    </row>
    <row r="826" spans="1:19" x14ac:dyDescent="0.3">
      <c r="A826">
        <v>0</v>
      </c>
      <c r="B826">
        <v>42</v>
      </c>
      <c r="C826">
        <v>1</v>
      </c>
      <c r="D826">
        <v>29</v>
      </c>
      <c r="E826">
        <v>2</v>
      </c>
      <c r="F826">
        <v>0</v>
      </c>
      <c r="G826">
        <v>1</v>
      </c>
      <c r="H826">
        <v>4</v>
      </c>
      <c r="I826">
        <v>0</v>
      </c>
      <c r="J826">
        <v>4</v>
      </c>
      <c r="K826">
        <v>0</v>
      </c>
      <c r="L826">
        <v>1</v>
      </c>
      <c r="M826">
        <v>3</v>
      </c>
      <c r="N826">
        <v>1</v>
      </c>
      <c r="O826">
        <v>0</v>
      </c>
      <c r="P826">
        <v>0</v>
      </c>
      <c r="Q826">
        <v>0</v>
      </c>
      <c r="R826">
        <f t="array" ref="R826">SUM(B826:Q826*TRANSPOSE($V$18:$V$33))+$V$17</f>
        <v>0.38851176034775609</v>
      </c>
      <c r="S826" s="9">
        <f t="shared" si="12"/>
        <v>0.59591468460328711</v>
      </c>
    </row>
    <row r="827" spans="1:19" x14ac:dyDescent="0.3">
      <c r="A827">
        <v>0</v>
      </c>
      <c r="B827">
        <v>29</v>
      </c>
      <c r="C827">
        <v>1</v>
      </c>
      <c r="D827">
        <v>8</v>
      </c>
      <c r="E827">
        <v>2</v>
      </c>
      <c r="F827">
        <v>0</v>
      </c>
      <c r="G827">
        <v>2</v>
      </c>
      <c r="H827">
        <v>4</v>
      </c>
      <c r="I827">
        <v>1</v>
      </c>
      <c r="J827">
        <v>1</v>
      </c>
      <c r="K827">
        <v>1</v>
      </c>
      <c r="L827">
        <v>3</v>
      </c>
      <c r="M827">
        <v>2</v>
      </c>
      <c r="N827">
        <v>10</v>
      </c>
      <c r="O827">
        <v>7</v>
      </c>
      <c r="P827">
        <v>1</v>
      </c>
      <c r="Q827">
        <v>2</v>
      </c>
      <c r="R827">
        <f t="array" ref="R827">SUM(B827:Q827*TRANSPOSE($V$18:$V$33))+$V$17</f>
        <v>0.35860256754670561</v>
      </c>
      <c r="S827" s="9">
        <f t="shared" si="12"/>
        <v>0.5886931101811097</v>
      </c>
    </row>
    <row r="828" spans="1:19" x14ac:dyDescent="0.3">
      <c r="A828">
        <v>0</v>
      </c>
      <c r="B828">
        <v>38</v>
      </c>
      <c r="C828">
        <v>0</v>
      </c>
      <c r="D828">
        <v>1</v>
      </c>
      <c r="E828">
        <v>3</v>
      </c>
      <c r="F828">
        <v>0</v>
      </c>
      <c r="G828">
        <v>4</v>
      </c>
      <c r="H828">
        <v>3</v>
      </c>
      <c r="I828">
        <v>1</v>
      </c>
      <c r="J828">
        <v>1</v>
      </c>
      <c r="K828">
        <v>0</v>
      </c>
      <c r="L828">
        <v>4</v>
      </c>
      <c r="M828">
        <v>4</v>
      </c>
      <c r="N828">
        <v>7</v>
      </c>
      <c r="O828">
        <v>6</v>
      </c>
      <c r="P828">
        <v>5</v>
      </c>
      <c r="Q828">
        <v>0</v>
      </c>
      <c r="R828">
        <f t="array" ref="R828">SUM(B828:Q828*TRANSPOSE($V$18:$V$33))+$V$17</f>
        <v>-0.10356043248845193</v>
      </c>
      <c r="S828" s="9">
        <f t="shared" si="12"/>
        <v>0.47413568307538612</v>
      </c>
    </row>
    <row r="829" spans="1:19" x14ac:dyDescent="0.3">
      <c r="A829">
        <v>0</v>
      </c>
      <c r="B829">
        <v>28</v>
      </c>
      <c r="C829">
        <v>1</v>
      </c>
      <c r="D829">
        <v>6</v>
      </c>
      <c r="E829">
        <v>3</v>
      </c>
      <c r="F829">
        <v>0</v>
      </c>
      <c r="G829">
        <v>2</v>
      </c>
      <c r="H829">
        <v>3</v>
      </c>
      <c r="I829">
        <v>2</v>
      </c>
      <c r="J829">
        <v>1</v>
      </c>
      <c r="K829">
        <v>1</v>
      </c>
      <c r="L829">
        <v>4</v>
      </c>
      <c r="M829">
        <v>3</v>
      </c>
      <c r="N829">
        <v>3</v>
      </c>
      <c r="O829">
        <v>1</v>
      </c>
      <c r="P829">
        <v>0</v>
      </c>
      <c r="Q829">
        <v>2</v>
      </c>
      <c r="R829">
        <f t="array" ref="R829">SUM(B829:Q829*TRANSPOSE($V$18:$V$33))+$V$17</f>
        <v>0.27267109489762498</v>
      </c>
      <c r="S829" s="9">
        <f t="shared" si="12"/>
        <v>0.56774159880608532</v>
      </c>
    </row>
    <row r="830" spans="1:19" x14ac:dyDescent="0.3">
      <c r="A830">
        <v>1</v>
      </c>
      <c r="B830">
        <v>18</v>
      </c>
      <c r="C830">
        <v>1</v>
      </c>
      <c r="D830">
        <v>8</v>
      </c>
      <c r="E830">
        <v>3</v>
      </c>
      <c r="F830">
        <v>0</v>
      </c>
      <c r="G830">
        <v>3</v>
      </c>
      <c r="H830">
        <v>3</v>
      </c>
      <c r="I830">
        <v>0</v>
      </c>
      <c r="J830">
        <v>1</v>
      </c>
      <c r="K830">
        <v>0</v>
      </c>
      <c r="L830">
        <v>4</v>
      </c>
      <c r="M830">
        <v>3</v>
      </c>
      <c r="N830">
        <v>0</v>
      </c>
      <c r="O830">
        <v>0</v>
      </c>
      <c r="P830">
        <v>0</v>
      </c>
      <c r="Q830">
        <v>0</v>
      </c>
      <c r="R830">
        <f t="array" ref="R830">SUM(B830:Q830*TRANSPOSE($V$18:$V$33))+$V$17</f>
        <v>0.24643451612960376</v>
      </c>
      <c r="S830" s="9">
        <f t="shared" si="12"/>
        <v>0.56129242827366255</v>
      </c>
    </row>
    <row r="831" spans="1:19" x14ac:dyDescent="0.3">
      <c r="A831">
        <v>1</v>
      </c>
      <c r="B831">
        <v>33</v>
      </c>
      <c r="C831">
        <v>2</v>
      </c>
      <c r="D831">
        <v>9</v>
      </c>
      <c r="E831">
        <v>1</v>
      </c>
      <c r="F831">
        <v>1</v>
      </c>
      <c r="G831">
        <v>3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3</v>
      </c>
      <c r="N831">
        <v>5</v>
      </c>
      <c r="O831">
        <v>2</v>
      </c>
      <c r="P831">
        <v>0</v>
      </c>
      <c r="Q831">
        <v>3</v>
      </c>
      <c r="R831">
        <f t="array" ref="R831">SUM(B831:Q831*TRANSPOSE($V$18:$V$33))+$V$17</f>
        <v>0.52973368121431919</v>
      </c>
      <c r="S831" s="9">
        <f t="shared" si="12"/>
        <v>0.62940818382670372</v>
      </c>
    </row>
    <row r="832" spans="1:19" x14ac:dyDescent="0.3">
      <c r="A832">
        <v>0</v>
      </c>
      <c r="B832">
        <v>41</v>
      </c>
      <c r="C832">
        <v>1</v>
      </c>
      <c r="D832">
        <v>12</v>
      </c>
      <c r="E832">
        <v>2</v>
      </c>
      <c r="F832">
        <v>0</v>
      </c>
      <c r="G832">
        <v>3</v>
      </c>
      <c r="H832">
        <v>4</v>
      </c>
      <c r="I832">
        <v>1</v>
      </c>
      <c r="J832">
        <v>3</v>
      </c>
      <c r="K832">
        <v>1</v>
      </c>
      <c r="L832">
        <v>1</v>
      </c>
      <c r="M832">
        <v>3</v>
      </c>
      <c r="N832">
        <v>1</v>
      </c>
      <c r="O832">
        <v>0</v>
      </c>
      <c r="P832">
        <v>0</v>
      </c>
      <c r="Q832">
        <v>0</v>
      </c>
      <c r="R832">
        <f t="array" ref="R832">SUM(B832:Q832*TRANSPOSE($V$18:$V$33))+$V$17</f>
        <v>0.34162247361659304</v>
      </c>
      <c r="S832" s="9">
        <f t="shared" si="12"/>
        <v>0.58457598543597766</v>
      </c>
    </row>
    <row r="833" spans="1:19" x14ac:dyDescent="0.3">
      <c r="A833">
        <v>1</v>
      </c>
      <c r="B833">
        <v>31</v>
      </c>
      <c r="C833">
        <v>1</v>
      </c>
      <c r="D833">
        <v>15</v>
      </c>
      <c r="E833">
        <v>3</v>
      </c>
      <c r="F833">
        <v>0</v>
      </c>
      <c r="G833">
        <v>3</v>
      </c>
      <c r="H833">
        <v>3</v>
      </c>
      <c r="I833">
        <v>1</v>
      </c>
      <c r="J833">
        <v>1</v>
      </c>
      <c r="K833">
        <v>0</v>
      </c>
      <c r="L833">
        <v>3</v>
      </c>
      <c r="M833">
        <v>2</v>
      </c>
      <c r="N833">
        <v>2</v>
      </c>
      <c r="O833">
        <v>2</v>
      </c>
      <c r="P833">
        <v>2</v>
      </c>
      <c r="Q833">
        <v>2</v>
      </c>
      <c r="R833">
        <f t="array" ref="R833">SUM(B833:Q833*TRANSPOSE($V$18:$V$33))+$V$17</f>
        <v>0.14543981233740888</v>
      </c>
      <c r="S833" s="9">
        <f t="shared" si="12"/>
        <v>0.53629224556078703</v>
      </c>
    </row>
    <row r="834" spans="1:19" x14ac:dyDescent="0.3">
      <c r="A834">
        <v>0</v>
      </c>
      <c r="B834">
        <v>37</v>
      </c>
      <c r="C834">
        <v>1</v>
      </c>
      <c r="D834">
        <v>25</v>
      </c>
      <c r="E834">
        <v>3</v>
      </c>
      <c r="F834">
        <v>1</v>
      </c>
      <c r="G834">
        <v>2</v>
      </c>
      <c r="H834">
        <v>4</v>
      </c>
      <c r="I834">
        <v>2</v>
      </c>
      <c r="J834">
        <v>7</v>
      </c>
      <c r="K834">
        <v>0</v>
      </c>
      <c r="L834">
        <v>3</v>
      </c>
      <c r="M834">
        <v>3</v>
      </c>
      <c r="N834">
        <v>6</v>
      </c>
      <c r="O834">
        <v>2</v>
      </c>
      <c r="P834">
        <v>1</v>
      </c>
      <c r="Q834">
        <v>3</v>
      </c>
      <c r="R834">
        <f t="array" ref="R834">SUM(B834:Q834*TRANSPOSE($V$18:$V$33))+$V$17</f>
        <v>8.8105883757437331E-2</v>
      </c>
      <c r="S834" s="9">
        <f t="shared" si="12"/>
        <v>0.52200995397594785</v>
      </c>
    </row>
    <row r="835" spans="1:19" x14ac:dyDescent="0.3">
      <c r="A835">
        <v>0</v>
      </c>
      <c r="B835">
        <v>27</v>
      </c>
      <c r="C835">
        <v>1</v>
      </c>
      <c r="D835">
        <v>6</v>
      </c>
      <c r="E835">
        <v>4</v>
      </c>
      <c r="F835">
        <v>0</v>
      </c>
      <c r="G835">
        <v>2</v>
      </c>
      <c r="H835">
        <v>3</v>
      </c>
      <c r="I835">
        <v>1</v>
      </c>
      <c r="J835">
        <v>1</v>
      </c>
      <c r="K835">
        <v>0</v>
      </c>
      <c r="L835">
        <v>3</v>
      </c>
      <c r="M835">
        <v>3</v>
      </c>
      <c r="N835">
        <v>4</v>
      </c>
      <c r="O835">
        <v>2</v>
      </c>
      <c r="P835">
        <v>2</v>
      </c>
      <c r="Q835">
        <v>2</v>
      </c>
      <c r="R835">
        <f t="array" ref="R835">SUM(B835:Q835*TRANSPOSE($V$18:$V$33))+$V$17</f>
        <v>0.13531410541422362</v>
      </c>
      <c r="S835" s="9">
        <f t="shared" ref="S835:S898" si="13">$X$1^R835/(1+$X$1^R835)</f>
        <v>0.53377351277549168</v>
      </c>
    </row>
    <row r="836" spans="1:19" x14ac:dyDescent="0.3">
      <c r="A836">
        <v>0</v>
      </c>
      <c r="B836">
        <v>34</v>
      </c>
      <c r="C836">
        <v>2</v>
      </c>
      <c r="D836">
        <v>9</v>
      </c>
      <c r="E836">
        <v>2</v>
      </c>
      <c r="F836">
        <v>1</v>
      </c>
      <c r="G836">
        <v>3</v>
      </c>
      <c r="H836">
        <v>3</v>
      </c>
      <c r="I836">
        <v>1</v>
      </c>
      <c r="J836">
        <v>1</v>
      </c>
      <c r="K836">
        <v>0</v>
      </c>
      <c r="L836">
        <v>1</v>
      </c>
      <c r="M836">
        <v>2</v>
      </c>
      <c r="N836">
        <v>6</v>
      </c>
      <c r="O836">
        <v>5</v>
      </c>
      <c r="P836">
        <v>1</v>
      </c>
      <c r="Q836">
        <v>3</v>
      </c>
      <c r="R836">
        <f t="array" ref="R836">SUM(B836:Q836*TRANSPOSE($V$18:$V$33))+$V$17</f>
        <v>0.13997586967986664</v>
      </c>
      <c r="S836" s="9">
        <f t="shared" si="13"/>
        <v>0.53493333142541688</v>
      </c>
    </row>
    <row r="837" spans="1:19" x14ac:dyDescent="0.3">
      <c r="A837">
        <v>0</v>
      </c>
      <c r="B837">
        <v>35</v>
      </c>
      <c r="C837">
        <v>0</v>
      </c>
      <c r="D837">
        <v>8</v>
      </c>
      <c r="E837">
        <v>3</v>
      </c>
      <c r="F837">
        <v>0</v>
      </c>
      <c r="G837">
        <v>3</v>
      </c>
      <c r="H837">
        <v>3</v>
      </c>
      <c r="I837">
        <v>0</v>
      </c>
      <c r="J837">
        <v>1</v>
      </c>
      <c r="K837">
        <v>0</v>
      </c>
      <c r="L837">
        <v>2</v>
      </c>
      <c r="M837">
        <v>1</v>
      </c>
      <c r="N837">
        <v>5</v>
      </c>
      <c r="O837">
        <v>4</v>
      </c>
      <c r="P837">
        <v>1</v>
      </c>
      <c r="Q837">
        <v>4</v>
      </c>
      <c r="R837">
        <f t="array" ref="R837">SUM(B837:Q837*TRANSPOSE($V$18:$V$33))+$V$17</f>
        <v>0.13524999095825596</v>
      </c>
      <c r="S837" s="9">
        <f t="shared" si="13"/>
        <v>0.53375755891346011</v>
      </c>
    </row>
    <row r="838" spans="1:19" x14ac:dyDescent="0.3">
      <c r="A838">
        <v>1</v>
      </c>
      <c r="B838">
        <v>29</v>
      </c>
      <c r="C838">
        <v>2</v>
      </c>
      <c r="D838">
        <v>23</v>
      </c>
      <c r="E838">
        <v>4</v>
      </c>
      <c r="F838">
        <v>1</v>
      </c>
      <c r="G838">
        <v>2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1</v>
      </c>
      <c r="N838">
        <v>11</v>
      </c>
      <c r="O838">
        <v>8</v>
      </c>
      <c r="P838">
        <v>3</v>
      </c>
      <c r="Q838">
        <v>10</v>
      </c>
      <c r="R838">
        <f t="array" ref="R838">SUM(B838:Q838*TRANSPOSE($V$18:$V$33))+$V$17</f>
        <v>0.23666904436350689</v>
      </c>
      <c r="S838" s="9">
        <f t="shared" si="13"/>
        <v>0.55888657545347442</v>
      </c>
    </row>
    <row r="839" spans="1:19" x14ac:dyDescent="0.3">
      <c r="A839">
        <v>0</v>
      </c>
      <c r="B839">
        <v>40</v>
      </c>
      <c r="C839">
        <v>1</v>
      </c>
      <c r="D839">
        <v>9</v>
      </c>
      <c r="E839">
        <v>2</v>
      </c>
      <c r="F839">
        <v>1</v>
      </c>
      <c r="G839">
        <v>3</v>
      </c>
      <c r="H839">
        <v>3</v>
      </c>
      <c r="I839">
        <v>0</v>
      </c>
      <c r="J839">
        <v>9</v>
      </c>
      <c r="K839">
        <v>0</v>
      </c>
      <c r="L839">
        <v>3</v>
      </c>
      <c r="M839">
        <v>2</v>
      </c>
      <c r="N839">
        <v>18</v>
      </c>
      <c r="O839">
        <v>7</v>
      </c>
      <c r="P839">
        <v>2</v>
      </c>
      <c r="Q839">
        <v>13</v>
      </c>
      <c r="R839">
        <f t="array" ref="R839">SUM(B839:Q839*TRANSPOSE($V$18:$V$33))+$V$17</f>
        <v>0.12077125787795084</v>
      </c>
      <c r="S839" s="9">
        <f t="shared" si="13"/>
        <v>0.53015305018150638</v>
      </c>
    </row>
    <row r="840" spans="1:19" x14ac:dyDescent="0.3">
      <c r="A840">
        <v>1</v>
      </c>
      <c r="B840">
        <v>42</v>
      </c>
      <c r="C840">
        <v>2</v>
      </c>
      <c r="D840">
        <v>12</v>
      </c>
      <c r="E840">
        <v>3</v>
      </c>
      <c r="F840">
        <v>0</v>
      </c>
      <c r="G840">
        <v>3</v>
      </c>
      <c r="H840">
        <v>1</v>
      </c>
      <c r="I840">
        <v>0</v>
      </c>
      <c r="J840">
        <v>0</v>
      </c>
      <c r="K840">
        <v>1</v>
      </c>
      <c r="L840">
        <v>2</v>
      </c>
      <c r="M840">
        <v>2</v>
      </c>
      <c r="N840">
        <v>21</v>
      </c>
      <c r="O840">
        <v>9</v>
      </c>
      <c r="P840">
        <v>13</v>
      </c>
      <c r="Q840">
        <v>14</v>
      </c>
      <c r="R840">
        <f t="array" ref="R840">SUM(B840:Q840*TRANSPOSE($V$18:$V$33))+$V$17</f>
        <v>0.44095343046440105</v>
      </c>
      <c r="S840" s="9">
        <f t="shared" si="13"/>
        <v>0.60847529872831652</v>
      </c>
    </row>
    <row r="841" spans="1:19" x14ac:dyDescent="0.3">
      <c r="A841">
        <v>0</v>
      </c>
      <c r="B841">
        <v>42</v>
      </c>
      <c r="C841">
        <v>2</v>
      </c>
      <c r="D841">
        <v>4</v>
      </c>
      <c r="E841">
        <v>2</v>
      </c>
      <c r="F841">
        <v>0</v>
      </c>
      <c r="G841">
        <v>3</v>
      </c>
      <c r="H841">
        <v>1</v>
      </c>
      <c r="I841">
        <v>0</v>
      </c>
      <c r="J841">
        <v>7</v>
      </c>
      <c r="K841">
        <v>0</v>
      </c>
      <c r="L841">
        <v>4</v>
      </c>
      <c r="M841">
        <v>4</v>
      </c>
      <c r="N841">
        <v>6</v>
      </c>
      <c r="O841">
        <v>4</v>
      </c>
      <c r="P841">
        <v>1</v>
      </c>
      <c r="Q841">
        <v>5</v>
      </c>
      <c r="R841">
        <f t="array" ref="R841">SUM(B841:Q841*TRANSPOSE($V$18:$V$33))+$V$17</f>
        <v>0.2183904296679926</v>
      </c>
      <c r="S841" s="9">
        <f t="shared" si="13"/>
        <v>0.55437604354060621</v>
      </c>
    </row>
    <row r="842" spans="1:19" x14ac:dyDescent="0.3">
      <c r="A842">
        <v>0</v>
      </c>
      <c r="B842">
        <v>35</v>
      </c>
      <c r="C842">
        <v>1</v>
      </c>
      <c r="D842">
        <v>1</v>
      </c>
      <c r="E842">
        <v>4</v>
      </c>
      <c r="F842">
        <v>0</v>
      </c>
      <c r="G842">
        <v>2</v>
      </c>
      <c r="H842">
        <v>3</v>
      </c>
      <c r="I842">
        <v>1</v>
      </c>
      <c r="J842">
        <v>6</v>
      </c>
      <c r="K842">
        <v>0</v>
      </c>
      <c r="L842">
        <v>2</v>
      </c>
      <c r="M842">
        <v>3</v>
      </c>
      <c r="N842">
        <v>8</v>
      </c>
      <c r="O842">
        <v>0</v>
      </c>
      <c r="P842">
        <v>1</v>
      </c>
      <c r="Q842">
        <v>7</v>
      </c>
      <c r="R842">
        <f t="array" ref="R842">SUM(B842:Q842*TRANSPOSE($V$18:$V$33))+$V$17</f>
        <v>0.12430652927299957</v>
      </c>
      <c r="S842" s="9">
        <f t="shared" si="13"/>
        <v>0.53103346767516946</v>
      </c>
    </row>
    <row r="843" spans="1:19" x14ac:dyDescent="0.3">
      <c r="A843">
        <v>0</v>
      </c>
      <c r="B843">
        <v>24</v>
      </c>
      <c r="C843">
        <v>1</v>
      </c>
      <c r="D843">
        <v>24</v>
      </c>
      <c r="E843">
        <v>4</v>
      </c>
      <c r="F843">
        <v>0</v>
      </c>
      <c r="G843">
        <v>3</v>
      </c>
      <c r="H843">
        <v>2</v>
      </c>
      <c r="I843">
        <v>0</v>
      </c>
      <c r="J843">
        <v>8</v>
      </c>
      <c r="K843">
        <v>0</v>
      </c>
      <c r="L843">
        <v>4</v>
      </c>
      <c r="M843">
        <v>3</v>
      </c>
      <c r="N843">
        <v>4</v>
      </c>
      <c r="O843">
        <v>3</v>
      </c>
      <c r="P843">
        <v>1</v>
      </c>
      <c r="Q843">
        <v>2</v>
      </c>
      <c r="R843">
        <f t="array" ref="R843">SUM(B843:Q843*TRANSPOSE($V$18:$V$33))+$V$17</f>
        <v>0.32540719916039462</v>
      </c>
      <c r="S843" s="9">
        <f t="shared" si="13"/>
        <v>0.58063324431665309</v>
      </c>
    </row>
    <row r="844" spans="1:19" x14ac:dyDescent="0.3">
      <c r="A844">
        <v>1</v>
      </c>
      <c r="B844">
        <v>28</v>
      </c>
      <c r="C844">
        <v>1</v>
      </c>
      <c r="D844">
        <v>12</v>
      </c>
      <c r="E844">
        <v>3</v>
      </c>
      <c r="F844">
        <v>1</v>
      </c>
      <c r="G844">
        <v>3</v>
      </c>
      <c r="H844">
        <v>4</v>
      </c>
      <c r="I844">
        <v>1</v>
      </c>
      <c r="J844">
        <v>1</v>
      </c>
      <c r="K844">
        <v>1</v>
      </c>
      <c r="L844">
        <v>4</v>
      </c>
      <c r="M844">
        <v>2</v>
      </c>
      <c r="N844">
        <v>1</v>
      </c>
      <c r="O844">
        <v>1</v>
      </c>
      <c r="P844">
        <v>0</v>
      </c>
      <c r="Q844">
        <v>0</v>
      </c>
      <c r="R844">
        <f t="array" ref="R844">SUM(B844:Q844*TRANSPOSE($V$18:$V$33))+$V$17</f>
        <v>0.27636418818677866</v>
      </c>
      <c r="S844" s="9">
        <f t="shared" si="13"/>
        <v>0.56864760316480734</v>
      </c>
    </row>
    <row r="845" spans="1:19" x14ac:dyDescent="0.3">
      <c r="A845">
        <v>0</v>
      </c>
      <c r="B845">
        <v>26</v>
      </c>
      <c r="C845">
        <v>1</v>
      </c>
      <c r="D845">
        <v>3</v>
      </c>
      <c r="E845">
        <v>1</v>
      </c>
      <c r="F845">
        <v>0</v>
      </c>
      <c r="G845">
        <v>4</v>
      </c>
      <c r="H845">
        <v>4</v>
      </c>
      <c r="I845">
        <v>1</v>
      </c>
      <c r="J845">
        <v>1</v>
      </c>
      <c r="K845">
        <v>0</v>
      </c>
      <c r="L845">
        <v>2</v>
      </c>
      <c r="M845">
        <v>3</v>
      </c>
      <c r="N845">
        <v>8</v>
      </c>
      <c r="O845">
        <v>7</v>
      </c>
      <c r="P845">
        <v>0</v>
      </c>
      <c r="Q845">
        <v>7</v>
      </c>
      <c r="R845">
        <f t="array" ref="R845">SUM(B845:Q845*TRANSPOSE($V$18:$V$33))+$V$17</f>
        <v>-7.3718219737110013E-3</v>
      </c>
      <c r="S845" s="9">
        <f t="shared" si="13"/>
        <v>0.49815724393552219</v>
      </c>
    </row>
    <row r="846" spans="1:19" x14ac:dyDescent="0.3">
      <c r="A846">
        <v>0</v>
      </c>
      <c r="B846">
        <v>30</v>
      </c>
      <c r="C846">
        <v>2</v>
      </c>
      <c r="D846">
        <v>10</v>
      </c>
      <c r="E846">
        <v>3</v>
      </c>
      <c r="F846">
        <v>0</v>
      </c>
      <c r="G846">
        <v>2</v>
      </c>
      <c r="H846">
        <v>3</v>
      </c>
      <c r="I846">
        <v>1</v>
      </c>
      <c r="J846">
        <v>1</v>
      </c>
      <c r="K846">
        <v>0</v>
      </c>
      <c r="L846">
        <v>1</v>
      </c>
      <c r="M846">
        <v>3</v>
      </c>
      <c r="N846">
        <v>10</v>
      </c>
      <c r="O846">
        <v>3</v>
      </c>
      <c r="P846">
        <v>1</v>
      </c>
      <c r="Q846">
        <v>4</v>
      </c>
      <c r="R846">
        <f t="array" ref="R846">SUM(B846:Q846*TRANSPOSE($V$18:$V$33))+$V$17</f>
        <v>0.21768546165746805</v>
      </c>
      <c r="S846" s="9">
        <f t="shared" si="13"/>
        <v>0.5542018973447328</v>
      </c>
    </row>
    <row r="847" spans="1:19" x14ac:dyDescent="0.3">
      <c r="A847">
        <v>0</v>
      </c>
      <c r="B847">
        <v>40</v>
      </c>
      <c r="C847">
        <v>1</v>
      </c>
      <c r="D847">
        <v>26</v>
      </c>
      <c r="E847">
        <v>3</v>
      </c>
      <c r="F847">
        <v>1</v>
      </c>
      <c r="G847">
        <v>2</v>
      </c>
      <c r="H847">
        <v>4</v>
      </c>
      <c r="I847">
        <v>1</v>
      </c>
      <c r="J847">
        <v>3</v>
      </c>
      <c r="K847">
        <v>1</v>
      </c>
      <c r="L847">
        <v>4</v>
      </c>
      <c r="M847">
        <v>1</v>
      </c>
      <c r="N847">
        <v>1</v>
      </c>
      <c r="O847">
        <v>1</v>
      </c>
      <c r="P847">
        <v>0</v>
      </c>
      <c r="Q847">
        <v>0</v>
      </c>
      <c r="R847">
        <f t="array" ref="R847">SUM(B847:Q847*TRANSPOSE($V$18:$V$33))+$V$17</f>
        <v>0.36368767226440668</v>
      </c>
      <c r="S847" s="9">
        <f t="shared" si="13"/>
        <v>0.58992369927800681</v>
      </c>
    </row>
    <row r="848" spans="1:19" x14ac:dyDescent="0.3">
      <c r="A848">
        <v>0</v>
      </c>
      <c r="B848">
        <v>35</v>
      </c>
      <c r="C848">
        <v>1</v>
      </c>
      <c r="D848">
        <v>2</v>
      </c>
      <c r="E848">
        <v>3</v>
      </c>
      <c r="F848">
        <v>0</v>
      </c>
      <c r="G848">
        <v>2</v>
      </c>
      <c r="H848">
        <v>2</v>
      </c>
      <c r="I848">
        <v>2</v>
      </c>
      <c r="J848">
        <v>2</v>
      </c>
      <c r="K848">
        <v>0</v>
      </c>
      <c r="L848">
        <v>2</v>
      </c>
      <c r="M848">
        <v>4</v>
      </c>
      <c r="N848">
        <v>7</v>
      </c>
      <c r="O848">
        <v>7</v>
      </c>
      <c r="P848">
        <v>6</v>
      </c>
      <c r="Q848">
        <v>4</v>
      </c>
      <c r="R848">
        <f t="array" ref="R848">SUM(B848:Q848*TRANSPOSE($V$18:$V$33))+$V$17</f>
        <v>5.5868613300490644E-2</v>
      </c>
      <c r="S848" s="9">
        <f t="shared" si="13"/>
        <v>0.51396207443871234</v>
      </c>
    </row>
    <row r="849" spans="1:19" x14ac:dyDescent="0.3">
      <c r="A849">
        <v>0</v>
      </c>
      <c r="B849">
        <v>34</v>
      </c>
      <c r="C849">
        <v>1</v>
      </c>
      <c r="D849">
        <v>1</v>
      </c>
      <c r="E849">
        <v>4</v>
      </c>
      <c r="F849">
        <v>0</v>
      </c>
      <c r="G849">
        <v>2</v>
      </c>
      <c r="H849">
        <v>1</v>
      </c>
      <c r="I849">
        <v>0</v>
      </c>
      <c r="J849">
        <v>0</v>
      </c>
      <c r="K849">
        <v>0</v>
      </c>
      <c r="L849">
        <v>3</v>
      </c>
      <c r="M849">
        <v>3</v>
      </c>
      <c r="N849">
        <v>13</v>
      </c>
      <c r="O849">
        <v>9</v>
      </c>
      <c r="P849">
        <v>4</v>
      </c>
      <c r="Q849">
        <v>9</v>
      </c>
      <c r="R849">
        <f t="array" ref="R849">SUM(B849:Q849*TRANSPOSE($V$18:$V$33))+$V$17</f>
        <v>0.10669743644021434</v>
      </c>
      <c r="S849" s="9">
        <f t="shared" si="13"/>
        <v>0.52664632419252777</v>
      </c>
    </row>
    <row r="850" spans="1:19" x14ac:dyDescent="0.3">
      <c r="A850">
        <v>0</v>
      </c>
      <c r="B850">
        <v>35</v>
      </c>
      <c r="C850">
        <v>1</v>
      </c>
      <c r="D850">
        <v>4</v>
      </c>
      <c r="E850">
        <v>4</v>
      </c>
      <c r="F850">
        <v>0</v>
      </c>
      <c r="G850">
        <v>2</v>
      </c>
      <c r="H850">
        <v>4</v>
      </c>
      <c r="I850">
        <v>1</v>
      </c>
      <c r="J850">
        <v>1</v>
      </c>
      <c r="K850">
        <v>0</v>
      </c>
      <c r="L850">
        <v>2</v>
      </c>
      <c r="M850">
        <v>4</v>
      </c>
      <c r="N850">
        <v>2</v>
      </c>
      <c r="O850">
        <v>2</v>
      </c>
      <c r="P850">
        <v>2</v>
      </c>
      <c r="Q850">
        <v>2</v>
      </c>
      <c r="R850">
        <f t="array" ref="R850">SUM(B850:Q850*TRANSPOSE($V$18:$V$33))+$V$17</f>
        <v>2.4944126134075706E-2</v>
      </c>
      <c r="S850" s="9">
        <f t="shared" si="13"/>
        <v>0.50623506173267374</v>
      </c>
    </row>
    <row r="851" spans="1:19" x14ac:dyDescent="0.3">
      <c r="A851">
        <v>1</v>
      </c>
      <c r="B851">
        <v>43</v>
      </c>
      <c r="C851">
        <v>2</v>
      </c>
      <c r="D851">
        <v>9</v>
      </c>
      <c r="E851">
        <v>1</v>
      </c>
      <c r="F851">
        <v>1</v>
      </c>
      <c r="G851">
        <v>1</v>
      </c>
      <c r="H851">
        <v>3</v>
      </c>
      <c r="I851">
        <v>0</v>
      </c>
      <c r="J851">
        <v>8</v>
      </c>
      <c r="K851">
        <v>0</v>
      </c>
      <c r="L851">
        <v>2</v>
      </c>
      <c r="M851">
        <v>2</v>
      </c>
      <c r="N851">
        <v>4</v>
      </c>
      <c r="O851">
        <v>3</v>
      </c>
      <c r="P851">
        <v>1</v>
      </c>
      <c r="Q851">
        <v>3</v>
      </c>
      <c r="R851">
        <f t="array" ref="R851">SUM(B851:Q851*TRANSPOSE($V$18:$V$33))+$V$17</f>
        <v>0.41207360733472076</v>
      </c>
      <c r="S851" s="9">
        <f t="shared" si="13"/>
        <v>0.60157474608216333</v>
      </c>
    </row>
    <row r="852" spans="1:19" x14ac:dyDescent="0.3">
      <c r="A852">
        <v>0</v>
      </c>
      <c r="B852">
        <v>32</v>
      </c>
      <c r="C852">
        <v>2</v>
      </c>
      <c r="D852">
        <v>2</v>
      </c>
      <c r="E852">
        <v>3</v>
      </c>
      <c r="F852">
        <v>1</v>
      </c>
      <c r="G852">
        <v>3</v>
      </c>
      <c r="H852">
        <v>1</v>
      </c>
      <c r="I852">
        <v>2</v>
      </c>
      <c r="J852">
        <v>1</v>
      </c>
      <c r="K852">
        <v>0</v>
      </c>
      <c r="L852">
        <v>3</v>
      </c>
      <c r="M852">
        <v>3</v>
      </c>
      <c r="N852">
        <v>1</v>
      </c>
      <c r="O852">
        <v>0</v>
      </c>
      <c r="P852">
        <v>0</v>
      </c>
      <c r="Q852">
        <v>0</v>
      </c>
      <c r="R852">
        <f t="array" ref="R852">SUM(B852:Q852*TRANSPOSE($V$18:$V$33))+$V$17</f>
        <v>8.5896869390979957E-2</v>
      </c>
      <c r="S852" s="9">
        <f t="shared" si="13"/>
        <v>0.52145880109368881</v>
      </c>
    </row>
    <row r="853" spans="1:19" x14ac:dyDescent="0.3">
      <c r="A853">
        <v>0</v>
      </c>
      <c r="B853">
        <v>56</v>
      </c>
      <c r="C853">
        <v>1</v>
      </c>
      <c r="D853">
        <v>4</v>
      </c>
      <c r="E853">
        <v>4</v>
      </c>
      <c r="F853">
        <v>1</v>
      </c>
      <c r="G853">
        <v>3</v>
      </c>
      <c r="H853">
        <v>1</v>
      </c>
      <c r="I853">
        <v>2</v>
      </c>
      <c r="J853">
        <v>4</v>
      </c>
      <c r="K853">
        <v>0</v>
      </c>
      <c r="L853">
        <v>4</v>
      </c>
      <c r="M853">
        <v>3</v>
      </c>
      <c r="N853">
        <v>5</v>
      </c>
      <c r="O853">
        <v>2</v>
      </c>
      <c r="P853">
        <v>4</v>
      </c>
      <c r="Q853">
        <v>2</v>
      </c>
      <c r="R853">
        <f t="array" ref="R853">SUM(B853:Q853*TRANSPOSE($V$18:$V$33))+$V$17</f>
        <v>-0.10731175575178653</v>
      </c>
      <c r="S853" s="9">
        <f t="shared" si="13"/>
        <v>0.47320055055233001</v>
      </c>
    </row>
    <row r="854" spans="1:19" x14ac:dyDescent="0.3">
      <c r="A854">
        <v>0</v>
      </c>
      <c r="B854">
        <v>29</v>
      </c>
      <c r="C854">
        <v>1</v>
      </c>
      <c r="D854">
        <v>6</v>
      </c>
      <c r="E854">
        <v>2</v>
      </c>
      <c r="F854">
        <v>1</v>
      </c>
      <c r="G854">
        <v>3</v>
      </c>
      <c r="H854">
        <v>4</v>
      </c>
      <c r="I854">
        <v>1</v>
      </c>
      <c r="J854">
        <v>1</v>
      </c>
      <c r="K854">
        <v>0</v>
      </c>
      <c r="L854">
        <v>1</v>
      </c>
      <c r="M854">
        <v>3</v>
      </c>
      <c r="N854">
        <v>10</v>
      </c>
      <c r="O854">
        <v>8</v>
      </c>
      <c r="P854">
        <v>0</v>
      </c>
      <c r="Q854">
        <v>8</v>
      </c>
      <c r="R854">
        <f t="array" ref="R854">SUM(B854:Q854*TRANSPOSE($V$18:$V$33))+$V$17</f>
        <v>-3.1645695183514566E-2</v>
      </c>
      <c r="S854" s="9">
        <f t="shared" si="13"/>
        <v>0.49209005646419868</v>
      </c>
    </row>
    <row r="855" spans="1:19" x14ac:dyDescent="0.3">
      <c r="A855">
        <v>0</v>
      </c>
      <c r="B855">
        <v>19</v>
      </c>
      <c r="C855">
        <v>1</v>
      </c>
      <c r="D855">
        <v>9</v>
      </c>
      <c r="E855">
        <v>3</v>
      </c>
      <c r="F855">
        <v>0</v>
      </c>
      <c r="G855">
        <v>3</v>
      </c>
      <c r="H855">
        <v>1</v>
      </c>
      <c r="I855">
        <v>0</v>
      </c>
      <c r="J855">
        <v>1</v>
      </c>
      <c r="K855">
        <v>0</v>
      </c>
      <c r="L855">
        <v>3</v>
      </c>
      <c r="M855">
        <v>3</v>
      </c>
      <c r="N855">
        <v>1</v>
      </c>
      <c r="O855">
        <v>1</v>
      </c>
      <c r="P855">
        <v>0</v>
      </c>
      <c r="Q855">
        <v>0</v>
      </c>
      <c r="R855">
        <f t="array" ref="R855">SUM(B855:Q855*TRANSPOSE($V$18:$V$33))+$V$17</f>
        <v>0.33347692422953379</v>
      </c>
      <c r="S855" s="9">
        <f t="shared" si="13"/>
        <v>0.58259671662587653</v>
      </c>
    </row>
    <row r="856" spans="1:19" x14ac:dyDescent="0.3">
      <c r="A856">
        <v>0</v>
      </c>
      <c r="B856">
        <v>45</v>
      </c>
      <c r="C856">
        <v>1</v>
      </c>
      <c r="D856">
        <v>7</v>
      </c>
      <c r="E856">
        <v>1</v>
      </c>
      <c r="F856">
        <v>1</v>
      </c>
      <c r="G856">
        <v>3</v>
      </c>
      <c r="H856">
        <v>3</v>
      </c>
      <c r="I856">
        <v>1</v>
      </c>
      <c r="J856">
        <v>4</v>
      </c>
      <c r="K856">
        <v>1</v>
      </c>
      <c r="L856">
        <v>3</v>
      </c>
      <c r="M856">
        <v>2</v>
      </c>
      <c r="N856">
        <v>3</v>
      </c>
      <c r="O856">
        <v>2</v>
      </c>
      <c r="P856">
        <v>0</v>
      </c>
      <c r="Q856">
        <v>2</v>
      </c>
      <c r="R856">
        <f t="array" ref="R856">SUM(B856:Q856*TRANSPOSE($V$18:$V$33))+$V$17</f>
        <v>0.30396277032495</v>
      </c>
      <c r="S856" s="9">
        <f t="shared" si="13"/>
        <v>0.57540326216624704</v>
      </c>
    </row>
    <row r="857" spans="1:19" x14ac:dyDescent="0.3">
      <c r="A857">
        <v>0</v>
      </c>
      <c r="B857">
        <v>37</v>
      </c>
      <c r="C857">
        <v>1</v>
      </c>
      <c r="D857">
        <v>1</v>
      </c>
      <c r="E857">
        <v>4</v>
      </c>
      <c r="F857">
        <v>1</v>
      </c>
      <c r="G857">
        <v>2</v>
      </c>
      <c r="H857">
        <v>4</v>
      </c>
      <c r="I857">
        <v>1</v>
      </c>
      <c r="J857">
        <v>1</v>
      </c>
      <c r="K857">
        <v>0</v>
      </c>
      <c r="L857">
        <v>2</v>
      </c>
      <c r="M857">
        <v>2</v>
      </c>
      <c r="N857">
        <v>14</v>
      </c>
      <c r="O857">
        <v>8</v>
      </c>
      <c r="P857">
        <v>3</v>
      </c>
      <c r="Q857">
        <v>11</v>
      </c>
      <c r="R857">
        <f t="array" ref="R857">SUM(B857:Q857*TRANSPOSE($V$18:$V$33))+$V$17</f>
        <v>-9.9610841293691466E-2</v>
      </c>
      <c r="S857" s="9">
        <f t="shared" si="13"/>
        <v>0.47512043594611042</v>
      </c>
    </row>
    <row r="858" spans="1:19" x14ac:dyDescent="0.3">
      <c r="A858">
        <v>0</v>
      </c>
      <c r="B858">
        <v>20</v>
      </c>
      <c r="C858">
        <v>1</v>
      </c>
      <c r="D858">
        <v>3</v>
      </c>
      <c r="E858">
        <v>1</v>
      </c>
      <c r="F858">
        <v>0</v>
      </c>
      <c r="G858">
        <v>2</v>
      </c>
      <c r="H858">
        <v>3</v>
      </c>
      <c r="I858">
        <v>0</v>
      </c>
      <c r="J858">
        <v>1</v>
      </c>
      <c r="K858">
        <v>0</v>
      </c>
      <c r="L858">
        <v>1</v>
      </c>
      <c r="M858">
        <v>2</v>
      </c>
      <c r="N858">
        <v>2</v>
      </c>
      <c r="O858">
        <v>2</v>
      </c>
      <c r="P858">
        <v>1</v>
      </c>
      <c r="Q858">
        <v>2</v>
      </c>
      <c r="R858">
        <f t="array" ref="R858">SUM(B858:Q858*TRANSPOSE($V$18:$V$33))+$V$17</f>
        <v>0.42001785149641102</v>
      </c>
      <c r="S858" s="9">
        <f t="shared" si="13"/>
        <v>0.6034771006028975</v>
      </c>
    </row>
    <row r="859" spans="1:19" x14ac:dyDescent="0.3">
      <c r="A859">
        <v>1</v>
      </c>
      <c r="B859">
        <v>44</v>
      </c>
      <c r="C859">
        <v>1</v>
      </c>
      <c r="D859">
        <v>10</v>
      </c>
      <c r="E859">
        <v>3</v>
      </c>
      <c r="F859">
        <v>0</v>
      </c>
      <c r="G859">
        <v>3</v>
      </c>
      <c r="H859">
        <v>3</v>
      </c>
      <c r="I859">
        <v>0</v>
      </c>
      <c r="J859">
        <v>1</v>
      </c>
      <c r="K859">
        <v>1</v>
      </c>
      <c r="L859">
        <v>3</v>
      </c>
      <c r="M859">
        <v>3</v>
      </c>
      <c r="N859">
        <v>6</v>
      </c>
      <c r="O859">
        <v>4</v>
      </c>
      <c r="P859">
        <v>0</v>
      </c>
      <c r="Q859">
        <v>2</v>
      </c>
      <c r="R859">
        <f t="array" ref="R859">SUM(B859:Q859*TRANSPOSE($V$18:$V$33))+$V$17</f>
        <v>0.26777072565780624</v>
      </c>
      <c r="S859" s="9">
        <f t="shared" si="13"/>
        <v>0.56653872175271935</v>
      </c>
    </row>
    <row r="860" spans="1:19" x14ac:dyDescent="0.3">
      <c r="A860">
        <v>0</v>
      </c>
      <c r="B860">
        <v>53</v>
      </c>
      <c r="C860">
        <v>1</v>
      </c>
      <c r="D860">
        <v>7</v>
      </c>
      <c r="E860">
        <v>4</v>
      </c>
      <c r="F860">
        <v>1</v>
      </c>
      <c r="G860">
        <v>3</v>
      </c>
      <c r="H860">
        <v>3</v>
      </c>
      <c r="I860">
        <v>2</v>
      </c>
      <c r="J860">
        <v>3</v>
      </c>
      <c r="K860">
        <v>0</v>
      </c>
      <c r="L860">
        <v>2</v>
      </c>
      <c r="M860">
        <v>3</v>
      </c>
      <c r="N860">
        <v>7</v>
      </c>
      <c r="O860">
        <v>7</v>
      </c>
      <c r="P860">
        <v>4</v>
      </c>
      <c r="Q860">
        <v>7</v>
      </c>
      <c r="R860">
        <f t="array" ref="R860">SUM(B860:Q860*TRANSPOSE($V$18:$V$33))+$V$17</f>
        <v>-0.23054641844841939</v>
      </c>
      <c r="S860" s="9">
        <f t="shared" si="13"/>
        <v>0.44262323310302598</v>
      </c>
    </row>
    <row r="861" spans="1:19" x14ac:dyDescent="0.3">
      <c r="A861">
        <v>0</v>
      </c>
      <c r="B861">
        <v>29</v>
      </c>
      <c r="C861">
        <v>1</v>
      </c>
      <c r="D861">
        <v>15</v>
      </c>
      <c r="E861">
        <v>2</v>
      </c>
      <c r="F861">
        <v>1</v>
      </c>
      <c r="G861">
        <v>1</v>
      </c>
      <c r="H861">
        <v>4</v>
      </c>
      <c r="I861">
        <v>1</v>
      </c>
      <c r="J861">
        <v>0</v>
      </c>
      <c r="K861">
        <v>1</v>
      </c>
      <c r="L861">
        <v>1</v>
      </c>
      <c r="M861">
        <v>2</v>
      </c>
      <c r="N861">
        <v>5</v>
      </c>
      <c r="O861">
        <v>4</v>
      </c>
      <c r="P861">
        <v>1</v>
      </c>
      <c r="Q861">
        <v>3</v>
      </c>
      <c r="R861">
        <f t="array" ref="R861">SUM(B861:Q861*TRANSPOSE($V$18:$V$33))+$V$17</f>
        <v>0.4432690842476098</v>
      </c>
      <c r="S861" s="9">
        <f t="shared" si="13"/>
        <v>0.6090267681744389</v>
      </c>
    </row>
    <row r="862" spans="1:19" x14ac:dyDescent="0.3">
      <c r="A862">
        <v>1</v>
      </c>
      <c r="B862">
        <v>22</v>
      </c>
      <c r="C862">
        <v>1</v>
      </c>
      <c r="D862">
        <v>3</v>
      </c>
      <c r="E862">
        <v>3</v>
      </c>
      <c r="F862">
        <v>0</v>
      </c>
      <c r="G862">
        <v>2</v>
      </c>
      <c r="H862">
        <v>4</v>
      </c>
      <c r="I862">
        <v>1</v>
      </c>
      <c r="J862">
        <v>0</v>
      </c>
      <c r="K862">
        <v>1</v>
      </c>
      <c r="L862">
        <v>2</v>
      </c>
      <c r="M862">
        <v>3</v>
      </c>
      <c r="N862">
        <v>0</v>
      </c>
      <c r="O862">
        <v>0</v>
      </c>
      <c r="P862">
        <v>0</v>
      </c>
      <c r="Q862">
        <v>0</v>
      </c>
      <c r="R862">
        <f t="array" ref="R862">SUM(B862:Q862*TRANSPOSE($V$18:$V$33))+$V$17</f>
        <v>0.38932833748197671</v>
      </c>
      <c r="S862" s="9">
        <f t="shared" si="13"/>
        <v>0.5961112808872755</v>
      </c>
    </row>
    <row r="863" spans="1:19" x14ac:dyDescent="0.3">
      <c r="A863">
        <v>0</v>
      </c>
      <c r="B863">
        <v>46</v>
      </c>
      <c r="C863">
        <v>2</v>
      </c>
      <c r="D863">
        <v>2</v>
      </c>
      <c r="E863">
        <v>3</v>
      </c>
      <c r="F863">
        <v>1</v>
      </c>
      <c r="G863">
        <v>3</v>
      </c>
      <c r="H863">
        <v>1</v>
      </c>
      <c r="I863">
        <v>1</v>
      </c>
      <c r="J863">
        <v>8</v>
      </c>
      <c r="K863">
        <v>0</v>
      </c>
      <c r="L863">
        <v>1</v>
      </c>
      <c r="M863">
        <v>3</v>
      </c>
      <c r="N863">
        <v>26</v>
      </c>
      <c r="O863">
        <v>15</v>
      </c>
      <c r="P863">
        <v>15</v>
      </c>
      <c r="Q863">
        <v>9</v>
      </c>
      <c r="R863">
        <f t="array" ref="R863">SUM(B863:Q863*TRANSPOSE($V$18:$V$33))+$V$17</f>
        <v>0.17461161303665362</v>
      </c>
      <c r="S863" s="9">
        <f t="shared" si="13"/>
        <v>0.54353783668510258</v>
      </c>
    </row>
    <row r="864" spans="1:19" x14ac:dyDescent="0.3">
      <c r="A864">
        <v>0</v>
      </c>
      <c r="B864">
        <v>44</v>
      </c>
      <c r="C864">
        <v>1</v>
      </c>
      <c r="D864">
        <v>17</v>
      </c>
      <c r="E864">
        <v>4</v>
      </c>
      <c r="F864">
        <v>0</v>
      </c>
      <c r="G864">
        <v>1</v>
      </c>
      <c r="H864">
        <v>3</v>
      </c>
      <c r="I864">
        <v>0</v>
      </c>
      <c r="J864">
        <v>2</v>
      </c>
      <c r="K864">
        <v>0</v>
      </c>
      <c r="L864">
        <v>4</v>
      </c>
      <c r="M864">
        <v>3</v>
      </c>
      <c r="N864">
        <v>0</v>
      </c>
      <c r="O864">
        <v>0</v>
      </c>
      <c r="P864">
        <v>0</v>
      </c>
      <c r="Q864">
        <v>0</v>
      </c>
      <c r="R864">
        <f t="array" ref="R864">SUM(B864:Q864*TRANSPOSE($V$18:$V$33))+$V$17</f>
        <v>0.20349271634656874</v>
      </c>
      <c r="S864" s="9">
        <f t="shared" si="13"/>
        <v>0.55069313064450554</v>
      </c>
    </row>
    <row r="865" spans="1:19" x14ac:dyDescent="0.3">
      <c r="A865">
        <v>0</v>
      </c>
      <c r="B865">
        <v>33</v>
      </c>
      <c r="C865">
        <v>0</v>
      </c>
      <c r="D865">
        <v>2</v>
      </c>
      <c r="E865">
        <v>2</v>
      </c>
      <c r="F865">
        <v>0</v>
      </c>
      <c r="G865">
        <v>3</v>
      </c>
      <c r="H865">
        <v>3</v>
      </c>
      <c r="I865">
        <v>1</v>
      </c>
      <c r="J865">
        <v>1</v>
      </c>
      <c r="K865">
        <v>0</v>
      </c>
      <c r="L865">
        <v>4</v>
      </c>
      <c r="M865">
        <v>3</v>
      </c>
      <c r="N865">
        <v>5</v>
      </c>
      <c r="O865">
        <v>4</v>
      </c>
      <c r="P865">
        <v>1</v>
      </c>
      <c r="Q865">
        <v>4</v>
      </c>
      <c r="R865">
        <f t="array" ref="R865">SUM(B865:Q865*TRANSPOSE($V$18:$V$33))+$V$17</f>
        <v>-7.08768876620125E-3</v>
      </c>
      <c r="S865" s="9">
        <f t="shared" si="13"/>
        <v>0.49822826894432443</v>
      </c>
    </row>
    <row r="866" spans="1:19" x14ac:dyDescent="0.3">
      <c r="A866">
        <v>1</v>
      </c>
      <c r="B866">
        <v>41</v>
      </c>
      <c r="C866">
        <v>1</v>
      </c>
      <c r="D866">
        <v>5</v>
      </c>
      <c r="E866">
        <v>1</v>
      </c>
      <c r="F866">
        <v>0</v>
      </c>
      <c r="G866">
        <v>2</v>
      </c>
      <c r="H866">
        <v>1</v>
      </c>
      <c r="I866">
        <v>2</v>
      </c>
      <c r="J866">
        <v>6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f t="array" ref="R866">SUM(B866:Q866*TRANSPOSE($V$18:$V$33))+$V$17</f>
        <v>0.34706089269044815</v>
      </c>
      <c r="S866" s="9">
        <f t="shared" si="13"/>
        <v>0.58589594141126711</v>
      </c>
    </row>
    <row r="867" spans="1:19" x14ac:dyDescent="0.3">
      <c r="A867">
        <v>0</v>
      </c>
      <c r="B867">
        <v>30</v>
      </c>
      <c r="C867">
        <v>2</v>
      </c>
      <c r="D867">
        <v>29</v>
      </c>
      <c r="E867">
        <v>3</v>
      </c>
      <c r="F867">
        <v>0</v>
      </c>
      <c r="G867">
        <v>3</v>
      </c>
      <c r="H867">
        <v>1</v>
      </c>
      <c r="I867">
        <v>2</v>
      </c>
      <c r="J867">
        <v>8</v>
      </c>
      <c r="K867">
        <v>0</v>
      </c>
      <c r="L867">
        <v>3</v>
      </c>
      <c r="M867">
        <v>3</v>
      </c>
      <c r="N867">
        <v>4</v>
      </c>
      <c r="O867">
        <v>3</v>
      </c>
      <c r="P867">
        <v>0</v>
      </c>
      <c r="Q867">
        <v>3</v>
      </c>
      <c r="R867">
        <f t="array" ref="R867">SUM(B867:Q867*TRANSPOSE($V$18:$V$33))+$V$17</f>
        <v>0.26932548164828574</v>
      </c>
      <c r="S867" s="9">
        <f t="shared" si="13"/>
        <v>0.5669204480711898</v>
      </c>
    </row>
    <row r="868" spans="1:19" x14ac:dyDescent="0.3">
      <c r="A868">
        <v>0</v>
      </c>
      <c r="B868">
        <v>40</v>
      </c>
      <c r="C868">
        <v>2</v>
      </c>
      <c r="D868">
        <v>2</v>
      </c>
      <c r="E868">
        <v>2</v>
      </c>
      <c r="F868">
        <v>0</v>
      </c>
      <c r="G868">
        <v>3</v>
      </c>
      <c r="H868">
        <v>2</v>
      </c>
      <c r="I868">
        <v>1</v>
      </c>
      <c r="J868">
        <v>5</v>
      </c>
      <c r="K868">
        <v>0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0</v>
      </c>
      <c r="R868">
        <f t="array" ref="R868">SUM(B868:Q868*TRANSPOSE($V$18:$V$33))+$V$17</f>
        <v>0.18224839921683511</v>
      </c>
      <c r="S868" s="9">
        <f t="shared" si="13"/>
        <v>0.54543172208562241</v>
      </c>
    </row>
    <row r="869" spans="1:19" x14ac:dyDescent="0.3">
      <c r="A869">
        <v>0</v>
      </c>
      <c r="B869">
        <v>50</v>
      </c>
      <c r="C869">
        <v>1</v>
      </c>
      <c r="D869">
        <v>2</v>
      </c>
      <c r="E869">
        <v>4</v>
      </c>
      <c r="F869">
        <v>1</v>
      </c>
      <c r="G869">
        <v>3</v>
      </c>
      <c r="H869">
        <v>1</v>
      </c>
      <c r="I869">
        <v>1</v>
      </c>
      <c r="J869">
        <v>2</v>
      </c>
      <c r="K869">
        <v>0</v>
      </c>
      <c r="L869">
        <v>3</v>
      </c>
      <c r="M869">
        <v>3</v>
      </c>
      <c r="N869">
        <v>2</v>
      </c>
      <c r="O869">
        <v>2</v>
      </c>
      <c r="P869">
        <v>2</v>
      </c>
      <c r="Q869">
        <v>2</v>
      </c>
      <c r="R869">
        <f t="array" ref="R869">SUM(B869:Q869*TRANSPOSE($V$18:$V$33))+$V$17</f>
        <v>-3.6116437873141449E-2</v>
      </c>
      <c r="S869" s="9">
        <f t="shared" si="13"/>
        <v>0.4909728077371604</v>
      </c>
    </row>
    <row r="870" spans="1:19" x14ac:dyDescent="0.3">
      <c r="A870">
        <v>0</v>
      </c>
      <c r="B870">
        <v>28</v>
      </c>
      <c r="C870">
        <v>1</v>
      </c>
      <c r="D870">
        <v>19</v>
      </c>
      <c r="E870">
        <v>4</v>
      </c>
      <c r="F870">
        <v>0</v>
      </c>
      <c r="G870">
        <v>2</v>
      </c>
      <c r="H870">
        <v>1</v>
      </c>
      <c r="I870">
        <v>1</v>
      </c>
      <c r="J870">
        <v>1</v>
      </c>
      <c r="K870">
        <v>0</v>
      </c>
      <c r="L870">
        <v>3</v>
      </c>
      <c r="M870">
        <v>3</v>
      </c>
      <c r="N870">
        <v>6</v>
      </c>
      <c r="O870">
        <v>5</v>
      </c>
      <c r="P870">
        <v>3</v>
      </c>
      <c r="Q870">
        <v>3</v>
      </c>
      <c r="R870">
        <f t="array" ref="R870">SUM(B870:Q870*TRANSPOSE($V$18:$V$33))+$V$17</f>
        <v>0.22416628975824937</v>
      </c>
      <c r="S870" s="9">
        <f t="shared" si="13"/>
        <v>0.55580233094963327</v>
      </c>
    </row>
    <row r="871" spans="1:19" x14ac:dyDescent="0.3">
      <c r="A871">
        <v>0</v>
      </c>
      <c r="B871">
        <v>46</v>
      </c>
      <c r="C871">
        <v>1</v>
      </c>
      <c r="D871">
        <v>15</v>
      </c>
      <c r="E871">
        <v>4</v>
      </c>
      <c r="F871">
        <v>0</v>
      </c>
      <c r="G871">
        <v>3</v>
      </c>
      <c r="H871">
        <v>2</v>
      </c>
      <c r="I871">
        <v>1</v>
      </c>
      <c r="J871">
        <v>5</v>
      </c>
      <c r="K871">
        <v>0</v>
      </c>
      <c r="L871">
        <v>1</v>
      </c>
      <c r="M871">
        <v>3</v>
      </c>
      <c r="N871">
        <v>4</v>
      </c>
      <c r="O871">
        <v>2</v>
      </c>
      <c r="P871">
        <v>0</v>
      </c>
      <c r="Q871">
        <v>3</v>
      </c>
      <c r="R871">
        <f t="array" ref="R871">SUM(B871:Q871*TRANSPOSE($V$18:$V$33))+$V$17</f>
        <v>8.6564430637119827E-2</v>
      </c>
      <c r="S871" s="9">
        <f t="shared" si="13"/>
        <v>0.52162536434253082</v>
      </c>
    </row>
    <row r="872" spans="1:19" x14ac:dyDescent="0.3">
      <c r="A872">
        <v>0</v>
      </c>
      <c r="B872">
        <v>35</v>
      </c>
      <c r="C872">
        <v>2</v>
      </c>
      <c r="D872">
        <v>17</v>
      </c>
      <c r="E872">
        <v>3</v>
      </c>
      <c r="F872">
        <v>0</v>
      </c>
      <c r="G872">
        <v>3</v>
      </c>
      <c r="H872">
        <v>1</v>
      </c>
      <c r="I872">
        <v>1</v>
      </c>
      <c r="J872">
        <v>3</v>
      </c>
      <c r="K872">
        <v>1</v>
      </c>
      <c r="L872">
        <v>4</v>
      </c>
      <c r="M872">
        <v>3</v>
      </c>
      <c r="N872">
        <v>7</v>
      </c>
      <c r="O872">
        <v>7</v>
      </c>
      <c r="P872">
        <v>1</v>
      </c>
      <c r="Q872">
        <v>7</v>
      </c>
      <c r="R872">
        <f t="array" ref="R872">SUM(B872:Q872*TRANSPOSE($V$18:$V$33))+$V$17</f>
        <v>0.32852676360720079</v>
      </c>
      <c r="S872" s="9">
        <f t="shared" si="13"/>
        <v>0.58139258253379678</v>
      </c>
    </row>
    <row r="873" spans="1:19" x14ac:dyDescent="0.3">
      <c r="A873">
        <v>1</v>
      </c>
      <c r="B873">
        <v>24</v>
      </c>
      <c r="C873">
        <v>1</v>
      </c>
      <c r="D873">
        <v>17</v>
      </c>
      <c r="E873">
        <v>4</v>
      </c>
      <c r="F873">
        <v>1</v>
      </c>
      <c r="G873">
        <v>3</v>
      </c>
      <c r="H873">
        <v>2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f t="array" ref="R873">SUM(B873:Q873*TRANSPOSE($V$18:$V$33))+$V$17</f>
        <v>0.24558202227545778</v>
      </c>
      <c r="S873" s="9">
        <f t="shared" si="13"/>
        <v>0.56108251823768107</v>
      </c>
    </row>
    <row r="874" spans="1:19" x14ac:dyDescent="0.3">
      <c r="A874">
        <v>0</v>
      </c>
      <c r="B874">
        <v>33</v>
      </c>
      <c r="C874">
        <v>2</v>
      </c>
      <c r="D874">
        <v>25</v>
      </c>
      <c r="E874">
        <v>2</v>
      </c>
      <c r="F874">
        <v>1</v>
      </c>
      <c r="G874">
        <v>3</v>
      </c>
      <c r="H874">
        <v>3</v>
      </c>
      <c r="I874">
        <v>1</v>
      </c>
      <c r="J874">
        <v>1</v>
      </c>
      <c r="K874">
        <v>0</v>
      </c>
      <c r="L874">
        <v>1</v>
      </c>
      <c r="M874">
        <v>2</v>
      </c>
      <c r="N874">
        <v>10</v>
      </c>
      <c r="O874">
        <v>7</v>
      </c>
      <c r="P874">
        <v>0</v>
      </c>
      <c r="Q874">
        <v>1</v>
      </c>
      <c r="R874">
        <f t="array" ref="R874">SUM(B874:Q874*TRANSPOSE($V$18:$V$33))+$V$17</f>
        <v>0.19572375284081955</v>
      </c>
      <c r="S874" s="9">
        <f t="shared" si="13"/>
        <v>0.54877030618566836</v>
      </c>
    </row>
    <row r="875" spans="1:19" x14ac:dyDescent="0.3">
      <c r="A875">
        <v>0</v>
      </c>
      <c r="B875">
        <v>36</v>
      </c>
      <c r="C875">
        <v>1</v>
      </c>
      <c r="D875">
        <v>6</v>
      </c>
      <c r="E875">
        <v>3</v>
      </c>
      <c r="F875">
        <v>0</v>
      </c>
      <c r="G875">
        <v>1</v>
      </c>
      <c r="H875">
        <v>3</v>
      </c>
      <c r="I875">
        <v>2</v>
      </c>
      <c r="J875">
        <v>1</v>
      </c>
      <c r="K875">
        <v>0</v>
      </c>
      <c r="L875">
        <v>3</v>
      </c>
      <c r="M875">
        <v>3</v>
      </c>
      <c r="N875">
        <v>7</v>
      </c>
      <c r="O875">
        <v>7</v>
      </c>
      <c r="P875">
        <v>1</v>
      </c>
      <c r="Q875">
        <v>7</v>
      </c>
      <c r="R875">
        <f t="array" ref="R875">SUM(B875:Q875*TRANSPOSE($V$18:$V$33))+$V$17</f>
        <v>-8.5976193175469895E-3</v>
      </c>
      <c r="S875" s="9">
        <f t="shared" si="13"/>
        <v>0.49785083126603541</v>
      </c>
    </row>
    <row r="876" spans="1:19" x14ac:dyDescent="0.3">
      <c r="A876">
        <v>0</v>
      </c>
      <c r="B876">
        <v>30</v>
      </c>
      <c r="C876">
        <v>1</v>
      </c>
      <c r="D876">
        <v>7</v>
      </c>
      <c r="E876">
        <v>3</v>
      </c>
      <c r="F876">
        <v>0</v>
      </c>
      <c r="G876">
        <v>3</v>
      </c>
      <c r="H876">
        <v>3</v>
      </c>
      <c r="I876">
        <v>2</v>
      </c>
      <c r="J876">
        <v>1</v>
      </c>
      <c r="K876">
        <v>0</v>
      </c>
      <c r="L876">
        <v>1</v>
      </c>
      <c r="M876">
        <v>2</v>
      </c>
      <c r="N876">
        <v>10</v>
      </c>
      <c r="O876">
        <v>7</v>
      </c>
      <c r="P876">
        <v>8</v>
      </c>
      <c r="Q876">
        <v>9</v>
      </c>
      <c r="R876">
        <f t="array" ref="R876">SUM(B876:Q876*TRANSPOSE($V$18:$V$33))+$V$17</f>
        <v>4.867366969088438E-2</v>
      </c>
      <c r="S876" s="9">
        <f t="shared" si="13"/>
        <v>0.5121647546888437</v>
      </c>
    </row>
    <row r="877" spans="1:19" x14ac:dyDescent="0.3">
      <c r="A877">
        <v>0</v>
      </c>
      <c r="B877">
        <v>44</v>
      </c>
      <c r="C877">
        <v>1</v>
      </c>
      <c r="D877">
        <v>29</v>
      </c>
      <c r="E877">
        <v>4</v>
      </c>
      <c r="F877">
        <v>0</v>
      </c>
      <c r="G877">
        <v>3</v>
      </c>
      <c r="H877">
        <v>4</v>
      </c>
      <c r="I877">
        <v>0</v>
      </c>
      <c r="J877">
        <v>1</v>
      </c>
      <c r="K877">
        <v>0</v>
      </c>
      <c r="L877">
        <v>2</v>
      </c>
      <c r="M877">
        <v>3</v>
      </c>
      <c r="N877">
        <v>20</v>
      </c>
      <c r="O877">
        <v>11</v>
      </c>
      <c r="P877">
        <v>13</v>
      </c>
      <c r="Q877">
        <v>17</v>
      </c>
      <c r="R877">
        <f t="array" ref="R877">SUM(B877:Q877*TRANSPOSE($V$18:$V$33))+$V$17</f>
        <v>6.8332458856179557E-3</v>
      </c>
      <c r="S877" s="9">
        <f t="shared" si="13"/>
        <v>0.5017081277012555</v>
      </c>
    </row>
    <row r="878" spans="1:19" x14ac:dyDescent="0.3">
      <c r="A878">
        <v>0</v>
      </c>
      <c r="B878">
        <v>20</v>
      </c>
      <c r="C878">
        <v>2</v>
      </c>
      <c r="D878">
        <v>21</v>
      </c>
      <c r="E878">
        <v>3</v>
      </c>
      <c r="F878">
        <v>0</v>
      </c>
      <c r="G878">
        <v>4</v>
      </c>
      <c r="H878">
        <v>4</v>
      </c>
      <c r="I878">
        <v>0</v>
      </c>
      <c r="J878">
        <v>1</v>
      </c>
      <c r="K878">
        <v>0</v>
      </c>
      <c r="L878">
        <v>4</v>
      </c>
      <c r="M878">
        <v>3</v>
      </c>
      <c r="N878">
        <v>2</v>
      </c>
      <c r="O878">
        <v>1</v>
      </c>
      <c r="P878">
        <v>2</v>
      </c>
      <c r="Q878">
        <v>2</v>
      </c>
      <c r="R878">
        <f t="array" ref="R878">SUM(B878:Q878*TRANSPOSE($V$18:$V$33))+$V$17</f>
        <v>0.21219371924699382</v>
      </c>
      <c r="S878" s="9">
        <f t="shared" si="13"/>
        <v>0.55284483581782595</v>
      </c>
    </row>
    <row r="879" spans="1:19" x14ac:dyDescent="0.3">
      <c r="A879">
        <v>0</v>
      </c>
      <c r="B879">
        <v>46</v>
      </c>
      <c r="C879">
        <v>1</v>
      </c>
      <c r="D879">
        <v>2</v>
      </c>
      <c r="E879">
        <v>4</v>
      </c>
      <c r="F879">
        <v>0</v>
      </c>
      <c r="G879">
        <v>3</v>
      </c>
      <c r="H879">
        <v>4</v>
      </c>
      <c r="I879">
        <v>2</v>
      </c>
      <c r="J879">
        <v>2</v>
      </c>
      <c r="K879">
        <v>0</v>
      </c>
      <c r="L879">
        <v>3</v>
      </c>
      <c r="M879">
        <v>2</v>
      </c>
      <c r="N879">
        <v>6</v>
      </c>
      <c r="O879">
        <v>3</v>
      </c>
      <c r="P879">
        <v>1</v>
      </c>
      <c r="Q879">
        <v>4</v>
      </c>
      <c r="R879">
        <f t="array" ref="R879">SUM(B879:Q879*TRANSPOSE($V$18:$V$33))+$V$17</f>
        <v>-0.17053068436785424</v>
      </c>
      <c r="S879" s="9">
        <f t="shared" si="13"/>
        <v>0.45747473341000022</v>
      </c>
    </row>
    <row r="880" spans="1:19" x14ac:dyDescent="0.3">
      <c r="A880">
        <v>0</v>
      </c>
      <c r="B880">
        <v>42</v>
      </c>
      <c r="C880">
        <v>0</v>
      </c>
      <c r="D880">
        <v>2</v>
      </c>
      <c r="E880">
        <v>4</v>
      </c>
      <c r="F880">
        <v>0</v>
      </c>
      <c r="G880">
        <v>4</v>
      </c>
      <c r="H880">
        <v>1</v>
      </c>
      <c r="I880">
        <v>1</v>
      </c>
      <c r="J880">
        <v>7</v>
      </c>
      <c r="K880">
        <v>0</v>
      </c>
      <c r="L880">
        <v>1</v>
      </c>
      <c r="M880">
        <v>4</v>
      </c>
      <c r="N880">
        <v>4</v>
      </c>
      <c r="O880">
        <v>3</v>
      </c>
      <c r="P880">
        <v>0</v>
      </c>
      <c r="Q880">
        <v>3</v>
      </c>
      <c r="R880">
        <f t="array" ref="R880">SUM(B880:Q880*TRANSPOSE($V$18:$V$33))+$V$17</f>
        <v>-2.9386157649272659E-3</v>
      </c>
      <c r="S880" s="9">
        <f t="shared" si="13"/>
        <v>0.49926542275933478</v>
      </c>
    </row>
    <row r="881" spans="1:19" x14ac:dyDescent="0.3">
      <c r="A881">
        <v>0</v>
      </c>
      <c r="B881">
        <v>60</v>
      </c>
      <c r="C881">
        <v>2</v>
      </c>
      <c r="D881">
        <v>7</v>
      </c>
      <c r="E881">
        <v>2</v>
      </c>
      <c r="F881">
        <v>0</v>
      </c>
      <c r="G881">
        <v>4</v>
      </c>
      <c r="H881">
        <v>4</v>
      </c>
      <c r="I881">
        <v>2</v>
      </c>
      <c r="J881">
        <v>0</v>
      </c>
      <c r="K881">
        <v>1</v>
      </c>
      <c r="L881">
        <v>2</v>
      </c>
      <c r="M881">
        <v>3</v>
      </c>
      <c r="N881">
        <v>11</v>
      </c>
      <c r="O881">
        <v>7</v>
      </c>
      <c r="P881">
        <v>1</v>
      </c>
      <c r="Q881">
        <v>9</v>
      </c>
      <c r="R881">
        <f t="array" ref="R881">SUM(B881:Q881*TRANSPOSE($V$18:$V$33))+$V$17</f>
        <v>-9.3195255828423806E-2</v>
      </c>
      <c r="S881" s="9">
        <f t="shared" si="13"/>
        <v>0.47672044510001338</v>
      </c>
    </row>
    <row r="882" spans="1:19" x14ac:dyDescent="0.3">
      <c r="A882">
        <v>0</v>
      </c>
      <c r="B882">
        <v>32</v>
      </c>
      <c r="C882">
        <v>1</v>
      </c>
      <c r="D882">
        <v>13</v>
      </c>
      <c r="E882">
        <v>3</v>
      </c>
      <c r="F882">
        <v>1</v>
      </c>
      <c r="G882">
        <v>2</v>
      </c>
      <c r="H882">
        <v>2</v>
      </c>
      <c r="I882">
        <v>1</v>
      </c>
      <c r="J882">
        <v>1</v>
      </c>
      <c r="K882">
        <v>0</v>
      </c>
      <c r="L882">
        <v>3</v>
      </c>
      <c r="M882">
        <v>3</v>
      </c>
      <c r="N882">
        <v>2</v>
      </c>
      <c r="O882">
        <v>2</v>
      </c>
      <c r="P882">
        <v>2</v>
      </c>
      <c r="Q882">
        <v>2</v>
      </c>
      <c r="R882">
        <f t="array" ref="R882">SUM(B882:Q882*TRANSPOSE($V$18:$V$33))+$V$17</f>
        <v>0.16365377281575388</v>
      </c>
      <c r="S882" s="9">
        <f t="shared" si="13"/>
        <v>0.54081815941195033</v>
      </c>
    </row>
    <row r="883" spans="1:19" x14ac:dyDescent="0.3">
      <c r="A883">
        <v>0</v>
      </c>
      <c r="B883">
        <v>32</v>
      </c>
      <c r="C883">
        <v>1</v>
      </c>
      <c r="D883">
        <v>2</v>
      </c>
      <c r="E883">
        <v>4</v>
      </c>
      <c r="F883">
        <v>1</v>
      </c>
      <c r="G883">
        <v>3</v>
      </c>
      <c r="H883">
        <v>3</v>
      </c>
      <c r="I883">
        <v>0</v>
      </c>
      <c r="J883">
        <v>4</v>
      </c>
      <c r="K883">
        <v>1</v>
      </c>
      <c r="L883">
        <v>4</v>
      </c>
      <c r="M883">
        <v>3</v>
      </c>
      <c r="N883">
        <v>8</v>
      </c>
      <c r="O883">
        <v>7</v>
      </c>
      <c r="P883">
        <v>0</v>
      </c>
      <c r="Q883">
        <v>7</v>
      </c>
      <c r="R883">
        <f t="array" ref="R883">SUM(B883:Q883*TRANSPOSE($V$18:$V$33))+$V$17</f>
        <v>0.1816268769955568</v>
      </c>
      <c r="S883" s="9">
        <f t="shared" si="13"/>
        <v>0.54527763600989798</v>
      </c>
    </row>
    <row r="884" spans="1:19" x14ac:dyDescent="0.3">
      <c r="A884">
        <v>0</v>
      </c>
      <c r="B884">
        <v>36</v>
      </c>
      <c r="C884">
        <v>1</v>
      </c>
      <c r="D884">
        <v>1</v>
      </c>
      <c r="E884">
        <v>3</v>
      </c>
      <c r="F884">
        <v>1</v>
      </c>
      <c r="G884">
        <v>1</v>
      </c>
      <c r="H884">
        <v>1</v>
      </c>
      <c r="I884">
        <v>2</v>
      </c>
      <c r="J884">
        <v>2</v>
      </c>
      <c r="K884">
        <v>1</v>
      </c>
      <c r="L884">
        <v>3</v>
      </c>
      <c r="M884">
        <v>3</v>
      </c>
      <c r="N884">
        <v>7</v>
      </c>
      <c r="O884">
        <v>7</v>
      </c>
      <c r="P884">
        <v>7</v>
      </c>
      <c r="Q884">
        <v>7</v>
      </c>
      <c r="R884">
        <f t="array" ref="R884">SUM(B884:Q884*TRANSPOSE($V$18:$V$33))+$V$17</f>
        <v>0.31010435073822096</v>
      </c>
      <c r="S884" s="9">
        <f t="shared" si="13"/>
        <v>0.57690288369692766</v>
      </c>
    </row>
    <row r="885" spans="1:19" x14ac:dyDescent="0.3">
      <c r="A885">
        <v>0</v>
      </c>
      <c r="B885">
        <v>33</v>
      </c>
      <c r="C885">
        <v>1</v>
      </c>
      <c r="D885">
        <v>9</v>
      </c>
      <c r="E885">
        <v>1</v>
      </c>
      <c r="F885">
        <v>0</v>
      </c>
      <c r="G885">
        <v>3</v>
      </c>
      <c r="H885">
        <v>4</v>
      </c>
      <c r="I885">
        <v>1</v>
      </c>
      <c r="J885">
        <v>0</v>
      </c>
      <c r="K885">
        <v>0</v>
      </c>
      <c r="L885">
        <v>2</v>
      </c>
      <c r="M885">
        <v>3</v>
      </c>
      <c r="N885">
        <v>14</v>
      </c>
      <c r="O885">
        <v>10</v>
      </c>
      <c r="P885">
        <v>4</v>
      </c>
      <c r="Q885">
        <v>10</v>
      </c>
      <c r="R885">
        <f t="array" ref="R885">SUM(B885:Q885*TRANSPOSE($V$18:$V$33))+$V$17</f>
        <v>8.0656449039793188E-3</v>
      </c>
      <c r="S885" s="9">
        <f t="shared" si="13"/>
        <v>0.50201619122793084</v>
      </c>
    </row>
    <row r="886" spans="1:19" x14ac:dyDescent="0.3">
      <c r="A886">
        <v>0</v>
      </c>
      <c r="B886">
        <v>40</v>
      </c>
      <c r="C886">
        <v>2</v>
      </c>
      <c r="D886">
        <v>10</v>
      </c>
      <c r="E886">
        <v>2</v>
      </c>
      <c r="F886">
        <v>1</v>
      </c>
      <c r="G886">
        <v>2</v>
      </c>
      <c r="H886">
        <v>2</v>
      </c>
      <c r="I886">
        <v>2</v>
      </c>
      <c r="J886">
        <v>7</v>
      </c>
      <c r="K886">
        <v>0</v>
      </c>
      <c r="L886">
        <v>2</v>
      </c>
      <c r="M886">
        <v>4</v>
      </c>
      <c r="N886">
        <v>5</v>
      </c>
      <c r="O886">
        <v>1</v>
      </c>
      <c r="P886">
        <v>1</v>
      </c>
      <c r="Q886">
        <v>3</v>
      </c>
      <c r="R886">
        <f t="array" ref="R886">SUM(B886:Q886*TRANSPOSE($V$18:$V$33))+$V$17</f>
        <v>0.17462816289207284</v>
      </c>
      <c r="S886" s="9">
        <f t="shared" si="13"/>
        <v>0.54354194234929576</v>
      </c>
    </row>
    <row r="887" spans="1:19" x14ac:dyDescent="0.3">
      <c r="A887">
        <v>0</v>
      </c>
      <c r="B887">
        <v>25</v>
      </c>
      <c r="C887">
        <v>2</v>
      </c>
      <c r="D887">
        <v>10</v>
      </c>
      <c r="E887">
        <v>3</v>
      </c>
      <c r="F887">
        <v>0</v>
      </c>
      <c r="G887">
        <v>3</v>
      </c>
      <c r="H887">
        <v>4</v>
      </c>
      <c r="I887">
        <v>0</v>
      </c>
      <c r="J887">
        <v>0</v>
      </c>
      <c r="K887">
        <v>0</v>
      </c>
      <c r="L887">
        <v>2</v>
      </c>
      <c r="M887">
        <v>3</v>
      </c>
      <c r="N887">
        <v>4</v>
      </c>
      <c r="O887">
        <v>3</v>
      </c>
      <c r="P887">
        <v>1</v>
      </c>
      <c r="Q887">
        <v>1</v>
      </c>
      <c r="R887">
        <f t="array" ref="R887">SUM(B887:Q887*TRANSPOSE($V$18:$V$33))+$V$17</f>
        <v>0.21046054333995223</v>
      </c>
      <c r="S887" s="9">
        <f t="shared" si="13"/>
        <v>0.55241638716155261</v>
      </c>
    </row>
    <row r="888" spans="1:19" x14ac:dyDescent="0.3">
      <c r="A888">
        <v>0</v>
      </c>
      <c r="B888">
        <v>30</v>
      </c>
      <c r="C888">
        <v>1</v>
      </c>
      <c r="D888">
        <v>1</v>
      </c>
      <c r="E888">
        <v>4</v>
      </c>
      <c r="F888">
        <v>0</v>
      </c>
      <c r="G888">
        <v>3</v>
      </c>
      <c r="H888">
        <v>2</v>
      </c>
      <c r="I888">
        <v>1</v>
      </c>
      <c r="J888">
        <v>0</v>
      </c>
      <c r="K888">
        <v>1</v>
      </c>
      <c r="L888">
        <v>1</v>
      </c>
      <c r="M888">
        <v>3</v>
      </c>
      <c r="N888">
        <v>11</v>
      </c>
      <c r="O888">
        <v>9</v>
      </c>
      <c r="P888">
        <v>5</v>
      </c>
      <c r="Q888">
        <v>7</v>
      </c>
      <c r="R888">
        <f t="array" ref="R888">SUM(B888:Q888*TRANSPOSE($V$18:$V$33))+$V$17</f>
        <v>0.23988840542134149</v>
      </c>
      <c r="S888" s="9">
        <f t="shared" si="13"/>
        <v>0.55968001878884499</v>
      </c>
    </row>
    <row r="889" spans="1:19" x14ac:dyDescent="0.3">
      <c r="A889">
        <v>0</v>
      </c>
      <c r="B889">
        <v>42</v>
      </c>
      <c r="C889">
        <v>1</v>
      </c>
      <c r="D889">
        <v>26</v>
      </c>
      <c r="E889">
        <v>1</v>
      </c>
      <c r="F889">
        <v>1</v>
      </c>
      <c r="G889">
        <v>3</v>
      </c>
      <c r="H889">
        <v>1</v>
      </c>
      <c r="I889">
        <v>1</v>
      </c>
      <c r="J889">
        <v>3</v>
      </c>
      <c r="K889">
        <v>1</v>
      </c>
      <c r="L889">
        <v>3</v>
      </c>
      <c r="M889">
        <v>3</v>
      </c>
      <c r="N889">
        <v>1</v>
      </c>
      <c r="O889">
        <v>0</v>
      </c>
      <c r="P889">
        <v>0</v>
      </c>
      <c r="Q889">
        <v>0</v>
      </c>
      <c r="R889">
        <f t="array" ref="R889">SUM(B889:Q889*TRANSPOSE($V$18:$V$33))+$V$17</f>
        <v>0.4611577232560885</v>
      </c>
      <c r="S889" s="9">
        <f t="shared" si="13"/>
        <v>0.61327744422540098</v>
      </c>
    </row>
    <row r="890" spans="1:19" x14ac:dyDescent="0.3">
      <c r="A890">
        <v>0</v>
      </c>
      <c r="B890">
        <v>35</v>
      </c>
      <c r="C890">
        <v>2</v>
      </c>
      <c r="D890">
        <v>8</v>
      </c>
      <c r="E890">
        <v>3</v>
      </c>
      <c r="F890">
        <v>1</v>
      </c>
      <c r="G890">
        <v>2</v>
      </c>
      <c r="H890">
        <v>4</v>
      </c>
      <c r="I890">
        <v>1</v>
      </c>
      <c r="J890">
        <v>4</v>
      </c>
      <c r="K890">
        <v>1</v>
      </c>
      <c r="L890">
        <v>2</v>
      </c>
      <c r="M890">
        <v>2</v>
      </c>
      <c r="N890">
        <v>13</v>
      </c>
      <c r="O890">
        <v>2</v>
      </c>
      <c r="P890">
        <v>4</v>
      </c>
      <c r="Q890">
        <v>12</v>
      </c>
      <c r="R890">
        <f t="array" ref="R890">SUM(B890:Q890*TRANSPOSE($V$18:$V$33))+$V$17</f>
        <v>0.3347453607806905</v>
      </c>
      <c r="S890" s="9">
        <f t="shared" si="13"/>
        <v>0.58290510788377325</v>
      </c>
    </row>
    <row r="891" spans="1:19" x14ac:dyDescent="0.3">
      <c r="A891">
        <v>0</v>
      </c>
      <c r="B891">
        <v>27</v>
      </c>
      <c r="C891">
        <v>1</v>
      </c>
      <c r="D891">
        <v>14</v>
      </c>
      <c r="E891">
        <v>1</v>
      </c>
      <c r="F891">
        <v>0</v>
      </c>
      <c r="G891">
        <v>3</v>
      </c>
      <c r="H891">
        <v>1</v>
      </c>
      <c r="I891">
        <v>1</v>
      </c>
      <c r="J891">
        <v>1</v>
      </c>
      <c r="K891">
        <v>1</v>
      </c>
      <c r="L891">
        <v>4</v>
      </c>
      <c r="M891">
        <v>2</v>
      </c>
      <c r="N891">
        <v>9</v>
      </c>
      <c r="O891">
        <v>7</v>
      </c>
      <c r="P891">
        <v>6</v>
      </c>
      <c r="Q891">
        <v>8</v>
      </c>
      <c r="R891">
        <f t="array" ref="R891">SUM(B891:Q891*TRANSPOSE($V$18:$V$33))+$V$17</f>
        <v>0.46326354451780422</v>
      </c>
      <c r="S891" s="9">
        <f t="shared" si="13"/>
        <v>0.61377670705627785</v>
      </c>
    </row>
    <row r="892" spans="1:19" x14ac:dyDescent="0.3">
      <c r="A892">
        <v>0</v>
      </c>
      <c r="B892">
        <v>54</v>
      </c>
      <c r="C892">
        <v>1</v>
      </c>
      <c r="D892">
        <v>1</v>
      </c>
      <c r="E892">
        <v>4</v>
      </c>
      <c r="F892">
        <v>1</v>
      </c>
      <c r="G892">
        <v>3</v>
      </c>
      <c r="H892">
        <v>3</v>
      </c>
      <c r="I892">
        <v>2</v>
      </c>
      <c r="J892">
        <v>7</v>
      </c>
      <c r="K892">
        <v>0</v>
      </c>
      <c r="L892">
        <v>1</v>
      </c>
      <c r="M892">
        <v>1</v>
      </c>
      <c r="N892">
        <v>5</v>
      </c>
      <c r="O892">
        <v>4</v>
      </c>
      <c r="P892">
        <v>1</v>
      </c>
      <c r="Q892">
        <v>4</v>
      </c>
      <c r="R892">
        <f t="array" ref="R892">SUM(B892:Q892*TRANSPOSE($V$18:$V$33))+$V$17</f>
        <v>-9.7658398751417574E-2</v>
      </c>
      <c r="S892" s="9">
        <f t="shared" si="13"/>
        <v>0.47560731104321541</v>
      </c>
    </row>
    <row r="893" spans="1:19" x14ac:dyDescent="0.3">
      <c r="A893">
        <v>0</v>
      </c>
      <c r="B893">
        <v>44</v>
      </c>
      <c r="C893">
        <v>1</v>
      </c>
      <c r="D893">
        <v>2</v>
      </c>
      <c r="E893">
        <v>1</v>
      </c>
      <c r="F893">
        <v>1</v>
      </c>
      <c r="G893">
        <v>4</v>
      </c>
      <c r="H893">
        <v>4</v>
      </c>
      <c r="I893">
        <v>1</v>
      </c>
      <c r="J893">
        <v>1</v>
      </c>
      <c r="K893">
        <v>0</v>
      </c>
      <c r="L893">
        <v>4</v>
      </c>
      <c r="M893">
        <v>3</v>
      </c>
      <c r="N893">
        <v>10</v>
      </c>
      <c r="O893">
        <v>5</v>
      </c>
      <c r="P893">
        <v>7</v>
      </c>
      <c r="Q893">
        <v>7</v>
      </c>
      <c r="R893">
        <f t="array" ref="R893">SUM(B893:Q893*TRANSPOSE($V$18:$V$33))+$V$17</f>
        <v>-0.1008869712473659</v>
      </c>
      <c r="S893" s="9">
        <f t="shared" si="13"/>
        <v>0.47480223651439324</v>
      </c>
    </row>
    <row r="894" spans="1:19" x14ac:dyDescent="0.3">
      <c r="A894">
        <v>1</v>
      </c>
      <c r="B894">
        <v>19</v>
      </c>
      <c r="C894">
        <v>1</v>
      </c>
      <c r="D894">
        <v>10</v>
      </c>
      <c r="E894">
        <v>1</v>
      </c>
      <c r="F894">
        <v>1</v>
      </c>
      <c r="G894">
        <v>2</v>
      </c>
      <c r="H894">
        <v>2</v>
      </c>
      <c r="I894">
        <v>0</v>
      </c>
      <c r="J894">
        <v>1</v>
      </c>
      <c r="K894">
        <v>1</v>
      </c>
      <c r="L894">
        <v>2</v>
      </c>
      <c r="M894">
        <v>4</v>
      </c>
      <c r="N894">
        <v>1</v>
      </c>
      <c r="O894">
        <v>1</v>
      </c>
      <c r="P894">
        <v>0</v>
      </c>
      <c r="Q894">
        <v>0</v>
      </c>
      <c r="R894">
        <f t="array" ref="R894">SUM(B894:Q894*TRANSPOSE($V$18:$V$33))+$V$17</f>
        <v>0.60335664220070162</v>
      </c>
      <c r="S894" s="9">
        <f t="shared" si="13"/>
        <v>0.64640957853758851</v>
      </c>
    </row>
    <row r="895" spans="1:19" x14ac:dyDescent="0.3">
      <c r="A895">
        <v>0</v>
      </c>
      <c r="B895">
        <v>29</v>
      </c>
      <c r="C895">
        <v>1</v>
      </c>
      <c r="D895">
        <v>1</v>
      </c>
      <c r="E895">
        <v>1</v>
      </c>
      <c r="F895">
        <v>1</v>
      </c>
      <c r="G895">
        <v>3</v>
      </c>
      <c r="H895">
        <v>4</v>
      </c>
      <c r="I895">
        <v>2</v>
      </c>
      <c r="J895">
        <v>1</v>
      </c>
      <c r="K895">
        <v>0</v>
      </c>
      <c r="L895">
        <v>1</v>
      </c>
      <c r="M895">
        <v>3</v>
      </c>
      <c r="N895">
        <v>3</v>
      </c>
      <c r="O895">
        <v>2</v>
      </c>
      <c r="P895">
        <v>1</v>
      </c>
      <c r="Q895">
        <v>2</v>
      </c>
      <c r="R895">
        <f t="array" ref="R895">SUM(B895:Q895*TRANSPOSE($V$18:$V$33))+$V$17</f>
        <v>3.9481500810267911E-2</v>
      </c>
      <c r="S895" s="9">
        <f t="shared" si="13"/>
        <v>0.50986807024579661</v>
      </c>
    </row>
    <row r="896" spans="1:19" x14ac:dyDescent="0.3">
      <c r="A896">
        <v>0</v>
      </c>
      <c r="B896">
        <v>54</v>
      </c>
      <c r="C896">
        <v>1</v>
      </c>
      <c r="D896">
        <v>3</v>
      </c>
      <c r="E896">
        <v>4</v>
      </c>
      <c r="F896">
        <v>0</v>
      </c>
      <c r="G896">
        <v>3</v>
      </c>
      <c r="H896">
        <v>4</v>
      </c>
      <c r="I896">
        <v>1</v>
      </c>
      <c r="J896">
        <v>3</v>
      </c>
      <c r="K896">
        <v>0</v>
      </c>
      <c r="L896">
        <v>1</v>
      </c>
      <c r="M896">
        <v>3</v>
      </c>
      <c r="N896">
        <v>10</v>
      </c>
      <c r="O896">
        <v>9</v>
      </c>
      <c r="P896">
        <v>0</v>
      </c>
      <c r="Q896">
        <v>9</v>
      </c>
      <c r="R896">
        <f t="array" ref="R896">SUM(B896:Q896*TRANSPOSE($V$18:$V$33))+$V$17</f>
        <v>-0.2371251319210923</v>
      </c>
      <c r="S896" s="9">
        <f t="shared" si="13"/>
        <v>0.44100099887886074</v>
      </c>
    </row>
    <row r="897" spans="1:19" x14ac:dyDescent="0.3">
      <c r="A897">
        <v>0</v>
      </c>
      <c r="B897">
        <v>31</v>
      </c>
      <c r="C897">
        <v>1</v>
      </c>
      <c r="D897">
        <v>11</v>
      </c>
      <c r="E897">
        <v>3</v>
      </c>
      <c r="F897">
        <v>0</v>
      </c>
      <c r="G897">
        <v>3</v>
      </c>
      <c r="H897">
        <v>1</v>
      </c>
      <c r="I897">
        <v>1</v>
      </c>
      <c r="J897">
        <v>1</v>
      </c>
      <c r="K897">
        <v>1</v>
      </c>
      <c r="L897">
        <v>4</v>
      </c>
      <c r="M897">
        <v>2</v>
      </c>
      <c r="N897">
        <v>6</v>
      </c>
      <c r="O897">
        <v>5</v>
      </c>
      <c r="P897">
        <v>0</v>
      </c>
      <c r="Q897">
        <v>1</v>
      </c>
      <c r="R897">
        <f t="array" ref="R897">SUM(B897:Q897*TRANSPOSE($V$18:$V$33))+$V$17</f>
        <v>0.36627769534264543</v>
      </c>
      <c r="S897" s="9">
        <f t="shared" si="13"/>
        <v>0.59055005023775564</v>
      </c>
    </row>
    <row r="898" spans="1:19" x14ac:dyDescent="0.3">
      <c r="A898">
        <v>0</v>
      </c>
      <c r="B898">
        <v>31</v>
      </c>
      <c r="C898">
        <v>1</v>
      </c>
      <c r="D898">
        <v>24</v>
      </c>
      <c r="E898">
        <v>3</v>
      </c>
      <c r="F898">
        <v>1</v>
      </c>
      <c r="G898">
        <v>2</v>
      </c>
      <c r="H898">
        <v>1</v>
      </c>
      <c r="I898">
        <v>0</v>
      </c>
      <c r="J898">
        <v>1</v>
      </c>
      <c r="K898">
        <v>0</v>
      </c>
      <c r="L898">
        <v>2</v>
      </c>
      <c r="M898">
        <v>3</v>
      </c>
      <c r="N898">
        <v>10</v>
      </c>
      <c r="O898">
        <v>9</v>
      </c>
      <c r="P898">
        <v>1</v>
      </c>
      <c r="Q898">
        <v>8</v>
      </c>
      <c r="R898">
        <f t="array" ref="R898">SUM(B898:Q898*TRANSPOSE($V$18:$V$33))+$V$17</f>
        <v>0.20998438371299999</v>
      </c>
      <c r="S898" s="9">
        <f t="shared" si="13"/>
        <v>0.55229866476401246</v>
      </c>
    </row>
    <row r="899" spans="1:19" x14ac:dyDescent="0.3">
      <c r="A899">
        <v>0</v>
      </c>
      <c r="B899">
        <v>59</v>
      </c>
      <c r="C899">
        <v>2</v>
      </c>
      <c r="D899">
        <v>3</v>
      </c>
      <c r="E899">
        <v>3</v>
      </c>
      <c r="F899">
        <v>1</v>
      </c>
      <c r="G899">
        <v>2</v>
      </c>
      <c r="H899">
        <v>4</v>
      </c>
      <c r="I899">
        <v>0</v>
      </c>
      <c r="J899">
        <v>5</v>
      </c>
      <c r="K899">
        <v>0</v>
      </c>
      <c r="L899">
        <v>4</v>
      </c>
      <c r="M899">
        <v>3</v>
      </c>
      <c r="N899">
        <v>6</v>
      </c>
      <c r="O899">
        <v>1</v>
      </c>
      <c r="P899">
        <v>0</v>
      </c>
      <c r="Q899">
        <v>5</v>
      </c>
      <c r="R899">
        <f t="array" ref="R899">SUM(B899:Q899*TRANSPOSE($V$18:$V$33))+$V$17</f>
        <v>-8.2090706064478214E-3</v>
      </c>
      <c r="S899" s="9">
        <f t="shared" ref="S899:S962" si="14">$X$1^R899/(1+$X$1^R899)</f>
        <v>0.49794795665759606</v>
      </c>
    </row>
    <row r="900" spans="1:19" x14ac:dyDescent="0.3">
      <c r="A900">
        <v>0</v>
      </c>
      <c r="B900">
        <v>43</v>
      </c>
      <c r="C900">
        <v>1</v>
      </c>
      <c r="D900">
        <v>3</v>
      </c>
      <c r="E900">
        <v>3</v>
      </c>
      <c r="F900">
        <v>0</v>
      </c>
      <c r="G900">
        <v>1</v>
      </c>
      <c r="H900">
        <v>4</v>
      </c>
      <c r="I900">
        <v>1</v>
      </c>
      <c r="J900">
        <v>3</v>
      </c>
      <c r="K900">
        <v>0</v>
      </c>
      <c r="L900">
        <v>2</v>
      </c>
      <c r="M900">
        <v>3</v>
      </c>
      <c r="N900">
        <v>8</v>
      </c>
      <c r="O900">
        <v>7</v>
      </c>
      <c r="P900">
        <v>0</v>
      </c>
      <c r="Q900">
        <v>7</v>
      </c>
      <c r="R900">
        <f t="array" ref="R900">SUM(B900:Q900*TRANSPOSE($V$18:$V$33))+$V$17</f>
        <v>1.1088526806355747E-2</v>
      </c>
      <c r="S900" s="9">
        <f t="shared" si="14"/>
        <v>0.50277181588026454</v>
      </c>
    </row>
    <row r="901" spans="1:19" x14ac:dyDescent="0.3">
      <c r="A901">
        <v>0</v>
      </c>
      <c r="B901">
        <v>49</v>
      </c>
      <c r="C901">
        <v>1</v>
      </c>
      <c r="D901">
        <v>4</v>
      </c>
      <c r="E901">
        <v>1</v>
      </c>
      <c r="F901">
        <v>0</v>
      </c>
      <c r="G901">
        <v>2</v>
      </c>
      <c r="H901">
        <v>3</v>
      </c>
      <c r="I901">
        <v>1</v>
      </c>
      <c r="J901">
        <v>2</v>
      </c>
      <c r="K901">
        <v>0</v>
      </c>
      <c r="L901">
        <v>3</v>
      </c>
      <c r="M901">
        <v>4</v>
      </c>
      <c r="N901">
        <v>1</v>
      </c>
      <c r="O901">
        <v>0</v>
      </c>
      <c r="P901">
        <v>0</v>
      </c>
      <c r="Q901">
        <v>0</v>
      </c>
      <c r="R901">
        <f t="array" ref="R901">SUM(B901:Q901*TRANSPOSE($V$18:$V$33))+$V$17</f>
        <v>0.10455938148285793</v>
      </c>
      <c r="S901" s="9">
        <f t="shared" si="14"/>
        <v>0.5261133536344399</v>
      </c>
    </row>
    <row r="902" spans="1:19" x14ac:dyDescent="0.3">
      <c r="A902">
        <v>0</v>
      </c>
      <c r="B902">
        <v>36</v>
      </c>
      <c r="C902">
        <v>1</v>
      </c>
      <c r="D902">
        <v>3</v>
      </c>
      <c r="E902">
        <v>3</v>
      </c>
      <c r="F902">
        <v>0</v>
      </c>
      <c r="G902">
        <v>3</v>
      </c>
      <c r="H902">
        <v>2</v>
      </c>
      <c r="I902">
        <v>1</v>
      </c>
      <c r="J902">
        <v>1</v>
      </c>
      <c r="K902">
        <v>0</v>
      </c>
      <c r="L902">
        <v>3</v>
      </c>
      <c r="M902">
        <v>2</v>
      </c>
      <c r="N902">
        <v>11</v>
      </c>
      <c r="O902">
        <v>10</v>
      </c>
      <c r="P902">
        <v>0</v>
      </c>
      <c r="Q902">
        <v>7</v>
      </c>
      <c r="R902">
        <f t="array" ref="R902">SUM(B902:Q902*TRANSPOSE($V$18:$V$33))+$V$17</f>
        <v>-3.0753456135481305E-2</v>
      </c>
      <c r="S902" s="9">
        <f t="shared" si="14"/>
        <v>0.49231303883805999</v>
      </c>
    </row>
    <row r="903" spans="1:19" x14ac:dyDescent="0.3">
      <c r="A903">
        <v>0</v>
      </c>
      <c r="B903">
        <v>48</v>
      </c>
      <c r="C903">
        <v>1</v>
      </c>
      <c r="D903">
        <v>2</v>
      </c>
      <c r="E903">
        <v>4</v>
      </c>
      <c r="F903">
        <v>0</v>
      </c>
      <c r="G903">
        <v>4</v>
      </c>
      <c r="H903">
        <v>2</v>
      </c>
      <c r="I903">
        <v>0</v>
      </c>
      <c r="J903">
        <v>5</v>
      </c>
      <c r="K903">
        <v>0</v>
      </c>
      <c r="L903">
        <v>3</v>
      </c>
      <c r="M903">
        <v>2</v>
      </c>
      <c r="N903">
        <v>1</v>
      </c>
      <c r="O903">
        <v>0</v>
      </c>
      <c r="P903">
        <v>0</v>
      </c>
      <c r="Q903">
        <v>0</v>
      </c>
      <c r="R903">
        <f t="array" ref="R903">SUM(B903:Q903*TRANSPOSE($V$18:$V$33))+$V$17</f>
        <v>7.9799056559618053E-2</v>
      </c>
      <c r="S903" s="9">
        <f t="shared" si="14"/>
        <v>0.519937119198284</v>
      </c>
    </row>
    <row r="904" spans="1:19" x14ac:dyDescent="0.3">
      <c r="A904">
        <v>0</v>
      </c>
      <c r="B904">
        <v>27</v>
      </c>
      <c r="C904">
        <v>1</v>
      </c>
      <c r="D904">
        <v>4</v>
      </c>
      <c r="E904">
        <v>1</v>
      </c>
      <c r="F904">
        <v>0</v>
      </c>
      <c r="G904">
        <v>3</v>
      </c>
      <c r="H904">
        <v>3</v>
      </c>
      <c r="I904">
        <v>2</v>
      </c>
      <c r="J904">
        <v>1</v>
      </c>
      <c r="K904">
        <v>0</v>
      </c>
      <c r="L904">
        <v>2</v>
      </c>
      <c r="M904">
        <v>3</v>
      </c>
      <c r="N904">
        <v>5</v>
      </c>
      <c r="O904">
        <v>3</v>
      </c>
      <c r="P904">
        <v>0</v>
      </c>
      <c r="Q904">
        <v>3</v>
      </c>
      <c r="R904">
        <f t="array" ref="R904">SUM(B904:Q904*TRANSPOSE($V$18:$V$33))+$V$17</f>
        <v>9.1493461069600657E-2</v>
      </c>
      <c r="S904" s="9">
        <f t="shared" si="14"/>
        <v>0.52285505578047076</v>
      </c>
    </row>
    <row r="905" spans="1:19" x14ac:dyDescent="0.3">
      <c r="A905">
        <v>0</v>
      </c>
      <c r="B905">
        <v>29</v>
      </c>
      <c r="C905">
        <v>1</v>
      </c>
      <c r="D905">
        <v>7</v>
      </c>
      <c r="E905">
        <v>3</v>
      </c>
      <c r="F905">
        <v>0</v>
      </c>
      <c r="G905">
        <v>3</v>
      </c>
      <c r="H905">
        <v>4</v>
      </c>
      <c r="I905">
        <v>2</v>
      </c>
      <c r="J905">
        <v>1</v>
      </c>
      <c r="K905">
        <v>1</v>
      </c>
      <c r="L905">
        <v>2</v>
      </c>
      <c r="M905">
        <v>3</v>
      </c>
      <c r="N905">
        <v>6</v>
      </c>
      <c r="O905">
        <v>0</v>
      </c>
      <c r="P905">
        <v>1</v>
      </c>
      <c r="Q905">
        <v>0</v>
      </c>
      <c r="R905">
        <f t="array" ref="R905">SUM(B905:Q905*TRANSPOSE($V$18:$V$33))+$V$17</f>
        <v>0.25948347198383548</v>
      </c>
      <c r="S905" s="9">
        <f t="shared" si="14"/>
        <v>0.56450269940017039</v>
      </c>
    </row>
    <row r="906" spans="1:19" x14ac:dyDescent="0.3">
      <c r="A906">
        <v>0</v>
      </c>
      <c r="B906">
        <v>48</v>
      </c>
      <c r="C906">
        <v>1</v>
      </c>
      <c r="D906">
        <v>1</v>
      </c>
      <c r="E906">
        <v>4</v>
      </c>
      <c r="F906">
        <v>0</v>
      </c>
      <c r="G906">
        <v>2</v>
      </c>
      <c r="H906">
        <v>4</v>
      </c>
      <c r="I906">
        <v>0</v>
      </c>
      <c r="J906">
        <v>6</v>
      </c>
      <c r="K906">
        <v>0</v>
      </c>
      <c r="L906">
        <v>3</v>
      </c>
      <c r="M906">
        <v>4</v>
      </c>
      <c r="N906">
        <v>1</v>
      </c>
      <c r="O906">
        <v>0</v>
      </c>
      <c r="P906">
        <v>0</v>
      </c>
      <c r="Q906">
        <v>0</v>
      </c>
      <c r="R906">
        <f t="array" ref="R906">SUM(B906:Q906*TRANSPOSE($V$18:$V$33))+$V$17</f>
        <v>7.3029588496123399E-2</v>
      </c>
      <c r="S906" s="9">
        <f t="shared" si="14"/>
        <v>0.51824739658629426</v>
      </c>
    </row>
    <row r="907" spans="1:19" x14ac:dyDescent="0.3">
      <c r="A907">
        <v>0</v>
      </c>
      <c r="B907">
        <v>29</v>
      </c>
      <c r="C907">
        <v>1</v>
      </c>
      <c r="D907">
        <v>1</v>
      </c>
      <c r="E907">
        <v>4</v>
      </c>
      <c r="F907">
        <v>1</v>
      </c>
      <c r="G907">
        <v>2</v>
      </c>
      <c r="H907">
        <v>4</v>
      </c>
      <c r="I907">
        <v>2</v>
      </c>
      <c r="J907">
        <v>3</v>
      </c>
      <c r="K907">
        <v>0</v>
      </c>
      <c r="L907">
        <v>2</v>
      </c>
      <c r="M907">
        <v>2</v>
      </c>
      <c r="N907">
        <v>7</v>
      </c>
      <c r="O907">
        <v>7</v>
      </c>
      <c r="P907">
        <v>1</v>
      </c>
      <c r="Q907">
        <v>7</v>
      </c>
      <c r="R907">
        <f t="array" ref="R907">SUM(B907:Q907*TRANSPOSE($V$18:$V$33))+$V$17</f>
        <v>-8.0529817779850132E-2</v>
      </c>
      <c r="S907" s="9">
        <f t="shared" si="14"/>
        <v>0.479880502542953</v>
      </c>
    </row>
    <row r="908" spans="1:19" x14ac:dyDescent="0.3">
      <c r="A908">
        <v>0</v>
      </c>
      <c r="B908">
        <v>34</v>
      </c>
      <c r="C908">
        <v>1</v>
      </c>
      <c r="D908">
        <v>20</v>
      </c>
      <c r="E908">
        <v>3</v>
      </c>
      <c r="F908">
        <v>1</v>
      </c>
      <c r="G908">
        <v>4</v>
      </c>
      <c r="H908">
        <v>3</v>
      </c>
      <c r="I908">
        <v>1</v>
      </c>
      <c r="J908">
        <v>0</v>
      </c>
      <c r="K908">
        <v>0</v>
      </c>
      <c r="L908">
        <v>4</v>
      </c>
      <c r="M908">
        <v>2</v>
      </c>
      <c r="N908">
        <v>1</v>
      </c>
      <c r="O908">
        <v>0</v>
      </c>
      <c r="P908">
        <v>0</v>
      </c>
      <c r="Q908">
        <v>0</v>
      </c>
      <c r="R908">
        <f t="array" ref="R908">SUM(B908:Q908*TRANSPOSE($V$18:$V$33))+$V$17</f>
        <v>2.7634609765830875E-2</v>
      </c>
      <c r="S908" s="9">
        <f t="shared" si="14"/>
        <v>0.50690749663132695</v>
      </c>
    </row>
    <row r="909" spans="1:19" x14ac:dyDescent="0.3">
      <c r="A909">
        <v>0</v>
      </c>
      <c r="B909">
        <v>44</v>
      </c>
      <c r="C909">
        <v>2</v>
      </c>
      <c r="D909">
        <v>5</v>
      </c>
      <c r="E909">
        <v>2</v>
      </c>
      <c r="F909">
        <v>0</v>
      </c>
      <c r="G909">
        <v>3</v>
      </c>
      <c r="H909">
        <v>2</v>
      </c>
      <c r="I909">
        <v>1</v>
      </c>
      <c r="J909">
        <v>7</v>
      </c>
      <c r="K909">
        <v>0</v>
      </c>
      <c r="L909">
        <v>3</v>
      </c>
      <c r="M909">
        <v>3</v>
      </c>
      <c r="N909">
        <v>22</v>
      </c>
      <c r="O909">
        <v>9</v>
      </c>
      <c r="P909">
        <v>3</v>
      </c>
      <c r="Q909">
        <v>10</v>
      </c>
      <c r="R909">
        <f t="array" ref="R909">SUM(B909:Q909*TRANSPOSE($V$18:$V$33))+$V$17</f>
        <v>9.2855483531705696E-2</v>
      </c>
      <c r="S909" s="9">
        <f t="shared" si="14"/>
        <v>0.52319480407991181</v>
      </c>
    </row>
    <row r="910" spans="1:19" x14ac:dyDescent="0.3">
      <c r="A910">
        <v>0</v>
      </c>
      <c r="B910">
        <v>33</v>
      </c>
      <c r="C910">
        <v>2</v>
      </c>
      <c r="D910">
        <v>10</v>
      </c>
      <c r="E910">
        <v>4</v>
      </c>
      <c r="F910">
        <v>0</v>
      </c>
      <c r="G910">
        <v>4</v>
      </c>
      <c r="H910">
        <v>3</v>
      </c>
      <c r="I910">
        <v>2</v>
      </c>
      <c r="J910">
        <v>0</v>
      </c>
      <c r="K910">
        <v>1</v>
      </c>
      <c r="L910">
        <v>4</v>
      </c>
      <c r="M910">
        <v>3</v>
      </c>
      <c r="N910">
        <v>9</v>
      </c>
      <c r="O910">
        <v>8</v>
      </c>
      <c r="P910">
        <v>0</v>
      </c>
      <c r="Q910">
        <v>8</v>
      </c>
      <c r="R910">
        <f t="array" ref="R910">SUM(B910:Q910*TRANSPOSE($V$18:$V$33))+$V$17</f>
        <v>-6.3533654046491472E-3</v>
      </c>
      <c r="S910" s="9">
        <f t="shared" si="14"/>
        <v>0.49841182867598621</v>
      </c>
    </row>
    <row r="911" spans="1:19" x14ac:dyDescent="0.3">
      <c r="A911">
        <v>0</v>
      </c>
      <c r="B911">
        <v>19</v>
      </c>
      <c r="C911">
        <v>1</v>
      </c>
      <c r="D911">
        <v>25</v>
      </c>
      <c r="E911">
        <v>2</v>
      </c>
      <c r="F911">
        <v>1</v>
      </c>
      <c r="G911">
        <v>4</v>
      </c>
      <c r="H911">
        <v>4</v>
      </c>
      <c r="I911">
        <v>0</v>
      </c>
      <c r="J911">
        <v>1</v>
      </c>
      <c r="K911">
        <v>1</v>
      </c>
      <c r="L911">
        <v>4</v>
      </c>
      <c r="M911">
        <v>3</v>
      </c>
      <c r="N911">
        <v>1</v>
      </c>
      <c r="O911">
        <v>0</v>
      </c>
      <c r="P911">
        <v>0</v>
      </c>
      <c r="Q911">
        <v>1</v>
      </c>
      <c r="R911">
        <f t="array" ref="R911">SUM(B911:Q911*TRANSPOSE($V$18:$V$33))+$V$17</f>
        <v>0.40513357583917797</v>
      </c>
      <c r="S911" s="9">
        <f t="shared" si="14"/>
        <v>0.59991034747254379</v>
      </c>
    </row>
    <row r="912" spans="1:19" x14ac:dyDescent="0.3">
      <c r="A912">
        <v>0</v>
      </c>
      <c r="B912">
        <v>23</v>
      </c>
      <c r="C912">
        <v>1</v>
      </c>
      <c r="D912">
        <v>1</v>
      </c>
      <c r="E912">
        <v>4</v>
      </c>
      <c r="F912">
        <v>0</v>
      </c>
      <c r="G912">
        <v>3</v>
      </c>
      <c r="H912">
        <v>3</v>
      </c>
      <c r="I912">
        <v>1</v>
      </c>
      <c r="J912">
        <v>1</v>
      </c>
      <c r="K912">
        <v>0</v>
      </c>
      <c r="L912">
        <v>4</v>
      </c>
      <c r="M912">
        <v>3</v>
      </c>
      <c r="N912">
        <v>1</v>
      </c>
      <c r="O912">
        <v>0</v>
      </c>
      <c r="P912">
        <v>0</v>
      </c>
      <c r="Q912">
        <v>1</v>
      </c>
      <c r="R912">
        <f t="array" ref="R912">SUM(B912:Q912*TRANSPOSE($V$18:$V$33))+$V$17</f>
        <v>6.70557233352439E-2</v>
      </c>
      <c r="S912" s="9">
        <f t="shared" si="14"/>
        <v>0.51675591591056302</v>
      </c>
    </row>
    <row r="913" spans="1:19" x14ac:dyDescent="0.3">
      <c r="A913">
        <v>1</v>
      </c>
      <c r="B913">
        <v>25</v>
      </c>
      <c r="C913">
        <v>2</v>
      </c>
      <c r="D913">
        <v>24</v>
      </c>
      <c r="E913">
        <v>3</v>
      </c>
      <c r="F913">
        <v>0</v>
      </c>
      <c r="G913">
        <v>1</v>
      </c>
      <c r="H913">
        <v>4</v>
      </c>
      <c r="I913">
        <v>0</v>
      </c>
      <c r="J913">
        <v>1</v>
      </c>
      <c r="K913">
        <v>1</v>
      </c>
      <c r="L913">
        <v>4</v>
      </c>
      <c r="M913">
        <v>3</v>
      </c>
      <c r="N913">
        <v>1</v>
      </c>
      <c r="O913">
        <v>0</v>
      </c>
      <c r="P913">
        <v>1</v>
      </c>
      <c r="Q913">
        <v>0</v>
      </c>
      <c r="R913">
        <f t="array" ref="R913">SUM(B913:Q913*TRANSPOSE($V$18:$V$33))+$V$17</f>
        <v>0.60128096224118299</v>
      </c>
      <c r="S913" s="9">
        <f t="shared" si="14"/>
        <v>0.64593505750403934</v>
      </c>
    </row>
    <row r="914" spans="1:19" x14ac:dyDescent="0.3">
      <c r="A914">
        <v>0</v>
      </c>
      <c r="B914">
        <v>26</v>
      </c>
      <c r="C914">
        <v>1</v>
      </c>
      <c r="D914">
        <v>4</v>
      </c>
      <c r="E914">
        <v>3</v>
      </c>
      <c r="F914">
        <v>0</v>
      </c>
      <c r="G914">
        <v>3</v>
      </c>
      <c r="H914">
        <v>4</v>
      </c>
      <c r="I914">
        <v>0</v>
      </c>
      <c r="J914">
        <v>1</v>
      </c>
      <c r="K914">
        <v>1</v>
      </c>
      <c r="L914">
        <v>2</v>
      </c>
      <c r="M914">
        <v>2</v>
      </c>
      <c r="N914">
        <v>8</v>
      </c>
      <c r="O914">
        <v>5</v>
      </c>
      <c r="P914">
        <v>2</v>
      </c>
      <c r="Q914">
        <v>2</v>
      </c>
      <c r="R914">
        <f t="array" ref="R914">SUM(B914:Q914*TRANSPOSE($V$18:$V$33))+$V$17</f>
        <v>0.38944887930741562</v>
      </c>
      <c r="S914" s="9">
        <f t="shared" si="14"/>
        <v>0.59614029950787617</v>
      </c>
    </row>
    <row r="915" spans="1:19" x14ac:dyDescent="0.3">
      <c r="A915">
        <v>1</v>
      </c>
      <c r="B915">
        <v>45</v>
      </c>
      <c r="C915">
        <v>2</v>
      </c>
      <c r="D915">
        <v>2</v>
      </c>
      <c r="E915">
        <v>1</v>
      </c>
      <c r="F915">
        <v>1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1</v>
      </c>
      <c r="M915">
        <v>3</v>
      </c>
      <c r="N915">
        <v>24</v>
      </c>
      <c r="O915">
        <v>10</v>
      </c>
      <c r="P915">
        <v>1</v>
      </c>
      <c r="Q915">
        <v>11</v>
      </c>
      <c r="R915">
        <f t="array" ref="R915">SUM(B915:Q915*TRANSPOSE($V$18:$V$33))+$V$17</f>
        <v>0.41765309809574541</v>
      </c>
      <c r="S915" s="9">
        <f t="shared" si="14"/>
        <v>0.60291115333779821</v>
      </c>
    </row>
    <row r="916" spans="1:19" x14ac:dyDescent="0.3">
      <c r="A916">
        <v>0</v>
      </c>
      <c r="B916">
        <v>55</v>
      </c>
      <c r="C916">
        <v>1</v>
      </c>
      <c r="D916">
        <v>8</v>
      </c>
      <c r="E916">
        <v>4</v>
      </c>
      <c r="F916">
        <v>0</v>
      </c>
      <c r="G916">
        <v>2</v>
      </c>
      <c r="H916">
        <v>2</v>
      </c>
      <c r="I916">
        <v>2</v>
      </c>
      <c r="J916">
        <v>1</v>
      </c>
      <c r="K916">
        <v>1</v>
      </c>
      <c r="L916">
        <v>4</v>
      </c>
      <c r="M916">
        <v>3</v>
      </c>
      <c r="N916">
        <v>33</v>
      </c>
      <c r="O916">
        <v>9</v>
      </c>
      <c r="P916">
        <v>15</v>
      </c>
      <c r="Q916">
        <v>0</v>
      </c>
      <c r="R916">
        <f t="array" ref="R916">SUM(B916:Q916*TRANSPOSE($V$18:$V$33))+$V$17</f>
        <v>0.2672855149393556</v>
      </c>
      <c r="S916" s="9">
        <f t="shared" si="14"/>
        <v>0.56641957580628199</v>
      </c>
    </row>
    <row r="917" spans="1:19" x14ac:dyDescent="0.3">
      <c r="A917">
        <v>1</v>
      </c>
      <c r="B917">
        <v>21</v>
      </c>
      <c r="C917">
        <v>1</v>
      </c>
      <c r="D917">
        <v>10</v>
      </c>
      <c r="E917">
        <v>1</v>
      </c>
      <c r="F917">
        <v>1</v>
      </c>
      <c r="G917">
        <v>2</v>
      </c>
      <c r="H917">
        <v>3</v>
      </c>
      <c r="I917">
        <v>0</v>
      </c>
      <c r="J917">
        <v>1</v>
      </c>
      <c r="K917">
        <v>0</v>
      </c>
      <c r="L917">
        <v>3</v>
      </c>
      <c r="M917">
        <v>1</v>
      </c>
      <c r="N917">
        <v>2</v>
      </c>
      <c r="O917">
        <v>2</v>
      </c>
      <c r="P917">
        <v>2</v>
      </c>
      <c r="Q917">
        <v>2</v>
      </c>
      <c r="R917">
        <f t="array" ref="R917">SUM(B917:Q917*TRANSPOSE($V$18:$V$33))+$V$17</f>
        <v>0.39869497142616744</v>
      </c>
      <c r="S917" s="9">
        <f t="shared" si="14"/>
        <v>0.59836413804243815</v>
      </c>
    </row>
    <row r="918" spans="1:19" x14ac:dyDescent="0.3">
      <c r="A918">
        <v>0</v>
      </c>
      <c r="B918">
        <v>46</v>
      </c>
      <c r="C918">
        <v>2</v>
      </c>
      <c r="D918">
        <v>4</v>
      </c>
      <c r="E918">
        <v>4</v>
      </c>
      <c r="F918">
        <v>1</v>
      </c>
      <c r="G918">
        <v>2</v>
      </c>
      <c r="H918">
        <v>2</v>
      </c>
      <c r="I918">
        <v>1</v>
      </c>
      <c r="J918">
        <v>2</v>
      </c>
      <c r="K918">
        <v>0</v>
      </c>
      <c r="L918">
        <v>3</v>
      </c>
      <c r="M918">
        <v>3</v>
      </c>
      <c r="N918">
        <v>11</v>
      </c>
      <c r="O918">
        <v>4</v>
      </c>
      <c r="P918">
        <v>0</v>
      </c>
      <c r="Q918">
        <v>8</v>
      </c>
      <c r="R918">
        <f t="array" ref="R918">SUM(B918:Q918*TRANSPOSE($V$18:$V$33))+$V$17</f>
        <v>-3.2398804864710806E-2</v>
      </c>
      <c r="S918" s="9">
        <f t="shared" si="14"/>
        <v>0.49190184681034305</v>
      </c>
    </row>
    <row r="919" spans="1:19" x14ac:dyDescent="0.3">
      <c r="A919">
        <v>0</v>
      </c>
      <c r="B919">
        <v>34</v>
      </c>
      <c r="C919">
        <v>2</v>
      </c>
      <c r="D919">
        <v>2</v>
      </c>
      <c r="E919">
        <v>3</v>
      </c>
      <c r="F919">
        <v>1</v>
      </c>
      <c r="G919">
        <v>3</v>
      </c>
      <c r="H919">
        <v>1</v>
      </c>
      <c r="I919">
        <v>0</v>
      </c>
      <c r="J919">
        <v>0</v>
      </c>
      <c r="K919">
        <v>1</v>
      </c>
      <c r="L919">
        <v>4</v>
      </c>
      <c r="M919">
        <v>3</v>
      </c>
      <c r="N919">
        <v>3</v>
      </c>
      <c r="O919">
        <v>2</v>
      </c>
      <c r="P919">
        <v>0</v>
      </c>
      <c r="Q919">
        <v>2</v>
      </c>
      <c r="R919">
        <f t="array" ref="R919">SUM(B919:Q919*TRANSPOSE($V$18:$V$33))+$V$17</f>
        <v>0.36488857347969306</v>
      </c>
      <c r="S919" s="9">
        <f t="shared" si="14"/>
        <v>0.59021415224903084</v>
      </c>
    </row>
    <row r="920" spans="1:19" x14ac:dyDescent="0.3">
      <c r="A920">
        <v>0</v>
      </c>
      <c r="B920">
        <v>51</v>
      </c>
      <c r="C920">
        <v>2</v>
      </c>
      <c r="D920">
        <v>9</v>
      </c>
      <c r="E920">
        <v>4</v>
      </c>
      <c r="F920">
        <v>0</v>
      </c>
      <c r="G920">
        <v>3</v>
      </c>
      <c r="H920">
        <v>2</v>
      </c>
      <c r="I920">
        <v>2</v>
      </c>
      <c r="J920">
        <v>4</v>
      </c>
      <c r="K920">
        <v>1</v>
      </c>
      <c r="L920">
        <v>1</v>
      </c>
      <c r="M920">
        <v>2</v>
      </c>
      <c r="N920">
        <v>29</v>
      </c>
      <c r="O920">
        <v>10</v>
      </c>
      <c r="P920">
        <v>11</v>
      </c>
      <c r="Q920">
        <v>10</v>
      </c>
      <c r="R920">
        <f t="array" ref="R920">SUM(B920:Q920*TRANSPOSE($V$18:$V$33))+$V$17</f>
        <v>0.24161760726432813</v>
      </c>
      <c r="S920" s="9">
        <f t="shared" si="14"/>
        <v>0.56010607208941188</v>
      </c>
    </row>
    <row r="921" spans="1:19" x14ac:dyDescent="0.3">
      <c r="A921">
        <v>0</v>
      </c>
      <c r="B921">
        <v>59</v>
      </c>
      <c r="C921">
        <v>1</v>
      </c>
      <c r="D921">
        <v>18</v>
      </c>
      <c r="E921">
        <v>4</v>
      </c>
      <c r="F921">
        <v>0</v>
      </c>
      <c r="G921">
        <v>3</v>
      </c>
      <c r="H921">
        <v>4</v>
      </c>
      <c r="I921">
        <v>0</v>
      </c>
      <c r="J921">
        <v>6</v>
      </c>
      <c r="K921">
        <v>0</v>
      </c>
      <c r="L921">
        <v>4</v>
      </c>
      <c r="M921">
        <v>2</v>
      </c>
      <c r="N921">
        <v>9</v>
      </c>
      <c r="O921">
        <v>7</v>
      </c>
      <c r="P921">
        <v>5</v>
      </c>
      <c r="Q921">
        <v>4</v>
      </c>
      <c r="R921">
        <f t="array" ref="R921">SUM(B921:Q921*TRANSPOSE($V$18:$V$33))+$V$17</f>
        <v>-5.932296239858359E-3</v>
      </c>
      <c r="S921" s="9">
        <f t="shared" si="14"/>
        <v>0.49851708405949913</v>
      </c>
    </row>
    <row r="922" spans="1:19" x14ac:dyDescent="0.3">
      <c r="A922">
        <v>0</v>
      </c>
      <c r="B922">
        <v>34</v>
      </c>
      <c r="C922">
        <v>1</v>
      </c>
      <c r="D922">
        <v>19</v>
      </c>
      <c r="E922">
        <v>3</v>
      </c>
      <c r="F922">
        <v>1</v>
      </c>
      <c r="G922">
        <v>3</v>
      </c>
      <c r="H922">
        <v>2</v>
      </c>
      <c r="I922">
        <v>2</v>
      </c>
      <c r="J922">
        <v>4</v>
      </c>
      <c r="K922">
        <v>0</v>
      </c>
      <c r="L922">
        <v>3</v>
      </c>
      <c r="M922">
        <v>4</v>
      </c>
      <c r="N922">
        <v>11</v>
      </c>
      <c r="O922">
        <v>8</v>
      </c>
      <c r="P922">
        <v>5</v>
      </c>
      <c r="Q922">
        <v>10</v>
      </c>
      <c r="R922">
        <f t="array" ref="R922">SUM(B922:Q922*TRANSPOSE($V$18:$V$33))+$V$17</f>
        <v>-4.6213657693791044E-2</v>
      </c>
      <c r="S922" s="9">
        <f t="shared" si="14"/>
        <v>0.48844983862656183</v>
      </c>
    </row>
    <row r="923" spans="1:19" x14ac:dyDescent="0.3">
      <c r="A923">
        <v>0</v>
      </c>
      <c r="B923">
        <v>28</v>
      </c>
      <c r="C923">
        <v>1</v>
      </c>
      <c r="D923">
        <v>1</v>
      </c>
      <c r="E923">
        <v>4</v>
      </c>
      <c r="F923">
        <v>0</v>
      </c>
      <c r="G923">
        <v>3</v>
      </c>
      <c r="H923">
        <v>3</v>
      </c>
      <c r="I923">
        <v>0</v>
      </c>
      <c r="J923">
        <v>0</v>
      </c>
      <c r="K923">
        <v>1</v>
      </c>
      <c r="L923">
        <v>3</v>
      </c>
      <c r="M923">
        <v>2</v>
      </c>
      <c r="N923">
        <v>4</v>
      </c>
      <c r="O923">
        <v>2</v>
      </c>
      <c r="P923">
        <v>0</v>
      </c>
      <c r="Q923">
        <v>2</v>
      </c>
      <c r="R923">
        <f t="array" ref="R923">SUM(B923:Q923*TRANSPOSE($V$18:$V$33))+$V$17</f>
        <v>0.33351084834017886</v>
      </c>
      <c r="S923" s="9">
        <f t="shared" si="14"/>
        <v>0.58260496533740902</v>
      </c>
    </row>
    <row r="924" spans="1:19" x14ac:dyDescent="0.3">
      <c r="A924">
        <v>0</v>
      </c>
      <c r="B924">
        <v>44</v>
      </c>
      <c r="C924">
        <v>1</v>
      </c>
      <c r="D924">
        <v>4</v>
      </c>
      <c r="E924">
        <v>3</v>
      </c>
      <c r="F924">
        <v>0</v>
      </c>
      <c r="G924">
        <v>4</v>
      </c>
      <c r="H924">
        <v>1</v>
      </c>
      <c r="I924">
        <v>2</v>
      </c>
      <c r="J924">
        <v>1</v>
      </c>
      <c r="K924">
        <v>0</v>
      </c>
      <c r="L924">
        <v>4</v>
      </c>
      <c r="M924">
        <v>2</v>
      </c>
      <c r="N924">
        <v>25</v>
      </c>
      <c r="O924">
        <v>9</v>
      </c>
      <c r="P924">
        <v>14</v>
      </c>
      <c r="Q924">
        <v>13</v>
      </c>
      <c r="R924">
        <f t="array" ref="R924">SUM(B924:Q924*TRANSPOSE($V$18:$V$33))+$V$17</f>
        <v>-5.9088901550732431E-2</v>
      </c>
      <c r="S924" s="9">
        <f t="shared" si="14"/>
        <v>0.48523360152353612</v>
      </c>
    </row>
    <row r="925" spans="1:19" x14ac:dyDescent="0.3">
      <c r="A925">
        <v>0</v>
      </c>
      <c r="B925">
        <v>34</v>
      </c>
      <c r="C925">
        <v>0</v>
      </c>
      <c r="D925">
        <v>11</v>
      </c>
      <c r="E925">
        <v>3</v>
      </c>
      <c r="F925">
        <v>0</v>
      </c>
      <c r="G925">
        <v>2</v>
      </c>
      <c r="H925">
        <v>2</v>
      </c>
      <c r="I925">
        <v>1</v>
      </c>
      <c r="J925">
        <v>4</v>
      </c>
      <c r="K925">
        <v>0</v>
      </c>
      <c r="L925">
        <v>4</v>
      </c>
      <c r="M925">
        <v>4</v>
      </c>
      <c r="N925">
        <v>10</v>
      </c>
      <c r="O925">
        <v>9</v>
      </c>
      <c r="P925">
        <v>1</v>
      </c>
      <c r="Q925">
        <v>8</v>
      </c>
      <c r="R925">
        <f t="array" ref="R925">SUM(B925:Q925*TRANSPOSE($V$18:$V$33))+$V$17</f>
        <v>3.8638776828252563E-3</v>
      </c>
      <c r="S925" s="9">
        <f t="shared" si="14"/>
        <v>0.50096586806345589</v>
      </c>
    </row>
    <row r="926" spans="1:19" x14ac:dyDescent="0.3">
      <c r="A926">
        <v>0</v>
      </c>
      <c r="B926">
        <v>35</v>
      </c>
      <c r="C926">
        <v>1</v>
      </c>
      <c r="D926">
        <v>6</v>
      </c>
      <c r="E926">
        <v>3</v>
      </c>
      <c r="F926">
        <v>0</v>
      </c>
      <c r="G926">
        <v>3</v>
      </c>
      <c r="H926">
        <v>3</v>
      </c>
      <c r="I926">
        <v>1</v>
      </c>
      <c r="J926">
        <v>0</v>
      </c>
      <c r="K926">
        <v>1</v>
      </c>
      <c r="L926">
        <v>4</v>
      </c>
      <c r="M926">
        <v>3</v>
      </c>
      <c r="N926">
        <v>3</v>
      </c>
      <c r="O926">
        <v>2</v>
      </c>
      <c r="P926">
        <v>2</v>
      </c>
      <c r="Q926">
        <v>2</v>
      </c>
      <c r="R926">
        <f t="array" ref="R926">SUM(B926:Q926*TRANSPOSE($V$18:$V$33))+$V$17</f>
        <v>0.24099110161914317</v>
      </c>
      <c r="S926" s="9">
        <f t="shared" si="14"/>
        <v>0.55995171927829335</v>
      </c>
    </row>
    <row r="927" spans="1:19" x14ac:dyDescent="0.3">
      <c r="A927">
        <v>0</v>
      </c>
      <c r="B927">
        <v>42</v>
      </c>
      <c r="C927">
        <v>1</v>
      </c>
      <c r="D927">
        <v>7</v>
      </c>
      <c r="E927">
        <v>2</v>
      </c>
      <c r="F927">
        <v>1</v>
      </c>
      <c r="G927">
        <v>4</v>
      </c>
      <c r="H927">
        <v>2</v>
      </c>
      <c r="I927">
        <v>1</v>
      </c>
      <c r="J927">
        <v>6</v>
      </c>
      <c r="K927">
        <v>1</v>
      </c>
      <c r="L927">
        <v>4</v>
      </c>
      <c r="M927">
        <v>3</v>
      </c>
      <c r="N927">
        <v>1</v>
      </c>
      <c r="O927">
        <v>0</v>
      </c>
      <c r="P927">
        <v>0</v>
      </c>
      <c r="Q927">
        <v>0</v>
      </c>
      <c r="R927">
        <f t="array" ref="R927">SUM(B927:Q927*TRANSPOSE($V$18:$V$33))+$V$17</f>
        <v>0.27902754705659139</v>
      </c>
      <c r="S927" s="9">
        <f t="shared" si="14"/>
        <v>0.56930070430317714</v>
      </c>
    </row>
    <row r="928" spans="1:19" x14ac:dyDescent="0.3">
      <c r="A928">
        <v>0</v>
      </c>
      <c r="B928">
        <v>43</v>
      </c>
      <c r="C928">
        <v>2</v>
      </c>
      <c r="D928">
        <v>4</v>
      </c>
      <c r="E928">
        <v>4</v>
      </c>
      <c r="F928">
        <v>1</v>
      </c>
      <c r="G928">
        <v>2</v>
      </c>
      <c r="H928">
        <v>4</v>
      </c>
      <c r="I928">
        <v>0</v>
      </c>
      <c r="J928">
        <v>3</v>
      </c>
      <c r="K928">
        <v>0</v>
      </c>
      <c r="L928">
        <v>4</v>
      </c>
      <c r="M928">
        <v>4</v>
      </c>
      <c r="N928">
        <v>21</v>
      </c>
      <c r="O928">
        <v>7</v>
      </c>
      <c r="P928">
        <v>15</v>
      </c>
      <c r="Q928">
        <v>17</v>
      </c>
      <c r="R928">
        <f t="array" ref="R928">SUM(B928:Q928*TRANSPOSE($V$18:$V$33))+$V$17</f>
        <v>1.3955982233575859E-2</v>
      </c>
      <c r="S928" s="9">
        <f t="shared" si="14"/>
        <v>0.50348857719400542</v>
      </c>
    </row>
    <row r="929" spans="1:19" x14ac:dyDescent="0.3">
      <c r="A929">
        <v>0</v>
      </c>
      <c r="B929">
        <v>36</v>
      </c>
      <c r="C929">
        <v>1</v>
      </c>
      <c r="D929">
        <v>2</v>
      </c>
      <c r="E929">
        <v>3</v>
      </c>
      <c r="F929">
        <v>1</v>
      </c>
      <c r="G929">
        <v>3</v>
      </c>
      <c r="H929">
        <v>2</v>
      </c>
      <c r="I929">
        <v>0</v>
      </c>
      <c r="J929">
        <v>9</v>
      </c>
      <c r="K929">
        <v>1</v>
      </c>
      <c r="L929">
        <v>4</v>
      </c>
      <c r="M929">
        <v>3</v>
      </c>
      <c r="N929">
        <v>16</v>
      </c>
      <c r="O929">
        <v>14</v>
      </c>
      <c r="P929">
        <v>5</v>
      </c>
      <c r="Q929">
        <v>12</v>
      </c>
      <c r="R929">
        <f t="array" ref="R929">SUM(B929:Q929*TRANSPOSE($V$18:$V$33))+$V$17</f>
        <v>0.25050561207209765</v>
      </c>
      <c r="S929" s="9">
        <f t="shared" si="14"/>
        <v>0.56229455276497431</v>
      </c>
    </row>
    <row r="930" spans="1:19" x14ac:dyDescent="0.3">
      <c r="A930">
        <v>1</v>
      </c>
      <c r="B930">
        <v>44</v>
      </c>
      <c r="C930">
        <v>1</v>
      </c>
      <c r="D930">
        <v>15</v>
      </c>
      <c r="E930">
        <v>1</v>
      </c>
      <c r="F930">
        <v>1</v>
      </c>
      <c r="G930">
        <v>3</v>
      </c>
      <c r="H930">
        <v>4</v>
      </c>
      <c r="I930">
        <v>1</v>
      </c>
      <c r="J930">
        <v>1</v>
      </c>
      <c r="K930">
        <v>0</v>
      </c>
      <c r="L930">
        <v>4</v>
      </c>
      <c r="M930">
        <v>3</v>
      </c>
      <c r="N930">
        <v>10</v>
      </c>
      <c r="O930">
        <v>7</v>
      </c>
      <c r="P930">
        <v>0</v>
      </c>
      <c r="Q930">
        <v>5</v>
      </c>
      <c r="R930">
        <f t="array" ref="R930">SUM(B930:Q930*TRANSPOSE($V$18:$V$33))+$V$17</f>
        <v>-7.7730880623754439E-2</v>
      </c>
      <c r="S930" s="9">
        <f t="shared" si="14"/>
        <v>0.48057907028310148</v>
      </c>
    </row>
    <row r="931" spans="1:19" x14ac:dyDescent="0.3">
      <c r="A931">
        <v>0</v>
      </c>
      <c r="B931">
        <v>28</v>
      </c>
      <c r="C931">
        <v>1</v>
      </c>
      <c r="D931">
        <v>2</v>
      </c>
      <c r="E931">
        <v>4</v>
      </c>
      <c r="F931">
        <v>0</v>
      </c>
      <c r="G931">
        <v>2</v>
      </c>
      <c r="H931">
        <v>4</v>
      </c>
      <c r="I931">
        <v>1</v>
      </c>
      <c r="J931">
        <v>1</v>
      </c>
      <c r="K931">
        <v>1</v>
      </c>
      <c r="L931">
        <v>2</v>
      </c>
      <c r="M931">
        <v>3</v>
      </c>
      <c r="N931">
        <v>2</v>
      </c>
      <c r="O931">
        <v>2</v>
      </c>
      <c r="P931">
        <v>2</v>
      </c>
      <c r="Q931">
        <v>2</v>
      </c>
      <c r="R931">
        <f t="array" ref="R931">SUM(B931:Q931*TRANSPOSE($V$18:$V$33))+$V$17</f>
        <v>0.30602102752229376</v>
      </c>
      <c r="S931" s="9">
        <f t="shared" si="14"/>
        <v>0.57590599359976402</v>
      </c>
    </row>
    <row r="932" spans="1:19" x14ac:dyDescent="0.3">
      <c r="A932">
        <v>0</v>
      </c>
      <c r="B932">
        <v>51</v>
      </c>
      <c r="C932">
        <v>1</v>
      </c>
      <c r="D932">
        <v>6</v>
      </c>
      <c r="E932">
        <v>2</v>
      </c>
      <c r="F932">
        <v>1</v>
      </c>
      <c r="G932">
        <v>2</v>
      </c>
      <c r="H932">
        <v>3</v>
      </c>
      <c r="I932">
        <v>0</v>
      </c>
      <c r="J932">
        <v>0</v>
      </c>
      <c r="K932">
        <v>0</v>
      </c>
      <c r="L932">
        <v>2</v>
      </c>
      <c r="M932">
        <v>2</v>
      </c>
      <c r="N932">
        <v>7</v>
      </c>
      <c r="O932">
        <v>0</v>
      </c>
      <c r="P932">
        <v>7</v>
      </c>
      <c r="Q932">
        <v>7</v>
      </c>
      <c r="R932">
        <f t="array" ref="R932">SUM(B932:Q932*TRANSPOSE($V$18:$V$33))+$V$17</f>
        <v>0.16673739523746189</v>
      </c>
      <c r="S932" s="9">
        <f t="shared" si="14"/>
        <v>0.54158375096785671</v>
      </c>
    </row>
    <row r="933" spans="1:19" x14ac:dyDescent="0.3">
      <c r="A933">
        <v>0</v>
      </c>
      <c r="B933">
        <v>30</v>
      </c>
      <c r="C933">
        <v>1</v>
      </c>
      <c r="D933">
        <v>9</v>
      </c>
      <c r="E933">
        <v>3</v>
      </c>
      <c r="F933">
        <v>1</v>
      </c>
      <c r="G933">
        <v>3</v>
      </c>
      <c r="H933">
        <v>3</v>
      </c>
      <c r="I933">
        <v>0</v>
      </c>
      <c r="J933">
        <v>7</v>
      </c>
      <c r="K933">
        <v>1</v>
      </c>
      <c r="L933">
        <v>3</v>
      </c>
      <c r="M933">
        <v>3</v>
      </c>
      <c r="N933">
        <v>8</v>
      </c>
      <c r="O933">
        <v>4</v>
      </c>
      <c r="P933">
        <v>1</v>
      </c>
      <c r="Q933">
        <v>7</v>
      </c>
      <c r="R933">
        <f t="array" ref="R933">SUM(B933:Q933*TRANSPOSE($V$18:$V$33))+$V$17</f>
        <v>0.36417630369770027</v>
      </c>
      <c r="S933" s="9">
        <f t="shared" si="14"/>
        <v>0.59004188847864047</v>
      </c>
    </row>
    <row r="934" spans="1:19" x14ac:dyDescent="0.3">
      <c r="A934">
        <v>1</v>
      </c>
      <c r="B934">
        <v>29</v>
      </c>
      <c r="C934">
        <v>1</v>
      </c>
      <c r="D934">
        <v>7</v>
      </c>
      <c r="E934">
        <v>2</v>
      </c>
      <c r="F934">
        <v>1</v>
      </c>
      <c r="G934">
        <v>3</v>
      </c>
      <c r="H934">
        <v>3</v>
      </c>
      <c r="I934">
        <v>2</v>
      </c>
      <c r="J934">
        <v>3</v>
      </c>
      <c r="K934">
        <v>1</v>
      </c>
      <c r="L934">
        <v>1</v>
      </c>
      <c r="M934">
        <v>3</v>
      </c>
      <c r="N934">
        <v>7</v>
      </c>
      <c r="O934">
        <v>7</v>
      </c>
      <c r="P934">
        <v>7</v>
      </c>
      <c r="Q934">
        <v>7</v>
      </c>
      <c r="R934">
        <f t="array" ref="R934">SUM(B934:Q934*TRANSPOSE($V$18:$V$33))+$V$17</f>
        <v>0.2716715160118458</v>
      </c>
      <c r="S934" s="9">
        <f t="shared" si="14"/>
        <v>0.56749629992314266</v>
      </c>
    </row>
    <row r="935" spans="1:19" x14ac:dyDescent="0.3">
      <c r="A935">
        <v>0</v>
      </c>
      <c r="B935">
        <v>28</v>
      </c>
      <c r="C935">
        <v>1</v>
      </c>
      <c r="D935">
        <v>1</v>
      </c>
      <c r="E935">
        <v>4</v>
      </c>
      <c r="F935">
        <v>0</v>
      </c>
      <c r="G935">
        <v>3</v>
      </c>
      <c r="H935">
        <v>1</v>
      </c>
      <c r="I935">
        <v>0</v>
      </c>
      <c r="J935">
        <v>2</v>
      </c>
      <c r="K935">
        <v>0</v>
      </c>
      <c r="L935">
        <v>2</v>
      </c>
      <c r="M935">
        <v>2</v>
      </c>
      <c r="N935">
        <v>3</v>
      </c>
      <c r="O935">
        <v>2</v>
      </c>
      <c r="P935">
        <v>1</v>
      </c>
      <c r="Q935">
        <v>2</v>
      </c>
      <c r="R935">
        <f t="array" ref="R935">SUM(B935:Q935*TRANSPOSE($V$18:$V$33))+$V$17</f>
        <v>0.25626604867853486</v>
      </c>
      <c r="S935" s="9">
        <f t="shared" si="14"/>
        <v>0.56371164852116573</v>
      </c>
    </row>
    <row r="936" spans="1:19" x14ac:dyDescent="0.3">
      <c r="A936">
        <v>0</v>
      </c>
      <c r="B936">
        <v>25</v>
      </c>
      <c r="C936">
        <v>1</v>
      </c>
      <c r="D936">
        <v>1</v>
      </c>
      <c r="E936">
        <v>4</v>
      </c>
      <c r="F936">
        <v>1</v>
      </c>
      <c r="G936">
        <v>3</v>
      </c>
      <c r="H936">
        <v>2</v>
      </c>
      <c r="I936">
        <v>0</v>
      </c>
      <c r="J936">
        <v>1</v>
      </c>
      <c r="K936">
        <v>0</v>
      </c>
      <c r="L936">
        <v>4</v>
      </c>
      <c r="M936">
        <v>2</v>
      </c>
      <c r="N936">
        <v>2</v>
      </c>
      <c r="O936">
        <v>2</v>
      </c>
      <c r="P936">
        <v>2</v>
      </c>
      <c r="Q936">
        <v>1</v>
      </c>
      <c r="R936">
        <f t="array" ref="R936">SUM(B936:Q936*TRANSPOSE($V$18:$V$33))+$V$17</f>
        <v>0.16262580419609063</v>
      </c>
      <c r="S936" s="9">
        <f t="shared" si="14"/>
        <v>0.54056289575954664</v>
      </c>
    </row>
    <row r="937" spans="1:19" x14ac:dyDescent="0.3">
      <c r="A937">
        <v>0</v>
      </c>
      <c r="B937">
        <v>32</v>
      </c>
      <c r="C937">
        <v>2</v>
      </c>
      <c r="D937">
        <v>8</v>
      </c>
      <c r="E937">
        <v>3</v>
      </c>
      <c r="F937">
        <v>0</v>
      </c>
      <c r="G937">
        <v>4</v>
      </c>
      <c r="H937">
        <v>4</v>
      </c>
      <c r="I937">
        <v>1</v>
      </c>
      <c r="J937">
        <v>1</v>
      </c>
      <c r="K937">
        <v>0</v>
      </c>
      <c r="L937">
        <v>3</v>
      </c>
      <c r="M937">
        <v>4</v>
      </c>
      <c r="N937">
        <v>10</v>
      </c>
      <c r="O937">
        <v>7</v>
      </c>
      <c r="P937">
        <v>0</v>
      </c>
      <c r="Q937">
        <v>8</v>
      </c>
      <c r="R937">
        <f t="array" ref="R937">SUM(B937:Q937*TRANSPOSE($V$18:$V$33))+$V$17</f>
        <v>-0.12644064848673131</v>
      </c>
      <c r="S937" s="9">
        <f t="shared" si="14"/>
        <v>0.46843514833726907</v>
      </c>
    </row>
    <row r="938" spans="1:19" x14ac:dyDescent="0.3">
      <c r="A938">
        <v>0</v>
      </c>
      <c r="B938">
        <v>45</v>
      </c>
      <c r="C938">
        <v>1</v>
      </c>
      <c r="D938">
        <v>25</v>
      </c>
      <c r="E938">
        <v>2</v>
      </c>
      <c r="F938">
        <v>1</v>
      </c>
      <c r="G938">
        <v>3</v>
      </c>
      <c r="H938">
        <v>2</v>
      </c>
      <c r="I938">
        <v>0</v>
      </c>
      <c r="J938">
        <v>3</v>
      </c>
      <c r="K938">
        <v>0</v>
      </c>
      <c r="L938">
        <v>3</v>
      </c>
      <c r="M938">
        <v>3</v>
      </c>
      <c r="N938">
        <v>0</v>
      </c>
      <c r="O938">
        <v>0</v>
      </c>
      <c r="P938">
        <v>0</v>
      </c>
      <c r="Q938">
        <v>0</v>
      </c>
      <c r="R938">
        <f t="array" ref="R938">SUM(B938:Q938*TRANSPOSE($V$18:$V$33))+$V$17</f>
        <v>0.21920904085810067</v>
      </c>
      <c r="S938" s="9">
        <f t="shared" si="14"/>
        <v>0.55457824592685789</v>
      </c>
    </row>
    <row r="939" spans="1:19" x14ac:dyDescent="0.3">
      <c r="A939">
        <v>0</v>
      </c>
      <c r="B939">
        <v>39</v>
      </c>
      <c r="C939">
        <v>1</v>
      </c>
      <c r="D939">
        <v>13</v>
      </c>
      <c r="E939">
        <v>3</v>
      </c>
      <c r="F939">
        <v>1</v>
      </c>
      <c r="G939">
        <v>2</v>
      </c>
      <c r="H939">
        <v>2</v>
      </c>
      <c r="I939">
        <v>2</v>
      </c>
      <c r="J939">
        <v>6</v>
      </c>
      <c r="K939">
        <v>1</v>
      </c>
      <c r="L939">
        <v>4</v>
      </c>
      <c r="M939">
        <v>3</v>
      </c>
      <c r="N939">
        <v>19</v>
      </c>
      <c r="O939">
        <v>9</v>
      </c>
      <c r="P939">
        <v>15</v>
      </c>
      <c r="Q939">
        <v>2</v>
      </c>
      <c r="R939">
        <f t="array" ref="R939">SUM(B939:Q939*TRANSPOSE($V$18:$V$33))+$V$17</f>
        <v>0.41082365692755618</v>
      </c>
      <c r="S939" s="9">
        <f t="shared" si="14"/>
        <v>0.60127514782284275</v>
      </c>
    </row>
    <row r="940" spans="1:19" x14ac:dyDescent="0.3">
      <c r="A940">
        <v>0</v>
      </c>
      <c r="B940">
        <v>58</v>
      </c>
      <c r="C940">
        <v>1</v>
      </c>
      <c r="D940">
        <v>23</v>
      </c>
      <c r="E940">
        <v>1</v>
      </c>
      <c r="F940">
        <v>0</v>
      </c>
      <c r="G940">
        <v>3</v>
      </c>
      <c r="H940">
        <v>3</v>
      </c>
      <c r="I940">
        <v>2</v>
      </c>
      <c r="J940">
        <v>1</v>
      </c>
      <c r="K940">
        <v>0</v>
      </c>
      <c r="L940">
        <v>4</v>
      </c>
      <c r="M940">
        <v>3</v>
      </c>
      <c r="N940">
        <v>2</v>
      </c>
      <c r="O940">
        <v>2</v>
      </c>
      <c r="P940">
        <v>2</v>
      </c>
      <c r="Q940">
        <v>2</v>
      </c>
      <c r="R940">
        <f t="array" ref="R940">SUM(B940:Q940*TRANSPOSE($V$18:$V$33))+$V$17</f>
        <v>-4.6559426233493628E-2</v>
      </c>
      <c r="S940" s="9">
        <f t="shared" si="14"/>
        <v>0.48836345192304564</v>
      </c>
    </row>
    <row r="941" spans="1:19" x14ac:dyDescent="0.3">
      <c r="A941">
        <v>1</v>
      </c>
      <c r="B941">
        <v>32</v>
      </c>
      <c r="C941">
        <v>1</v>
      </c>
      <c r="D941">
        <v>7</v>
      </c>
      <c r="E941">
        <v>4</v>
      </c>
      <c r="F941">
        <v>0</v>
      </c>
      <c r="G941">
        <v>3</v>
      </c>
      <c r="H941">
        <v>3</v>
      </c>
      <c r="I941">
        <v>1</v>
      </c>
      <c r="J941">
        <v>1</v>
      </c>
      <c r="K941">
        <v>0</v>
      </c>
      <c r="L941">
        <v>1</v>
      </c>
      <c r="M941">
        <v>3</v>
      </c>
      <c r="N941">
        <v>10</v>
      </c>
      <c r="O941">
        <v>4</v>
      </c>
      <c r="P941">
        <v>1</v>
      </c>
      <c r="Q941">
        <v>1</v>
      </c>
      <c r="R941">
        <f t="array" ref="R941">SUM(B941:Q941*TRANSPOSE($V$18:$V$33))+$V$17</f>
        <v>7.6147856599504848E-2</v>
      </c>
      <c r="S941" s="9">
        <f t="shared" si="14"/>
        <v>0.51902579969170803</v>
      </c>
    </row>
    <row r="942" spans="1:19" x14ac:dyDescent="0.3">
      <c r="A942">
        <v>1</v>
      </c>
      <c r="B942">
        <v>39</v>
      </c>
      <c r="C942">
        <v>1</v>
      </c>
      <c r="D942">
        <v>23</v>
      </c>
      <c r="E942">
        <v>3</v>
      </c>
      <c r="F942">
        <v>0</v>
      </c>
      <c r="G942">
        <v>3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3</v>
      </c>
      <c r="N942">
        <v>5</v>
      </c>
      <c r="O942">
        <v>2</v>
      </c>
      <c r="P942">
        <v>0</v>
      </c>
      <c r="Q942">
        <v>3</v>
      </c>
      <c r="R942">
        <f t="array" ref="R942">SUM(B942:Q942*TRANSPOSE($V$18:$V$33))+$V$17</f>
        <v>0.24557389273139651</v>
      </c>
      <c r="S942" s="9">
        <f t="shared" si="14"/>
        <v>0.56108051639018419</v>
      </c>
    </row>
    <row r="943" spans="1:19" x14ac:dyDescent="0.3">
      <c r="A943">
        <v>0</v>
      </c>
      <c r="B943">
        <v>30</v>
      </c>
      <c r="C943">
        <v>1</v>
      </c>
      <c r="D943">
        <v>6</v>
      </c>
      <c r="E943">
        <v>1</v>
      </c>
      <c r="F943">
        <v>1</v>
      </c>
      <c r="G943">
        <v>2</v>
      </c>
      <c r="H943">
        <v>4</v>
      </c>
      <c r="I943">
        <v>1</v>
      </c>
      <c r="J943">
        <v>0</v>
      </c>
      <c r="K943">
        <v>0</v>
      </c>
      <c r="L943">
        <v>1</v>
      </c>
      <c r="M943">
        <v>3</v>
      </c>
      <c r="N943">
        <v>9</v>
      </c>
      <c r="O943">
        <v>2</v>
      </c>
      <c r="P943">
        <v>6</v>
      </c>
      <c r="Q943">
        <v>7</v>
      </c>
      <c r="R943">
        <f t="array" ref="R943">SUM(B943:Q943*TRANSPOSE($V$18:$V$33))+$V$17</f>
        <v>0.18910673997880012</v>
      </c>
      <c r="S943" s="9">
        <f t="shared" si="14"/>
        <v>0.54713143885478266</v>
      </c>
    </row>
    <row r="944" spans="1:19" x14ac:dyDescent="0.3">
      <c r="A944">
        <v>0</v>
      </c>
      <c r="B944">
        <v>36</v>
      </c>
      <c r="C944">
        <v>1</v>
      </c>
      <c r="D944">
        <v>10</v>
      </c>
      <c r="E944">
        <v>4</v>
      </c>
      <c r="F944">
        <v>1</v>
      </c>
      <c r="G944">
        <v>3</v>
      </c>
      <c r="H944">
        <v>3</v>
      </c>
      <c r="I944">
        <v>1</v>
      </c>
      <c r="J944">
        <v>3</v>
      </c>
      <c r="K944">
        <v>0</v>
      </c>
      <c r="L944">
        <v>1</v>
      </c>
      <c r="M944">
        <v>3</v>
      </c>
      <c r="N944">
        <v>7</v>
      </c>
      <c r="O944">
        <v>7</v>
      </c>
      <c r="P944">
        <v>1</v>
      </c>
      <c r="Q944">
        <v>7</v>
      </c>
      <c r="R944">
        <f t="array" ref="R944">SUM(B944:Q944*TRANSPOSE($V$18:$V$33))+$V$17</f>
        <v>-4.9221566064433286E-2</v>
      </c>
      <c r="S944" s="9">
        <f t="shared" si="14"/>
        <v>0.48769836740543887</v>
      </c>
    </row>
    <row r="945" spans="1:19" x14ac:dyDescent="0.3">
      <c r="A945">
        <v>0</v>
      </c>
      <c r="B945">
        <v>46</v>
      </c>
      <c r="C945">
        <v>0</v>
      </c>
      <c r="D945">
        <v>1</v>
      </c>
      <c r="E945">
        <v>4</v>
      </c>
      <c r="F945">
        <v>1</v>
      </c>
      <c r="G945">
        <v>3</v>
      </c>
      <c r="H945">
        <v>1</v>
      </c>
      <c r="I945">
        <v>0</v>
      </c>
      <c r="J945">
        <v>6</v>
      </c>
      <c r="K945">
        <v>0</v>
      </c>
      <c r="L945">
        <v>3</v>
      </c>
      <c r="M945">
        <v>4</v>
      </c>
      <c r="N945">
        <v>7</v>
      </c>
      <c r="O945">
        <v>6</v>
      </c>
      <c r="P945">
        <v>5</v>
      </c>
      <c r="Q945">
        <v>7</v>
      </c>
      <c r="R945">
        <f t="array" ref="R945">SUM(B945:Q945*TRANSPOSE($V$18:$V$33))+$V$17</f>
        <v>-4.5080487407367364E-4</v>
      </c>
      <c r="S945" s="9">
        <f t="shared" si="14"/>
        <v>0.4998873104687333</v>
      </c>
    </row>
    <row r="946" spans="1:19" x14ac:dyDescent="0.3">
      <c r="A946">
        <v>0</v>
      </c>
      <c r="B946">
        <v>28</v>
      </c>
      <c r="C946">
        <v>1</v>
      </c>
      <c r="D946">
        <v>1</v>
      </c>
      <c r="E946">
        <v>3</v>
      </c>
      <c r="F946">
        <v>1</v>
      </c>
      <c r="G946">
        <v>1</v>
      </c>
      <c r="H946">
        <v>4</v>
      </c>
      <c r="I946">
        <v>1</v>
      </c>
      <c r="J946">
        <v>0</v>
      </c>
      <c r="K946">
        <v>0</v>
      </c>
      <c r="L946">
        <v>1</v>
      </c>
      <c r="M946">
        <v>3</v>
      </c>
      <c r="N946">
        <v>9</v>
      </c>
      <c r="O946">
        <v>8</v>
      </c>
      <c r="P946">
        <v>7</v>
      </c>
      <c r="Q946">
        <v>5</v>
      </c>
      <c r="R946">
        <f t="array" ref="R946">SUM(B946:Q946*TRANSPOSE($V$18:$V$33))+$V$17</f>
        <v>0.13183393770288754</v>
      </c>
      <c r="S946" s="9">
        <f t="shared" si="14"/>
        <v>0.53290742938684743</v>
      </c>
    </row>
    <row r="947" spans="1:19" x14ac:dyDescent="0.3">
      <c r="A947">
        <v>0</v>
      </c>
      <c r="B947">
        <v>50</v>
      </c>
      <c r="C947">
        <v>1</v>
      </c>
      <c r="D947">
        <v>28</v>
      </c>
      <c r="E947">
        <v>4</v>
      </c>
      <c r="F947">
        <v>1</v>
      </c>
      <c r="G947">
        <v>3</v>
      </c>
      <c r="H947">
        <v>1</v>
      </c>
      <c r="I947">
        <v>1</v>
      </c>
      <c r="J947">
        <v>4</v>
      </c>
      <c r="K947">
        <v>1</v>
      </c>
      <c r="L947">
        <v>2</v>
      </c>
      <c r="M947">
        <v>3</v>
      </c>
      <c r="N947">
        <v>3</v>
      </c>
      <c r="O947">
        <v>2</v>
      </c>
      <c r="P947">
        <v>1</v>
      </c>
      <c r="Q947">
        <v>2</v>
      </c>
      <c r="R947">
        <f t="array" ref="R947">SUM(B947:Q947*TRANSPOSE($V$18:$V$33))+$V$17</f>
        <v>0.30444397950630064</v>
      </c>
      <c r="S947" s="9">
        <f t="shared" si="14"/>
        <v>0.57552081201679828</v>
      </c>
    </row>
    <row r="948" spans="1:19" x14ac:dyDescent="0.3">
      <c r="A948">
        <v>1</v>
      </c>
      <c r="B948">
        <v>40</v>
      </c>
      <c r="C948">
        <v>2</v>
      </c>
      <c r="D948">
        <v>25</v>
      </c>
      <c r="E948">
        <v>4</v>
      </c>
      <c r="F948">
        <v>0</v>
      </c>
      <c r="G948">
        <v>2</v>
      </c>
      <c r="H948">
        <v>2</v>
      </c>
      <c r="I948">
        <v>0</v>
      </c>
      <c r="J948">
        <v>2</v>
      </c>
      <c r="K948">
        <v>1</v>
      </c>
      <c r="L948">
        <v>3</v>
      </c>
      <c r="M948">
        <v>3</v>
      </c>
      <c r="N948">
        <v>5</v>
      </c>
      <c r="O948">
        <v>4</v>
      </c>
      <c r="P948">
        <v>1</v>
      </c>
      <c r="Q948">
        <v>0</v>
      </c>
      <c r="R948">
        <f t="array" ref="R948">SUM(B948:Q948*TRANSPOSE($V$18:$V$33))+$V$17</f>
        <v>0.48565661129999921</v>
      </c>
      <c r="S948" s="9">
        <f t="shared" si="14"/>
        <v>0.61907083378444183</v>
      </c>
    </row>
    <row r="949" spans="1:19" x14ac:dyDescent="0.3">
      <c r="A949">
        <v>1</v>
      </c>
      <c r="B949">
        <v>52</v>
      </c>
      <c r="C949">
        <v>2</v>
      </c>
      <c r="D949">
        <v>5</v>
      </c>
      <c r="E949">
        <v>2</v>
      </c>
      <c r="F949">
        <v>0</v>
      </c>
      <c r="G949">
        <v>3</v>
      </c>
      <c r="H949">
        <v>2</v>
      </c>
      <c r="I949">
        <v>0</v>
      </c>
      <c r="J949">
        <v>9</v>
      </c>
      <c r="K949">
        <v>1</v>
      </c>
      <c r="L949">
        <v>3</v>
      </c>
      <c r="M949">
        <v>2</v>
      </c>
      <c r="N949">
        <v>8</v>
      </c>
      <c r="O949">
        <v>7</v>
      </c>
      <c r="P949">
        <v>7</v>
      </c>
      <c r="Q949">
        <v>7</v>
      </c>
      <c r="R949">
        <f t="array" ref="R949">SUM(B949:Q949*TRANSPOSE($V$18:$V$33))+$V$17</f>
        <v>0.45768664002465315</v>
      </c>
      <c r="S949" s="9">
        <f t="shared" si="14"/>
        <v>0.61245397602406293</v>
      </c>
    </row>
    <row r="950" spans="1:19" x14ac:dyDescent="0.3">
      <c r="A950">
        <v>0</v>
      </c>
      <c r="B950">
        <v>30</v>
      </c>
      <c r="C950">
        <v>1</v>
      </c>
      <c r="D950">
        <v>17</v>
      </c>
      <c r="E950">
        <v>2</v>
      </c>
      <c r="F950">
        <v>1</v>
      </c>
      <c r="G950">
        <v>3</v>
      </c>
      <c r="H950">
        <v>1</v>
      </c>
      <c r="I950">
        <v>1</v>
      </c>
      <c r="J950">
        <v>1</v>
      </c>
      <c r="K950">
        <v>1</v>
      </c>
      <c r="L950">
        <v>4</v>
      </c>
      <c r="M950">
        <v>3</v>
      </c>
      <c r="N950">
        <v>9</v>
      </c>
      <c r="O950">
        <v>1</v>
      </c>
      <c r="P950">
        <v>0</v>
      </c>
      <c r="Q950">
        <v>8</v>
      </c>
      <c r="R950">
        <f t="array" ref="R950">SUM(B950:Q950*TRANSPOSE($V$18:$V$33))+$V$17</f>
        <v>0.34334768266150539</v>
      </c>
      <c r="S950" s="9">
        <f t="shared" si="14"/>
        <v>0.58499484245580369</v>
      </c>
    </row>
    <row r="951" spans="1:19" x14ac:dyDescent="0.3">
      <c r="A951">
        <v>0</v>
      </c>
      <c r="B951">
        <v>39</v>
      </c>
      <c r="C951">
        <v>1</v>
      </c>
      <c r="D951">
        <v>18</v>
      </c>
      <c r="E951">
        <v>1</v>
      </c>
      <c r="F951">
        <v>0</v>
      </c>
      <c r="G951">
        <v>3</v>
      </c>
      <c r="H951">
        <v>3</v>
      </c>
      <c r="I951">
        <v>0</v>
      </c>
      <c r="J951">
        <v>0</v>
      </c>
      <c r="K951">
        <v>0</v>
      </c>
      <c r="L951">
        <v>1</v>
      </c>
      <c r="M951">
        <v>3</v>
      </c>
      <c r="N951">
        <v>8</v>
      </c>
      <c r="O951">
        <v>7</v>
      </c>
      <c r="P951">
        <v>1</v>
      </c>
      <c r="Q951">
        <v>7</v>
      </c>
      <c r="R951">
        <f t="array" ref="R951">SUM(B951:Q951*TRANSPOSE($V$18:$V$33))+$V$17</f>
        <v>0.15222226990407184</v>
      </c>
      <c r="S951" s="9">
        <f t="shared" si="14"/>
        <v>0.53797833026159869</v>
      </c>
    </row>
    <row r="952" spans="1:19" x14ac:dyDescent="0.3">
      <c r="A952">
        <v>0</v>
      </c>
      <c r="B952">
        <v>31</v>
      </c>
      <c r="C952">
        <v>2</v>
      </c>
      <c r="D952">
        <v>2</v>
      </c>
      <c r="E952">
        <v>4</v>
      </c>
      <c r="F952">
        <v>1</v>
      </c>
      <c r="G952">
        <v>3</v>
      </c>
      <c r="H952">
        <v>3</v>
      </c>
      <c r="I952">
        <v>2</v>
      </c>
      <c r="J952">
        <v>1</v>
      </c>
      <c r="K952">
        <v>1</v>
      </c>
      <c r="L952">
        <v>1</v>
      </c>
      <c r="M952">
        <v>2</v>
      </c>
      <c r="N952">
        <v>10</v>
      </c>
      <c r="O952">
        <v>8</v>
      </c>
      <c r="P952">
        <v>9</v>
      </c>
      <c r="Q952">
        <v>6</v>
      </c>
      <c r="R952">
        <f t="array" ref="R952">SUM(B952:Q952*TRANSPOSE($V$18:$V$33))+$V$17</f>
        <v>0.22962406224947962</v>
      </c>
      <c r="S952" s="9">
        <f t="shared" si="14"/>
        <v>0.55714922589909099</v>
      </c>
    </row>
    <row r="953" spans="1:19" x14ac:dyDescent="0.3">
      <c r="A953">
        <v>0</v>
      </c>
      <c r="B953">
        <v>41</v>
      </c>
      <c r="C953">
        <v>2</v>
      </c>
      <c r="D953">
        <v>10</v>
      </c>
      <c r="E953">
        <v>3</v>
      </c>
      <c r="F953">
        <v>0</v>
      </c>
      <c r="G953">
        <v>1</v>
      </c>
      <c r="H953">
        <v>2</v>
      </c>
      <c r="I953">
        <v>0</v>
      </c>
      <c r="J953">
        <v>1</v>
      </c>
      <c r="K953">
        <v>0</v>
      </c>
      <c r="L953">
        <v>1</v>
      </c>
      <c r="M953">
        <v>3</v>
      </c>
      <c r="N953">
        <v>19</v>
      </c>
      <c r="O953">
        <v>2</v>
      </c>
      <c r="P953">
        <v>11</v>
      </c>
      <c r="Q953">
        <v>9</v>
      </c>
      <c r="R953">
        <f t="array" ref="R953">SUM(B953:Q953*TRANSPOSE($V$18:$V$33))+$V$17</f>
        <v>0.41263619186591394</v>
      </c>
      <c r="S953" s="9">
        <f t="shared" si="14"/>
        <v>0.60170956610105419</v>
      </c>
    </row>
    <row r="954" spans="1:19" x14ac:dyDescent="0.3">
      <c r="A954">
        <v>1</v>
      </c>
      <c r="B954">
        <v>31</v>
      </c>
      <c r="C954">
        <v>2</v>
      </c>
      <c r="D954">
        <v>1</v>
      </c>
      <c r="E954">
        <v>4</v>
      </c>
      <c r="F954">
        <v>1</v>
      </c>
      <c r="G954">
        <v>3</v>
      </c>
      <c r="H954">
        <v>2</v>
      </c>
      <c r="I954">
        <v>0</v>
      </c>
      <c r="J954">
        <v>1</v>
      </c>
      <c r="K954">
        <v>1</v>
      </c>
      <c r="L954">
        <v>1</v>
      </c>
      <c r="M954">
        <v>4</v>
      </c>
      <c r="N954">
        <v>3</v>
      </c>
      <c r="O954">
        <v>2</v>
      </c>
      <c r="P954">
        <v>2</v>
      </c>
      <c r="Q954">
        <v>2</v>
      </c>
      <c r="R954">
        <f t="array" ref="R954">SUM(B954:Q954*TRANSPOSE($V$18:$V$33))+$V$17</f>
        <v>0.37017139703572477</v>
      </c>
      <c r="S954" s="9">
        <f t="shared" si="14"/>
        <v>0.59149111941719557</v>
      </c>
    </row>
    <row r="955" spans="1:19" x14ac:dyDescent="0.3">
      <c r="A955">
        <v>1</v>
      </c>
      <c r="B955">
        <v>44</v>
      </c>
      <c r="C955">
        <v>1</v>
      </c>
      <c r="D955">
        <v>3</v>
      </c>
      <c r="E955">
        <v>1</v>
      </c>
      <c r="F955">
        <v>0</v>
      </c>
      <c r="G955">
        <v>3</v>
      </c>
      <c r="H955">
        <v>1</v>
      </c>
      <c r="I955">
        <v>1</v>
      </c>
      <c r="J955">
        <v>4</v>
      </c>
      <c r="K955">
        <v>0</v>
      </c>
      <c r="L955">
        <v>3</v>
      </c>
      <c r="M955">
        <v>4</v>
      </c>
      <c r="N955">
        <v>3</v>
      </c>
      <c r="O955">
        <v>2</v>
      </c>
      <c r="P955">
        <v>1</v>
      </c>
      <c r="Q955">
        <v>2</v>
      </c>
      <c r="R955">
        <f t="array" ref="R955">SUM(B955:Q955*TRANSPOSE($V$18:$V$33))+$V$17</f>
        <v>0.15318628215429764</v>
      </c>
      <c r="S955" s="9">
        <f t="shared" si="14"/>
        <v>0.53821790924458102</v>
      </c>
    </row>
    <row r="956" spans="1:19" x14ac:dyDescent="0.3">
      <c r="A956">
        <v>0</v>
      </c>
      <c r="B956">
        <v>42</v>
      </c>
      <c r="C956">
        <v>1</v>
      </c>
      <c r="D956">
        <v>2</v>
      </c>
      <c r="E956">
        <v>3</v>
      </c>
      <c r="F956">
        <v>0</v>
      </c>
      <c r="G956">
        <v>3</v>
      </c>
      <c r="H956">
        <v>3</v>
      </c>
      <c r="I956">
        <v>1</v>
      </c>
      <c r="J956">
        <v>0</v>
      </c>
      <c r="K956">
        <v>1</v>
      </c>
      <c r="L956">
        <v>4</v>
      </c>
      <c r="M956">
        <v>2</v>
      </c>
      <c r="N956">
        <v>20</v>
      </c>
      <c r="O956">
        <v>8</v>
      </c>
      <c r="P956">
        <v>2</v>
      </c>
      <c r="Q956">
        <v>10</v>
      </c>
      <c r="R956">
        <f t="array" ref="R956">SUM(B956:Q956*TRANSPOSE($V$18:$V$33))+$V$17</f>
        <v>9.8562829737657509E-2</v>
      </c>
      <c r="S956" s="9">
        <f t="shared" si="14"/>
        <v>0.52461823018529197</v>
      </c>
    </row>
    <row r="957" spans="1:19" x14ac:dyDescent="0.3">
      <c r="A957">
        <v>0</v>
      </c>
      <c r="B957">
        <v>55</v>
      </c>
      <c r="C957">
        <v>1</v>
      </c>
      <c r="D957">
        <v>2</v>
      </c>
      <c r="E957">
        <v>4</v>
      </c>
      <c r="F957">
        <v>1</v>
      </c>
      <c r="G957">
        <v>1</v>
      </c>
      <c r="H957">
        <v>3</v>
      </c>
      <c r="I957">
        <v>1</v>
      </c>
      <c r="J957">
        <v>4</v>
      </c>
      <c r="K957">
        <v>0</v>
      </c>
      <c r="L957">
        <v>4</v>
      </c>
      <c r="M957">
        <v>3</v>
      </c>
      <c r="N957">
        <v>19</v>
      </c>
      <c r="O957">
        <v>9</v>
      </c>
      <c r="P957">
        <v>9</v>
      </c>
      <c r="Q957">
        <v>11</v>
      </c>
      <c r="R957">
        <f t="array" ref="R957">SUM(B957:Q957*TRANSPOSE($V$18:$V$33))+$V$17</f>
        <v>-7.4131941097711707E-2</v>
      </c>
      <c r="S957" s="9">
        <f t="shared" si="14"/>
        <v>0.4814774164096699</v>
      </c>
    </row>
    <row r="958" spans="1:19" x14ac:dyDescent="0.3">
      <c r="A958">
        <v>0</v>
      </c>
      <c r="B958">
        <v>56</v>
      </c>
      <c r="C958">
        <v>0</v>
      </c>
      <c r="D958">
        <v>8</v>
      </c>
      <c r="E958">
        <v>4</v>
      </c>
      <c r="F958">
        <v>0</v>
      </c>
      <c r="G958">
        <v>3</v>
      </c>
      <c r="H958">
        <v>2</v>
      </c>
      <c r="I958">
        <v>0</v>
      </c>
      <c r="J958">
        <v>6</v>
      </c>
      <c r="K958">
        <v>0</v>
      </c>
      <c r="L958">
        <v>1</v>
      </c>
      <c r="M958">
        <v>3</v>
      </c>
      <c r="N958">
        <v>7</v>
      </c>
      <c r="O958">
        <v>3</v>
      </c>
      <c r="P958">
        <v>7</v>
      </c>
      <c r="Q958">
        <v>7</v>
      </c>
      <c r="R958">
        <f t="array" ref="R958">SUM(B958:Q958*TRANSPOSE($V$18:$V$33))+$V$17</f>
        <v>8.3395958562206718E-2</v>
      </c>
      <c r="S958" s="9">
        <f t="shared" si="14"/>
        <v>0.52083475655149791</v>
      </c>
    </row>
    <row r="959" spans="1:19" x14ac:dyDescent="0.3">
      <c r="A959">
        <v>0</v>
      </c>
      <c r="B959">
        <v>40</v>
      </c>
      <c r="C959">
        <v>1</v>
      </c>
      <c r="D959">
        <v>16</v>
      </c>
      <c r="E959">
        <v>3</v>
      </c>
      <c r="F959">
        <v>0</v>
      </c>
      <c r="G959">
        <v>3</v>
      </c>
      <c r="H959">
        <v>3</v>
      </c>
      <c r="I959">
        <v>2</v>
      </c>
      <c r="J959">
        <v>9</v>
      </c>
      <c r="K959">
        <v>0</v>
      </c>
      <c r="L959">
        <v>2</v>
      </c>
      <c r="M959">
        <v>3</v>
      </c>
      <c r="N959">
        <v>4</v>
      </c>
      <c r="O959">
        <v>2</v>
      </c>
      <c r="P959">
        <v>0</v>
      </c>
      <c r="Q959">
        <v>0</v>
      </c>
      <c r="R959">
        <f t="array" ref="R959">SUM(B959:Q959*TRANSPOSE($V$18:$V$33))+$V$17</f>
        <v>0.11956171987443909</v>
      </c>
      <c r="S959" s="9">
        <f t="shared" si="14"/>
        <v>0.52985178568922253</v>
      </c>
    </row>
    <row r="960" spans="1:19" x14ac:dyDescent="0.3">
      <c r="A960">
        <v>0</v>
      </c>
      <c r="B960">
        <v>34</v>
      </c>
      <c r="C960">
        <v>1</v>
      </c>
      <c r="D960">
        <v>9</v>
      </c>
      <c r="E960">
        <v>4</v>
      </c>
      <c r="F960">
        <v>0</v>
      </c>
      <c r="G960">
        <v>3</v>
      </c>
      <c r="H960">
        <v>4</v>
      </c>
      <c r="I960">
        <v>2</v>
      </c>
      <c r="J960">
        <v>0</v>
      </c>
      <c r="K960">
        <v>0</v>
      </c>
      <c r="L960">
        <v>4</v>
      </c>
      <c r="M960">
        <v>2</v>
      </c>
      <c r="N960">
        <v>9</v>
      </c>
      <c r="O960">
        <v>7</v>
      </c>
      <c r="P960">
        <v>1</v>
      </c>
      <c r="Q960">
        <v>6</v>
      </c>
      <c r="R960">
        <f t="array" ref="R960">SUM(B960:Q960*TRANSPOSE($V$18:$V$33))+$V$17</f>
        <v>-0.17557294608112484</v>
      </c>
      <c r="S960" s="9">
        <f t="shared" si="14"/>
        <v>0.45622368703055743</v>
      </c>
    </row>
    <row r="961" spans="1:19" x14ac:dyDescent="0.3">
      <c r="A961">
        <v>0</v>
      </c>
      <c r="B961">
        <v>40</v>
      </c>
      <c r="C961">
        <v>1</v>
      </c>
      <c r="D961">
        <v>2</v>
      </c>
      <c r="E961">
        <v>3</v>
      </c>
      <c r="F961">
        <v>0</v>
      </c>
      <c r="G961">
        <v>3</v>
      </c>
      <c r="H961">
        <v>4</v>
      </c>
      <c r="I961">
        <v>0</v>
      </c>
      <c r="J961">
        <v>1</v>
      </c>
      <c r="K961">
        <v>0</v>
      </c>
      <c r="L961">
        <v>3</v>
      </c>
      <c r="M961">
        <v>3</v>
      </c>
      <c r="N961">
        <v>9</v>
      </c>
      <c r="O961">
        <v>8</v>
      </c>
      <c r="P961">
        <v>8</v>
      </c>
      <c r="Q961">
        <v>8</v>
      </c>
      <c r="R961">
        <f t="array" ref="R961">SUM(B961:Q961*TRANSPOSE($V$18:$V$33))+$V$17</f>
        <v>6.0772687661362346E-3</v>
      </c>
      <c r="S961" s="9">
        <f t="shared" si="14"/>
        <v>0.50151915498760691</v>
      </c>
    </row>
    <row r="962" spans="1:19" x14ac:dyDescent="0.3">
      <c r="A962">
        <v>0</v>
      </c>
      <c r="B962">
        <v>41</v>
      </c>
      <c r="C962">
        <v>2</v>
      </c>
      <c r="D962">
        <v>1</v>
      </c>
      <c r="E962">
        <v>3</v>
      </c>
      <c r="F962">
        <v>1</v>
      </c>
      <c r="G962">
        <v>3</v>
      </c>
      <c r="H962">
        <v>1</v>
      </c>
      <c r="I962">
        <v>2</v>
      </c>
      <c r="J962">
        <v>0</v>
      </c>
      <c r="K962">
        <v>0</v>
      </c>
      <c r="L962">
        <v>4</v>
      </c>
      <c r="M962">
        <v>3</v>
      </c>
      <c r="N962">
        <v>9</v>
      </c>
      <c r="O962">
        <v>3</v>
      </c>
      <c r="P962">
        <v>1</v>
      </c>
      <c r="Q962">
        <v>7</v>
      </c>
      <c r="R962">
        <f t="array" ref="R962">SUM(B962:Q962*TRANSPOSE($V$18:$V$33))+$V$17</f>
        <v>-8.6340655169107494E-2</v>
      </c>
      <c r="S962" s="9">
        <f t="shared" si="14"/>
        <v>0.47843046935472866</v>
      </c>
    </row>
    <row r="963" spans="1:19" x14ac:dyDescent="0.3">
      <c r="A963">
        <v>0</v>
      </c>
      <c r="B963">
        <v>35</v>
      </c>
      <c r="C963">
        <v>1</v>
      </c>
      <c r="D963">
        <v>4</v>
      </c>
      <c r="E963">
        <v>3</v>
      </c>
      <c r="F963">
        <v>0</v>
      </c>
      <c r="G963">
        <v>3</v>
      </c>
      <c r="H963">
        <v>3</v>
      </c>
      <c r="I963">
        <v>0</v>
      </c>
      <c r="J963">
        <v>1</v>
      </c>
      <c r="K963">
        <v>1</v>
      </c>
      <c r="L963">
        <v>2</v>
      </c>
      <c r="M963">
        <v>3</v>
      </c>
      <c r="N963">
        <v>9</v>
      </c>
      <c r="O963">
        <v>6</v>
      </c>
      <c r="P963">
        <v>1</v>
      </c>
      <c r="Q963">
        <v>1</v>
      </c>
      <c r="R963">
        <f t="array" ref="R963">SUM(B963:Q963*TRANSPOSE($V$18:$V$33))+$V$17</f>
        <v>0.3314061049877709</v>
      </c>
      <c r="S963" s="9">
        <f t="shared" ref="S963:S1026" si="15">$X$1^R963/(1+$X$1^R963)</f>
        <v>0.58209310565774386</v>
      </c>
    </row>
    <row r="964" spans="1:19" x14ac:dyDescent="0.3">
      <c r="A964">
        <v>0</v>
      </c>
      <c r="B964">
        <v>51</v>
      </c>
      <c r="C964">
        <v>0</v>
      </c>
      <c r="D964">
        <v>5</v>
      </c>
      <c r="E964">
        <v>3</v>
      </c>
      <c r="F964">
        <v>0</v>
      </c>
      <c r="G964">
        <v>3</v>
      </c>
      <c r="H964">
        <v>2</v>
      </c>
      <c r="I964">
        <v>2</v>
      </c>
      <c r="J964">
        <v>1</v>
      </c>
      <c r="K964">
        <v>1</v>
      </c>
      <c r="L964">
        <v>2</v>
      </c>
      <c r="M964">
        <v>3</v>
      </c>
      <c r="N964">
        <v>33</v>
      </c>
      <c r="O964">
        <v>9</v>
      </c>
      <c r="P964">
        <v>0</v>
      </c>
      <c r="Q964">
        <v>10</v>
      </c>
      <c r="R964">
        <f t="array" ref="R964">SUM(B964:Q964*TRANSPOSE($V$18:$V$33))+$V$17</f>
        <v>-6.4028948837173694E-3</v>
      </c>
      <c r="S964" s="9">
        <f t="shared" si="15"/>
        <v>0.49839944771596711</v>
      </c>
    </row>
    <row r="965" spans="1:19" x14ac:dyDescent="0.3">
      <c r="A965">
        <v>0</v>
      </c>
      <c r="B965">
        <v>38</v>
      </c>
      <c r="C965">
        <v>2</v>
      </c>
      <c r="D965">
        <v>2</v>
      </c>
      <c r="E965">
        <v>2</v>
      </c>
      <c r="F965">
        <v>1</v>
      </c>
      <c r="G965">
        <v>3</v>
      </c>
      <c r="H965">
        <v>1</v>
      </c>
      <c r="I965">
        <v>2</v>
      </c>
      <c r="J965">
        <v>3</v>
      </c>
      <c r="K965">
        <v>0</v>
      </c>
      <c r="L965">
        <v>4</v>
      </c>
      <c r="M965">
        <v>3</v>
      </c>
      <c r="N965">
        <v>7</v>
      </c>
      <c r="O965">
        <v>7</v>
      </c>
      <c r="P965">
        <v>1</v>
      </c>
      <c r="Q965">
        <v>7</v>
      </c>
      <c r="R965">
        <f t="array" ref="R965">SUM(B965:Q965*TRANSPOSE($V$18:$V$33))+$V$17</f>
        <v>-2.9178178985291847E-2</v>
      </c>
      <c r="S965" s="9">
        <f t="shared" si="15"/>
        <v>0.49270672890559641</v>
      </c>
    </row>
    <row r="966" spans="1:19" x14ac:dyDescent="0.3">
      <c r="A966">
        <v>0</v>
      </c>
      <c r="B966">
        <v>34</v>
      </c>
      <c r="C966">
        <v>2</v>
      </c>
      <c r="D966">
        <v>15</v>
      </c>
      <c r="E966">
        <v>3</v>
      </c>
      <c r="F966">
        <v>1</v>
      </c>
      <c r="G966">
        <v>3</v>
      </c>
      <c r="H966">
        <v>1</v>
      </c>
      <c r="I966">
        <v>0</v>
      </c>
      <c r="J966">
        <v>1</v>
      </c>
      <c r="K966">
        <v>0</v>
      </c>
      <c r="L966">
        <v>4</v>
      </c>
      <c r="M966">
        <v>4</v>
      </c>
      <c r="N966">
        <v>10</v>
      </c>
      <c r="O966">
        <v>8</v>
      </c>
      <c r="P966">
        <v>9</v>
      </c>
      <c r="Q966">
        <v>6</v>
      </c>
      <c r="R966">
        <f t="array" ref="R966">SUM(B966:Q966*TRANSPOSE($V$18:$V$33))+$V$17</f>
        <v>0.1903657921700409</v>
      </c>
      <c r="S966" s="9">
        <f t="shared" si="15"/>
        <v>0.54744335418402679</v>
      </c>
    </row>
    <row r="967" spans="1:19" x14ac:dyDescent="0.3">
      <c r="A967">
        <v>0</v>
      </c>
      <c r="B967">
        <v>25</v>
      </c>
      <c r="C967">
        <v>1</v>
      </c>
      <c r="D967">
        <v>19</v>
      </c>
      <c r="E967">
        <v>4</v>
      </c>
      <c r="F967">
        <v>0</v>
      </c>
      <c r="G967">
        <v>3</v>
      </c>
      <c r="H967">
        <v>4</v>
      </c>
      <c r="I967">
        <v>1</v>
      </c>
      <c r="J967">
        <v>3</v>
      </c>
      <c r="K967">
        <v>0</v>
      </c>
      <c r="L967">
        <v>3</v>
      </c>
      <c r="M967">
        <v>2</v>
      </c>
      <c r="N967">
        <v>3</v>
      </c>
      <c r="O967">
        <v>2</v>
      </c>
      <c r="P967">
        <v>1</v>
      </c>
      <c r="Q967">
        <v>2</v>
      </c>
      <c r="R967">
        <f t="array" ref="R967">SUM(B967:Q967*TRANSPOSE($V$18:$V$33))+$V$17</f>
        <v>0.1369334275858789</v>
      </c>
      <c r="S967" s="9">
        <f t="shared" si="15"/>
        <v>0.53417643233376411</v>
      </c>
    </row>
    <row r="968" spans="1:19" x14ac:dyDescent="0.3">
      <c r="A968">
        <v>1</v>
      </c>
      <c r="B968">
        <v>58</v>
      </c>
      <c r="C968">
        <v>1</v>
      </c>
      <c r="D968">
        <v>7</v>
      </c>
      <c r="E968">
        <v>3</v>
      </c>
      <c r="F968">
        <v>1</v>
      </c>
      <c r="G968">
        <v>2</v>
      </c>
      <c r="H968">
        <v>1</v>
      </c>
      <c r="I968">
        <v>1</v>
      </c>
      <c r="J968">
        <v>7</v>
      </c>
      <c r="K968">
        <v>1</v>
      </c>
      <c r="L968">
        <v>4</v>
      </c>
      <c r="M968">
        <v>2</v>
      </c>
      <c r="N968">
        <v>10</v>
      </c>
      <c r="O968">
        <v>9</v>
      </c>
      <c r="P968">
        <v>5</v>
      </c>
      <c r="Q968">
        <v>9</v>
      </c>
      <c r="R968">
        <f t="array" ref="R968">SUM(B968:Q968*TRANSPOSE($V$18:$V$33))+$V$17</f>
        <v>0.22402033931167786</v>
      </c>
      <c r="S968" s="9">
        <f t="shared" si="15"/>
        <v>0.55576630125583071</v>
      </c>
    </row>
    <row r="969" spans="1:19" x14ac:dyDescent="0.3">
      <c r="A969">
        <v>0</v>
      </c>
      <c r="B969">
        <v>40</v>
      </c>
      <c r="C969">
        <v>1</v>
      </c>
      <c r="D969">
        <v>1</v>
      </c>
      <c r="E969">
        <v>2</v>
      </c>
      <c r="F969">
        <v>0</v>
      </c>
      <c r="G969">
        <v>3</v>
      </c>
      <c r="H969">
        <v>2</v>
      </c>
      <c r="I969">
        <v>1</v>
      </c>
      <c r="J969">
        <v>3</v>
      </c>
      <c r="K969">
        <v>0</v>
      </c>
      <c r="L969">
        <v>3</v>
      </c>
      <c r="M969">
        <v>3</v>
      </c>
      <c r="N969">
        <v>4</v>
      </c>
      <c r="O969">
        <v>2</v>
      </c>
      <c r="P969">
        <v>0</v>
      </c>
      <c r="Q969">
        <v>3</v>
      </c>
      <c r="R969">
        <f t="array" ref="R969">SUM(B969:Q969*TRANSPOSE($V$18:$V$33))+$V$17</f>
        <v>8.8790005396297778E-2</v>
      </c>
      <c r="S969" s="9">
        <f t="shared" si="15"/>
        <v>0.52218063269591175</v>
      </c>
    </row>
    <row r="970" spans="1:19" x14ac:dyDescent="0.3">
      <c r="A970">
        <v>0</v>
      </c>
      <c r="B970">
        <v>36</v>
      </c>
      <c r="C970">
        <v>2</v>
      </c>
      <c r="D970">
        <v>7</v>
      </c>
      <c r="E970">
        <v>1</v>
      </c>
      <c r="F970">
        <v>1</v>
      </c>
      <c r="G970">
        <v>4</v>
      </c>
      <c r="H970">
        <v>1</v>
      </c>
      <c r="I970">
        <v>1</v>
      </c>
      <c r="J970">
        <v>2</v>
      </c>
      <c r="K970">
        <v>0</v>
      </c>
      <c r="L970">
        <v>4</v>
      </c>
      <c r="M970">
        <v>2</v>
      </c>
      <c r="N970">
        <v>15</v>
      </c>
      <c r="O970">
        <v>7</v>
      </c>
      <c r="P970">
        <v>6</v>
      </c>
      <c r="Q970">
        <v>13</v>
      </c>
      <c r="R970">
        <f t="array" ref="R970">SUM(B970:Q970*TRANSPOSE($V$18:$V$33))+$V$17</f>
        <v>8.2816163313405688E-2</v>
      </c>
      <c r="S970" s="9">
        <f t="shared" si="15"/>
        <v>0.52069007268020884</v>
      </c>
    </row>
    <row r="971" spans="1:19" x14ac:dyDescent="0.3">
      <c r="A971">
        <v>0</v>
      </c>
      <c r="B971">
        <v>48</v>
      </c>
      <c r="C971">
        <v>1</v>
      </c>
      <c r="D971">
        <v>4</v>
      </c>
      <c r="E971">
        <v>4</v>
      </c>
      <c r="F971">
        <v>0</v>
      </c>
      <c r="G971">
        <v>3</v>
      </c>
      <c r="H971">
        <v>4</v>
      </c>
      <c r="I971">
        <v>0</v>
      </c>
      <c r="J971">
        <v>1</v>
      </c>
      <c r="K971">
        <v>0</v>
      </c>
      <c r="L971">
        <v>3</v>
      </c>
      <c r="M971">
        <v>3</v>
      </c>
      <c r="N971">
        <v>10</v>
      </c>
      <c r="O971">
        <v>9</v>
      </c>
      <c r="P971">
        <v>0</v>
      </c>
      <c r="Q971">
        <v>8</v>
      </c>
      <c r="R971">
        <f t="array" ref="R971">SUM(B971:Q971*TRANSPOSE($V$18:$V$33))+$V$17</f>
        <v>-0.17824230533255148</v>
      </c>
      <c r="S971" s="9">
        <f t="shared" si="15"/>
        <v>0.4555616091000857</v>
      </c>
    </row>
    <row r="972" spans="1:19" x14ac:dyDescent="0.3">
      <c r="A972">
        <v>0</v>
      </c>
      <c r="B972">
        <v>27</v>
      </c>
      <c r="C972">
        <v>2</v>
      </c>
      <c r="D972">
        <v>11</v>
      </c>
      <c r="E972">
        <v>3</v>
      </c>
      <c r="F972">
        <v>1</v>
      </c>
      <c r="G972">
        <v>4</v>
      </c>
      <c r="H972">
        <v>4</v>
      </c>
      <c r="I972">
        <v>1</v>
      </c>
      <c r="J972">
        <v>8</v>
      </c>
      <c r="K972">
        <v>0</v>
      </c>
      <c r="L972">
        <v>2</v>
      </c>
      <c r="M972">
        <v>3</v>
      </c>
      <c r="N972">
        <v>1</v>
      </c>
      <c r="O972">
        <v>0</v>
      </c>
      <c r="P972">
        <v>0</v>
      </c>
      <c r="Q972">
        <v>0</v>
      </c>
      <c r="R972">
        <f t="array" ref="R972">SUM(B972:Q972*TRANSPOSE($V$18:$V$33))+$V$17</f>
        <v>0.16412557987851695</v>
      </c>
      <c r="S972" s="9">
        <f t="shared" si="15"/>
        <v>0.5409353106831386</v>
      </c>
    </row>
    <row r="973" spans="1:19" x14ac:dyDescent="0.3">
      <c r="A973">
        <v>0</v>
      </c>
      <c r="B973">
        <v>51</v>
      </c>
      <c r="C973">
        <v>1</v>
      </c>
      <c r="D973">
        <v>11</v>
      </c>
      <c r="E973">
        <v>4</v>
      </c>
      <c r="F973">
        <v>1</v>
      </c>
      <c r="G973">
        <v>2</v>
      </c>
      <c r="H973">
        <v>2</v>
      </c>
      <c r="I973">
        <v>0</v>
      </c>
      <c r="J973">
        <v>3</v>
      </c>
      <c r="K973">
        <v>0</v>
      </c>
      <c r="L973">
        <v>2</v>
      </c>
      <c r="M973">
        <v>2</v>
      </c>
      <c r="N973">
        <v>5</v>
      </c>
      <c r="O973">
        <v>2</v>
      </c>
      <c r="P973">
        <v>0</v>
      </c>
      <c r="Q973">
        <v>3</v>
      </c>
      <c r="R973">
        <f t="array" ref="R973">SUM(B973:Q973*TRANSPOSE($V$18:$V$33))+$V$17</f>
        <v>0.12057934445870111</v>
      </c>
      <c r="S973" s="9">
        <f t="shared" si="15"/>
        <v>0.53010525099569106</v>
      </c>
    </row>
    <row r="974" spans="1:19" x14ac:dyDescent="0.3">
      <c r="A974">
        <v>0</v>
      </c>
      <c r="B974">
        <v>18</v>
      </c>
      <c r="C974">
        <v>1</v>
      </c>
      <c r="D974">
        <v>1</v>
      </c>
      <c r="E974">
        <v>4</v>
      </c>
      <c r="F974">
        <v>1</v>
      </c>
      <c r="G974">
        <v>3</v>
      </c>
      <c r="H974">
        <v>4</v>
      </c>
      <c r="I974">
        <v>0</v>
      </c>
      <c r="J974">
        <v>1</v>
      </c>
      <c r="K974">
        <v>0</v>
      </c>
      <c r="L974">
        <v>3</v>
      </c>
      <c r="M974">
        <v>4</v>
      </c>
      <c r="N974">
        <v>0</v>
      </c>
      <c r="O974">
        <v>0</v>
      </c>
      <c r="P974">
        <v>0</v>
      </c>
      <c r="Q974">
        <v>0</v>
      </c>
      <c r="R974">
        <f t="array" ref="R974">SUM(B974:Q974*TRANSPOSE($V$18:$V$33))+$V$17</f>
        <v>9.61279778785884E-2</v>
      </c>
      <c r="S974" s="9">
        <f t="shared" si="15"/>
        <v>0.52401101974756881</v>
      </c>
    </row>
    <row r="975" spans="1:19" x14ac:dyDescent="0.3">
      <c r="A975">
        <v>0</v>
      </c>
      <c r="B975">
        <v>35</v>
      </c>
      <c r="C975">
        <v>1</v>
      </c>
      <c r="D975">
        <v>1</v>
      </c>
      <c r="E975">
        <v>4</v>
      </c>
      <c r="F975">
        <v>1</v>
      </c>
      <c r="G975">
        <v>2</v>
      </c>
      <c r="H975">
        <v>4</v>
      </c>
      <c r="I975">
        <v>1</v>
      </c>
      <c r="J975">
        <v>0</v>
      </c>
      <c r="K975">
        <v>0</v>
      </c>
      <c r="L975">
        <v>2</v>
      </c>
      <c r="M975">
        <v>3</v>
      </c>
      <c r="N975">
        <v>9</v>
      </c>
      <c r="O975">
        <v>7</v>
      </c>
      <c r="P975">
        <v>0</v>
      </c>
      <c r="Q975">
        <v>0</v>
      </c>
      <c r="R975">
        <f t="array" ref="R975">SUM(B975:Q975*TRANSPOSE($V$18:$V$33))+$V$17</f>
        <v>-5.1371120070017096E-2</v>
      </c>
      <c r="S975" s="9">
        <f t="shared" si="15"/>
        <v>0.48716137428638645</v>
      </c>
    </row>
    <row r="976" spans="1:19" x14ac:dyDescent="0.3">
      <c r="A976">
        <v>0</v>
      </c>
      <c r="B976">
        <v>27</v>
      </c>
      <c r="C976">
        <v>2</v>
      </c>
      <c r="D976">
        <v>2</v>
      </c>
      <c r="E976">
        <v>4</v>
      </c>
      <c r="F976">
        <v>0</v>
      </c>
      <c r="G976">
        <v>1</v>
      </c>
      <c r="H976">
        <v>4</v>
      </c>
      <c r="I976">
        <v>0</v>
      </c>
      <c r="J976">
        <v>3</v>
      </c>
      <c r="K976">
        <v>0</v>
      </c>
      <c r="L976">
        <v>2</v>
      </c>
      <c r="M976">
        <v>3</v>
      </c>
      <c r="N976">
        <v>6</v>
      </c>
      <c r="O976">
        <v>2</v>
      </c>
      <c r="P976">
        <v>0</v>
      </c>
      <c r="Q976">
        <v>0</v>
      </c>
      <c r="R976">
        <f t="array" ref="R976">SUM(B976:Q976*TRANSPOSE($V$18:$V$33))+$V$17</f>
        <v>0.30574041594940304</v>
      </c>
      <c r="S976" s="9">
        <f t="shared" si="15"/>
        <v>0.57583746315882511</v>
      </c>
    </row>
    <row r="977" spans="1:19" x14ac:dyDescent="0.3">
      <c r="A977">
        <v>1</v>
      </c>
      <c r="B977">
        <v>55</v>
      </c>
      <c r="C977">
        <v>2</v>
      </c>
      <c r="D977">
        <v>13</v>
      </c>
      <c r="E977">
        <v>1</v>
      </c>
      <c r="F977">
        <v>0</v>
      </c>
      <c r="G977">
        <v>4</v>
      </c>
      <c r="H977">
        <v>3</v>
      </c>
      <c r="I977">
        <v>0</v>
      </c>
      <c r="J977">
        <v>6</v>
      </c>
      <c r="K977">
        <v>1</v>
      </c>
      <c r="L977">
        <v>3</v>
      </c>
      <c r="M977">
        <v>2</v>
      </c>
      <c r="N977">
        <v>19</v>
      </c>
      <c r="O977">
        <v>7</v>
      </c>
      <c r="P977">
        <v>3</v>
      </c>
      <c r="Q977">
        <v>8</v>
      </c>
      <c r="R977">
        <f t="array" ref="R977">SUM(B977:Q977*TRANSPOSE($V$18:$V$33))+$V$17</f>
        <v>0.33017573563189107</v>
      </c>
      <c r="S977" s="9">
        <f t="shared" si="15"/>
        <v>0.58179380596282493</v>
      </c>
    </row>
    <row r="978" spans="1:19" x14ac:dyDescent="0.3">
      <c r="A978">
        <v>0</v>
      </c>
      <c r="B978">
        <v>56</v>
      </c>
      <c r="C978">
        <v>1</v>
      </c>
      <c r="D978">
        <v>23</v>
      </c>
      <c r="E978">
        <v>4</v>
      </c>
      <c r="F978">
        <v>0</v>
      </c>
      <c r="G978">
        <v>3</v>
      </c>
      <c r="H978">
        <v>2</v>
      </c>
      <c r="I978">
        <v>1</v>
      </c>
      <c r="J978">
        <v>4</v>
      </c>
      <c r="K978">
        <v>1</v>
      </c>
      <c r="L978">
        <v>1</v>
      </c>
      <c r="M978">
        <v>3</v>
      </c>
      <c r="N978">
        <v>19</v>
      </c>
      <c r="O978">
        <v>16</v>
      </c>
      <c r="P978">
        <v>15</v>
      </c>
      <c r="Q978">
        <v>9</v>
      </c>
      <c r="R978">
        <f t="array" ref="R978">SUM(B978:Q978*TRANSPOSE($V$18:$V$33))+$V$17</f>
        <v>0.2358529180545158</v>
      </c>
      <c r="S978" s="9">
        <f t="shared" si="15"/>
        <v>0.55868538510391486</v>
      </c>
    </row>
    <row r="979" spans="1:19" x14ac:dyDescent="0.3">
      <c r="A979">
        <v>0</v>
      </c>
      <c r="B979">
        <v>34</v>
      </c>
      <c r="C979">
        <v>1</v>
      </c>
      <c r="D979">
        <v>26</v>
      </c>
      <c r="E979">
        <v>1</v>
      </c>
      <c r="F979">
        <v>1</v>
      </c>
      <c r="G979">
        <v>2</v>
      </c>
      <c r="H979">
        <v>3</v>
      </c>
      <c r="I979">
        <v>2</v>
      </c>
      <c r="J979">
        <v>1</v>
      </c>
      <c r="K979">
        <v>0</v>
      </c>
      <c r="L979">
        <v>3</v>
      </c>
      <c r="M979">
        <v>3</v>
      </c>
      <c r="N979">
        <v>5</v>
      </c>
      <c r="O979">
        <v>4</v>
      </c>
      <c r="P979">
        <v>0</v>
      </c>
      <c r="Q979">
        <v>0</v>
      </c>
      <c r="R979">
        <f t="array" ref="R979">SUM(B979:Q979*TRANSPOSE($V$18:$V$33))+$V$17</f>
        <v>0.14168622052092283</v>
      </c>
      <c r="S979" s="9">
        <f t="shared" si="15"/>
        <v>0.53535876229265134</v>
      </c>
    </row>
    <row r="980" spans="1:19" x14ac:dyDescent="0.3">
      <c r="A980">
        <v>0</v>
      </c>
      <c r="B980">
        <v>40</v>
      </c>
      <c r="C980">
        <v>1</v>
      </c>
      <c r="D980">
        <v>2</v>
      </c>
      <c r="E980">
        <v>2</v>
      </c>
      <c r="F980">
        <v>1</v>
      </c>
      <c r="G980">
        <v>4</v>
      </c>
      <c r="H980">
        <v>3</v>
      </c>
      <c r="I980">
        <v>2</v>
      </c>
      <c r="J980">
        <v>5</v>
      </c>
      <c r="K980">
        <v>0</v>
      </c>
      <c r="L980">
        <v>2</v>
      </c>
      <c r="M980">
        <v>3</v>
      </c>
      <c r="N980">
        <v>12</v>
      </c>
      <c r="O980">
        <v>11</v>
      </c>
      <c r="P980">
        <v>11</v>
      </c>
      <c r="Q980">
        <v>8</v>
      </c>
      <c r="R980">
        <f t="array" ref="R980">SUM(B980:Q980*TRANSPOSE($V$18:$V$33))+$V$17</f>
        <v>-8.0399717534620274E-2</v>
      </c>
      <c r="S980" s="9">
        <f t="shared" si="15"/>
        <v>0.47991297165849683</v>
      </c>
    </row>
    <row r="981" spans="1:19" x14ac:dyDescent="0.3">
      <c r="A981">
        <v>0</v>
      </c>
      <c r="B981">
        <v>34</v>
      </c>
      <c r="C981">
        <v>1</v>
      </c>
      <c r="D981">
        <v>29</v>
      </c>
      <c r="E981">
        <v>2</v>
      </c>
      <c r="F981">
        <v>0</v>
      </c>
      <c r="G981">
        <v>3</v>
      </c>
      <c r="H981">
        <v>3</v>
      </c>
      <c r="I981">
        <v>1</v>
      </c>
      <c r="J981">
        <v>4</v>
      </c>
      <c r="K981">
        <v>0</v>
      </c>
      <c r="L981">
        <v>1</v>
      </c>
      <c r="M981">
        <v>3</v>
      </c>
      <c r="N981">
        <v>8</v>
      </c>
      <c r="O981">
        <v>7</v>
      </c>
      <c r="P981">
        <v>7</v>
      </c>
      <c r="Q981">
        <v>7</v>
      </c>
      <c r="R981">
        <f t="array" ref="R981">SUM(B981:Q981*TRANSPOSE($V$18:$V$33))+$V$17</f>
        <v>0.23035663438919241</v>
      </c>
      <c r="S981" s="9">
        <f t="shared" si="15"/>
        <v>0.55732995001403229</v>
      </c>
    </row>
    <row r="982" spans="1:19" x14ac:dyDescent="0.3">
      <c r="A982">
        <v>1</v>
      </c>
      <c r="B982">
        <v>31</v>
      </c>
      <c r="C982">
        <v>2</v>
      </c>
      <c r="D982">
        <v>2</v>
      </c>
      <c r="E982">
        <v>3</v>
      </c>
      <c r="F982">
        <v>1</v>
      </c>
      <c r="G982">
        <v>2</v>
      </c>
      <c r="H982">
        <v>4</v>
      </c>
      <c r="I982">
        <v>0</v>
      </c>
      <c r="J982">
        <v>7</v>
      </c>
      <c r="K982">
        <v>0</v>
      </c>
      <c r="L982">
        <v>3</v>
      </c>
      <c r="M982">
        <v>4</v>
      </c>
      <c r="N982">
        <v>1</v>
      </c>
      <c r="O982">
        <v>0</v>
      </c>
      <c r="P982">
        <v>0</v>
      </c>
      <c r="Q982">
        <v>0</v>
      </c>
      <c r="R982">
        <f t="array" ref="R982">SUM(B982:Q982*TRANSPOSE($V$18:$V$33))+$V$17</f>
        <v>0.23945333827224669</v>
      </c>
      <c r="S982" s="9">
        <f t="shared" si="15"/>
        <v>0.55957280991731473</v>
      </c>
    </row>
    <row r="983" spans="1:19" x14ac:dyDescent="0.3">
      <c r="A983">
        <v>1</v>
      </c>
      <c r="B983">
        <v>35</v>
      </c>
      <c r="C983">
        <v>2</v>
      </c>
      <c r="D983">
        <v>18</v>
      </c>
      <c r="E983">
        <v>4</v>
      </c>
      <c r="F983">
        <v>1</v>
      </c>
      <c r="G983">
        <v>3</v>
      </c>
      <c r="H983">
        <v>3</v>
      </c>
      <c r="I983">
        <v>1</v>
      </c>
      <c r="J983">
        <v>0</v>
      </c>
      <c r="K983">
        <v>1</v>
      </c>
      <c r="L983">
        <v>3</v>
      </c>
      <c r="M983">
        <v>2</v>
      </c>
      <c r="N983">
        <v>4</v>
      </c>
      <c r="O983">
        <v>2</v>
      </c>
      <c r="P983">
        <v>3</v>
      </c>
      <c r="Q983">
        <v>2</v>
      </c>
      <c r="R983">
        <f t="array" ref="R983">SUM(B983:Q983*TRANSPOSE($V$18:$V$33))+$V$17</f>
        <v>0.30458170736805079</v>
      </c>
      <c r="S983" s="9">
        <f t="shared" si="15"/>
        <v>0.5755544546275545</v>
      </c>
    </row>
    <row r="984" spans="1:19" x14ac:dyDescent="0.3">
      <c r="A984">
        <v>0</v>
      </c>
      <c r="B984">
        <v>38</v>
      </c>
      <c r="C984">
        <v>1</v>
      </c>
      <c r="D984">
        <v>7</v>
      </c>
      <c r="E984">
        <v>4</v>
      </c>
      <c r="F984">
        <v>0</v>
      </c>
      <c r="G984">
        <v>4</v>
      </c>
      <c r="H984">
        <v>3</v>
      </c>
      <c r="I984">
        <v>2</v>
      </c>
      <c r="J984">
        <v>1</v>
      </c>
      <c r="K984">
        <v>0</v>
      </c>
      <c r="L984">
        <v>4</v>
      </c>
      <c r="M984">
        <v>3</v>
      </c>
      <c r="N984">
        <v>4</v>
      </c>
      <c r="O984">
        <v>2</v>
      </c>
      <c r="P984">
        <v>0</v>
      </c>
      <c r="Q984">
        <v>3</v>
      </c>
      <c r="R984">
        <f t="array" ref="R984">SUM(B984:Q984*TRANSPOSE($V$18:$V$33))+$V$17</f>
        <v>-0.18057822296252191</v>
      </c>
      <c r="S984" s="9">
        <f t="shared" si="15"/>
        <v>0.45498236305061357</v>
      </c>
    </row>
    <row r="985" spans="1:19" x14ac:dyDescent="0.3">
      <c r="A985">
        <v>0</v>
      </c>
      <c r="B985">
        <v>34</v>
      </c>
      <c r="C985">
        <v>1</v>
      </c>
      <c r="D985">
        <v>2</v>
      </c>
      <c r="E985">
        <v>3</v>
      </c>
      <c r="F985">
        <v>1</v>
      </c>
      <c r="G985">
        <v>3</v>
      </c>
      <c r="H985">
        <v>4</v>
      </c>
      <c r="I985">
        <v>0</v>
      </c>
      <c r="J985">
        <v>1</v>
      </c>
      <c r="K985">
        <v>0</v>
      </c>
      <c r="L985">
        <v>4</v>
      </c>
      <c r="M985">
        <v>4</v>
      </c>
      <c r="N985">
        <v>14</v>
      </c>
      <c r="O985">
        <v>11</v>
      </c>
      <c r="P985">
        <v>4</v>
      </c>
      <c r="Q985">
        <v>11</v>
      </c>
      <c r="R985">
        <f t="array" ref="R985">SUM(B985:Q985*TRANSPOSE($V$18:$V$33))+$V$17</f>
        <v>-0.14208965756581793</v>
      </c>
      <c r="S985" s="9">
        <f t="shared" si="15"/>
        <v>0.46454089467792176</v>
      </c>
    </row>
    <row r="986" spans="1:19" x14ac:dyDescent="0.3">
      <c r="A986">
        <v>0</v>
      </c>
      <c r="B986">
        <v>28</v>
      </c>
      <c r="C986">
        <v>2</v>
      </c>
      <c r="D986">
        <v>26</v>
      </c>
      <c r="E986">
        <v>3</v>
      </c>
      <c r="F986">
        <v>0</v>
      </c>
      <c r="G986">
        <v>2</v>
      </c>
      <c r="H986">
        <v>1</v>
      </c>
      <c r="I986">
        <v>1</v>
      </c>
      <c r="J986">
        <v>1</v>
      </c>
      <c r="K986">
        <v>0</v>
      </c>
      <c r="L986">
        <v>3</v>
      </c>
      <c r="M986">
        <v>3</v>
      </c>
      <c r="N986">
        <v>5</v>
      </c>
      <c r="O986">
        <v>3</v>
      </c>
      <c r="P986">
        <v>0</v>
      </c>
      <c r="Q986">
        <v>4</v>
      </c>
      <c r="R986">
        <f t="array" ref="R986">SUM(B986:Q986*TRANSPOSE($V$18:$V$33))+$V$17</f>
        <v>0.30157667608890071</v>
      </c>
      <c r="S986" s="9">
        <f t="shared" si="15"/>
        <v>0.57482026094630767</v>
      </c>
    </row>
    <row r="987" spans="1:19" x14ac:dyDescent="0.3">
      <c r="A987">
        <v>1</v>
      </c>
      <c r="B987">
        <v>31</v>
      </c>
      <c r="C987">
        <v>1</v>
      </c>
      <c r="D987">
        <v>22</v>
      </c>
      <c r="E987">
        <v>4</v>
      </c>
      <c r="F987">
        <v>0</v>
      </c>
      <c r="G987">
        <v>3</v>
      </c>
      <c r="H987">
        <v>3</v>
      </c>
      <c r="I987">
        <v>1</v>
      </c>
      <c r="J987">
        <v>1</v>
      </c>
      <c r="K987">
        <v>1</v>
      </c>
      <c r="L987">
        <v>4</v>
      </c>
      <c r="M987">
        <v>2</v>
      </c>
      <c r="N987">
        <v>10</v>
      </c>
      <c r="O987">
        <v>2</v>
      </c>
      <c r="P987">
        <v>6</v>
      </c>
      <c r="Q987">
        <v>7</v>
      </c>
      <c r="R987">
        <f t="array" ref="R987">SUM(B987:Q987*TRANSPOSE($V$18:$V$33))+$V$17</f>
        <v>0.33270155251552036</v>
      </c>
      <c r="S987" s="9">
        <f t="shared" si="15"/>
        <v>0.58240817093755826</v>
      </c>
    </row>
    <row r="988" spans="1:19" x14ac:dyDescent="0.3">
      <c r="A988">
        <v>0</v>
      </c>
      <c r="B988">
        <v>39</v>
      </c>
      <c r="C988">
        <v>2</v>
      </c>
      <c r="D988">
        <v>21</v>
      </c>
      <c r="E988">
        <v>1</v>
      </c>
      <c r="F988">
        <v>0</v>
      </c>
      <c r="G988">
        <v>2</v>
      </c>
      <c r="H988">
        <v>4</v>
      </c>
      <c r="I988">
        <v>1</v>
      </c>
      <c r="J988">
        <v>3</v>
      </c>
      <c r="K988">
        <v>1</v>
      </c>
      <c r="L988">
        <v>4</v>
      </c>
      <c r="M988">
        <v>4</v>
      </c>
      <c r="N988">
        <v>5</v>
      </c>
      <c r="O988">
        <v>4</v>
      </c>
      <c r="P988">
        <v>1</v>
      </c>
      <c r="Q988">
        <v>4</v>
      </c>
      <c r="R988">
        <f t="array" ref="R988">SUM(B988:Q988*TRANSPOSE($V$18:$V$33))+$V$17</f>
        <v>0.36787551552897546</v>
      </c>
      <c r="S988" s="9">
        <f t="shared" si="15"/>
        <v>0.59093630823870213</v>
      </c>
    </row>
    <row r="989" spans="1:19" x14ac:dyDescent="0.3">
      <c r="A989">
        <v>0</v>
      </c>
      <c r="B989">
        <v>51</v>
      </c>
      <c r="C989">
        <v>2</v>
      </c>
      <c r="D989">
        <v>2</v>
      </c>
      <c r="E989">
        <v>2</v>
      </c>
      <c r="F989">
        <v>0</v>
      </c>
      <c r="G989">
        <v>3</v>
      </c>
      <c r="H989">
        <v>2</v>
      </c>
      <c r="I989">
        <v>1</v>
      </c>
      <c r="J989">
        <v>2</v>
      </c>
      <c r="K989">
        <v>0</v>
      </c>
      <c r="L989">
        <v>2</v>
      </c>
      <c r="M989">
        <v>3</v>
      </c>
      <c r="N989">
        <v>4</v>
      </c>
      <c r="O989">
        <v>2</v>
      </c>
      <c r="P989">
        <v>3</v>
      </c>
      <c r="Q989">
        <v>2</v>
      </c>
      <c r="R989">
        <f t="array" ref="R989">SUM(B989:Q989*TRANSPOSE($V$18:$V$33))+$V$17</f>
        <v>0.1102920965009645</v>
      </c>
      <c r="S989" s="9">
        <f t="shared" si="15"/>
        <v>0.52754225721856851</v>
      </c>
    </row>
    <row r="990" spans="1:19" x14ac:dyDescent="0.3">
      <c r="A990">
        <v>0</v>
      </c>
      <c r="B990">
        <v>41</v>
      </c>
      <c r="C990">
        <v>1</v>
      </c>
      <c r="D990">
        <v>22</v>
      </c>
      <c r="E990">
        <v>4</v>
      </c>
      <c r="F990">
        <v>1</v>
      </c>
      <c r="G990">
        <v>3</v>
      </c>
      <c r="H990">
        <v>4</v>
      </c>
      <c r="I990">
        <v>2</v>
      </c>
      <c r="J990">
        <v>3</v>
      </c>
      <c r="K990">
        <v>1</v>
      </c>
      <c r="L990">
        <v>1</v>
      </c>
      <c r="M990">
        <v>2</v>
      </c>
      <c r="N990">
        <v>6</v>
      </c>
      <c r="O990">
        <v>2</v>
      </c>
      <c r="P990">
        <v>3</v>
      </c>
      <c r="Q990">
        <v>3</v>
      </c>
      <c r="R990">
        <f t="array" ref="R990">SUM(B990:Q990*TRANSPOSE($V$18:$V$33))+$V$17</f>
        <v>0.20291868017319625</v>
      </c>
      <c r="S990" s="9">
        <f t="shared" si="15"/>
        <v>0.55055110735376034</v>
      </c>
    </row>
    <row r="991" spans="1:19" x14ac:dyDescent="0.3">
      <c r="A991">
        <v>0</v>
      </c>
      <c r="B991">
        <v>37</v>
      </c>
      <c r="C991">
        <v>1</v>
      </c>
      <c r="D991">
        <v>4</v>
      </c>
      <c r="E991">
        <v>3</v>
      </c>
      <c r="F991">
        <v>0</v>
      </c>
      <c r="G991">
        <v>3</v>
      </c>
      <c r="H991">
        <v>3</v>
      </c>
      <c r="I991">
        <v>1</v>
      </c>
      <c r="J991">
        <v>7</v>
      </c>
      <c r="K991">
        <v>1</v>
      </c>
      <c r="L991">
        <v>4</v>
      </c>
      <c r="M991">
        <v>3</v>
      </c>
      <c r="N991">
        <v>6</v>
      </c>
      <c r="O991">
        <v>4</v>
      </c>
      <c r="P991">
        <v>1</v>
      </c>
      <c r="Q991">
        <v>3</v>
      </c>
      <c r="R991">
        <f t="array" ref="R991">SUM(B991:Q991*TRANSPOSE($V$18:$V$33))+$V$17</f>
        <v>0.2815501901401819</v>
      </c>
      <c r="S991" s="9">
        <f t="shared" si="15"/>
        <v>0.56991907730499058</v>
      </c>
    </row>
    <row r="992" spans="1:19" x14ac:dyDescent="0.3">
      <c r="A992">
        <v>0</v>
      </c>
      <c r="B992">
        <v>33</v>
      </c>
      <c r="C992">
        <v>2</v>
      </c>
      <c r="D992">
        <v>5</v>
      </c>
      <c r="E992">
        <v>2</v>
      </c>
      <c r="F992">
        <v>0</v>
      </c>
      <c r="G992">
        <v>3</v>
      </c>
      <c r="H992">
        <v>4</v>
      </c>
      <c r="I992">
        <v>1</v>
      </c>
      <c r="J992">
        <v>6</v>
      </c>
      <c r="K992">
        <v>0</v>
      </c>
      <c r="L992">
        <v>1</v>
      </c>
      <c r="M992">
        <v>4</v>
      </c>
      <c r="N992">
        <v>5</v>
      </c>
      <c r="O992">
        <v>4</v>
      </c>
      <c r="P992">
        <v>1</v>
      </c>
      <c r="Q992">
        <v>2</v>
      </c>
      <c r="R992">
        <f t="array" ref="R992">SUM(B992:Q992*TRANSPOSE($V$18:$V$33))+$V$17</f>
        <v>0.16217813165248884</v>
      </c>
      <c r="S992" s="9">
        <f t="shared" si="15"/>
        <v>0.54045172371208283</v>
      </c>
    </row>
    <row r="993" spans="1:19" x14ac:dyDescent="0.3">
      <c r="A993">
        <v>0</v>
      </c>
      <c r="B993">
        <v>32</v>
      </c>
      <c r="C993">
        <v>2</v>
      </c>
      <c r="D993">
        <v>2</v>
      </c>
      <c r="E993">
        <v>3</v>
      </c>
      <c r="F993">
        <v>0</v>
      </c>
      <c r="G993">
        <v>3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2</v>
      </c>
      <c r="N993">
        <v>3</v>
      </c>
      <c r="O993">
        <v>2</v>
      </c>
      <c r="P993">
        <v>1</v>
      </c>
      <c r="Q993">
        <v>2</v>
      </c>
      <c r="R993">
        <f t="array" ref="R993">SUM(B993:Q993*TRANSPOSE($V$18:$V$33))+$V$17</f>
        <v>0.4034048090393344</v>
      </c>
      <c r="S993" s="9">
        <f t="shared" si="15"/>
        <v>0.59949538391659885</v>
      </c>
    </row>
    <row r="994" spans="1:19" x14ac:dyDescent="0.3">
      <c r="A994">
        <v>0</v>
      </c>
      <c r="B994">
        <v>39</v>
      </c>
      <c r="C994">
        <v>1</v>
      </c>
      <c r="D994">
        <v>25</v>
      </c>
      <c r="E994">
        <v>3</v>
      </c>
      <c r="F994">
        <v>0</v>
      </c>
      <c r="G994">
        <v>3</v>
      </c>
      <c r="H994">
        <v>3</v>
      </c>
      <c r="I994">
        <v>1</v>
      </c>
      <c r="J994">
        <v>3</v>
      </c>
      <c r="K994">
        <v>0</v>
      </c>
      <c r="L994">
        <v>2</v>
      </c>
      <c r="M994">
        <v>3</v>
      </c>
      <c r="N994">
        <v>6</v>
      </c>
      <c r="O994">
        <v>4</v>
      </c>
      <c r="P994">
        <v>0</v>
      </c>
      <c r="Q994">
        <v>5</v>
      </c>
      <c r="R994">
        <f t="array" ref="R994">SUM(B994:Q994*TRANSPOSE($V$18:$V$33))+$V$17</f>
        <v>7.981045793884789E-2</v>
      </c>
      <c r="S994" s="9">
        <f t="shared" si="15"/>
        <v>0.519939964715459</v>
      </c>
    </row>
    <row r="995" spans="1:19" x14ac:dyDescent="0.3">
      <c r="A995">
        <v>0</v>
      </c>
      <c r="B995">
        <v>25</v>
      </c>
      <c r="C995">
        <v>2</v>
      </c>
      <c r="D995">
        <v>18</v>
      </c>
      <c r="E995">
        <v>1</v>
      </c>
      <c r="F995">
        <v>0</v>
      </c>
      <c r="G995">
        <v>4</v>
      </c>
      <c r="H995">
        <v>3</v>
      </c>
      <c r="I995">
        <v>1</v>
      </c>
      <c r="J995">
        <v>2</v>
      </c>
      <c r="K995">
        <v>0</v>
      </c>
      <c r="L995">
        <v>2</v>
      </c>
      <c r="M995">
        <v>2</v>
      </c>
      <c r="N995">
        <v>3</v>
      </c>
      <c r="O995">
        <v>2</v>
      </c>
      <c r="P995">
        <v>1</v>
      </c>
      <c r="Q995">
        <v>2</v>
      </c>
      <c r="R995">
        <f t="array" ref="R995">SUM(B995:Q995*TRANSPOSE($V$18:$V$33))+$V$17</f>
        <v>0.27724816609218583</v>
      </c>
      <c r="S995" s="9">
        <f t="shared" si="15"/>
        <v>0.56886439625096941</v>
      </c>
    </row>
    <row r="996" spans="1:19" x14ac:dyDescent="0.3">
      <c r="A996">
        <v>0</v>
      </c>
      <c r="B996">
        <v>52</v>
      </c>
      <c r="C996">
        <v>1</v>
      </c>
      <c r="D996">
        <v>28</v>
      </c>
      <c r="E996">
        <v>4</v>
      </c>
      <c r="F996">
        <v>1</v>
      </c>
      <c r="G996">
        <v>4</v>
      </c>
      <c r="H996">
        <v>3</v>
      </c>
      <c r="I996">
        <v>1</v>
      </c>
      <c r="J996">
        <v>2</v>
      </c>
      <c r="K996">
        <v>1</v>
      </c>
      <c r="L996">
        <v>2</v>
      </c>
      <c r="M996">
        <v>2</v>
      </c>
      <c r="N996">
        <v>5</v>
      </c>
      <c r="O996">
        <v>3</v>
      </c>
      <c r="P996">
        <v>0</v>
      </c>
      <c r="Q996">
        <v>2</v>
      </c>
      <c r="R996">
        <f t="array" ref="R996">SUM(B996:Q996*TRANSPOSE($V$18:$V$33))+$V$17</f>
        <v>0.13616771970973796</v>
      </c>
      <c r="S996" s="9">
        <f t="shared" si="15"/>
        <v>0.53398591451273691</v>
      </c>
    </row>
    <row r="997" spans="1:19" x14ac:dyDescent="0.3">
      <c r="A997">
        <v>0</v>
      </c>
      <c r="B997">
        <v>43</v>
      </c>
      <c r="C997">
        <v>1</v>
      </c>
      <c r="D997">
        <v>6</v>
      </c>
      <c r="E997">
        <v>1</v>
      </c>
      <c r="F997">
        <v>1</v>
      </c>
      <c r="G997">
        <v>2</v>
      </c>
      <c r="H997">
        <v>3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20</v>
      </c>
      <c r="O997">
        <v>7</v>
      </c>
      <c r="P997">
        <v>1</v>
      </c>
      <c r="Q997">
        <v>8</v>
      </c>
      <c r="R997">
        <f t="array" ref="R997">SUM(B997:Q997*TRANSPOSE($V$18:$V$33))+$V$17</f>
        <v>0.40639495253427654</v>
      </c>
      <c r="S997" s="9">
        <f t="shared" si="15"/>
        <v>0.60021303091390132</v>
      </c>
    </row>
    <row r="998" spans="1:19" x14ac:dyDescent="0.3">
      <c r="A998">
        <v>0</v>
      </c>
      <c r="B998">
        <v>27</v>
      </c>
      <c r="C998">
        <v>2</v>
      </c>
      <c r="D998">
        <v>10</v>
      </c>
      <c r="E998">
        <v>4</v>
      </c>
      <c r="F998">
        <v>1</v>
      </c>
      <c r="G998">
        <v>2</v>
      </c>
      <c r="H998">
        <v>4</v>
      </c>
      <c r="I998">
        <v>1</v>
      </c>
      <c r="J998">
        <v>1</v>
      </c>
      <c r="K998">
        <v>1</v>
      </c>
      <c r="L998">
        <v>4</v>
      </c>
      <c r="M998">
        <v>3</v>
      </c>
      <c r="N998">
        <v>6</v>
      </c>
      <c r="O998">
        <v>2</v>
      </c>
      <c r="P998">
        <v>4</v>
      </c>
      <c r="Q998">
        <v>4</v>
      </c>
      <c r="R998">
        <f t="array" ref="R998">SUM(B998:Q998*TRANSPOSE($V$18:$V$33))+$V$17</f>
        <v>0.30879940486105562</v>
      </c>
      <c r="S998" s="9">
        <f t="shared" si="15"/>
        <v>0.57658436585673423</v>
      </c>
    </row>
    <row r="999" spans="1:19" x14ac:dyDescent="0.3">
      <c r="A999">
        <v>1</v>
      </c>
      <c r="B999">
        <v>27</v>
      </c>
      <c r="C999">
        <v>1</v>
      </c>
      <c r="D999">
        <v>17</v>
      </c>
      <c r="E999">
        <v>4</v>
      </c>
      <c r="F999">
        <v>1</v>
      </c>
      <c r="G999">
        <v>3</v>
      </c>
      <c r="H999">
        <v>3</v>
      </c>
      <c r="I999">
        <v>0</v>
      </c>
      <c r="J999">
        <v>1</v>
      </c>
      <c r="K999">
        <v>1</v>
      </c>
      <c r="L999">
        <v>4</v>
      </c>
      <c r="M999">
        <v>3</v>
      </c>
      <c r="N999">
        <v>8</v>
      </c>
      <c r="O999">
        <v>2</v>
      </c>
      <c r="P999">
        <v>7</v>
      </c>
      <c r="Q999">
        <v>7</v>
      </c>
      <c r="R999">
        <f t="array" ref="R999">SUM(B999:Q999*TRANSPOSE($V$18:$V$33))+$V$17</f>
        <v>0.35654941556094832</v>
      </c>
      <c r="S999" s="9">
        <f t="shared" si="15"/>
        <v>0.58819593443200469</v>
      </c>
    </row>
    <row r="1000" spans="1:19" x14ac:dyDescent="0.3">
      <c r="A1000">
        <v>0</v>
      </c>
      <c r="B1000">
        <v>26</v>
      </c>
      <c r="C1000">
        <v>1</v>
      </c>
      <c r="D1000">
        <v>2</v>
      </c>
      <c r="E1000">
        <v>1</v>
      </c>
      <c r="F1000">
        <v>0</v>
      </c>
      <c r="G1000">
        <v>2</v>
      </c>
      <c r="H1000">
        <v>4</v>
      </c>
      <c r="I1000">
        <v>0</v>
      </c>
      <c r="J1000">
        <v>0</v>
      </c>
      <c r="K1000">
        <v>0</v>
      </c>
      <c r="L1000">
        <v>4</v>
      </c>
      <c r="M1000">
        <v>3</v>
      </c>
      <c r="N1000">
        <v>4</v>
      </c>
      <c r="O1000">
        <v>3</v>
      </c>
      <c r="P1000">
        <v>1</v>
      </c>
      <c r="Q1000">
        <v>1</v>
      </c>
      <c r="R1000">
        <f t="array" ref="R1000">SUM(B1000:Q1000*TRANSPOSE($V$18:$V$33))+$V$17</f>
        <v>0.23750096926036324</v>
      </c>
      <c r="S1000" s="9">
        <f t="shared" si="15"/>
        <v>0.55909164054895055</v>
      </c>
    </row>
    <row r="1001" spans="1:19" x14ac:dyDescent="0.3">
      <c r="A1001">
        <v>0</v>
      </c>
      <c r="B1001">
        <v>42</v>
      </c>
      <c r="C1001">
        <v>0</v>
      </c>
      <c r="D1001">
        <v>10</v>
      </c>
      <c r="E1001">
        <v>3</v>
      </c>
      <c r="F1001">
        <v>1</v>
      </c>
      <c r="G1001">
        <v>3</v>
      </c>
      <c r="H1001">
        <v>1</v>
      </c>
      <c r="I1001">
        <v>1</v>
      </c>
      <c r="J1001">
        <v>0</v>
      </c>
      <c r="K1001">
        <v>0</v>
      </c>
      <c r="L1001">
        <v>3</v>
      </c>
      <c r="M1001">
        <v>3</v>
      </c>
      <c r="N1001">
        <v>20</v>
      </c>
      <c r="O1001">
        <v>7</v>
      </c>
      <c r="P1001">
        <v>0</v>
      </c>
      <c r="Q1001">
        <v>9</v>
      </c>
      <c r="R1001">
        <f t="array" ref="R1001">SUM(B1001:Q1001*TRANSPOSE($V$18:$V$33))+$V$17</f>
        <v>-9.6616243089223897E-2</v>
      </c>
      <c r="S1001" s="9">
        <f t="shared" si="15"/>
        <v>0.47586720950590827</v>
      </c>
    </row>
    <row r="1002" spans="1:19" x14ac:dyDescent="0.3">
      <c r="A1002">
        <v>0</v>
      </c>
      <c r="B1002">
        <v>52</v>
      </c>
      <c r="C1002">
        <v>1</v>
      </c>
      <c r="D1002">
        <v>8</v>
      </c>
      <c r="E1002">
        <v>3</v>
      </c>
      <c r="F1002">
        <v>1</v>
      </c>
      <c r="G1002">
        <v>3</v>
      </c>
      <c r="H1002">
        <v>1</v>
      </c>
      <c r="I1002">
        <v>1</v>
      </c>
      <c r="J1002">
        <v>9</v>
      </c>
      <c r="K1002">
        <v>0</v>
      </c>
      <c r="L1002">
        <v>3</v>
      </c>
      <c r="M1002">
        <v>1</v>
      </c>
      <c r="N1002">
        <v>5</v>
      </c>
      <c r="O1002">
        <v>4</v>
      </c>
      <c r="P1002">
        <v>0</v>
      </c>
      <c r="Q1002">
        <v>4</v>
      </c>
      <c r="R1002">
        <f t="array" ref="R1002">SUM(B1002:Q1002*TRANSPOSE($V$18:$V$33))+$V$17</f>
        <v>0.10853613423667896</v>
      </c>
      <c r="S1002" s="9">
        <f t="shared" si="15"/>
        <v>0.527104623010762</v>
      </c>
    </row>
    <row r="1003" spans="1:19" x14ac:dyDescent="0.3">
      <c r="A1003">
        <v>0</v>
      </c>
      <c r="B1003">
        <v>37</v>
      </c>
      <c r="C1003">
        <v>1</v>
      </c>
      <c r="D1003">
        <v>11</v>
      </c>
      <c r="E1003">
        <v>1</v>
      </c>
      <c r="F1003">
        <v>1</v>
      </c>
      <c r="G1003">
        <v>3</v>
      </c>
      <c r="H1003">
        <v>3</v>
      </c>
      <c r="I1003">
        <v>0</v>
      </c>
      <c r="J1003">
        <v>4</v>
      </c>
      <c r="K1003">
        <v>0</v>
      </c>
      <c r="L1003">
        <v>1</v>
      </c>
      <c r="M1003">
        <v>3</v>
      </c>
      <c r="N1003">
        <v>3</v>
      </c>
      <c r="O1003">
        <v>2</v>
      </c>
      <c r="P1003">
        <v>0</v>
      </c>
      <c r="Q1003">
        <v>2</v>
      </c>
      <c r="R1003">
        <f t="array" ref="R1003">SUM(B1003:Q1003*TRANSPOSE($V$18:$V$33))+$V$17</f>
        <v>0.24239609204205992</v>
      </c>
      <c r="S1003" s="9">
        <f t="shared" si="15"/>
        <v>0.56029785195082515</v>
      </c>
    </row>
    <row r="1004" spans="1:19" x14ac:dyDescent="0.3">
      <c r="A1004">
        <v>0</v>
      </c>
      <c r="B1004">
        <v>35</v>
      </c>
      <c r="C1004">
        <v>1</v>
      </c>
      <c r="D1004">
        <v>18</v>
      </c>
      <c r="E1004">
        <v>3</v>
      </c>
      <c r="F1004">
        <v>0</v>
      </c>
      <c r="G1004">
        <v>3</v>
      </c>
      <c r="H1004">
        <v>4</v>
      </c>
      <c r="I1004">
        <v>0</v>
      </c>
      <c r="J1004">
        <v>2</v>
      </c>
      <c r="K1004">
        <v>0</v>
      </c>
      <c r="L1004">
        <v>3</v>
      </c>
      <c r="M1004">
        <v>3</v>
      </c>
      <c r="N1004">
        <v>2</v>
      </c>
      <c r="O1004">
        <v>2</v>
      </c>
      <c r="P1004">
        <v>2</v>
      </c>
      <c r="Q1004">
        <v>2</v>
      </c>
      <c r="R1004">
        <f t="array" ref="R1004">SUM(B1004:Q1004*TRANSPOSE($V$18:$V$33))+$V$17</f>
        <v>0.15059158536170125</v>
      </c>
      <c r="S1004" s="9">
        <f t="shared" si="15"/>
        <v>0.53757302816665686</v>
      </c>
    </row>
    <row r="1005" spans="1:19" x14ac:dyDescent="0.3">
      <c r="A1005">
        <v>0</v>
      </c>
      <c r="B1005">
        <v>25</v>
      </c>
      <c r="C1005">
        <v>1</v>
      </c>
      <c r="D1005">
        <v>1</v>
      </c>
      <c r="E1005">
        <v>1</v>
      </c>
      <c r="F1005">
        <v>0</v>
      </c>
      <c r="G1005">
        <v>3</v>
      </c>
      <c r="H1005">
        <v>4</v>
      </c>
      <c r="I1005">
        <v>1</v>
      </c>
      <c r="J1005">
        <v>4</v>
      </c>
      <c r="K1005">
        <v>0</v>
      </c>
      <c r="L1005">
        <v>2</v>
      </c>
      <c r="M1005">
        <v>2</v>
      </c>
      <c r="N1005">
        <v>3</v>
      </c>
      <c r="O1005">
        <v>2</v>
      </c>
      <c r="P1005">
        <v>0</v>
      </c>
      <c r="Q1005">
        <v>2</v>
      </c>
      <c r="R1005">
        <f t="array" ref="R1005">SUM(B1005:Q1005*TRANSPOSE($V$18:$V$33))+$V$17</f>
        <v>0.21845485993781055</v>
      </c>
      <c r="S1005" s="9">
        <f t="shared" si="15"/>
        <v>0.55439195889748782</v>
      </c>
    </row>
    <row r="1006" spans="1:19" x14ac:dyDescent="0.3">
      <c r="A1006">
        <v>0</v>
      </c>
      <c r="B1006">
        <v>26</v>
      </c>
      <c r="C1006">
        <v>1</v>
      </c>
      <c r="D1006">
        <v>7</v>
      </c>
      <c r="E1006">
        <v>3</v>
      </c>
      <c r="F1006">
        <v>0</v>
      </c>
      <c r="G1006">
        <v>4</v>
      </c>
      <c r="H1006">
        <v>1</v>
      </c>
      <c r="I1006">
        <v>0</v>
      </c>
      <c r="J1006">
        <v>0</v>
      </c>
      <c r="K1006">
        <v>0</v>
      </c>
      <c r="L1006">
        <v>4</v>
      </c>
      <c r="M1006">
        <v>3</v>
      </c>
      <c r="N1006">
        <v>7</v>
      </c>
      <c r="O1006">
        <v>7</v>
      </c>
      <c r="P1006">
        <v>0</v>
      </c>
      <c r="Q1006">
        <v>7</v>
      </c>
      <c r="R1006">
        <f t="array" ref="R1006">SUM(B1006:Q1006*TRANSPOSE($V$18:$V$33))+$V$17</f>
        <v>6.3052638472751332E-2</v>
      </c>
      <c r="S1006" s="9">
        <f t="shared" si="15"/>
        <v>0.51575630654401472</v>
      </c>
    </row>
    <row r="1007" spans="1:19" x14ac:dyDescent="0.3">
      <c r="A1007">
        <v>0</v>
      </c>
      <c r="B1007">
        <v>29</v>
      </c>
      <c r="C1007">
        <v>0</v>
      </c>
      <c r="D1007">
        <v>17</v>
      </c>
      <c r="E1007">
        <v>2</v>
      </c>
      <c r="F1007">
        <v>0</v>
      </c>
      <c r="G1007">
        <v>2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2</v>
      </c>
      <c r="N1007">
        <v>10</v>
      </c>
      <c r="O1007">
        <v>9</v>
      </c>
      <c r="P1007">
        <v>0</v>
      </c>
      <c r="Q1007">
        <v>9</v>
      </c>
      <c r="R1007">
        <f t="array" ref="R1007">SUM(B1007:Q1007*TRANSPOSE($V$18:$V$33))+$V$17</f>
        <v>0.26739298427759073</v>
      </c>
      <c r="S1007" s="9">
        <f t="shared" si="15"/>
        <v>0.56644596610845743</v>
      </c>
    </row>
    <row r="1008" spans="1:19" x14ac:dyDescent="0.3">
      <c r="A1008">
        <v>1</v>
      </c>
      <c r="B1008">
        <v>49</v>
      </c>
      <c r="C1008">
        <v>1</v>
      </c>
      <c r="D1008">
        <v>28</v>
      </c>
      <c r="E1008">
        <v>1</v>
      </c>
      <c r="F1008">
        <v>0</v>
      </c>
      <c r="G1008">
        <v>2</v>
      </c>
      <c r="H1008">
        <v>1</v>
      </c>
      <c r="I1008">
        <v>0</v>
      </c>
      <c r="J1008">
        <v>3</v>
      </c>
      <c r="K1008">
        <v>0</v>
      </c>
      <c r="L1008">
        <v>1</v>
      </c>
      <c r="M1008">
        <v>3</v>
      </c>
      <c r="N1008">
        <v>4</v>
      </c>
      <c r="O1008">
        <v>3</v>
      </c>
      <c r="P1008">
        <v>1</v>
      </c>
      <c r="Q1008">
        <v>3</v>
      </c>
      <c r="R1008">
        <f t="array" ref="R1008">SUM(B1008:Q1008*TRANSPOSE($V$18:$V$33))+$V$17</f>
        <v>0.37820887487800581</v>
      </c>
      <c r="S1008" s="9">
        <f t="shared" si="15"/>
        <v>0.59343157157822057</v>
      </c>
    </row>
    <row r="1009" spans="1:19" x14ac:dyDescent="0.3">
      <c r="A1009">
        <v>1</v>
      </c>
      <c r="B1009">
        <v>29</v>
      </c>
      <c r="C1009">
        <v>1</v>
      </c>
      <c r="D1009">
        <v>14</v>
      </c>
      <c r="E1009">
        <v>3</v>
      </c>
      <c r="F1009">
        <v>1</v>
      </c>
      <c r="G1009">
        <v>3</v>
      </c>
      <c r="H1009">
        <v>4</v>
      </c>
      <c r="I1009">
        <v>0</v>
      </c>
      <c r="J1009">
        <v>0</v>
      </c>
      <c r="K1009">
        <v>1</v>
      </c>
      <c r="L1009">
        <v>1</v>
      </c>
      <c r="M1009">
        <v>3</v>
      </c>
      <c r="N1009">
        <v>8</v>
      </c>
      <c r="O1009">
        <v>7</v>
      </c>
      <c r="P1009">
        <v>7</v>
      </c>
      <c r="Q1009">
        <v>7</v>
      </c>
      <c r="R1009">
        <f t="array" ref="R1009">SUM(B1009:Q1009*TRANSPOSE($V$18:$V$33))+$V$17</f>
        <v>0.32713616352837327</v>
      </c>
      <c r="S1009" s="9">
        <f t="shared" si="15"/>
        <v>0.58105414173832282</v>
      </c>
    </row>
    <row r="1010" spans="1:19" x14ac:dyDescent="0.3">
      <c r="A1010">
        <v>0</v>
      </c>
      <c r="B1010">
        <v>54</v>
      </c>
      <c r="C1010">
        <v>1</v>
      </c>
      <c r="D1010">
        <v>1</v>
      </c>
      <c r="E1010">
        <v>4</v>
      </c>
      <c r="F1010">
        <v>1</v>
      </c>
      <c r="G1010">
        <v>3</v>
      </c>
      <c r="H1010">
        <v>4</v>
      </c>
      <c r="I1010">
        <v>0</v>
      </c>
      <c r="J1010">
        <v>6</v>
      </c>
      <c r="K1010">
        <v>0</v>
      </c>
      <c r="L1010">
        <v>4</v>
      </c>
      <c r="M1010">
        <v>2</v>
      </c>
      <c r="N1010">
        <v>20</v>
      </c>
      <c r="O1010">
        <v>7</v>
      </c>
      <c r="P1010">
        <v>12</v>
      </c>
      <c r="Q1010">
        <v>7</v>
      </c>
      <c r="R1010">
        <f t="array" ref="R1010">SUM(B1010:Q1010*TRANSPOSE($V$18:$V$33))+$V$17</f>
        <v>5.3553838965303413E-4</v>
      </c>
      <c r="S1010" s="9">
        <f t="shared" si="15"/>
        <v>0.50013387071248749</v>
      </c>
    </row>
    <row r="1011" spans="1:19" x14ac:dyDescent="0.3">
      <c r="A1011">
        <v>0</v>
      </c>
      <c r="B1011">
        <v>58</v>
      </c>
      <c r="C1011">
        <v>1</v>
      </c>
      <c r="D1011">
        <v>1</v>
      </c>
      <c r="E1011">
        <v>4</v>
      </c>
      <c r="F1011">
        <v>1</v>
      </c>
      <c r="G1011">
        <v>3</v>
      </c>
      <c r="H1011">
        <v>1</v>
      </c>
      <c r="I1011">
        <v>1</v>
      </c>
      <c r="J1011">
        <v>3</v>
      </c>
      <c r="K1011">
        <v>1</v>
      </c>
      <c r="L1011">
        <v>3</v>
      </c>
      <c r="M1011">
        <v>3</v>
      </c>
      <c r="N1011">
        <v>9</v>
      </c>
      <c r="O1011">
        <v>8</v>
      </c>
      <c r="P1011">
        <v>1</v>
      </c>
      <c r="Q1011">
        <v>5</v>
      </c>
      <c r="R1011">
        <f t="array" ref="R1011">SUM(B1011:Q1011*TRANSPOSE($V$18:$V$33))+$V$17</f>
        <v>4.3255724641120818E-2</v>
      </c>
      <c r="S1011" s="9">
        <f t="shared" si="15"/>
        <v>0.51081112464128042</v>
      </c>
    </row>
    <row r="1012" spans="1:19" x14ac:dyDescent="0.3">
      <c r="A1012">
        <v>0</v>
      </c>
      <c r="B1012">
        <v>55</v>
      </c>
      <c r="C1012">
        <v>1</v>
      </c>
      <c r="D1012">
        <v>1</v>
      </c>
      <c r="E1012">
        <v>2</v>
      </c>
      <c r="F1012">
        <v>0</v>
      </c>
      <c r="G1012">
        <v>4</v>
      </c>
      <c r="H1012">
        <v>4</v>
      </c>
      <c r="I1012">
        <v>2</v>
      </c>
      <c r="J1012">
        <v>2</v>
      </c>
      <c r="K1012">
        <v>0</v>
      </c>
      <c r="L1012">
        <v>4</v>
      </c>
      <c r="M1012">
        <v>4</v>
      </c>
      <c r="N1012">
        <v>7</v>
      </c>
      <c r="O1012">
        <v>7</v>
      </c>
      <c r="P1012">
        <v>0</v>
      </c>
      <c r="Q1012">
        <v>0</v>
      </c>
      <c r="R1012">
        <f t="array" ref="R1012">SUM(B1012:Q1012*TRANSPOSE($V$18:$V$33))+$V$17</f>
        <v>-0.30320564167066033</v>
      </c>
      <c r="S1012" s="9">
        <f t="shared" si="15"/>
        <v>0.42478170659800518</v>
      </c>
    </row>
    <row r="1013" spans="1:19" x14ac:dyDescent="0.3">
      <c r="A1013">
        <v>0</v>
      </c>
      <c r="B1013">
        <v>36</v>
      </c>
      <c r="C1013">
        <v>2</v>
      </c>
      <c r="D1013">
        <v>3</v>
      </c>
      <c r="E1013">
        <v>1</v>
      </c>
      <c r="F1013">
        <v>1</v>
      </c>
      <c r="G1013">
        <v>3</v>
      </c>
      <c r="H1013">
        <v>2</v>
      </c>
      <c r="I1013">
        <v>0</v>
      </c>
      <c r="J1013">
        <v>3</v>
      </c>
      <c r="K1013">
        <v>1</v>
      </c>
      <c r="L1013">
        <v>4</v>
      </c>
      <c r="M1013">
        <v>3</v>
      </c>
      <c r="N1013">
        <v>5</v>
      </c>
      <c r="O1013">
        <v>4</v>
      </c>
      <c r="P1013">
        <v>0</v>
      </c>
      <c r="Q1013">
        <v>1</v>
      </c>
      <c r="R1013">
        <f t="array" ref="R1013">SUM(B1013:Q1013*TRANSPOSE($V$18:$V$33))+$V$17</f>
        <v>0.4300197681007123</v>
      </c>
      <c r="S1013" s="9">
        <f t="shared" si="15"/>
        <v>0.60586774206265914</v>
      </c>
    </row>
    <row r="1014" spans="1:19" x14ac:dyDescent="0.3">
      <c r="A1014">
        <v>1</v>
      </c>
      <c r="B1014">
        <v>31</v>
      </c>
      <c r="C1014">
        <v>2</v>
      </c>
      <c r="D1014">
        <v>1</v>
      </c>
      <c r="E1014">
        <v>2</v>
      </c>
      <c r="F1014">
        <v>1</v>
      </c>
      <c r="G1014">
        <v>1</v>
      </c>
      <c r="H1014">
        <v>3</v>
      </c>
      <c r="I1014">
        <v>0</v>
      </c>
      <c r="J1014">
        <v>1</v>
      </c>
      <c r="K1014">
        <v>0</v>
      </c>
      <c r="L1014">
        <v>2</v>
      </c>
      <c r="M1014">
        <v>3</v>
      </c>
      <c r="N1014">
        <v>1</v>
      </c>
      <c r="O1014">
        <v>0</v>
      </c>
      <c r="P1014">
        <v>0</v>
      </c>
      <c r="Q1014">
        <v>0</v>
      </c>
      <c r="R1014">
        <f t="array" ref="R1014">SUM(B1014:Q1014*TRANSPOSE($V$18:$V$33))+$V$17</f>
        <v>0.34121546020312754</v>
      </c>
      <c r="S1014" s="9">
        <f t="shared" si="15"/>
        <v>0.58447715033698133</v>
      </c>
    </row>
    <row r="1015" spans="1:19" x14ac:dyDescent="0.3">
      <c r="A1015">
        <v>0</v>
      </c>
      <c r="B1015">
        <v>30</v>
      </c>
      <c r="C1015">
        <v>2</v>
      </c>
      <c r="D1015">
        <v>7</v>
      </c>
      <c r="E1015">
        <v>4</v>
      </c>
      <c r="F1015">
        <v>1</v>
      </c>
      <c r="G1015">
        <v>3</v>
      </c>
      <c r="H1015">
        <v>1</v>
      </c>
      <c r="I1015">
        <v>2</v>
      </c>
      <c r="J1015">
        <v>7</v>
      </c>
      <c r="K1015">
        <v>0</v>
      </c>
      <c r="L1015">
        <v>2</v>
      </c>
      <c r="M1015">
        <v>3</v>
      </c>
      <c r="N1015">
        <v>3</v>
      </c>
      <c r="O1015">
        <v>2</v>
      </c>
      <c r="P1015">
        <v>0</v>
      </c>
      <c r="Q1015">
        <v>2</v>
      </c>
      <c r="R1015">
        <f t="array" ref="R1015">SUM(B1015:Q1015*TRANSPOSE($V$18:$V$33))+$V$17</f>
        <v>0.14180946738739841</v>
      </c>
      <c r="S1015" s="9">
        <f t="shared" si="15"/>
        <v>0.53538941660852679</v>
      </c>
    </row>
    <row r="1016" spans="1:19" x14ac:dyDescent="0.3">
      <c r="A1016">
        <v>0</v>
      </c>
      <c r="B1016">
        <v>31</v>
      </c>
      <c r="C1016">
        <v>1</v>
      </c>
      <c r="D1016">
        <v>8</v>
      </c>
      <c r="E1016">
        <v>1</v>
      </c>
      <c r="F1016">
        <v>1</v>
      </c>
      <c r="G1016">
        <v>3</v>
      </c>
      <c r="H1016">
        <v>2</v>
      </c>
      <c r="I1016">
        <v>0</v>
      </c>
      <c r="J1016">
        <v>3</v>
      </c>
      <c r="K1016">
        <v>0</v>
      </c>
      <c r="L1016">
        <v>3</v>
      </c>
      <c r="M1016">
        <v>4</v>
      </c>
      <c r="N1016">
        <v>3</v>
      </c>
      <c r="O1016">
        <v>2</v>
      </c>
      <c r="P1016">
        <v>1</v>
      </c>
      <c r="Q1016">
        <v>0</v>
      </c>
      <c r="R1016">
        <f t="array" ref="R1016">SUM(B1016:Q1016*TRANSPOSE($V$18:$V$33))+$V$17</f>
        <v>0.25777152582609597</v>
      </c>
      <c r="S1016" s="9">
        <f t="shared" si="15"/>
        <v>0.56408183285118196</v>
      </c>
    </row>
    <row r="1017" spans="1:19" x14ac:dyDescent="0.3">
      <c r="A1017">
        <v>0</v>
      </c>
      <c r="B1017">
        <v>34</v>
      </c>
      <c r="C1017">
        <v>1</v>
      </c>
      <c r="D1017">
        <v>1</v>
      </c>
      <c r="E1017">
        <v>4</v>
      </c>
      <c r="F1017">
        <v>0</v>
      </c>
      <c r="G1017">
        <v>3</v>
      </c>
      <c r="H1017">
        <v>1</v>
      </c>
      <c r="I1017">
        <v>2</v>
      </c>
      <c r="J1017">
        <v>5</v>
      </c>
      <c r="K1017">
        <v>0</v>
      </c>
      <c r="L1017">
        <v>3</v>
      </c>
      <c r="M1017">
        <v>3</v>
      </c>
      <c r="N1017">
        <v>4</v>
      </c>
      <c r="O1017">
        <v>3</v>
      </c>
      <c r="P1017">
        <v>1</v>
      </c>
      <c r="Q1017">
        <v>3</v>
      </c>
      <c r="R1017">
        <f t="array" ref="R1017">SUM(B1017:Q1017*TRANSPOSE($V$18:$V$33))+$V$17</f>
        <v>3.9989118202932605E-2</v>
      </c>
      <c r="S1017" s="9">
        <f t="shared" si="15"/>
        <v>0.50999491137189501</v>
      </c>
    </row>
    <row r="1018" spans="1:19" x14ac:dyDescent="0.3">
      <c r="A1018">
        <v>1</v>
      </c>
      <c r="B1018">
        <v>31</v>
      </c>
      <c r="C1018">
        <v>1</v>
      </c>
      <c r="D1018">
        <v>8</v>
      </c>
      <c r="E1018">
        <v>1</v>
      </c>
      <c r="F1018">
        <v>1</v>
      </c>
      <c r="G1018">
        <v>2</v>
      </c>
      <c r="H1018">
        <v>2</v>
      </c>
      <c r="I1018">
        <v>0</v>
      </c>
      <c r="J1018">
        <v>1</v>
      </c>
      <c r="K1018">
        <v>0</v>
      </c>
      <c r="L1018">
        <v>3</v>
      </c>
      <c r="M1018">
        <v>4</v>
      </c>
      <c r="N1018">
        <v>1</v>
      </c>
      <c r="O1018">
        <v>0</v>
      </c>
      <c r="P1018">
        <v>0</v>
      </c>
      <c r="Q1018">
        <v>0</v>
      </c>
      <c r="R1018">
        <f t="array" ref="R1018">SUM(B1018:Q1018*TRANSPOSE($V$18:$V$33))+$V$17</f>
        <v>0.29625214783633047</v>
      </c>
      <c r="S1018" s="9">
        <f t="shared" si="15"/>
        <v>0.57351855545134434</v>
      </c>
    </row>
    <row r="1019" spans="1:19" x14ac:dyDescent="0.3">
      <c r="A1019">
        <v>0</v>
      </c>
      <c r="B1019">
        <v>27</v>
      </c>
      <c r="C1019">
        <v>1</v>
      </c>
      <c r="D1019">
        <v>11</v>
      </c>
      <c r="E1019">
        <v>2</v>
      </c>
      <c r="F1019">
        <v>0</v>
      </c>
      <c r="G1019">
        <v>3</v>
      </c>
      <c r="H1019">
        <v>1</v>
      </c>
      <c r="I1019">
        <v>1</v>
      </c>
      <c r="J1019">
        <v>0</v>
      </c>
      <c r="K1019">
        <v>0</v>
      </c>
      <c r="L1019">
        <v>2</v>
      </c>
      <c r="M1019">
        <v>4</v>
      </c>
      <c r="N1019">
        <v>5</v>
      </c>
      <c r="O1019">
        <v>0</v>
      </c>
      <c r="P1019">
        <v>1</v>
      </c>
      <c r="Q1019">
        <v>4</v>
      </c>
      <c r="R1019">
        <f t="array" ref="R1019">SUM(B1019:Q1019*TRANSPOSE($V$18:$V$33))+$V$17</f>
        <v>0.21982445464073308</v>
      </c>
      <c r="S1019" s="9">
        <f t="shared" si="15"/>
        <v>0.55473024531545212</v>
      </c>
    </row>
    <row r="1020" spans="1:19" x14ac:dyDescent="0.3">
      <c r="A1020">
        <v>0</v>
      </c>
      <c r="B1020">
        <v>36</v>
      </c>
      <c r="C1020">
        <v>1</v>
      </c>
      <c r="D1020">
        <v>4</v>
      </c>
      <c r="E1020">
        <v>1</v>
      </c>
      <c r="F1020">
        <v>0</v>
      </c>
      <c r="G1020">
        <v>2</v>
      </c>
      <c r="H1020">
        <v>4</v>
      </c>
      <c r="I1020">
        <v>0</v>
      </c>
      <c r="J1020">
        <v>1</v>
      </c>
      <c r="K1020">
        <v>0</v>
      </c>
      <c r="L1020">
        <v>3</v>
      </c>
      <c r="M1020">
        <v>2</v>
      </c>
      <c r="N1020">
        <v>10</v>
      </c>
      <c r="O1020">
        <v>4</v>
      </c>
      <c r="P1020">
        <v>1</v>
      </c>
      <c r="Q1020">
        <v>8</v>
      </c>
      <c r="R1020">
        <f t="array" ref="R1020">SUM(B1020:Q1020*TRANSPOSE($V$18:$V$33))+$V$17</f>
        <v>0.17336915172363854</v>
      </c>
      <c r="S1020" s="9">
        <f t="shared" si="15"/>
        <v>0.54322959182485653</v>
      </c>
    </row>
    <row r="1021" spans="1:19" x14ac:dyDescent="0.3">
      <c r="A1021">
        <v>0</v>
      </c>
      <c r="B1021">
        <v>36</v>
      </c>
      <c r="C1021">
        <v>2</v>
      </c>
      <c r="D1021">
        <v>16</v>
      </c>
      <c r="E1021">
        <v>3</v>
      </c>
      <c r="F1021">
        <v>1</v>
      </c>
      <c r="G1021">
        <v>2</v>
      </c>
      <c r="H1021">
        <v>1</v>
      </c>
      <c r="I1021">
        <v>1</v>
      </c>
      <c r="J1021">
        <v>4</v>
      </c>
      <c r="K1021">
        <v>0</v>
      </c>
      <c r="L1021">
        <v>1</v>
      </c>
      <c r="M1021">
        <v>2</v>
      </c>
      <c r="N1021">
        <v>3</v>
      </c>
      <c r="O1021">
        <v>2</v>
      </c>
      <c r="P1021">
        <v>0</v>
      </c>
      <c r="Q1021">
        <v>2</v>
      </c>
      <c r="R1021">
        <f t="array" ref="R1021">SUM(B1021:Q1021*TRANSPOSE($V$18:$V$33))+$V$17</f>
        <v>0.31675463908545431</v>
      </c>
      <c r="S1021" s="9">
        <f t="shared" si="15"/>
        <v>0.57852512177102877</v>
      </c>
    </row>
    <row r="1022" spans="1:19" x14ac:dyDescent="0.3">
      <c r="A1022">
        <v>0</v>
      </c>
      <c r="B1022">
        <v>47</v>
      </c>
      <c r="C1022">
        <v>1</v>
      </c>
      <c r="D1022">
        <v>1</v>
      </c>
      <c r="E1022">
        <v>1</v>
      </c>
      <c r="F1022">
        <v>0</v>
      </c>
      <c r="G1022">
        <v>3</v>
      </c>
      <c r="H1022">
        <v>4</v>
      </c>
      <c r="I1022">
        <v>1</v>
      </c>
      <c r="J1022">
        <v>7</v>
      </c>
      <c r="K1022">
        <v>0</v>
      </c>
      <c r="L1022">
        <v>3</v>
      </c>
      <c r="M1022">
        <v>2</v>
      </c>
      <c r="N1022">
        <v>6</v>
      </c>
      <c r="O1022">
        <v>5</v>
      </c>
      <c r="P1022">
        <v>1</v>
      </c>
      <c r="Q1022">
        <v>2</v>
      </c>
      <c r="R1022">
        <f t="array" ref="R1022">SUM(B1022:Q1022*TRANSPOSE($V$18:$V$33))+$V$17</f>
        <v>8.2917638096040802E-2</v>
      </c>
      <c r="S1022" s="9">
        <f t="shared" si="15"/>
        <v>0.52071539525762101</v>
      </c>
    </row>
    <row r="1023" spans="1:19" x14ac:dyDescent="0.3">
      <c r="A1023">
        <v>1</v>
      </c>
      <c r="B1023">
        <v>25</v>
      </c>
      <c r="C1023">
        <v>2</v>
      </c>
      <c r="D1023">
        <v>9</v>
      </c>
      <c r="E1023">
        <v>1</v>
      </c>
      <c r="F1023">
        <v>0</v>
      </c>
      <c r="G1023">
        <v>2</v>
      </c>
      <c r="H1023">
        <v>1</v>
      </c>
      <c r="I1023">
        <v>1</v>
      </c>
      <c r="J1023">
        <v>3</v>
      </c>
      <c r="K1023">
        <v>0</v>
      </c>
      <c r="L1023">
        <v>1</v>
      </c>
      <c r="M1023">
        <v>3</v>
      </c>
      <c r="N1023">
        <v>3</v>
      </c>
      <c r="O1023">
        <v>2</v>
      </c>
      <c r="P1023">
        <v>2</v>
      </c>
      <c r="Q1023">
        <v>2</v>
      </c>
      <c r="R1023">
        <f t="array" ref="R1023">SUM(B1023:Q1023*TRANSPOSE($V$18:$V$33))+$V$17</f>
        <v>0.46154971593127886</v>
      </c>
      <c r="S1023" s="9">
        <f t="shared" si="15"/>
        <v>0.61337039866303111</v>
      </c>
    </row>
    <row r="1024" spans="1:19" x14ac:dyDescent="0.3">
      <c r="A1024">
        <v>0</v>
      </c>
      <c r="B1024">
        <v>37</v>
      </c>
      <c r="C1024">
        <v>1</v>
      </c>
      <c r="D1024">
        <v>5</v>
      </c>
      <c r="E1024">
        <v>3</v>
      </c>
      <c r="F1024">
        <v>0</v>
      </c>
      <c r="G1024">
        <v>4</v>
      </c>
      <c r="H1024">
        <v>3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6</v>
      </c>
      <c r="O1024">
        <v>5</v>
      </c>
      <c r="P1024">
        <v>1</v>
      </c>
      <c r="Q1024">
        <v>3</v>
      </c>
      <c r="R1024">
        <f t="array" ref="R1024">SUM(B1024:Q1024*TRANSPOSE($V$18:$V$33))+$V$17</f>
        <v>9.8244444031645783E-2</v>
      </c>
      <c r="S1024" s="9">
        <f t="shared" si="15"/>
        <v>0.52453883433007042</v>
      </c>
    </row>
    <row r="1025" spans="1:19" x14ac:dyDescent="0.3">
      <c r="A1025">
        <v>0</v>
      </c>
      <c r="B1025">
        <v>56</v>
      </c>
      <c r="C1025">
        <v>1</v>
      </c>
      <c r="D1025">
        <v>1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2</v>
      </c>
      <c r="K1025">
        <v>0</v>
      </c>
      <c r="L1025">
        <v>4</v>
      </c>
      <c r="M1025">
        <v>4</v>
      </c>
      <c r="N1025">
        <v>3</v>
      </c>
      <c r="O1025">
        <v>2</v>
      </c>
      <c r="P1025">
        <v>1</v>
      </c>
      <c r="Q1025">
        <v>0</v>
      </c>
      <c r="R1025">
        <f t="array" ref="R1025">SUM(B1025:Q1025*TRANSPOSE($V$18:$V$33))+$V$17</f>
        <v>2.6662359530768009E-3</v>
      </c>
      <c r="S1025" s="9">
        <f t="shared" si="15"/>
        <v>0.50066648948183912</v>
      </c>
    </row>
    <row r="1026" spans="1:19" x14ac:dyDescent="0.3">
      <c r="A1026">
        <v>0</v>
      </c>
      <c r="B1026">
        <v>47</v>
      </c>
      <c r="C1026">
        <v>1</v>
      </c>
      <c r="D1026">
        <v>2</v>
      </c>
      <c r="E1026">
        <v>1</v>
      </c>
      <c r="F1026">
        <v>1</v>
      </c>
      <c r="G1026">
        <v>3</v>
      </c>
      <c r="H1026">
        <v>3</v>
      </c>
      <c r="I1026">
        <v>1</v>
      </c>
      <c r="J1026">
        <v>3</v>
      </c>
      <c r="K1026">
        <v>0</v>
      </c>
      <c r="L1026">
        <v>2</v>
      </c>
      <c r="M1026">
        <v>4</v>
      </c>
      <c r="N1026">
        <v>20</v>
      </c>
      <c r="O1026">
        <v>17</v>
      </c>
      <c r="P1026">
        <v>5</v>
      </c>
      <c r="Q1026">
        <v>6</v>
      </c>
      <c r="R1026">
        <f t="array" ref="R1026">SUM(B1026:Q1026*TRANSPOSE($V$18:$V$33))+$V$17</f>
        <v>-0.1047601054089371</v>
      </c>
      <c r="S1026" s="9">
        <f t="shared" si="15"/>
        <v>0.47383660771034714</v>
      </c>
    </row>
    <row r="1027" spans="1:19" x14ac:dyDescent="0.3">
      <c r="A1027">
        <v>0</v>
      </c>
      <c r="B1027">
        <v>24</v>
      </c>
      <c r="C1027">
        <v>2</v>
      </c>
      <c r="D1027">
        <v>4</v>
      </c>
      <c r="E1027">
        <v>4</v>
      </c>
      <c r="F1027">
        <v>1</v>
      </c>
      <c r="G1027">
        <v>3</v>
      </c>
      <c r="H1027">
        <v>3</v>
      </c>
      <c r="I1027">
        <v>1</v>
      </c>
      <c r="J1027">
        <v>1</v>
      </c>
      <c r="K1027">
        <v>1</v>
      </c>
      <c r="L1027">
        <v>3</v>
      </c>
      <c r="M1027">
        <v>3</v>
      </c>
      <c r="N1027">
        <v>5</v>
      </c>
      <c r="O1027">
        <v>4</v>
      </c>
      <c r="P1027">
        <v>0</v>
      </c>
      <c r="Q1027">
        <v>3</v>
      </c>
      <c r="R1027">
        <f t="array" ref="R1027">SUM(B1027:Q1027*TRANSPOSE($V$18:$V$33))+$V$17</f>
        <v>0.24862605543441207</v>
      </c>
      <c r="S1027" s="9">
        <f t="shared" ref="S1027:S1090" si="16">$X$1^R1027/(1+$X$1^R1027)</f>
        <v>0.5618319513757114</v>
      </c>
    </row>
    <row r="1028" spans="1:19" x14ac:dyDescent="0.3">
      <c r="A1028">
        <v>0</v>
      </c>
      <c r="B1028">
        <v>32</v>
      </c>
      <c r="C1028">
        <v>2</v>
      </c>
      <c r="D1028">
        <v>7</v>
      </c>
      <c r="E1028">
        <v>4</v>
      </c>
      <c r="F1028">
        <v>0</v>
      </c>
      <c r="G1028">
        <v>3</v>
      </c>
      <c r="H1028">
        <v>4</v>
      </c>
      <c r="I1028">
        <v>1</v>
      </c>
      <c r="J1028">
        <v>4</v>
      </c>
      <c r="K1028">
        <v>0</v>
      </c>
      <c r="L1028">
        <v>3</v>
      </c>
      <c r="M1028">
        <v>2</v>
      </c>
      <c r="N1028">
        <v>4</v>
      </c>
      <c r="O1028">
        <v>3</v>
      </c>
      <c r="P1028">
        <v>0</v>
      </c>
      <c r="Q1028">
        <v>3</v>
      </c>
      <c r="R1028">
        <f t="array" ref="R1028">SUM(B1028:Q1028*TRANSPOSE($V$18:$V$33))+$V$17</f>
        <v>7.2979823476208794E-2</v>
      </c>
      <c r="S1028" s="9">
        <f t="shared" si="16"/>
        <v>0.5182349731784156</v>
      </c>
    </row>
    <row r="1029" spans="1:19" x14ac:dyDescent="0.3">
      <c r="A1029">
        <v>0</v>
      </c>
      <c r="B1029">
        <v>34</v>
      </c>
      <c r="C1029">
        <v>1</v>
      </c>
      <c r="D1029">
        <v>1</v>
      </c>
      <c r="E1029">
        <v>4</v>
      </c>
      <c r="F1029">
        <v>1</v>
      </c>
      <c r="G1029">
        <v>2</v>
      </c>
      <c r="H1029">
        <v>2</v>
      </c>
      <c r="I1029">
        <v>1</v>
      </c>
      <c r="J1029">
        <v>5</v>
      </c>
      <c r="K1029">
        <v>0</v>
      </c>
      <c r="L1029">
        <v>1</v>
      </c>
      <c r="M1029">
        <v>2</v>
      </c>
      <c r="N1029">
        <v>5</v>
      </c>
      <c r="O1029">
        <v>4</v>
      </c>
      <c r="P1029">
        <v>0</v>
      </c>
      <c r="Q1029">
        <v>2</v>
      </c>
      <c r="R1029">
        <f t="array" ref="R1029">SUM(B1029:Q1029*TRANSPOSE($V$18:$V$33))+$V$17</f>
        <v>0.15746251618354645</v>
      </c>
      <c r="S1029" s="9">
        <f t="shared" si="16"/>
        <v>0.53928043640255297</v>
      </c>
    </row>
    <row r="1030" spans="1:19" x14ac:dyDescent="0.3">
      <c r="A1030">
        <v>0</v>
      </c>
      <c r="B1030">
        <v>41</v>
      </c>
      <c r="C1030">
        <v>1</v>
      </c>
      <c r="D1030">
        <v>5</v>
      </c>
      <c r="E1030">
        <v>2</v>
      </c>
      <c r="F1030">
        <v>0</v>
      </c>
      <c r="G1030">
        <v>4</v>
      </c>
      <c r="H1030">
        <v>3</v>
      </c>
      <c r="I1030">
        <v>1</v>
      </c>
      <c r="J1030">
        <v>2</v>
      </c>
      <c r="K1030">
        <v>1</v>
      </c>
      <c r="L1030">
        <v>1</v>
      </c>
      <c r="M1030">
        <v>2</v>
      </c>
      <c r="N1030">
        <v>4</v>
      </c>
      <c r="O1030">
        <v>2</v>
      </c>
      <c r="P1030">
        <v>0</v>
      </c>
      <c r="Q1030">
        <v>3</v>
      </c>
      <c r="R1030">
        <f t="array" ref="R1030">SUM(B1030:Q1030*TRANSPOSE($V$18:$V$33))+$V$17</f>
        <v>0.26633970441683064</v>
      </c>
      <c r="S1030" s="9">
        <f t="shared" si="16"/>
        <v>0.56618730518686944</v>
      </c>
    </row>
    <row r="1031" spans="1:19" x14ac:dyDescent="0.3">
      <c r="A1031">
        <v>0</v>
      </c>
      <c r="B1031">
        <v>40</v>
      </c>
      <c r="C1031">
        <v>1</v>
      </c>
      <c r="D1031">
        <v>9</v>
      </c>
      <c r="E1031">
        <v>3</v>
      </c>
      <c r="F1031">
        <v>0</v>
      </c>
      <c r="G1031">
        <v>3</v>
      </c>
      <c r="H1031">
        <v>3</v>
      </c>
      <c r="I1031">
        <v>2</v>
      </c>
      <c r="J1031">
        <v>3</v>
      </c>
      <c r="K1031">
        <v>0</v>
      </c>
      <c r="L1031">
        <v>3</v>
      </c>
      <c r="M1031">
        <v>4</v>
      </c>
      <c r="N1031">
        <v>8</v>
      </c>
      <c r="O1031">
        <v>7</v>
      </c>
      <c r="P1031">
        <v>0</v>
      </c>
      <c r="Q1031">
        <v>7</v>
      </c>
      <c r="R1031">
        <f t="array" ref="R1031">SUM(B1031:Q1031*TRANSPOSE($V$18:$V$33))+$V$17</f>
        <v>-0.15485313889945362</v>
      </c>
      <c r="S1031" s="9">
        <f t="shared" si="16"/>
        <v>0.46136788062857836</v>
      </c>
    </row>
    <row r="1032" spans="1:19" x14ac:dyDescent="0.3">
      <c r="A1032">
        <v>0</v>
      </c>
      <c r="B1032">
        <v>31</v>
      </c>
      <c r="C1032">
        <v>2</v>
      </c>
      <c r="D1032">
        <v>8</v>
      </c>
      <c r="E1032">
        <v>1</v>
      </c>
      <c r="F1032">
        <v>0</v>
      </c>
      <c r="G1032">
        <v>3</v>
      </c>
      <c r="H1032">
        <v>4</v>
      </c>
      <c r="I1032">
        <v>2</v>
      </c>
      <c r="J1032">
        <v>1</v>
      </c>
      <c r="K1032">
        <v>0</v>
      </c>
      <c r="L1032">
        <v>1</v>
      </c>
      <c r="M1032">
        <v>3</v>
      </c>
      <c r="N1032">
        <v>13</v>
      </c>
      <c r="O1032">
        <v>7</v>
      </c>
      <c r="P1032">
        <v>9</v>
      </c>
      <c r="Q1032">
        <v>9</v>
      </c>
      <c r="R1032">
        <f t="array" ref="R1032">SUM(B1032:Q1032*TRANSPOSE($V$18:$V$33))+$V$17</f>
        <v>0.11224460874998832</v>
      </c>
      <c r="S1032" s="9">
        <f t="shared" si="16"/>
        <v>0.52802882737647105</v>
      </c>
    </row>
    <row r="1033" spans="1:19" x14ac:dyDescent="0.3">
      <c r="A1033">
        <v>1</v>
      </c>
      <c r="B1033">
        <v>46</v>
      </c>
      <c r="C1033">
        <v>2</v>
      </c>
      <c r="D1033">
        <v>9</v>
      </c>
      <c r="E1033">
        <v>1</v>
      </c>
      <c r="F1033">
        <v>0</v>
      </c>
      <c r="G1033">
        <v>3</v>
      </c>
      <c r="H1033">
        <v>4</v>
      </c>
      <c r="I1033">
        <v>2</v>
      </c>
      <c r="J1033">
        <v>4</v>
      </c>
      <c r="K1033">
        <v>0</v>
      </c>
      <c r="L1033">
        <v>1</v>
      </c>
      <c r="M1033">
        <v>4</v>
      </c>
      <c r="N1033">
        <v>7</v>
      </c>
      <c r="O1033">
        <v>7</v>
      </c>
      <c r="P1033">
        <v>4</v>
      </c>
      <c r="Q1033">
        <v>3</v>
      </c>
      <c r="R1033">
        <f t="array" ref="R1033">SUM(B1033:Q1033*TRANSPOSE($V$18:$V$33))+$V$17</f>
        <v>2.3987354632145963E-2</v>
      </c>
      <c r="S1033" s="9">
        <f t="shared" si="16"/>
        <v>0.50599592944115312</v>
      </c>
    </row>
    <row r="1034" spans="1:19" x14ac:dyDescent="0.3">
      <c r="A1034">
        <v>1</v>
      </c>
      <c r="B1034">
        <v>39</v>
      </c>
      <c r="C1034">
        <v>1</v>
      </c>
      <c r="D1034">
        <v>2</v>
      </c>
      <c r="E1034">
        <v>1</v>
      </c>
      <c r="F1034">
        <v>1</v>
      </c>
      <c r="G1034">
        <v>2</v>
      </c>
      <c r="H1034">
        <v>1</v>
      </c>
      <c r="I1034">
        <v>0</v>
      </c>
      <c r="J1034">
        <v>2</v>
      </c>
      <c r="K1034">
        <v>1</v>
      </c>
      <c r="L1034">
        <v>2</v>
      </c>
      <c r="M1034">
        <v>4</v>
      </c>
      <c r="N1034">
        <v>1</v>
      </c>
      <c r="O1034">
        <v>0</v>
      </c>
      <c r="P1034">
        <v>0</v>
      </c>
      <c r="Q1034">
        <v>0</v>
      </c>
      <c r="R1034">
        <f t="array" ref="R1034">SUM(B1034:Q1034*TRANSPOSE($V$18:$V$33))+$V$17</f>
        <v>0.51151927491336036</v>
      </c>
      <c r="S1034" s="9">
        <f t="shared" si="16"/>
        <v>0.62515013203000835</v>
      </c>
    </row>
    <row r="1035" spans="1:19" x14ac:dyDescent="0.3">
      <c r="A1035">
        <v>1</v>
      </c>
      <c r="B1035">
        <v>31</v>
      </c>
      <c r="C1035">
        <v>1</v>
      </c>
      <c r="D1035">
        <v>1</v>
      </c>
      <c r="E1035">
        <v>3</v>
      </c>
      <c r="F1035">
        <v>1</v>
      </c>
      <c r="G1035">
        <v>4</v>
      </c>
      <c r="H1035">
        <v>2</v>
      </c>
      <c r="I1035">
        <v>0</v>
      </c>
      <c r="J1035">
        <v>1</v>
      </c>
      <c r="K1035">
        <v>0</v>
      </c>
      <c r="L1035">
        <v>1</v>
      </c>
      <c r="M1035">
        <v>3</v>
      </c>
      <c r="N1035">
        <v>10</v>
      </c>
      <c r="O1035">
        <v>8</v>
      </c>
      <c r="P1035">
        <v>4</v>
      </c>
      <c r="Q1035">
        <v>7</v>
      </c>
      <c r="R1035">
        <f t="array" ref="R1035">SUM(B1035:Q1035*TRANSPOSE($V$18:$V$33))+$V$17</f>
        <v>4.8239201682587218E-2</v>
      </c>
      <c r="S1035" s="9">
        <f t="shared" si="16"/>
        <v>0.51205621266320034</v>
      </c>
    </row>
    <row r="1036" spans="1:19" x14ac:dyDescent="0.3">
      <c r="A1036">
        <v>0</v>
      </c>
      <c r="B1036">
        <v>45</v>
      </c>
      <c r="C1036">
        <v>1</v>
      </c>
      <c r="D1036">
        <v>20</v>
      </c>
      <c r="E1036">
        <v>2</v>
      </c>
      <c r="F1036">
        <v>0</v>
      </c>
      <c r="G1036">
        <v>1</v>
      </c>
      <c r="H1036">
        <v>1</v>
      </c>
      <c r="I1036">
        <v>2</v>
      </c>
      <c r="J1036">
        <v>2</v>
      </c>
      <c r="K1036">
        <v>1</v>
      </c>
      <c r="L1036">
        <v>2</v>
      </c>
      <c r="M1036">
        <v>3</v>
      </c>
      <c r="N1036">
        <v>7</v>
      </c>
      <c r="O1036">
        <v>7</v>
      </c>
      <c r="P1036">
        <v>0</v>
      </c>
      <c r="Q1036">
        <v>7</v>
      </c>
      <c r="R1036">
        <f t="array" ref="R1036">SUM(B1036:Q1036*TRANSPOSE($V$18:$V$33))+$V$17</f>
        <v>0.33589098717983945</v>
      </c>
      <c r="S1036" s="9">
        <f t="shared" si="16"/>
        <v>0.58318358494258116</v>
      </c>
    </row>
    <row r="1037" spans="1:19" x14ac:dyDescent="0.3">
      <c r="A1037">
        <v>0</v>
      </c>
      <c r="B1037">
        <v>31</v>
      </c>
      <c r="C1037">
        <v>0</v>
      </c>
      <c r="D1037">
        <v>8</v>
      </c>
      <c r="E1037">
        <v>4</v>
      </c>
      <c r="F1037">
        <v>1</v>
      </c>
      <c r="G1037">
        <v>4</v>
      </c>
      <c r="H1037">
        <v>2</v>
      </c>
      <c r="I1037">
        <v>0</v>
      </c>
      <c r="J1037">
        <v>9</v>
      </c>
      <c r="K1037">
        <v>0</v>
      </c>
      <c r="L1037">
        <v>4</v>
      </c>
      <c r="M1037">
        <v>3</v>
      </c>
      <c r="N1037">
        <v>3</v>
      </c>
      <c r="O1037">
        <v>2</v>
      </c>
      <c r="P1037">
        <v>0</v>
      </c>
      <c r="Q1037">
        <v>2</v>
      </c>
      <c r="R1037">
        <f t="array" ref="R1037">SUM(B1037:Q1037*TRANSPOSE($V$18:$V$33))+$V$17</f>
        <v>0.10084042477768662</v>
      </c>
      <c r="S1037" s="9">
        <f t="shared" si="16"/>
        <v>0.52518615761167176</v>
      </c>
    </row>
    <row r="1038" spans="1:19" x14ac:dyDescent="0.3">
      <c r="A1038">
        <v>1</v>
      </c>
      <c r="B1038">
        <v>31</v>
      </c>
      <c r="C1038">
        <v>1</v>
      </c>
      <c r="D1038">
        <v>2</v>
      </c>
      <c r="E1038">
        <v>2</v>
      </c>
      <c r="F1038">
        <v>0</v>
      </c>
      <c r="G1038">
        <v>3</v>
      </c>
      <c r="H1038">
        <v>4</v>
      </c>
      <c r="I1038">
        <v>1</v>
      </c>
      <c r="J1038">
        <v>6</v>
      </c>
      <c r="K1038">
        <v>1</v>
      </c>
      <c r="L1038">
        <v>3</v>
      </c>
      <c r="M1038">
        <v>1</v>
      </c>
      <c r="N1038">
        <v>2</v>
      </c>
      <c r="O1038">
        <v>2</v>
      </c>
      <c r="P1038">
        <v>2</v>
      </c>
      <c r="Q1038">
        <v>2</v>
      </c>
      <c r="R1038">
        <f t="array" ref="R1038">SUM(B1038:Q1038*TRANSPOSE($V$18:$V$33))+$V$17</f>
        <v>0.41439007544053147</v>
      </c>
      <c r="S1038" s="9">
        <f t="shared" si="16"/>
        <v>0.60212977471616103</v>
      </c>
    </row>
    <row r="1039" spans="1:19" x14ac:dyDescent="0.3">
      <c r="A1039">
        <v>0</v>
      </c>
      <c r="B1039">
        <v>45</v>
      </c>
      <c r="C1039">
        <v>1</v>
      </c>
      <c r="D1039">
        <v>29</v>
      </c>
      <c r="E1039">
        <v>2</v>
      </c>
      <c r="F1039">
        <v>0</v>
      </c>
      <c r="G1039">
        <v>3</v>
      </c>
      <c r="H1039">
        <v>4</v>
      </c>
      <c r="I1039">
        <v>1</v>
      </c>
      <c r="J1039">
        <v>4</v>
      </c>
      <c r="K1039">
        <v>1</v>
      </c>
      <c r="L1039">
        <v>4</v>
      </c>
      <c r="M1039">
        <v>4</v>
      </c>
      <c r="N1039">
        <v>3</v>
      </c>
      <c r="O1039">
        <v>1</v>
      </c>
      <c r="P1039">
        <v>1</v>
      </c>
      <c r="Q1039">
        <v>2</v>
      </c>
      <c r="R1039">
        <f t="array" ref="R1039">SUM(B1039:Q1039*TRANSPOSE($V$18:$V$33))+$V$17</f>
        <v>0.28114766028736737</v>
      </c>
      <c r="S1039" s="9">
        <f t="shared" si="16"/>
        <v>0.56982042013530076</v>
      </c>
    </row>
    <row r="1040" spans="1:19" x14ac:dyDescent="0.3">
      <c r="A1040">
        <v>0</v>
      </c>
      <c r="B1040">
        <v>48</v>
      </c>
      <c r="C1040">
        <v>2</v>
      </c>
      <c r="D1040">
        <v>7</v>
      </c>
      <c r="E1040">
        <v>3</v>
      </c>
      <c r="F1040">
        <v>0</v>
      </c>
      <c r="G1040">
        <v>3</v>
      </c>
      <c r="H1040">
        <v>1</v>
      </c>
      <c r="I1040">
        <v>2</v>
      </c>
      <c r="J1040">
        <v>4</v>
      </c>
      <c r="K1040">
        <v>0</v>
      </c>
      <c r="L1040">
        <v>1</v>
      </c>
      <c r="M1040">
        <v>3</v>
      </c>
      <c r="N1040">
        <v>2</v>
      </c>
      <c r="O1040">
        <v>2</v>
      </c>
      <c r="P1040">
        <v>2</v>
      </c>
      <c r="Q1040">
        <v>2</v>
      </c>
      <c r="R1040">
        <f t="array" ref="R1040">SUM(B1040:Q1040*TRANSPOSE($V$18:$V$33))+$V$17</f>
        <v>0.103637699069551</v>
      </c>
      <c r="S1040" s="9">
        <f t="shared" si="16"/>
        <v>0.52588357984543876</v>
      </c>
    </row>
    <row r="1041" spans="1:19" x14ac:dyDescent="0.3">
      <c r="A1041">
        <v>1</v>
      </c>
      <c r="B1041">
        <v>34</v>
      </c>
      <c r="C1041">
        <v>0</v>
      </c>
      <c r="D1041">
        <v>9</v>
      </c>
      <c r="E1041">
        <v>1</v>
      </c>
      <c r="F1041">
        <v>1</v>
      </c>
      <c r="G1041">
        <v>3</v>
      </c>
      <c r="H1041">
        <v>3</v>
      </c>
      <c r="I1041">
        <v>1</v>
      </c>
      <c r="J1041">
        <v>1</v>
      </c>
      <c r="K1041">
        <v>0</v>
      </c>
      <c r="L1041">
        <v>4</v>
      </c>
      <c r="M1041">
        <v>3</v>
      </c>
      <c r="N1041">
        <v>2</v>
      </c>
      <c r="O1041">
        <v>2</v>
      </c>
      <c r="P1041">
        <v>2</v>
      </c>
      <c r="Q1041">
        <v>2</v>
      </c>
      <c r="R1041">
        <f t="array" ref="R1041">SUM(B1041:Q1041*TRANSPOSE($V$18:$V$33))+$V$17</f>
        <v>5.9068680247680749E-2</v>
      </c>
      <c r="S1041" s="9">
        <f t="shared" si="16"/>
        <v>0.51476134808207874</v>
      </c>
    </row>
    <row r="1042" spans="1:19" x14ac:dyDescent="0.3">
      <c r="A1042">
        <v>0</v>
      </c>
      <c r="B1042">
        <v>40</v>
      </c>
      <c r="C1042">
        <v>1</v>
      </c>
      <c r="D1042">
        <v>8</v>
      </c>
      <c r="E1042">
        <v>4</v>
      </c>
      <c r="F1042">
        <v>0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3</v>
      </c>
      <c r="M1042">
        <v>3</v>
      </c>
      <c r="N1042">
        <v>9</v>
      </c>
      <c r="O1042">
        <v>8</v>
      </c>
      <c r="P1042">
        <v>4</v>
      </c>
      <c r="Q1042">
        <v>8</v>
      </c>
      <c r="R1042">
        <f t="array" ref="R1042">SUM(B1042:Q1042*TRANSPOSE($V$18:$V$33))+$V$17</f>
        <v>-5.715496764144945E-2</v>
      </c>
      <c r="S1042" s="9">
        <f t="shared" si="16"/>
        <v>0.48571662686930506</v>
      </c>
    </row>
    <row r="1043" spans="1:19" x14ac:dyDescent="0.3">
      <c r="A1043">
        <v>0</v>
      </c>
      <c r="B1043">
        <v>28</v>
      </c>
      <c r="C1043">
        <v>2</v>
      </c>
      <c r="D1043">
        <v>5</v>
      </c>
      <c r="E1043">
        <v>4</v>
      </c>
      <c r="F1043">
        <v>0</v>
      </c>
      <c r="G1043">
        <v>3</v>
      </c>
      <c r="H1043">
        <v>1</v>
      </c>
      <c r="I1043">
        <v>0</v>
      </c>
      <c r="J1043">
        <v>0</v>
      </c>
      <c r="K1043">
        <v>0</v>
      </c>
      <c r="L1043">
        <v>4</v>
      </c>
      <c r="M1043">
        <v>3</v>
      </c>
      <c r="N1043">
        <v>5</v>
      </c>
      <c r="O1043">
        <v>4</v>
      </c>
      <c r="P1043">
        <v>1</v>
      </c>
      <c r="Q1043">
        <v>3</v>
      </c>
      <c r="R1043">
        <f t="array" ref="R1043">SUM(B1043:Q1043*TRANSPOSE($V$18:$V$33))+$V$17</f>
        <v>0.18224612585802957</v>
      </c>
      <c r="S1043" s="9">
        <f t="shared" si="16"/>
        <v>0.54543115849661072</v>
      </c>
    </row>
    <row r="1044" spans="1:19" x14ac:dyDescent="0.3">
      <c r="A1044">
        <v>0</v>
      </c>
      <c r="B1044">
        <v>44</v>
      </c>
      <c r="C1044">
        <v>1</v>
      </c>
      <c r="D1044">
        <v>5</v>
      </c>
      <c r="E1044">
        <v>3</v>
      </c>
      <c r="F1044">
        <v>0</v>
      </c>
      <c r="G1044">
        <v>2</v>
      </c>
      <c r="H1044">
        <v>3</v>
      </c>
      <c r="I1044">
        <v>0</v>
      </c>
      <c r="J1044">
        <v>3</v>
      </c>
      <c r="K1044">
        <v>0</v>
      </c>
      <c r="L1044">
        <v>4</v>
      </c>
      <c r="M1044">
        <v>3</v>
      </c>
      <c r="N1044">
        <v>5</v>
      </c>
      <c r="O1044">
        <v>2</v>
      </c>
      <c r="P1044">
        <v>0</v>
      </c>
      <c r="Q1044">
        <v>3</v>
      </c>
      <c r="R1044">
        <f t="array" ref="R1044">SUM(B1044:Q1044*TRANSPOSE($V$18:$V$33))+$V$17</f>
        <v>0.11429547080856395</v>
      </c>
      <c r="S1044" s="9">
        <f t="shared" si="16"/>
        <v>0.52853984915807373</v>
      </c>
    </row>
    <row r="1045" spans="1:19" x14ac:dyDescent="0.3">
      <c r="A1045">
        <v>0</v>
      </c>
      <c r="B1045">
        <v>53</v>
      </c>
      <c r="C1045">
        <v>1</v>
      </c>
      <c r="D1045">
        <v>2</v>
      </c>
      <c r="E1045">
        <v>4</v>
      </c>
      <c r="F1045">
        <v>0</v>
      </c>
      <c r="G1045">
        <v>4</v>
      </c>
      <c r="H1045">
        <v>2</v>
      </c>
      <c r="I1045">
        <v>0</v>
      </c>
      <c r="J1045">
        <v>4</v>
      </c>
      <c r="K1045">
        <v>0</v>
      </c>
      <c r="L1045">
        <v>2</v>
      </c>
      <c r="M1045">
        <v>2</v>
      </c>
      <c r="N1045">
        <v>9</v>
      </c>
      <c r="O1045">
        <v>8</v>
      </c>
      <c r="P1045">
        <v>8</v>
      </c>
      <c r="Q1045">
        <v>8</v>
      </c>
      <c r="R1045">
        <f t="array" ref="R1045">SUM(B1045:Q1045*TRANSPOSE($V$18:$V$33))+$V$17</f>
        <v>-7.3408921887099243E-3</v>
      </c>
      <c r="S1045" s="9">
        <f t="shared" si="16"/>
        <v>0.49816497547546046</v>
      </c>
    </row>
    <row r="1046" spans="1:19" x14ac:dyDescent="0.3">
      <c r="A1046">
        <v>0</v>
      </c>
      <c r="B1046">
        <v>49</v>
      </c>
      <c r="C1046">
        <v>1</v>
      </c>
      <c r="D1046">
        <v>5</v>
      </c>
      <c r="E1046">
        <v>1</v>
      </c>
      <c r="F1046">
        <v>0</v>
      </c>
      <c r="G1046">
        <v>3</v>
      </c>
      <c r="H1046">
        <v>3</v>
      </c>
      <c r="I1046">
        <v>1</v>
      </c>
      <c r="J1046">
        <v>2</v>
      </c>
      <c r="K1046">
        <v>0</v>
      </c>
      <c r="L1046">
        <v>2</v>
      </c>
      <c r="M1046">
        <v>2</v>
      </c>
      <c r="N1046">
        <v>3</v>
      </c>
      <c r="O1046">
        <v>2</v>
      </c>
      <c r="P1046">
        <v>1</v>
      </c>
      <c r="Q1046">
        <v>2</v>
      </c>
      <c r="R1046">
        <f t="array" ref="R1046">SUM(B1046:Q1046*TRANSPOSE($V$18:$V$33))+$V$17</f>
        <v>0.10028687985610085</v>
      </c>
      <c r="S1046" s="9">
        <f t="shared" si="16"/>
        <v>0.52504813490988855</v>
      </c>
    </row>
    <row r="1047" spans="1:19" x14ac:dyDescent="0.3">
      <c r="A1047">
        <v>0</v>
      </c>
      <c r="B1047">
        <v>40</v>
      </c>
      <c r="C1047">
        <v>1</v>
      </c>
      <c r="D1047">
        <v>2</v>
      </c>
      <c r="E1047">
        <v>3</v>
      </c>
      <c r="F1047">
        <v>0</v>
      </c>
      <c r="G1047">
        <v>3</v>
      </c>
      <c r="H1047">
        <v>3</v>
      </c>
      <c r="I1047">
        <v>2</v>
      </c>
      <c r="J1047">
        <v>2</v>
      </c>
      <c r="K1047">
        <v>0</v>
      </c>
      <c r="L1047">
        <v>3</v>
      </c>
      <c r="M1047">
        <v>4</v>
      </c>
      <c r="N1047">
        <v>3</v>
      </c>
      <c r="O1047">
        <v>1</v>
      </c>
      <c r="P1047">
        <v>1</v>
      </c>
      <c r="Q1047">
        <v>2</v>
      </c>
      <c r="R1047">
        <f t="array" ref="R1047">SUM(B1047:Q1047*TRANSPOSE($V$18:$V$33))+$V$17</f>
        <v>-7.5196729495083936E-2</v>
      </c>
      <c r="S1047" s="9">
        <f t="shared" si="16"/>
        <v>0.48121161745382257</v>
      </c>
    </row>
    <row r="1048" spans="1:19" x14ac:dyDescent="0.3">
      <c r="A1048">
        <v>0</v>
      </c>
      <c r="B1048">
        <v>44</v>
      </c>
      <c r="C1048">
        <v>1</v>
      </c>
      <c r="D1048">
        <v>20</v>
      </c>
      <c r="E1048">
        <v>4</v>
      </c>
      <c r="F1048">
        <v>0</v>
      </c>
      <c r="G1048">
        <v>3</v>
      </c>
      <c r="H1048">
        <v>2</v>
      </c>
      <c r="I1048">
        <v>0</v>
      </c>
      <c r="J1048">
        <v>1</v>
      </c>
      <c r="K1048">
        <v>0</v>
      </c>
      <c r="L1048">
        <v>3</v>
      </c>
      <c r="M1048">
        <v>2</v>
      </c>
      <c r="N1048">
        <v>5</v>
      </c>
      <c r="O1048">
        <v>2</v>
      </c>
      <c r="P1048">
        <v>1</v>
      </c>
      <c r="Q1048">
        <v>3</v>
      </c>
      <c r="R1048">
        <f t="array" ref="R1048">SUM(B1048:Q1048*TRANSPOSE($V$18:$V$33))+$V$17</f>
        <v>0.13783975739566068</v>
      </c>
      <c r="S1048" s="9">
        <f t="shared" si="16"/>
        <v>0.53440192578446766</v>
      </c>
    </row>
    <row r="1049" spans="1:19" x14ac:dyDescent="0.3">
      <c r="A1049">
        <v>0</v>
      </c>
      <c r="B1049">
        <v>33</v>
      </c>
      <c r="C1049">
        <v>2</v>
      </c>
      <c r="D1049">
        <v>7</v>
      </c>
      <c r="E1049">
        <v>4</v>
      </c>
      <c r="F1049">
        <v>0</v>
      </c>
      <c r="G1049">
        <v>3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3</v>
      </c>
      <c r="N1049">
        <v>4</v>
      </c>
      <c r="O1049">
        <v>3</v>
      </c>
      <c r="P1049">
        <v>0</v>
      </c>
      <c r="Q1049">
        <v>3</v>
      </c>
      <c r="R1049">
        <f t="array" ref="R1049">SUM(B1049:Q1049*TRANSPOSE($V$18:$V$33))+$V$17</f>
        <v>0.14017205640159613</v>
      </c>
      <c r="S1049" s="9">
        <f t="shared" si="16"/>
        <v>0.53498213329667832</v>
      </c>
    </row>
    <row r="1050" spans="1:19" x14ac:dyDescent="0.3">
      <c r="A1050">
        <v>0</v>
      </c>
      <c r="B1050">
        <v>34</v>
      </c>
      <c r="C1050">
        <v>2</v>
      </c>
      <c r="D1050">
        <v>3</v>
      </c>
      <c r="E1050">
        <v>4</v>
      </c>
      <c r="F1050">
        <v>0</v>
      </c>
      <c r="G1050">
        <v>1</v>
      </c>
      <c r="H1050">
        <v>1</v>
      </c>
      <c r="I1050">
        <v>0</v>
      </c>
      <c r="J1050">
        <v>3</v>
      </c>
      <c r="K1050">
        <v>0</v>
      </c>
      <c r="L1050">
        <v>4</v>
      </c>
      <c r="M1050">
        <v>3</v>
      </c>
      <c r="N1050">
        <v>13</v>
      </c>
      <c r="O1050">
        <v>9</v>
      </c>
      <c r="P1050">
        <v>3</v>
      </c>
      <c r="Q1050">
        <v>12</v>
      </c>
      <c r="R1050">
        <f t="array" ref="R1050">SUM(B1050:Q1050*TRANSPOSE($V$18:$V$33))+$V$17</f>
        <v>0.19132427985293132</v>
      </c>
      <c r="S1050" s="9">
        <f t="shared" si="16"/>
        <v>0.54768078323659519</v>
      </c>
    </row>
    <row r="1051" spans="1:19" x14ac:dyDescent="0.3">
      <c r="A1051">
        <v>0</v>
      </c>
      <c r="B1051">
        <v>30</v>
      </c>
      <c r="C1051">
        <v>2</v>
      </c>
      <c r="D1051">
        <v>16</v>
      </c>
      <c r="E1051">
        <v>4</v>
      </c>
      <c r="F1051">
        <v>0</v>
      </c>
      <c r="G1051">
        <v>3</v>
      </c>
      <c r="H1051">
        <v>3</v>
      </c>
      <c r="I1051">
        <v>1</v>
      </c>
      <c r="J1051">
        <v>8</v>
      </c>
      <c r="K1051">
        <v>0</v>
      </c>
      <c r="L1051">
        <v>3</v>
      </c>
      <c r="M1051">
        <v>2</v>
      </c>
      <c r="N1051">
        <v>2</v>
      </c>
      <c r="O1051">
        <v>1</v>
      </c>
      <c r="P1051">
        <v>2</v>
      </c>
      <c r="Q1051">
        <v>2</v>
      </c>
      <c r="R1051">
        <f t="array" ref="R1051">SUM(B1051:Q1051*TRANSPOSE($V$18:$V$33))+$V$17</f>
        <v>0.26205622272703788</v>
      </c>
      <c r="S1051" s="9">
        <f t="shared" si="16"/>
        <v>0.56513501205548311</v>
      </c>
    </row>
    <row r="1052" spans="1:19" x14ac:dyDescent="0.3">
      <c r="A1052">
        <v>0</v>
      </c>
      <c r="B1052">
        <v>42</v>
      </c>
      <c r="C1052">
        <v>1</v>
      </c>
      <c r="D1052">
        <v>9</v>
      </c>
      <c r="E1052">
        <v>1</v>
      </c>
      <c r="F1052">
        <v>1</v>
      </c>
      <c r="G1052">
        <v>3</v>
      </c>
      <c r="H1052">
        <v>4</v>
      </c>
      <c r="I1052">
        <v>0</v>
      </c>
      <c r="J1052">
        <v>1</v>
      </c>
      <c r="K1052">
        <v>0</v>
      </c>
      <c r="L1052">
        <v>3</v>
      </c>
      <c r="M1052">
        <v>3</v>
      </c>
      <c r="N1052">
        <v>12</v>
      </c>
      <c r="O1052">
        <v>9</v>
      </c>
      <c r="P1052">
        <v>5</v>
      </c>
      <c r="Q1052">
        <v>8</v>
      </c>
      <c r="R1052">
        <f t="array" ref="R1052">SUM(B1052:Q1052*TRANSPOSE($V$18:$V$33))+$V$17</f>
        <v>1.9128146001133217E-2</v>
      </c>
      <c r="S1052" s="9">
        <f t="shared" si="16"/>
        <v>0.50478139492232366</v>
      </c>
    </row>
    <row r="1053" spans="1:19" x14ac:dyDescent="0.3">
      <c r="A1053">
        <v>0</v>
      </c>
      <c r="B1053">
        <v>44</v>
      </c>
      <c r="C1053">
        <v>2</v>
      </c>
      <c r="D1053">
        <v>1</v>
      </c>
      <c r="E1053">
        <v>1</v>
      </c>
      <c r="F1053">
        <v>1</v>
      </c>
      <c r="G1053">
        <v>3</v>
      </c>
      <c r="H1053">
        <v>3</v>
      </c>
      <c r="I1053">
        <v>1</v>
      </c>
      <c r="J1053">
        <v>7</v>
      </c>
      <c r="K1053">
        <v>0</v>
      </c>
      <c r="L1053">
        <v>3</v>
      </c>
      <c r="M1053">
        <v>2</v>
      </c>
      <c r="N1053">
        <v>1</v>
      </c>
      <c r="O1053">
        <v>0</v>
      </c>
      <c r="P1053">
        <v>0</v>
      </c>
      <c r="Q1053">
        <v>0</v>
      </c>
      <c r="R1053">
        <f t="array" ref="R1053">SUM(B1053:Q1053*TRANSPOSE($V$18:$V$33))+$V$17</f>
        <v>0.1946792982450507</v>
      </c>
      <c r="S1053" s="9">
        <f t="shared" si="16"/>
        <v>0.54851169048385495</v>
      </c>
    </row>
    <row r="1054" spans="1:19" x14ac:dyDescent="0.3">
      <c r="A1054">
        <v>0</v>
      </c>
      <c r="B1054">
        <v>30</v>
      </c>
      <c r="C1054">
        <v>1</v>
      </c>
      <c r="D1054">
        <v>7</v>
      </c>
      <c r="E1054">
        <v>3</v>
      </c>
      <c r="F1054">
        <v>0</v>
      </c>
      <c r="G1054">
        <v>3</v>
      </c>
      <c r="H1054">
        <v>3</v>
      </c>
      <c r="I1054">
        <v>2</v>
      </c>
      <c r="J1054">
        <v>1</v>
      </c>
      <c r="K1054">
        <v>0</v>
      </c>
      <c r="L1054">
        <v>2</v>
      </c>
      <c r="M1054">
        <v>2</v>
      </c>
      <c r="N1054">
        <v>1</v>
      </c>
      <c r="O1054">
        <v>0</v>
      </c>
      <c r="P1054">
        <v>0</v>
      </c>
      <c r="Q1054">
        <v>0</v>
      </c>
      <c r="R1054">
        <f t="array" ref="R1054">SUM(B1054:Q1054*TRANSPOSE($V$18:$V$33))+$V$17</f>
        <v>8.7048996257127143E-2</v>
      </c>
      <c r="S1054" s="9">
        <f t="shared" si="16"/>
        <v>0.52174626533122093</v>
      </c>
    </row>
    <row r="1055" spans="1:19" x14ac:dyDescent="0.3">
      <c r="A1055">
        <v>0</v>
      </c>
      <c r="B1055">
        <v>57</v>
      </c>
      <c r="C1055">
        <v>1</v>
      </c>
      <c r="D1055">
        <v>1</v>
      </c>
      <c r="E1055">
        <v>2</v>
      </c>
      <c r="F1055">
        <v>0</v>
      </c>
      <c r="G1055">
        <v>4</v>
      </c>
      <c r="H1055">
        <v>3</v>
      </c>
      <c r="I1055">
        <v>1</v>
      </c>
      <c r="J1055">
        <v>0</v>
      </c>
      <c r="K1055">
        <v>0</v>
      </c>
      <c r="L1055">
        <v>1</v>
      </c>
      <c r="M1055">
        <v>2</v>
      </c>
      <c r="N1055">
        <v>12</v>
      </c>
      <c r="O1055">
        <v>9</v>
      </c>
      <c r="P1055">
        <v>2</v>
      </c>
      <c r="Q1055">
        <v>8</v>
      </c>
      <c r="R1055">
        <f t="array" ref="R1055">SUM(B1055:Q1055*TRANSPOSE($V$18:$V$33))+$V$17</f>
        <v>-0.1798967953571704</v>
      </c>
      <c r="S1055" s="9">
        <f t="shared" si="16"/>
        <v>0.45515132663514202</v>
      </c>
    </row>
    <row r="1056" spans="1:19" x14ac:dyDescent="0.3">
      <c r="A1056">
        <v>0</v>
      </c>
      <c r="B1056">
        <v>49</v>
      </c>
      <c r="C1056">
        <v>1</v>
      </c>
      <c r="D1056">
        <v>7</v>
      </c>
      <c r="E1056">
        <v>3</v>
      </c>
      <c r="F1056">
        <v>0</v>
      </c>
      <c r="G1056">
        <v>3</v>
      </c>
      <c r="H1056">
        <v>2</v>
      </c>
      <c r="I1056">
        <v>2</v>
      </c>
      <c r="J1056">
        <v>3</v>
      </c>
      <c r="K1056">
        <v>0</v>
      </c>
      <c r="L1056">
        <v>2</v>
      </c>
      <c r="M1056">
        <v>3</v>
      </c>
      <c r="N1056">
        <v>8</v>
      </c>
      <c r="O1056">
        <v>7</v>
      </c>
      <c r="P1056">
        <v>0</v>
      </c>
      <c r="Q1056">
        <v>7</v>
      </c>
      <c r="R1056">
        <f t="array" ref="R1056">SUM(B1056:Q1056*TRANSPOSE($V$18:$V$33))+$V$17</f>
        <v>-0.13060828914580913</v>
      </c>
      <c r="S1056" s="9">
        <f t="shared" si="16"/>
        <v>0.46739763613116603</v>
      </c>
    </row>
    <row r="1057" spans="1:19" x14ac:dyDescent="0.3">
      <c r="A1057">
        <v>0</v>
      </c>
      <c r="B1057">
        <v>34</v>
      </c>
      <c r="C1057">
        <v>1</v>
      </c>
      <c r="D1057">
        <v>15</v>
      </c>
      <c r="E1057">
        <v>2</v>
      </c>
      <c r="F1057">
        <v>0</v>
      </c>
      <c r="G1057">
        <v>3</v>
      </c>
      <c r="H1057">
        <v>1</v>
      </c>
      <c r="I1057">
        <v>2</v>
      </c>
      <c r="J1057">
        <v>7</v>
      </c>
      <c r="K1057">
        <v>0</v>
      </c>
      <c r="L1057">
        <v>4</v>
      </c>
      <c r="M1057">
        <v>2</v>
      </c>
      <c r="N1057">
        <v>14</v>
      </c>
      <c r="O1057">
        <v>8</v>
      </c>
      <c r="P1057">
        <v>6</v>
      </c>
      <c r="Q1057">
        <v>9</v>
      </c>
      <c r="R1057">
        <f t="array" ref="R1057">SUM(B1057:Q1057*TRANSPOSE($V$18:$V$33))+$V$17</f>
        <v>0.16519780896841252</v>
      </c>
      <c r="S1057" s="9">
        <f t="shared" si="16"/>
        <v>0.54120153190538156</v>
      </c>
    </row>
    <row r="1058" spans="1:19" x14ac:dyDescent="0.3">
      <c r="A1058">
        <v>1</v>
      </c>
      <c r="B1058">
        <v>28</v>
      </c>
      <c r="C1058">
        <v>2</v>
      </c>
      <c r="D1058">
        <v>1</v>
      </c>
      <c r="E1058">
        <v>1</v>
      </c>
      <c r="F1058">
        <v>0</v>
      </c>
      <c r="G1058">
        <v>3</v>
      </c>
      <c r="H1058">
        <v>3</v>
      </c>
      <c r="I1058">
        <v>1</v>
      </c>
      <c r="J1058">
        <v>3</v>
      </c>
      <c r="K1058">
        <v>0</v>
      </c>
      <c r="L1058">
        <v>4</v>
      </c>
      <c r="M1058">
        <v>4</v>
      </c>
      <c r="N1058">
        <v>3</v>
      </c>
      <c r="O1058">
        <v>2</v>
      </c>
      <c r="P1058">
        <v>1</v>
      </c>
      <c r="Q1058">
        <v>2</v>
      </c>
      <c r="R1058">
        <f t="array" ref="R1058">SUM(B1058:Q1058*TRANSPOSE($V$18:$V$33))+$V$17</f>
        <v>0.17476796409336082</v>
      </c>
      <c r="S1058" s="9">
        <f t="shared" si="16"/>
        <v>0.54357662379295335</v>
      </c>
    </row>
    <row r="1059" spans="1:19" x14ac:dyDescent="0.3">
      <c r="A1059">
        <v>1</v>
      </c>
      <c r="B1059">
        <v>29</v>
      </c>
      <c r="C1059">
        <v>2</v>
      </c>
      <c r="D1059">
        <v>13</v>
      </c>
      <c r="E1059">
        <v>1</v>
      </c>
      <c r="F1059">
        <v>1</v>
      </c>
      <c r="G1059">
        <v>3</v>
      </c>
      <c r="H1059">
        <v>2</v>
      </c>
      <c r="I1059">
        <v>0</v>
      </c>
      <c r="J1059">
        <v>5</v>
      </c>
      <c r="K1059">
        <v>0</v>
      </c>
      <c r="L1059">
        <v>1</v>
      </c>
      <c r="M1059">
        <v>1</v>
      </c>
      <c r="N1059">
        <v>5</v>
      </c>
      <c r="O1059">
        <v>3</v>
      </c>
      <c r="P1059">
        <v>0</v>
      </c>
      <c r="Q1059">
        <v>0</v>
      </c>
      <c r="R1059">
        <f t="array" ref="R1059">SUM(B1059:Q1059*TRANSPOSE($V$18:$V$33))+$V$17</f>
        <v>0.4640969185046171</v>
      </c>
      <c r="S1059" s="9">
        <f t="shared" si="16"/>
        <v>0.61397422318976258</v>
      </c>
    </row>
    <row r="1060" spans="1:19" x14ac:dyDescent="0.3">
      <c r="A1060">
        <v>1</v>
      </c>
      <c r="B1060">
        <v>34</v>
      </c>
      <c r="C1060">
        <v>2</v>
      </c>
      <c r="D1060">
        <v>24</v>
      </c>
      <c r="E1060">
        <v>1</v>
      </c>
      <c r="F1060">
        <v>1</v>
      </c>
      <c r="G1060">
        <v>2</v>
      </c>
      <c r="H1060">
        <v>2</v>
      </c>
      <c r="I1060">
        <v>0</v>
      </c>
      <c r="J1060">
        <v>0</v>
      </c>
      <c r="K1060">
        <v>1</v>
      </c>
      <c r="L1060">
        <v>3</v>
      </c>
      <c r="M1060">
        <v>4</v>
      </c>
      <c r="N1060">
        <v>15</v>
      </c>
      <c r="O1060">
        <v>9</v>
      </c>
      <c r="P1060">
        <v>10</v>
      </c>
      <c r="Q1060">
        <v>10</v>
      </c>
      <c r="R1060">
        <f t="array" ref="R1060">SUM(B1060:Q1060*TRANSPOSE($V$18:$V$33))+$V$17</f>
        <v>0.51091283201535798</v>
      </c>
      <c r="S1060" s="9">
        <f t="shared" si="16"/>
        <v>0.62500802370585318</v>
      </c>
    </row>
    <row r="1061" spans="1:19" x14ac:dyDescent="0.3">
      <c r="A1061">
        <v>0</v>
      </c>
      <c r="B1061">
        <v>35</v>
      </c>
      <c r="C1061">
        <v>2</v>
      </c>
      <c r="D1061">
        <v>7</v>
      </c>
      <c r="E1061">
        <v>4</v>
      </c>
      <c r="F1061">
        <v>0</v>
      </c>
      <c r="G1061">
        <v>3</v>
      </c>
      <c r="H1061">
        <v>3</v>
      </c>
      <c r="I1061">
        <v>1</v>
      </c>
      <c r="J1061">
        <v>1</v>
      </c>
      <c r="K1061">
        <v>0</v>
      </c>
      <c r="L1061">
        <v>1</v>
      </c>
      <c r="M1061">
        <v>3</v>
      </c>
      <c r="N1061">
        <v>1</v>
      </c>
      <c r="O1061">
        <v>0</v>
      </c>
      <c r="P1061">
        <v>0</v>
      </c>
      <c r="Q1061">
        <v>0</v>
      </c>
      <c r="R1061">
        <f t="array" ref="R1061">SUM(B1061:Q1061*TRANSPOSE($V$18:$V$33))+$V$17</f>
        <v>0.11973350552652717</v>
      </c>
      <c r="S1061" s="9">
        <f t="shared" si="16"/>
        <v>0.52989457436254683</v>
      </c>
    </row>
    <row r="1062" spans="1:19" x14ac:dyDescent="0.3">
      <c r="A1062">
        <v>1</v>
      </c>
      <c r="B1062">
        <v>24</v>
      </c>
      <c r="C1062">
        <v>1</v>
      </c>
      <c r="D1062">
        <v>9</v>
      </c>
      <c r="E1062">
        <v>2</v>
      </c>
      <c r="F1062">
        <v>0</v>
      </c>
      <c r="G1062">
        <v>3</v>
      </c>
      <c r="H1062">
        <v>1</v>
      </c>
      <c r="I1062">
        <v>0</v>
      </c>
      <c r="J1062">
        <v>2</v>
      </c>
      <c r="K1062">
        <v>1</v>
      </c>
      <c r="L1062">
        <v>3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f t="array" ref="R1062">SUM(B1062:Q1062*TRANSPOSE($V$18:$V$33))+$V$17</f>
        <v>0.60677909587806489</v>
      </c>
      <c r="S1062" s="9">
        <f t="shared" si="16"/>
        <v>0.64719135548306461</v>
      </c>
    </row>
    <row r="1063" spans="1:19" x14ac:dyDescent="0.3">
      <c r="A1063">
        <v>0</v>
      </c>
      <c r="B1063">
        <v>24</v>
      </c>
      <c r="C1063">
        <v>2</v>
      </c>
      <c r="D1063">
        <v>13</v>
      </c>
      <c r="E1063">
        <v>4</v>
      </c>
      <c r="F1063">
        <v>1</v>
      </c>
      <c r="G1063">
        <v>3</v>
      </c>
      <c r="H1063">
        <v>2</v>
      </c>
      <c r="I1063">
        <v>1</v>
      </c>
      <c r="J1063">
        <v>1</v>
      </c>
      <c r="K1063">
        <v>0</v>
      </c>
      <c r="L1063">
        <v>3</v>
      </c>
      <c r="M1063">
        <v>3</v>
      </c>
      <c r="N1063">
        <v>1</v>
      </c>
      <c r="O1063">
        <v>0</v>
      </c>
      <c r="P1063">
        <v>0</v>
      </c>
      <c r="Q1063">
        <v>0</v>
      </c>
      <c r="R1063">
        <f t="array" ref="R1063">SUM(B1063:Q1063*TRANSPOSE($V$18:$V$33))+$V$17</f>
        <v>0.17092668605843053</v>
      </c>
      <c r="S1063" s="9">
        <f t="shared" si="16"/>
        <v>0.5426235390372971</v>
      </c>
    </row>
    <row r="1064" spans="1:19" x14ac:dyDescent="0.3">
      <c r="A1064">
        <v>0</v>
      </c>
      <c r="B1064">
        <v>44</v>
      </c>
      <c r="C1064">
        <v>1</v>
      </c>
      <c r="D1064">
        <v>2</v>
      </c>
      <c r="E1064">
        <v>2</v>
      </c>
      <c r="F1064">
        <v>0</v>
      </c>
      <c r="G1064">
        <v>3</v>
      </c>
      <c r="H1064">
        <v>3</v>
      </c>
      <c r="I1064">
        <v>0</v>
      </c>
      <c r="J1064">
        <v>5</v>
      </c>
      <c r="K1064">
        <v>1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f t="array" ref="R1064">SUM(B1064:Q1064*TRANSPOSE($V$18:$V$33))+$V$17</f>
        <v>0.42252811211127267</v>
      </c>
      <c r="S1064" s="9">
        <f t="shared" si="16"/>
        <v>0.60407756856003025</v>
      </c>
    </row>
    <row r="1065" spans="1:19" x14ac:dyDescent="0.3">
      <c r="A1065">
        <v>0</v>
      </c>
      <c r="B1065">
        <v>29</v>
      </c>
      <c r="C1065">
        <v>2</v>
      </c>
      <c r="D1065">
        <v>19</v>
      </c>
      <c r="E1065">
        <v>3</v>
      </c>
      <c r="F1065">
        <v>0</v>
      </c>
      <c r="G1065">
        <v>2</v>
      </c>
      <c r="H1065">
        <v>3</v>
      </c>
      <c r="I1065">
        <v>2</v>
      </c>
      <c r="J1065">
        <v>1</v>
      </c>
      <c r="K1065">
        <v>0</v>
      </c>
      <c r="L1065">
        <v>3</v>
      </c>
      <c r="M1065">
        <v>3</v>
      </c>
      <c r="N1065">
        <v>10</v>
      </c>
      <c r="O1065">
        <v>7</v>
      </c>
      <c r="P1065">
        <v>0</v>
      </c>
      <c r="Q1065">
        <v>4</v>
      </c>
      <c r="R1065">
        <f t="array" ref="R1065">SUM(B1065:Q1065*TRANSPOSE($V$18:$V$33))+$V$17</f>
        <v>8.3810768785903544E-2</v>
      </c>
      <c r="S1065" s="9">
        <f t="shared" si="16"/>
        <v>0.52093826741402827</v>
      </c>
    </row>
    <row r="1066" spans="1:19" x14ac:dyDescent="0.3">
      <c r="A1066">
        <v>0</v>
      </c>
      <c r="B1066">
        <v>30</v>
      </c>
      <c r="C1066">
        <v>0</v>
      </c>
      <c r="D1066">
        <v>1</v>
      </c>
      <c r="E1066">
        <v>3</v>
      </c>
      <c r="F1066">
        <v>0</v>
      </c>
      <c r="G1066">
        <v>3</v>
      </c>
      <c r="H1066">
        <v>3</v>
      </c>
      <c r="I1066">
        <v>2</v>
      </c>
      <c r="J1066">
        <v>0</v>
      </c>
      <c r="K1066">
        <v>0</v>
      </c>
      <c r="L1066">
        <v>1</v>
      </c>
      <c r="M1066">
        <v>4</v>
      </c>
      <c r="N1066">
        <v>5</v>
      </c>
      <c r="O1066">
        <v>3</v>
      </c>
      <c r="P1066">
        <v>1</v>
      </c>
      <c r="Q1066">
        <v>3</v>
      </c>
      <c r="R1066">
        <f t="array" ref="R1066">SUM(B1066:Q1066*TRANSPOSE($V$18:$V$33))+$V$17</f>
        <v>-6.7491998995728664E-2</v>
      </c>
      <c r="S1066" s="9">
        <f t="shared" si="16"/>
        <v>0.48313514975739069</v>
      </c>
    </row>
    <row r="1067" spans="1:19" x14ac:dyDescent="0.3">
      <c r="A1067">
        <v>0</v>
      </c>
      <c r="B1067">
        <v>55</v>
      </c>
      <c r="C1067">
        <v>1</v>
      </c>
      <c r="D1067">
        <v>4</v>
      </c>
      <c r="E1067">
        <v>4</v>
      </c>
      <c r="F1067">
        <v>0</v>
      </c>
      <c r="G1067">
        <v>3</v>
      </c>
      <c r="H1067">
        <v>3</v>
      </c>
      <c r="I1067">
        <v>1</v>
      </c>
      <c r="J1067">
        <v>0</v>
      </c>
      <c r="K1067">
        <v>1</v>
      </c>
      <c r="L1067">
        <v>2</v>
      </c>
      <c r="M1067">
        <v>3</v>
      </c>
      <c r="N1067">
        <v>3</v>
      </c>
      <c r="O1067">
        <v>2</v>
      </c>
      <c r="P1067">
        <v>1</v>
      </c>
      <c r="Q1067">
        <v>2</v>
      </c>
      <c r="R1067">
        <f t="array" ref="R1067">SUM(B1067:Q1067*TRANSPOSE($V$18:$V$33))+$V$17</f>
        <v>9.4997663707210189E-2</v>
      </c>
      <c r="S1067" s="9">
        <f t="shared" si="16"/>
        <v>0.52372911447497783</v>
      </c>
    </row>
    <row r="1068" spans="1:19" x14ac:dyDescent="0.3">
      <c r="A1068">
        <v>0</v>
      </c>
      <c r="B1068">
        <v>33</v>
      </c>
      <c r="C1068">
        <v>1</v>
      </c>
      <c r="D1068">
        <v>4</v>
      </c>
      <c r="E1068">
        <v>1</v>
      </c>
      <c r="F1068">
        <v>1</v>
      </c>
      <c r="G1068">
        <v>2</v>
      </c>
      <c r="H1068">
        <v>2</v>
      </c>
      <c r="I1068">
        <v>1</v>
      </c>
      <c r="J1068">
        <v>8</v>
      </c>
      <c r="K1068">
        <v>0</v>
      </c>
      <c r="L1068">
        <v>4</v>
      </c>
      <c r="M1068">
        <v>3</v>
      </c>
      <c r="N1068">
        <v>5</v>
      </c>
      <c r="O1068">
        <v>4</v>
      </c>
      <c r="P1068">
        <v>0</v>
      </c>
      <c r="Q1068">
        <v>2</v>
      </c>
      <c r="R1068">
        <f t="array" ref="R1068">SUM(B1068:Q1068*TRANSPOSE($V$18:$V$33))+$V$17</f>
        <v>0.24504167718250947</v>
      </c>
      <c r="S1068" s="9">
        <f t="shared" si="16"/>
        <v>0.56094945744121272</v>
      </c>
    </row>
    <row r="1069" spans="1:19" x14ac:dyDescent="0.3">
      <c r="A1069">
        <v>0</v>
      </c>
      <c r="B1069">
        <v>47</v>
      </c>
      <c r="C1069">
        <v>2</v>
      </c>
      <c r="D1069">
        <v>14</v>
      </c>
      <c r="E1069">
        <v>3</v>
      </c>
      <c r="F1069">
        <v>1</v>
      </c>
      <c r="G1069">
        <v>3</v>
      </c>
      <c r="H1069">
        <v>3</v>
      </c>
      <c r="I1069">
        <v>1</v>
      </c>
      <c r="J1069">
        <v>3</v>
      </c>
      <c r="K1069">
        <v>1</v>
      </c>
      <c r="L1069">
        <v>3</v>
      </c>
      <c r="M1069">
        <v>2</v>
      </c>
      <c r="N1069">
        <v>5</v>
      </c>
      <c r="O1069">
        <v>4</v>
      </c>
      <c r="P1069">
        <v>1</v>
      </c>
      <c r="Q1069">
        <v>2</v>
      </c>
      <c r="R1069">
        <f t="array" ref="R1069">SUM(B1069:Q1069*TRANSPOSE($V$18:$V$33))+$V$17</f>
        <v>0.25299988955045472</v>
      </c>
      <c r="S1069" s="9">
        <f t="shared" si="16"/>
        <v>0.56290828349278765</v>
      </c>
    </row>
    <row r="1070" spans="1:19" x14ac:dyDescent="0.3">
      <c r="A1070">
        <v>1</v>
      </c>
      <c r="B1070">
        <v>28</v>
      </c>
      <c r="C1070">
        <v>1</v>
      </c>
      <c r="D1070">
        <v>2</v>
      </c>
      <c r="E1070">
        <v>3</v>
      </c>
      <c r="F1070">
        <v>0</v>
      </c>
      <c r="G1070">
        <v>2</v>
      </c>
      <c r="H1070">
        <v>1</v>
      </c>
      <c r="I1070">
        <v>0</v>
      </c>
      <c r="J1070">
        <v>7</v>
      </c>
      <c r="K1070">
        <v>0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f t="array" ref="R1070">SUM(B1070:Q1070*TRANSPOSE($V$18:$V$33))+$V$17</f>
        <v>0.4335080996140056</v>
      </c>
      <c r="S1070" s="9">
        <f t="shared" si="16"/>
        <v>0.60670033313819249</v>
      </c>
    </row>
    <row r="1071" spans="1:19" x14ac:dyDescent="0.3">
      <c r="A1071">
        <v>0</v>
      </c>
      <c r="B1071">
        <v>28</v>
      </c>
      <c r="C1071">
        <v>1</v>
      </c>
      <c r="D1071">
        <v>1</v>
      </c>
      <c r="E1071">
        <v>1</v>
      </c>
      <c r="F1071">
        <v>0</v>
      </c>
      <c r="G1071">
        <v>2</v>
      </c>
      <c r="H1071">
        <v>3</v>
      </c>
      <c r="I1071">
        <v>2</v>
      </c>
      <c r="J1071">
        <v>1</v>
      </c>
      <c r="K1071">
        <v>0</v>
      </c>
      <c r="L1071">
        <v>4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f t="array" ref="R1071">SUM(B1071:Q1071*TRANSPOSE($V$18:$V$33))+$V$17</f>
        <v>0.2077483947392309</v>
      </c>
      <c r="S1071" s="9">
        <f t="shared" si="16"/>
        <v>0.55174577619431819</v>
      </c>
    </row>
    <row r="1072" spans="1:19" x14ac:dyDescent="0.3">
      <c r="A1072">
        <v>0</v>
      </c>
      <c r="B1072">
        <v>28</v>
      </c>
      <c r="C1072">
        <v>2</v>
      </c>
      <c r="D1072">
        <v>7</v>
      </c>
      <c r="E1072">
        <v>3</v>
      </c>
      <c r="F1072">
        <v>0</v>
      </c>
      <c r="G1072">
        <v>3</v>
      </c>
      <c r="H1072">
        <v>1</v>
      </c>
      <c r="I1072">
        <v>0</v>
      </c>
      <c r="J1072">
        <v>0</v>
      </c>
      <c r="K1072">
        <v>0</v>
      </c>
      <c r="L1072">
        <v>4</v>
      </c>
      <c r="M1072">
        <v>3</v>
      </c>
      <c r="N1072">
        <v>4</v>
      </c>
      <c r="O1072">
        <v>2</v>
      </c>
      <c r="P1072">
        <v>1</v>
      </c>
      <c r="Q1072">
        <v>3</v>
      </c>
      <c r="R1072">
        <f t="array" ref="R1072">SUM(B1072:Q1072*TRANSPOSE($V$18:$V$33))+$V$17</f>
        <v>0.24862689753624556</v>
      </c>
      <c r="S1072" s="9">
        <f t="shared" si="16"/>
        <v>0.56183215866014913</v>
      </c>
    </row>
    <row r="1073" spans="1:19" x14ac:dyDescent="0.3">
      <c r="A1073">
        <v>0</v>
      </c>
      <c r="B1073">
        <v>49</v>
      </c>
      <c r="C1073">
        <v>1</v>
      </c>
      <c r="D1073">
        <v>3</v>
      </c>
      <c r="E1073">
        <v>3</v>
      </c>
      <c r="F1073">
        <v>1</v>
      </c>
      <c r="G1073">
        <v>2</v>
      </c>
      <c r="H1073">
        <v>1</v>
      </c>
      <c r="I1073">
        <v>1</v>
      </c>
      <c r="J1073">
        <v>4</v>
      </c>
      <c r="K1073">
        <v>0</v>
      </c>
      <c r="L1073">
        <v>1</v>
      </c>
      <c r="M1073">
        <v>3</v>
      </c>
      <c r="N1073">
        <v>3</v>
      </c>
      <c r="O1073">
        <v>2</v>
      </c>
      <c r="P1073">
        <v>1</v>
      </c>
      <c r="Q1073">
        <v>2</v>
      </c>
      <c r="R1073">
        <f t="array" ref="R1073">SUM(B1073:Q1073*TRANSPOSE($V$18:$V$33))+$V$17</f>
        <v>0.1327524701271684</v>
      </c>
      <c r="S1073" s="9">
        <f t="shared" si="16"/>
        <v>0.53313603718357272</v>
      </c>
    </row>
    <row r="1074" spans="1:19" x14ac:dyDescent="0.3">
      <c r="A1074">
        <v>0</v>
      </c>
      <c r="B1074">
        <v>29</v>
      </c>
      <c r="C1074">
        <v>1</v>
      </c>
      <c r="D1074">
        <v>2</v>
      </c>
      <c r="E1074">
        <v>4</v>
      </c>
      <c r="F1074">
        <v>1</v>
      </c>
      <c r="G1074">
        <v>3</v>
      </c>
      <c r="H1074">
        <v>2</v>
      </c>
      <c r="I1074">
        <v>1</v>
      </c>
      <c r="J1074">
        <v>0</v>
      </c>
      <c r="K1074">
        <v>0</v>
      </c>
      <c r="L1074">
        <v>3</v>
      </c>
      <c r="M1074">
        <v>3</v>
      </c>
      <c r="N1074">
        <v>3</v>
      </c>
      <c r="O1074">
        <v>2</v>
      </c>
      <c r="P1074">
        <v>0</v>
      </c>
      <c r="Q1074">
        <v>2</v>
      </c>
      <c r="R1074">
        <f t="array" ref="R1074">SUM(B1074:Q1074*TRANSPOSE($V$18:$V$33))+$V$17</f>
        <v>1.1151894424533348E-2</v>
      </c>
      <c r="S1074" s="9">
        <f t="shared" si="16"/>
        <v>0.50278765565266481</v>
      </c>
    </row>
    <row r="1075" spans="1:19" x14ac:dyDescent="0.3">
      <c r="A1075">
        <v>0</v>
      </c>
      <c r="B1075">
        <v>28</v>
      </c>
      <c r="C1075">
        <v>1</v>
      </c>
      <c r="D1075">
        <v>29</v>
      </c>
      <c r="E1075">
        <v>3</v>
      </c>
      <c r="F1075">
        <v>0</v>
      </c>
      <c r="G1075">
        <v>1</v>
      </c>
      <c r="H1075">
        <v>2</v>
      </c>
      <c r="I1075">
        <v>1</v>
      </c>
      <c r="J1075">
        <v>1</v>
      </c>
      <c r="K1075">
        <v>0</v>
      </c>
      <c r="L1075">
        <v>2</v>
      </c>
      <c r="M1075">
        <v>2</v>
      </c>
      <c r="N1075">
        <v>8</v>
      </c>
      <c r="O1075">
        <v>6</v>
      </c>
      <c r="P1075">
        <v>1</v>
      </c>
      <c r="Q1075">
        <v>7</v>
      </c>
      <c r="R1075">
        <f t="array" ref="R1075">SUM(B1075:Q1075*TRANSPOSE($V$18:$V$33))+$V$17</f>
        <v>0.29805751577902573</v>
      </c>
      <c r="S1075" s="9">
        <f t="shared" si="16"/>
        <v>0.57396003496717418</v>
      </c>
    </row>
    <row r="1076" spans="1:19" x14ac:dyDescent="0.3">
      <c r="A1076">
        <v>0</v>
      </c>
      <c r="B1076">
        <v>33</v>
      </c>
      <c r="C1076">
        <v>1</v>
      </c>
      <c r="D1076">
        <v>8</v>
      </c>
      <c r="E1076">
        <v>4</v>
      </c>
      <c r="F1076">
        <v>0</v>
      </c>
      <c r="G1076">
        <v>3</v>
      </c>
      <c r="H1076">
        <v>3</v>
      </c>
      <c r="I1076">
        <v>0</v>
      </c>
      <c r="J1076">
        <v>2</v>
      </c>
      <c r="K1076">
        <v>1</v>
      </c>
      <c r="L1076">
        <v>1</v>
      </c>
      <c r="M1076">
        <v>3</v>
      </c>
      <c r="N1076">
        <v>0</v>
      </c>
      <c r="O1076">
        <v>0</v>
      </c>
      <c r="P1076">
        <v>0</v>
      </c>
      <c r="Q1076">
        <v>0</v>
      </c>
      <c r="R1076">
        <f t="array" ref="R1076">SUM(B1076:Q1076*TRANSPOSE($V$18:$V$33))+$V$17</f>
        <v>0.39860354432036166</v>
      </c>
      <c r="S1076" s="9">
        <f t="shared" si="16"/>
        <v>0.59834216794990713</v>
      </c>
    </row>
    <row r="1077" spans="1:19" x14ac:dyDescent="0.3">
      <c r="A1077">
        <v>0</v>
      </c>
      <c r="B1077">
        <v>32</v>
      </c>
      <c r="C1077">
        <v>1</v>
      </c>
      <c r="D1077">
        <v>10</v>
      </c>
      <c r="E1077">
        <v>3</v>
      </c>
      <c r="F1077">
        <v>0</v>
      </c>
      <c r="G1077">
        <v>3</v>
      </c>
      <c r="H1077">
        <v>4</v>
      </c>
      <c r="I1077">
        <v>0</v>
      </c>
      <c r="J1077">
        <v>2</v>
      </c>
      <c r="K1077">
        <v>0</v>
      </c>
      <c r="L1077">
        <v>2</v>
      </c>
      <c r="M1077">
        <v>4</v>
      </c>
      <c r="N1077">
        <v>5</v>
      </c>
      <c r="O1077">
        <v>2</v>
      </c>
      <c r="P1077">
        <v>0</v>
      </c>
      <c r="Q1077">
        <v>0</v>
      </c>
      <c r="R1077">
        <f t="array" ref="R1077">SUM(B1077:Q1077*TRANSPOSE($V$18:$V$33))+$V$17</f>
        <v>0.1372685759409461</v>
      </c>
      <c r="S1077" s="9">
        <f t="shared" si="16"/>
        <v>0.53425981835707725</v>
      </c>
    </row>
    <row r="1078" spans="1:19" x14ac:dyDescent="0.3">
      <c r="A1078">
        <v>0</v>
      </c>
      <c r="B1078">
        <v>54</v>
      </c>
      <c r="C1078">
        <v>1</v>
      </c>
      <c r="D1078">
        <v>11</v>
      </c>
      <c r="E1078">
        <v>2</v>
      </c>
      <c r="F1078">
        <v>1</v>
      </c>
      <c r="G1078">
        <v>3</v>
      </c>
      <c r="H1078">
        <v>4</v>
      </c>
      <c r="I1078">
        <v>2</v>
      </c>
      <c r="J1078">
        <v>3</v>
      </c>
      <c r="K1078">
        <v>0</v>
      </c>
      <c r="L1078">
        <v>1</v>
      </c>
      <c r="M1078">
        <v>3</v>
      </c>
      <c r="N1078">
        <v>14</v>
      </c>
      <c r="O1078">
        <v>9</v>
      </c>
      <c r="P1078">
        <v>1</v>
      </c>
      <c r="Q1078">
        <v>12</v>
      </c>
      <c r="R1078">
        <f t="array" ref="R1078">SUM(B1078:Q1078*TRANSPOSE($V$18:$V$33))+$V$17</f>
        <v>-0.25540179772975047</v>
      </c>
      <c r="S1078" s="9">
        <f t="shared" si="16"/>
        <v>0.43650089572119771</v>
      </c>
    </row>
    <row r="1079" spans="1:19" x14ac:dyDescent="0.3">
      <c r="A1079">
        <v>1</v>
      </c>
      <c r="B1079">
        <v>29</v>
      </c>
      <c r="C1079">
        <v>1</v>
      </c>
      <c r="D1079">
        <v>1</v>
      </c>
      <c r="E1079">
        <v>1</v>
      </c>
      <c r="F1079">
        <v>0</v>
      </c>
      <c r="G1079">
        <v>2</v>
      </c>
      <c r="H1079">
        <v>1</v>
      </c>
      <c r="I1079">
        <v>0</v>
      </c>
      <c r="J1079">
        <v>6</v>
      </c>
      <c r="K1079">
        <v>0</v>
      </c>
      <c r="L1079">
        <v>3</v>
      </c>
      <c r="M1079">
        <v>1</v>
      </c>
      <c r="N1079">
        <v>9</v>
      </c>
      <c r="O1079">
        <v>7</v>
      </c>
      <c r="P1079">
        <v>0</v>
      </c>
      <c r="Q1079">
        <v>7</v>
      </c>
      <c r="R1079">
        <f t="array" ref="R1079">SUM(B1079:Q1079*TRANSPOSE($V$18:$V$33))+$V$17</f>
        <v>0.38944915456141277</v>
      </c>
      <c r="S1079" s="9">
        <f t="shared" si="16"/>
        <v>0.59614036577034168</v>
      </c>
    </row>
    <row r="1080" spans="1:19" x14ac:dyDescent="0.3">
      <c r="A1080">
        <v>0</v>
      </c>
      <c r="B1080">
        <v>44</v>
      </c>
      <c r="C1080">
        <v>1</v>
      </c>
      <c r="D1080">
        <v>28</v>
      </c>
      <c r="E1080">
        <v>4</v>
      </c>
      <c r="F1080">
        <v>0</v>
      </c>
      <c r="G1080">
        <v>3</v>
      </c>
      <c r="H1080">
        <v>1</v>
      </c>
      <c r="I1080">
        <v>1</v>
      </c>
      <c r="J1080">
        <v>3</v>
      </c>
      <c r="K1080">
        <v>0</v>
      </c>
      <c r="L1080">
        <v>3</v>
      </c>
      <c r="M1080">
        <v>4</v>
      </c>
      <c r="N1080">
        <v>20</v>
      </c>
      <c r="O1080">
        <v>6</v>
      </c>
      <c r="P1080">
        <v>14</v>
      </c>
      <c r="Q1080">
        <v>17</v>
      </c>
      <c r="R1080">
        <f t="array" ref="R1080">SUM(B1080:Q1080*TRANSPOSE($V$18:$V$33))+$V$17</f>
        <v>8.9668703531743166E-2</v>
      </c>
      <c r="S1080" s="9">
        <f t="shared" si="16"/>
        <v>0.52239984790930205</v>
      </c>
    </row>
    <row r="1081" spans="1:19" x14ac:dyDescent="0.3">
      <c r="A1081">
        <v>0</v>
      </c>
      <c r="B1081">
        <v>39</v>
      </c>
      <c r="C1081">
        <v>1</v>
      </c>
      <c r="D1081">
        <v>6</v>
      </c>
      <c r="E1081">
        <v>2</v>
      </c>
      <c r="F1081">
        <v>1</v>
      </c>
      <c r="G1081">
        <v>3</v>
      </c>
      <c r="H1081">
        <v>2</v>
      </c>
      <c r="I1081">
        <v>0</v>
      </c>
      <c r="J1081">
        <v>4</v>
      </c>
      <c r="K1081">
        <v>0</v>
      </c>
      <c r="L1081">
        <v>4</v>
      </c>
      <c r="M1081">
        <v>3</v>
      </c>
      <c r="N1081">
        <v>2</v>
      </c>
      <c r="O1081">
        <v>0</v>
      </c>
      <c r="P1081">
        <v>2</v>
      </c>
      <c r="Q1081">
        <v>2</v>
      </c>
      <c r="R1081">
        <f t="array" ref="R1081">SUM(B1081:Q1081*TRANSPOSE($V$18:$V$33))+$V$17</f>
        <v>0.19324498021139025</v>
      </c>
      <c r="S1081" s="9">
        <f t="shared" si="16"/>
        <v>0.54815649865455529</v>
      </c>
    </row>
    <row r="1082" spans="1:19" x14ac:dyDescent="0.3">
      <c r="A1082">
        <v>0</v>
      </c>
      <c r="B1082">
        <v>46</v>
      </c>
      <c r="C1082">
        <v>2</v>
      </c>
      <c r="D1082">
        <v>3</v>
      </c>
      <c r="E1082">
        <v>3</v>
      </c>
      <c r="F1082">
        <v>1</v>
      </c>
      <c r="G1082">
        <v>3</v>
      </c>
      <c r="H1082">
        <v>2</v>
      </c>
      <c r="I1082">
        <v>1</v>
      </c>
      <c r="J1082">
        <v>8</v>
      </c>
      <c r="K1082">
        <v>0</v>
      </c>
      <c r="L1082">
        <v>4</v>
      </c>
      <c r="M1082">
        <v>4</v>
      </c>
      <c r="N1082">
        <v>13</v>
      </c>
      <c r="O1082">
        <v>12</v>
      </c>
      <c r="P1082">
        <v>5</v>
      </c>
      <c r="Q1082">
        <v>1</v>
      </c>
      <c r="R1082">
        <f t="array" ref="R1082">SUM(B1082:Q1082*TRANSPOSE($V$18:$V$33))+$V$17</f>
        <v>2.3056819026399E-2</v>
      </c>
      <c r="S1082" s="9">
        <f t="shared" si="16"/>
        <v>0.50576335182983168</v>
      </c>
    </row>
    <row r="1083" spans="1:19" x14ac:dyDescent="0.3">
      <c r="A1083">
        <v>0</v>
      </c>
      <c r="B1083">
        <v>35</v>
      </c>
      <c r="C1083">
        <v>1</v>
      </c>
      <c r="D1083">
        <v>16</v>
      </c>
      <c r="E1083">
        <v>4</v>
      </c>
      <c r="F1083">
        <v>1</v>
      </c>
      <c r="G1083">
        <v>2</v>
      </c>
      <c r="H1083">
        <v>2</v>
      </c>
      <c r="I1083">
        <v>0</v>
      </c>
      <c r="J1083">
        <v>1</v>
      </c>
      <c r="K1083">
        <v>0</v>
      </c>
      <c r="L1083">
        <v>4</v>
      </c>
      <c r="M1083">
        <v>1</v>
      </c>
      <c r="N1083">
        <v>11</v>
      </c>
      <c r="O1083">
        <v>8</v>
      </c>
      <c r="P1083">
        <v>3</v>
      </c>
      <c r="Q1083">
        <v>3</v>
      </c>
      <c r="R1083">
        <f t="array" ref="R1083">SUM(B1083:Q1083*TRANSPOSE($V$18:$V$33))+$V$17</f>
        <v>0.18190939950065943</v>
      </c>
      <c r="S1083" s="9">
        <f t="shared" si="16"/>
        <v>0.54534767928727046</v>
      </c>
    </row>
    <row r="1084" spans="1:19" x14ac:dyDescent="0.3">
      <c r="A1084">
        <v>0</v>
      </c>
      <c r="B1084">
        <v>23</v>
      </c>
      <c r="C1084">
        <v>1</v>
      </c>
      <c r="D1084">
        <v>20</v>
      </c>
      <c r="E1084">
        <v>1</v>
      </c>
      <c r="F1084">
        <v>0</v>
      </c>
      <c r="G1084">
        <v>3</v>
      </c>
      <c r="H1084">
        <v>3</v>
      </c>
      <c r="I1084">
        <v>0</v>
      </c>
      <c r="J1084">
        <v>0</v>
      </c>
      <c r="K1084">
        <v>0</v>
      </c>
      <c r="L1084">
        <v>2</v>
      </c>
      <c r="M1084">
        <v>3</v>
      </c>
      <c r="N1084">
        <v>4</v>
      </c>
      <c r="O1084">
        <v>3</v>
      </c>
      <c r="P1084">
        <v>1</v>
      </c>
      <c r="Q1084">
        <v>2</v>
      </c>
      <c r="R1084">
        <f t="array" ref="R1084">SUM(B1084:Q1084*TRANSPOSE($V$18:$V$33))+$V$17</f>
        <v>0.32788722519738078</v>
      </c>
      <c r="S1084" s="9">
        <f t="shared" si="16"/>
        <v>0.58123694275776638</v>
      </c>
    </row>
    <row r="1085" spans="1:19" x14ac:dyDescent="0.3">
      <c r="A1085">
        <v>1</v>
      </c>
      <c r="B1085">
        <v>40</v>
      </c>
      <c r="C1085">
        <v>1</v>
      </c>
      <c r="D1085">
        <v>9</v>
      </c>
      <c r="E1085">
        <v>4</v>
      </c>
      <c r="F1085">
        <v>0</v>
      </c>
      <c r="G1085">
        <v>3</v>
      </c>
      <c r="H1085">
        <v>1</v>
      </c>
      <c r="I1085">
        <v>0</v>
      </c>
      <c r="J1085">
        <v>3</v>
      </c>
      <c r="K1085">
        <v>0</v>
      </c>
      <c r="L1085">
        <v>2</v>
      </c>
      <c r="M1085">
        <v>1</v>
      </c>
      <c r="N1085">
        <v>5</v>
      </c>
      <c r="O1085">
        <v>4</v>
      </c>
      <c r="P1085">
        <v>1</v>
      </c>
      <c r="Q1085">
        <v>0</v>
      </c>
      <c r="R1085">
        <f t="array" ref="R1085">SUM(B1085:Q1085*TRANSPOSE($V$18:$V$33))+$V$17</f>
        <v>0.25187095672027371</v>
      </c>
      <c r="S1085" s="9">
        <f t="shared" si="16"/>
        <v>0.56263052708828654</v>
      </c>
    </row>
    <row r="1086" spans="1:19" x14ac:dyDescent="0.3">
      <c r="A1086">
        <v>0</v>
      </c>
      <c r="B1086">
        <v>34</v>
      </c>
      <c r="C1086">
        <v>2</v>
      </c>
      <c r="D1086">
        <v>1</v>
      </c>
      <c r="E1086">
        <v>4</v>
      </c>
      <c r="F1086">
        <v>0</v>
      </c>
      <c r="G1086">
        <v>2</v>
      </c>
      <c r="H1086">
        <v>3</v>
      </c>
      <c r="I1086">
        <v>1</v>
      </c>
      <c r="J1086">
        <v>1</v>
      </c>
      <c r="K1086">
        <v>1</v>
      </c>
      <c r="L1086">
        <v>4</v>
      </c>
      <c r="M1086">
        <v>3</v>
      </c>
      <c r="N1086">
        <v>10</v>
      </c>
      <c r="O1086">
        <v>9</v>
      </c>
      <c r="P1086">
        <v>8</v>
      </c>
      <c r="Q1086">
        <v>6</v>
      </c>
      <c r="R1086">
        <f t="array" ref="R1086">SUM(B1086:Q1086*TRANSPOSE($V$18:$V$33))+$V$17</f>
        <v>0.26806563893992319</v>
      </c>
      <c r="S1086" s="9">
        <f t="shared" si="16"/>
        <v>0.56661113544329433</v>
      </c>
    </row>
    <row r="1087" spans="1:19" x14ac:dyDescent="0.3">
      <c r="A1087">
        <v>1</v>
      </c>
      <c r="B1087">
        <v>31</v>
      </c>
      <c r="C1087">
        <v>1</v>
      </c>
      <c r="D1087">
        <v>3</v>
      </c>
      <c r="E1087">
        <v>4</v>
      </c>
      <c r="F1087">
        <v>1</v>
      </c>
      <c r="G1087">
        <v>3</v>
      </c>
      <c r="H1087">
        <v>3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7</v>
      </c>
      <c r="O1087">
        <v>2</v>
      </c>
      <c r="P1087">
        <v>7</v>
      </c>
      <c r="Q1087">
        <v>7</v>
      </c>
      <c r="R1087">
        <f t="array" ref="R1087">SUM(B1087:Q1087*TRANSPOSE($V$18:$V$33))+$V$17</f>
        <v>0.18759961458493357</v>
      </c>
      <c r="S1087" s="9">
        <f t="shared" si="16"/>
        <v>0.5467580176606347</v>
      </c>
    </row>
    <row r="1088" spans="1:19" x14ac:dyDescent="0.3">
      <c r="A1088">
        <v>0</v>
      </c>
      <c r="B1088">
        <v>50</v>
      </c>
      <c r="C1088">
        <v>1</v>
      </c>
      <c r="D1088">
        <v>22</v>
      </c>
      <c r="E1088">
        <v>3</v>
      </c>
      <c r="F1088">
        <v>0</v>
      </c>
      <c r="G1088">
        <v>1</v>
      </c>
      <c r="H1088">
        <v>4</v>
      </c>
      <c r="I1088">
        <v>0</v>
      </c>
      <c r="J1088">
        <v>1</v>
      </c>
      <c r="K1088">
        <v>1</v>
      </c>
      <c r="L1088">
        <v>4</v>
      </c>
      <c r="M1088">
        <v>3</v>
      </c>
      <c r="N1088">
        <v>32</v>
      </c>
      <c r="O1088">
        <v>6</v>
      </c>
      <c r="P1088">
        <v>13</v>
      </c>
      <c r="Q1088">
        <v>9</v>
      </c>
      <c r="R1088">
        <f t="array" ref="R1088">SUM(B1088:Q1088*TRANSPOSE($V$18:$V$33))+$V$17</f>
        <v>0.43551920722414367</v>
      </c>
      <c r="S1088" s="9">
        <f t="shared" si="16"/>
        <v>0.60718006080901799</v>
      </c>
    </row>
    <row r="1089" spans="1:19" x14ac:dyDescent="0.3">
      <c r="A1089">
        <v>0</v>
      </c>
      <c r="B1089">
        <v>34</v>
      </c>
      <c r="C1089">
        <v>2</v>
      </c>
      <c r="D1089">
        <v>7</v>
      </c>
      <c r="E1089">
        <v>2</v>
      </c>
      <c r="F1089">
        <v>0</v>
      </c>
      <c r="G1089">
        <v>3</v>
      </c>
      <c r="H1089">
        <v>3</v>
      </c>
      <c r="I1089">
        <v>1</v>
      </c>
      <c r="J1089">
        <v>0</v>
      </c>
      <c r="K1089">
        <v>1</v>
      </c>
      <c r="L1089">
        <v>2</v>
      </c>
      <c r="M1089">
        <v>3</v>
      </c>
      <c r="N1089">
        <v>11</v>
      </c>
      <c r="O1089">
        <v>10</v>
      </c>
      <c r="P1089">
        <v>5</v>
      </c>
      <c r="Q1089">
        <v>7</v>
      </c>
      <c r="R1089">
        <f t="array" ref="R1089">SUM(B1089:Q1089*TRANSPOSE($V$18:$V$33))+$V$17</f>
        <v>0.28198612842830562</v>
      </c>
      <c r="S1089" s="9">
        <f t="shared" si="16"/>
        <v>0.57002591637850719</v>
      </c>
    </row>
    <row r="1090" spans="1:19" x14ac:dyDescent="0.3">
      <c r="A1090">
        <v>0</v>
      </c>
      <c r="B1090">
        <v>42</v>
      </c>
      <c r="C1090">
        <v>1</v>
      </c>
      <c r="D1090">
        <v>2</v>
      </c>
      <c r="E1090">
        <v>3</v>
      </c>
      <c r="F1090">
        <v>0</v>
      </c>
      <c r="G1090">
        <v>2</v>
      </c>
      <c r="H1090">
        <v>2</v>
      </c>
      <c r="I1090">
        <v>1</v>
      </c>
      <c r="J1090">
        <v>4</v>
      </c>
      <c r="K1090">
        <v>0</v>
      </c>
      <c r="L1090">
        <v>2</v>
      </c>
      <c r="M1090">
        <v>3</v>
      </c>
      <c r="N1090">
        <v>1</v>
      </c>
      <c r="O1090">
        <v>0</v>
      </c>
      <c r="P1090">
        <v>0</v>
      </c>
      <c r="Q1090">
        <v>0</v>
      </c>
      <c r="R1090">
        <f t="array" ref="R1090">SUM(B1090:Q1090*TRANSPOSE($V$18:$V$33))+$V$17</f>
        <v>0.17994336824729518</v>
      </c>
      <c r="S1090" s="9">
        <f t="shared" si="16"/>
        <v>0.5448602216888877</v>
      </c>
    </row>
    <row r="1091" spans="1:19" x14ac:dyDescent="0.3">
      <c r="A1091">
        <v>0</v>
      </c>
      <c r="B1091">
        <v>37</v>
      </c>
      <c r="C1091">
        <v>1</v>
      </c>
      <c r="D1091">
        <v>13</v>
      </c>
      <c r="E1091">
        <v>1</v>
      </c>
      <c r="F1091">
        <v>0</v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1</v>
      </c>
      <c r="M1091">
        <v>3</v>
      </c>
      <c r="N1091">
        <v>10</v>
      </c>
      <c r="O1091">
        <v>8</v>
      </c>
      <c r="P1091">
        <v>3</v>
      </c>
      <c r="Q1091">
        <v>7</v>
      </c>
      <c r="R1091">
        <f t="array" ref="R1091">SUM(B1091:Q1091*TRANSPOSE($V$18:$V$33))+$V$17</f>
        <v>6.3166738435897374E-2</v>
      </c>
      <c r="S1091" s="9">
        <f t="shared" ref="S1091:S1154" si="17">$X$1^R1091/(1+$X$1^R1091)</f>
        <v>0.51578480020230077</v>
      </c>
    </row>
    <row r="1092" spans="1:19" x14ac:dyDescent="0.3">
      <c r="A1092">
        <v>0</v>
      </c>
      <c r="B1092">
        <v>29</v>
      </c>
      <c r="C1092">
        <v>1</v>
      </c>
      <c r="D1092">
        <v>8</v>
      </c>
      <c r="E1092">
        <v>3</v>
      </c>
      <c r="F1092">
        <v>1</v>
      </c>
      <c r="G1092">
        <v>1</v>
      </c>
      <c r="H1092">
        <v>1</v>
      </c>
      <c r="I1092">
        <v>1</v>
      </c>
      <c r="J1092">
        <v>3</v>
      </c>
      <c r="K1092">
        <v>0</v>
      </c>
      <c r="L1092">
        <v>3</v>
      </c>
      <c r="M1092">
        <v>3</v>
      </c>
      <c r="N1092">
        <v>7</v>
      </c>
      <c r="O1092">
        <v>7</v>
      </c>
      <c r="P1092">
        <v>0</v>
      </c>
      <c r="Q1092">
        <v>7</v>
      </c>
      <c r="R1092">
        <f t="array" ref="R1092">SUM(B1092:Q1092*TRANSPOSE($V$18:$V$33))+$V$17</f>
        <v>0.17523857660989817</v>
      </c>
      <c r="S1092" s="9">
        <f t="shared" si="17"/>
        <v>0.54369336876336194</v>
      </c>
    </row>
    <row r="1093" spans="1:19" x14ac:dyDescent="0.3">
      <c r="A1093">
        <v>0</v>
      </c>
      <c r="B1093">
        <v>33</v>
      </c>
      <c r="C1093">
        <v>1</v>
      </c>
      <c r="D1093">
        <v>25</v>
      </c>
      <c r="E1093">
        <v>4</v>
      </c>
      <c r="F1093">
        <v>0</v>
      </c>
      <c r="G1093">
        <v>2</v>
      </c>
      <c r="H1093">
        <v>2</v>
      </c>
      <c r="I1093">
        <v>0</v>
      </c>
      <c r="J1093">
        <v>1</v>
      </c>
      <c r="K1093">
        <v>0</v>
      </c>
      <c r="L1093">
        <v>4</v>
      </c>
      <c r="M1093">
        <v>3</v>
      </c>
      <c r="N1093">
        <v>5</v>
      </c>
      <c r="O1093">
        <v>3</v>
      </c>
      <c r="P1093">
        <v>0</v>
      </c>
      <c r="Q1093">
        <v>2</v>
      </c>
      <c r="R1093">
        <f t="array" ref="R1093">SUM(B1093:Q1093*TRANSPOSE($V$18:$V$33))+$V$17</f>
        <v>0.22381996060604714</v>
      </c>
      <c r="S1093" s="9">
        <f t="shared" si="17"/>
        <v>0.55571683431010266</v>
      </c>
    </row>
    <row r="1094" spans="1:19" x14ac:dyDescent="0.3">
      <c r="A1094">
        <v>0</v>
      </c>
      <c r="B1094">
        <v>45</v>
      </c>
      <c r="C1094">
        <v>1</v>
      </c>
      <c r="D1094">
        <v>28</v>
      </c>
      <c r="E1094">
        <v>4</v>
      </c>
      <c r="F1094">
        <v>0</v>
      </c>
      <c r="G1094">
        <v>3</v>
      </c>
      <c r="H1094">
        <v>4</v>
      </c>
      <c r="I1094">
        <v>1</v>
      </c>
      <c r="J1094">
        <v>4</v>
      </c>
      <c r="K1094">
        <v>0</v>
      </c>
      <c r="L1094">
        <v>4</v>
      </c>
      <c r="M1094">
        <v>3</v>
      </c>
      <c r="N1094">
        <v>5</v>
      </c>
      <c r="O1094">
        <v>4</v>
      </c>
      <c r="P1094">
        <v>0</v>
      </c>
      <c r="Q1094">
        <v>3</v>
      </c>
      <c r="R1094">
        <f t="array" ref="R1094">SUM(B1094:Q1094*TRANSPOSE($V$18:$V$33))+$V$17</f>
        <v>-3.6314760848965788E-2</v>
      </c>
      <c r="S1094" s="9">
        <f t="shared" si="17"/>
        <v>0.49092324838253032</v>
      </c>
    </row>
    <row r="1095" spans="1:19" x14ac:dyDescent="0.3">
      <c r="A1095">
        <v>0</v>
      </c>
      <c r="B1095">
        <v>42</v>
      </c>
      <c r="C1095">
        <v>1</v>
      </c>
      <c r="D1095">
        <v>2</v>
      </c>
      <c r="E1095">
        <v>4</v>
      </c>
      <c r="F1095">
        <v>0</v>
      </c>
      <c r="G1095">
        <v>3</v>
      </c>
      <c r="H1095">
        <v>4</v>
      </c>
      <c r="I1095">
        <v>1</v>
      </c>
      <c r="J1095">
        <v>2</v>
      </c>
      <c r="K1095">
        <v>1</v>
      </c>
      <c r="L1095">
        <v>3</v>
      </c>
      <c r="M1095">
        <v>1</v>
      </c>
      <c r="N1095">
        <v>20</v>
      </c>
      <c r="O1095">
        <v>8</v>
      </c>
      <c r="P1095">
        <v>13</v>
      </c>
      <c r="Q1095">
        <v>9</v>
      </c>
      <c r="R1095">
        <f t="array" ref="R1095">SUM(B1095:Q1095*TRANSPOSE($V$18:$V$33))+$V$17</f>
        <v>0.23198901332566613</v>
      </c>
      <c r="S1095" s="9">
        <f t="shared" si="17"/>
        <v>0.55773260004659242</v>
      </c>
    </row>
    <row r="1096" spans="1:19" x14ac:dyDescent="0.3">
      <c r="A1096">
        <v>0</v>
      </c>
      <c r="B1096">
        <v>40</v>
      </c>
      <c r="C1096">
        <v>2</v>
      </c>
      <c r="D1096">
        <v>9</v>
      </c>
      <c r="E1096">
        <v>1</v>
      </c>
      <c r="F1096">
        <v>0</v>
      </c>
      <c r="G1096">
        <v>3</v>
      </c>
      <c r="H1096">
        <v>1</v>
      </c>
      <c r="I1096">
        <v>1</v>
      </c>
      <c r="J1096">
        <v>0</v>
      </c>
      <c r="K1096">
        <v>0</v>
      </c>
      <c r="L1096">
        <v>4</v>
      </c>
      <c r="M1096">
        <v>4</v>
      </c>
      <c r="N1096">
        <v>8</v>
      </c>
      <c r="O1096">
        <v>4</v>
      </c>
      <c r="P1096">
        <v>7</v>
      </c>
      <c r="Q1096">
        <v>1</v>
      </c>
      <c r="R1096">
        <f t="array" ref="R1096">SUM(B1096:Q1096*TRANSPOSE($V$18:$V$33))+$V$17</f>
        <v>0.22774855365656554</v>
      </c>
      <c r="S1096" s="9">
        <f t="shared" si="17"/>
        <v>0.55668647274689254</v>
      </c>
    </row>
    <row r="1097" spans="1:19" x14ac:dyDescent="0.3">
      <c r="A1097">
        <v>0</v>
      </c>
      <c r="B1097">
        <v>33</v>
      </c>
      <c r="C1097">
        <v>1</v>
      </c>
      <c r="D1097">
        <v>28</v>
      </c>
      <c r="E1097">
        <v>2</v>
      </c>
      <c r="F1097">
        <v>0</v>
      </c>
      <c r="G1097">
        <v>3</v>
      </c>
      <c r="H1097">
        <v>3</v>
      </c>
      <c r="I1097">
        <v>1</v>
      </c>
      <c r="J1097">
        <v>1</v>
      </c>
      <c r="K1097">
        <v>1</v>
      </c>
      <c r="L1097">
        <v>2</v>
      </c>
      <c r="M1097">
        <v>3</v>
      </c>
      <c r="N1097">
        <v>15</v>
      </c>
      <c r="O1097">
        <v>14</v>
      </c>
      <c r="P1097">
        <v>5</v>
      </c>
      <c r="Q1097">
        <v>7</v>
      </c>
      <c r="R1097">
        <f t="array" ref="R1097">SUM(B1097:Q1097*TRANSPOSE($V$18:$V$33))+$V$17</f>
        <v>0.29976815007488544</v>
      </c>
      <c r="S1097" s="9">
        <f t="shared" si="17"/>
        <v>0.57437823984468561</v>
      </c>
    </row>
    <row r="1098" spans="1:19" x14ac:dyDescent="0.3">
      <c r="A1098">
        <v>0</v>
      </c>
      <c r="B1098">
        <v>40</v>
      </c>
      <c r="C1098">
        <v>0</v>
      </c>
      <c r="D1098">
        <v>6</v>
      </c>
      <c r="E1098">
        <v>3</v>
      </c>
      <c r="F1098">
        <v>0</v>
      </c>
      <c r="G1098">
        <v>3</v>
      </c>
      <c r="H1098">
        <v>4</v>
      </c>
      <c r="I1098">
        <v>0</v>
      </c>
      <c r="J1098">
        <v>1</v>
      </c>
      <c r="K1098">
        <v>1</v>
      </c>
      <c r="L1098">
        <v>4</v>
      </c>
      <c r="M1098">
        <v>3</v>
      </c>
      <c r="N1098">
        <v>21</v>
      </c>
      <c r="O1098">
        <v>7</v>
      </c>
      <c r="P1098">
        <v>7</v>
      </c>
      <c r="Q1098">
        <v>7</v>
      </c>
      <c r="R1098">
        <f t="array" ref="R1098">SUM(B1098:Q1098*TRANSPOSE($V$18:$V$33))+$V$17</f>
        <v>0.20743469621824551</v>
      </c>
      <c r="S1098" s="9">
        <f t="shared" si="17"/>
        <v>0.55166819831697256</v>
      </c>
    </row>
    <row r="1099" spans="1:19" x14ac:dyDescent="0.3">
      <c r="A1099">
        <v>0</v>
      </c>
      <c r="B1099">
        <v>24</v>
      </c>
      <c r="C1099">
        <v>1</v>
      </c>
      <c r="D1099">
        <v>21</v>
      </c>
      <c r="E1099">
        <v>3</v>
      </c>
      <c r="F1099">
        <v>0</v>
      </c>
      <c r="G1099">
        <v>2</v>
      </c>
      <c r="H1099">
        <v>1</v>
      </c>
      <c r="I1099">
        <v>2</v>
      </c>
      <c r="J1099">
        <v>0</v>
      </c>
      <c r="K1099">
        <v>0</v>
      </c>
      <c r="L1099">
        <v>2</v>
      </c>
      <c r="M1099">
        <v>3</v>
      </c>
      <c r="N1099">
        <v>1</v>
      </c>
      <c r="O1099">
        <v>1</v>
      </c>
      <c r="P1099">
        <v>0</v>
      </c>
      <c r="Q1099">
        <v>0</v>
      </c>
      <c r="R1099">
        <f t="array" ref="R1099">SUM(B1099:Q1099*TRANSPOSE($V$18:$V$33))+$V$17</f>
        <v>0.25762815264180861</v>
      </c>
      <c r="S1099" s="9">
        <f t="shared" si="17"/>
        <v>0.56404658164597088</v>
      </c>
    </row>
    <row r="1100" spans="1:19" x14ac:dyDescent="0.3">
      <c r="A1100">
        <v>0</v>
      </c>
      <c r="B1100">
        <v>40</v>
      </c>
      <c r="C1100">
        <v>1</v>
      </c>
      <c r="D1100">
        <v>8</v>
      </c>
      <c r="E1100">
        <v>4</v>
      </c>
      <c r="F1100">
        <v>0</v>
      </c>
      <c r="G1100">
        <v>3</v>
      </c>
      <c r="H1100">
        <v>4</v>
      </c>
      <c r="I1100">
        <v>2</v>
      </c>
      <c r="J1100">
        <v>3</v>
      </c>
      <c r="K1100">
        <v>1</v>
      </c>
      <c r="L1100">
        <v>3</v>
      </c>
      <c r="M1100">
        <v>3</v>
      </c>
      <c r="N1100">
        <v>2</v>
      </c>
      <c r="O1100">
        <v>2</v>
      </c>
      <c r="P1100">
        <v>2</v>
      </c>
      <c r="Q1100">
        <v>2</v>
      </c>
      <c r="R1100">
        <f t="array" ref="R1100">SUM(B1100:Q1100*TRANSPOSE($V$18:$V$33))+$V$17</f>
        <v>0.12130012260597611</v>
      </c>
      <c r="S1100" s="9">
        <f t="shared" si="17"/>
        <v>0.53028476975404792</v>
      </c>
    </row>
    <row r="1101" spans="1:19" x14ac:dyDescent="0.3">
      <c r="A1101">
        <v>0</v>
      </c>
      <c r="B1101">
        <v>45</v>
      </c>
      <c r="C1101">
        <v>1</v>
      </c>
      <c r="D1101">
        <v>1</v>
      </c>
      <c r="E1101">
        <v>1</v>
      </c>
      <c r="F1101">
        <v>0</v>
      </c>
      <c r="G1101">
        <v>3</v>
      </c>
      <c r="H1101">
        <v>2</v>
      </c>
      <c r="I1101">
        <v>2</v>
      </c>
      <c r="J1101">
        <v>1</v>
      </c>
      <c r="K1101">
        <v>0</v>
      </c>
      <c r="L1101">
        <v>1</v>
      </c>
      <c r="M1101">
        <v>3</v>
      </c>
      <c r="N1101">
        <v>10</v>
      </c>
      <c r="O1101">
        <v>8</v>
      </c>
      <c r="P1101">
        <v>7</v>
      </c>
      <c r="Q1101">
        <v>7</v>
      </c>
      <c r="R1101">
        <f t="array" ref="R1101">SUM(B1101:Q1101*TRANSPOSE($V$18:$V$33))+$V$17</f>
        <v>1.9586326464451465E-2</v>
      </c>
      <c r="S1101" s="9">
        <f t="shared" si="17"/>
        <v>0.50489591743504481</v>
      </c>
    </row>
    <row r="1102" spans="1:19" x14ac:dyDescent="0.3">
      <c r="A1102">
        <v>0</v>
      </c>
      <c r="B1102">
        <v>35</v>
      </c>
      <c r="C1102">
        <v>2</v>
      </c>
      <c r="D1102">
        <v>28</v>
      </c>
      <c r="E1102">
        <v>2</v>
      </c>
      <c r="F1102">
        <v>1</v>
      </c>
      <c r="G1102">
        <v>2</v>
      </c>
      <c r="H1102">
        <v>3</v>
      </c>
      <c r="I1102">
        <v>1</v>
      </c>
      <c r="J1102">
        <v>0</v>
      </c>
      <c r="K1102">
        <v>0</v>
      </c>
      <c r="L1102">
        <v>1</v>
      </c>
      <c r="M1102">
        <v>3</v>
      </c>
      <c r="N1102">
        <v>5</v>
      </c>
      <c r="O1102">
        <v>3</v>
      </c>
      <c r="P1102">
        <v>4</v>
      </c>
      <c r="Q1102">
        <v>2</v>
      </c>
      <c r="R1102">
        <f t="array" ref="R1102">SUM(B1102:Q1102*TRANSPOSE($V$18:$V$33))+$V$17</f>
        <v>0.27862414096767296</v>
      </c>
      <c r="S1102" s="9">
        <f t="shared" si="17"/>
        <v>0.56920179766643564</v>
      </c>
    </row>
    <row r="1103" spans="1:19" x14ac:dyDescent="0.3">
      <c r="A1103">
        <v>0</v>
      </c>
      <c r="B1103">
        <v>32</v>
      </c>
      <c r="C1103">
        <v>1</v>
      </c>
      <c r="D1103">
        <v>5</v>
      </c>
      <c r="E1103">
        <v>4</v>
      </c>
      <c r="F1103">
        <v>1</v>
      </c>
      <c r="G1103">
        <v>2</v>
      </c>
      <c r="H1103">
        <v>2</v>
      </c>
      <c r="I1103">
        <v>1</v>
      </c>
      <c r="J1103">
        <v>3</v>
      </c>
      <c r="K1103">
        <v>0</v>
      </c>
      <c r="L1103">
        <v>1</v>
      </c>
      <c r="M1103">
        <v>3</v>
      </c>
      <c r="N1103">
        <v>7</v>
      </c>
      <c r="O1103">
        <v>1</v>
      </c>
      <c r="P1103">
        <v>2</v>
      </c>
      <c r="Q1103">
        <v>5</v>
      </c>
      <c r="R1103">
        <f t="array" ref="R1103">SUM(B1103:Q1103*TRANSPOSE($V$18:$V$33))+$V$17</f>
        <v>0.1554279711681319</v>
      </c>
      <c r="S1103" s="9">
        <f t="shared" si="17"/>
        <v>0.5387749515487571</v>
      </c>
    </row>
    <row r="1104" spans="1:19" x14ac:dyDescent="0.3">
      <c r="A1104">
        <v>0</v>
      </c>
      <c r="B1104">
        <v>36</v>
      </c>
      <c r="C1104">
        <v>2</v>
      </c>
      <c r="D1104">
        <v>2</v>
      </c>
      <c r="E1104">
        <v>3</v>
      </c>
      <c r="F1104">
        <v>0</v>
      </c>
      <c r="G1104">
        <v>3</v>
      </c>
      <c r="H1104">
        <v>4</v>
      </c>
      <c r="I1104">
        <v>0</v>
      </c>
      <c r="J1104">
        <v>3</v>
      </c>
      <c r="K1104">
        <v>1</v>
      </c>
      <c r="L1104">
        <v>4</v>
      </c>
      <c r="M1104">
        <v>2</v>
      </c>
      <c r="N1104">
        <v>3</v>
      </c>
      <c r="O1104">
        <v>2</v>
      </c>
      <c r="P1104">
        <v>1</v>
      </c>
      <c r="Q1104">
        <v>2</v>
      </c>
      <c r="R1104">
        <f t="array" ref="R1104">SUM(B1104:Q1104*TRANSPOSE($V$18:$V$33))+$V$17</f>
        <v>0.35507574049959834</v>
      </c>
      <c r="S1104" s="9">
        <f t="shared" si="17"/>
        <v>0.58783896936638524</v>
      </c>
    </row>
    <row r="1105" spans="1:19" x14ac:dyDescent="0.3">
      <c r="A1105">
        <v>0</v>
      </c>
      <c r="B1105">
        <v>48</v>
      </c>
      <c r="C1105">
        <v>2</v>
      </c>
      <c r="D1105">
        <v>16</v>
      </c>
      <c r="E1105">
        <v>3</v>
      </c>
      <c r="F1105">
        <v>1</v>
      </c>
      <c r="G1105">
        <v>3</v>
      </c>
      <c r="H1105">
        <v>3</v>
      </c>
      <c r="I1105">
        <v>2</v>
      </c>
      <c r="J1105">
        <v>8</v>
      </c>
      <c r="K1105">
        <v>0</v>
      </c>
      <c r="L1105">
        <v>3</v>
      </c>
      <c r="M1105">
        <v>3</v>
      </c>
      <c r="N1105">
        <v>8</v>
      </c>
      <c r="O1105">
        <v>7</v>
      </c>
      <c r="P1105">
        <v>7</v>
      </c>
      <c r="Q1105">
        <v>7</v>
      </c>
      <c r="R1105">
        <f t="array" ref="R1105">SUM(B1105:Q1105*TRANSPOSE($V$18:$V$33))+$V$17</f>
        <v>-4.3836128473014879E-3</v>
      </c>
      <c r="S1105" s="9">
        <f t="shared" si="17"/>
        <v>0.49890421217046305</v>
      </c>
    </row>
    <row r="1106" spans="1:19" x14ac:dyDescent="0.3">
      <c r="A1106">
        <v>0</v>
      </c>
      <c r="B1106">
        <v>29</v>
      </c>
      <c r="C1106">
        <v>1</v>
      </c>
      <c r="D1106">
        <v>9</v>
      </c>
      <c r="E1106">
        <v>3</v>
      </c>
      <c r="F1106">
        <v>0</v>
      </c>
      <c r="G1106">
        <v>4</v>
      </c>
      <c r="H1106">
        <v>3</v>
      </c>
      <c r="I1106">
        <v>1</v>
      </c>
      <c r="J1106">
        <v>6</v>
      </c>
      <c r="K1106">
        <v>0</v>
      </c>
      <c r="L1106">
        <v>1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f t="array" ref="R1106">SUM(B1106:Q1106*TRANSPOSE($V$18:$V$33))+$V$17</f>
        <v>0.20578925796191605</v>
      </c>
      <c r="S1106" s="9">
        <f t="shared" si="17"/>
        <v>0.55126123911240221</v>
      </c>
    </row>
    <row r="1107" spans="1:19" x14ac:dyDescent="0.3">
      <c r="A1107">
        <v>0</v>
      </c>
      <c r="B1107">
        <v>33</v>
      </c>
      <c r="C1107">
        <v>2</v>
      </c>
      <c r="D1107">
        <v>8</v>
      </c>
      <c r="E1107">
        <v>1</v>
      </c>
      <c r="F1107">
        <v>0</v>
      </c>
      <c r="G1107">
        <v>3</v>
      </c>
      <c r="H1107">
        <v>1</v>
      </c>
      <c r="I1107">
        <v>1</v>
      </c>
      <c r="J1107">
        <v>2</v>
      </c>
      <c r="K1107">
        <v>0</v>
      </c>
      <c r="L1107">
        <v>4</v>
      </c>
      <c r="M1107">
        <v>1</v>
      </c>
      <c r="N1107">
        <v>2</v>
      </c>
      <c r="O1107">
        <v>2</v>
      </c>
      <c r="P1107">
        <v>2</v>
      </c>
      <c r="Q1107">
        <v>2</v>
      </c>
      <c r="R1107">
        <f t="array" ref="R1107">SUM(B1107:Q1107*TRANSPOSE($V$18:$V$33))+$V$17</f>
        <v>0.32825375541336543</v>
      </c>
      <c r="S1107" s="9">
        <f t="shared" si="17"/>
        <v>0.58132614451044629</v>
      </c>
    </row>
    <row r="1108" spans="1:19" x14ac:dyDescent="0.3">
      <c r="A1108">
        <v>1</v>
      </c>
      <c r="B1108">
        <v>30</v>
      </c>
      <c r="C1108">
        <v>2</v>
      </c>
      <c r="D1108">
        <v>1</v>
      </c>
      <c r="E1108">
        <v>2</v>
      </c>
      <c r="F1108">
        <v>0</v>
      </c>
      <c r="G1108">
        <v>2</v>
      </c>
      <c r="H1108">
        <v>1</v>
      </c>
      <c r="I1108">
        <v>1</v>
      </c>
      <c r="J1108">
        <v>1</v>
      </c>
      <c r="K1108">
        <v>0</v>
      </c>
      <c r="L1108">
        <v>4</v>
      </c>
      <c r="M1108">
        <v>3</v>
      </c>
      <c r="N1108">
        <v>10</v>
      </c>
      <c r="O1108">
        <v>8</v>
      </c>
      <c r="P1108">
        <v>6</v>
      </c>
      <c r="Q1108">
        <v>7</v>
      </c>
      <c r="R1108">
        <f t="array" ref="R1108">SUM(B1108:Q1108*TRANSPOSE($V$18:$V$33))+$V$17</f>
        <v>0.21662804903594013</v>
      </c>
      <c r="S1108" s="9">
        <f t="shared" si="17"/>
        <v>0.55394066284517018</v>
      </c>
    </row>
    <row r="1109" spans="1:19" x14ac:dyDescent="0.3">
      <c r="A1109">
        <v>0</v>
      </c>
      <c r="B1109">
        <v>38</v>
      </c>
      <c r="C1109">
        <v>0</v>
      </c>
      <c r="D1109">
        <v>10</v>
      </c>
      <c r="E1109">
        <v>3</v>
      </c>
      <c r="F1109">
        <v>0</v>
      </c>
      <c r="G1109">
        <v>3</v>
      </c>
      <c r="H1109">
        <v>3</v>
      </c>
      <c r="I1109">
        <v>1</v>
      </c>
      <c r="J1109">
        <v>3</v>
      </c>
      <c r="K1109">
        <v>0</v>
      </c>
      <c r="L1109">
        <v>3</v>
      </c>
      <c r="M1109">
        <v>3</v>
      </c>
      <c r="N1109">
        <v>6</v>
      </c>
      <c r="O1109">
        <v>3</v>
      </c>
      <c r="P1109">
        <v>1</v>
      </c>
      <c r="Q1109">
        <v>2</v>
      </c>
      <c r="R1109">
        <f t="array" ref="R1109">SUM(B1109:Q1109*TRANSPOSE($V$18:$V$33))+$V$17</f>
        <v>2.9308705406254298E-2</v>
      </c>
      <c r="S1109" s="9">
        <f t="shared" si="17"/>
        <v>0.50732589234294689</v>
      </c>
    </row>
    <row r="1110" spans="1:19" x14ac:dyDescent="0.3">
      <c r="A1110">
        <v>0</v>
      </c>
      <c r="B1110">
        <v>35</v>
      </c>
      <c r="C1110">
        <v>1</v>
      </c>
      <c r="D1110">
        <v>1</v>
      </c>
      <c r="E1110">
        <v>4</v>
      </c>
      <c r="F1110">
        <v>0</v>
      </c>
      <c r="G1110">
        <v>2</v>
      </c>
      <c r="H1110">
        <v>1</v>
      </c>
      <c r="I1110">
        <v>0</v>
      </c>
      <c r="J1110">
        <v>1</v>
      </c>
      <c r="K1110">
        <v>0</v>
      </c>
      <c r="L1110">
        <v>2</v>
      </c>
      <c r="M1110">
        <v>3</v>
      </c>
      <c r="N1110">
        <v>3</v>
      </c>
      <c r="O1110">
        <v>0</v>
      </c>
      <c r="P1110">
        <v>1</v>
      </c>
      <c r="Q1110">
        <v>2</v>
      </c>
      <c r="R1110">
        <f t="array" ref="R1110">SUM(B1110:Q1110*TRANSPOSE($V$18:$V$33))+$V$17</f>
        <v>0.24956925916449946</v>
      </c>
      <c r="S1110" s="9">
        <f t="shared" si="17"/>
        <v>0.56206410863076361</v>
      </c>
    </row>
    <row r="1111" spans="1:19" x14ac:dyDescent="0.3">
      <c r="A1111">
        <v>0</v>
      </c>
      <c r="B1111">
        <v>30</v>
      </c>
      <c r="C1111">
        <v>2</v>
      </c>
      <c r="D1111">
        <v>29</v>
      </c>
      <c r="E1111">
        <v>3</v>
      </c>
      <c r="F1111">
        <v>0</v>
      </c>
      <c r="G1111">
        <v>3</v>
      </c>
      <c r="H1111">
        <v>2</v>
      </c>
      <c r="I1111">
        <v>1</v>
      </c>
      <c r="J1111">
        <v>3</v>
      </c>
      <c r="K1111">
        <v>0</v>
      </c>
      <c r="L1111">
        <v>2</v>
      </c>
      <c r="M1111">
        <v>3</v>
      </c>
      <c r="N1111">
        <v>4</v>
      </c>
      <c r="O1111">
        <v>2</v>
      </c>
      <c r="P1111">
        <v>1</v>
      </c>
      <c r="Q1111">
        <v>3</v>
      </c>
      <c r="R1111">
        <f t="array" ref="R1111">SUM(B1111:Q1111*TRANSPOSE($V$18:$V$33))+$V$17</f>
        <v>0.27830375588804002</v>
      </c>
      <c r="S1111" s="9">
        <f t="shared" si="17"/>
        <v>0.56912324208986809</v>
      </c>
    </row>
    <row r="1112" spans="1:19" x14ac:dyDescent="0.3">
      <c r="A1112">
        <v>1</v>
      </c>
      <c r="B1112">
        <v>35</v>
      </c>
      <c r="C1112">
        <v>1</v>
      </c>
      <c r="D1112">
        <v>2</v>
      </c>
      <c r="E1112">
        <v>1</v>
      </c>
      <c r="F1112">
        <v>1</v>
      </c>
      <c r="G1112">
        <v>3</v>
      </c>
      <c r="H1112">
        <v>1</v>
      </c>
      <c r="I1112">
        <v>2</v>
      </c>
      <c r="J1112">
        <v>1</v>
      </c>
      <c r="K1112">
        <v>1</v>
      </c>
      <c r="L1112">
        <v>4</v>
      </c>
      <c r="M1112">
        <v>3</v>
      </c>
      <c r="N1112">
        <v>1</v>
      </c>
      <c r="O1112">
        <v>0</v>
      </c>
      <c r="P1112">
        <v>0</v>
      </c>
      <c r="Q1112">
        <v>0</v>
      </c>
      <c r="R1112">
        <f t="array" ref="R1112">SUM(B1112:Q1112*TRANSPOSE($V$18:$V$33))+$V$17</f>
        <v>0.30117049648466021</v>
      </c>
      <c r="S1112" s="9">
        <f t="shared" si="17"/>
        <v>0.57472099714554659</v>
      </c>
    </row>
    <row r="1113" spans="1:19" x14ac:dyDescent="0.3">
      <c r="A1113">
        <v>1</v>
      </c>
      <c r="B1113">
        <v>53</v>
      </c>
      <c r="C1113">
        <v>1</v>
      </c>
      <c r="D1113">
        <v>2</v>
      </c>
      <c r="E1113">
        <v>3</v>
      </c>
      <c r="F1113">
        <v>1</v>
      </c>
      <c r="G1113">
        <v>2</v>
      </c>
      <c r="H1113">
        <v>4</v>
      </c>
      <c r="I1113">
        <v>1</v>
      </c>
      <c r="J1113">
        <v>0</v>
      </c>
      <c r="K1113">
        <v>0</v>
      </c>
      <c r="L1113">
        <v>2</v>
      </c>
      <c r="M1113">
        <v>3</v>
      </c>
      <c r="N1113">
        <v>33</v>
      </c>
      <c r="O1113">
        <v>7</v>
      </c>
      <c r="P1113">
        <v>1</v>
      </c>
      <c r="Q1113">
        <v>9</v>
      </c>
      <c r="R1113">
        <f t="array" ref="R1113">SUM(B1113:Q1113*TRANSPOSE($V$18:$V$33))+$V$17</f>
        <v>-0.15724877557289285</v>
      </c>
      <c r="S1113" s="9">
        <f t="shared" si="17"/>
        <v>0.46077266389784333</v>
      </c>
    </row>
    <row r="1114" spans="1:19" x14ac:dyDescent="0.3">
      <c r="A1114">
        <v>1</v>
      </c>
      <c r="B1114">
        <v>38</v>
      </c>
      <c r="C1114">
        <v>1</v>
      </c>
      <c r="D1114">
        <v>2</v>
      </c>
      <c r="E1114">
        <v>3</v>
      </c>
      <c r="F1114">
        <v>0</v>
      </c>
      <c r="G1114">
        <v>3</v>
      </c>
      <c r="H1114">
        <v>2</v>
      </c>
      <c r="I1114">
        <v>1</v>
      </c>
      <c r="J1114">
        <v>4</v>
      </c>
      <c r="K1114">
        <v>0</v>
      </c>
      <c r="L1114">
        <v>1</v>
      </c>
      <c r="M1114">
        <v>3</v>
      </c>
      <c r="N1114">
        <v>5</v>
      </c>
      <c r="O1114">
        <v>2</v>
      </c>
      <c r="P1114">
        <v>1</v>
      </c>
      <c r="Q1114">
        <v>4</v>
      </c>
      <c r="R1114">
        <f t="array" ref="R1114">SUM(B1114:Q1114*TRANSPOSE($V$18:$V$33))+$V$17</f>
        <v>0.12306178979068616</v>
      </c>
      <c r="S1114" s="9">
        <f t="shared" si="17"/>
        <v>0.53072350179185068</v>
      </c>
    </row>
    <row r="1115" spans="1:19" x14ac:dyDescent="0.3">
      <c r="A1115">
        <v>0</v>
      </c>
      <c r="B1115">
        <v>32</v>
      </c>
      <c r="C1115">
        <v>1</v>
      </c>
      <c r="D1115">
        <v>1</v>
      </c>
      <c r="E1115">
        <v>4</v>
      </c>
      <c r="F1115">
        <v>0</v>
      </c>
      <c r="G1115">
        <v>3</v>
      </c>
      <c r="H1115">
        <v>1</v>
      </c>
      <c r="I1115">
        <v>1</v>
      </c>
      <c r="J1115">
        <v>4</v>
      </c>
      <c r="K1115">
        <v>0</v>
      </c>
      <c r="L1115">
        <v>2</v>
      </c>
      <c r="M1115">
        <v>2</v>
      </c>
      <c r="N1115">
        <v>6</v>
      </c>
      <c r="O1115">
        <v>5</v>
      </c>
      <c r="P1115">
        <v>1</v>
      </c>
      <c r="Q1115">
        <v>2</v>
      </c>
      <c r="R1115">
        <f t="array" ref="R1115">SUM(B1115:Q1115*TRANSPOSE($V$18:$V$33))+$V$17</f>
        <v>0.1563403058181726</v>
      </c>
      <c r="S1115" s="9">
        <f t="shared" si="17"/>
        <v>0.53900163197863882</v>
      </c>
    </row>
    <row r="1116" spans="1:19" x14ac:dyDescent="0.3">
      <c r="A1116">
        <v>0</v>
      </c>
      <c r="B1116">
        <v>48</v>
      </c>
      <c r="C1116">
        <v>1</v>
      </c>
      <c r="D1116">
        <v>15</v>
      </c>
      <c r="E1116">
        <v>3</v>
      </c>
      <c r="F1116">
        <v>1</v>
      </c>
      <c r="G1116">
        <v>3</v>
      </c>
      <c r="H1116">
        <v>1</v>
      </c>
      <c r="I1116">
        <v>1</v>
      </c>
      <c r="J1116">
        <v>8</v>
      </c>
      <c r="K1116">
        <v>0</v>
      </c>
      <c r="L1116">
        <v>4</v>
      </c>
      <c r="M1116">
        <v>2</v>
      </c>
      <c r="N1116">
        <v>8</v>
      </c>
      <c r="O1116">
        <v>2</v>
      </c>
      <c r="P1116">
        <v>7</v>
      </c>
      <c r="Q1116">
        <v>6</v>
      </c>
      <c r="R1116">
        <f t="array" ref="R1116">SUM(B1116:Q1116*TRANSPOSE($V$18:$V$33))+$V$17</f>
        <v>0.18112392597194338</v>
      </c>
      <c r="S1116" s="9">
        <f t="shared" si="17"/>
        <v>0.54515293942934284</v>
      </c>
    </row>
    <row r="1117" spans="1:19" x14ac:dyDescent="0.3">
      <c r="A1117">
        <v>0</v>
      </c>
      <c r="B1117">
        <v>34</v>
      </c>
      <c r="C1117">
        <v>1</v>
      </c>
      <c r="D1117">
        <v>7</v>
      </c>
      <c r="E1117">
        <v>1</v>
      </c>
      <c r="F1117">
        <v>0</v>
      </c>
      <c r="G1117">
        <v>3</v>
      </c>
      <c r="H1117">
        <v>4</v>
      </c>
      <c r="I1117">
        <v>0</v>
      </c>
      <c r="J1117">
        <v>1</v>
      </c>
      <c r="K1117">
        <v>0</v>
      </c>
      <c r="L1117">
        <v>3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f t="array" ref="R1117">SUM(B1117:Q1117*TRANSPOSE($V$18:$V$33))+$V$17</f>
        <v>0.26139114157598586</v>
      </c>
      <c r="S1117" s="9">
        <f t="shared" si="17"/>
        <v>0.56497157329455461</v>
      </c>
    </row>
    <row r="1118" spans="1:19" x14ac:dyDescent="0.3">
      <c r="A1118">
        <v>0</v>
      </c>
      <c r="B1118">
        <v>55</v>
      </c>
      <c r="C1118">
        <v>2</v>
      </c>
      <c r="D1118">
        <v>26</v>
      </c>
      <c r="E1118">
        <v>3</v>
      </c>
      <c r="F1118">
        <v>0</v>
      </c>
      <c r="G1118">
        <v>2</v>
      </c>
      <c r="H1118">
        <v>4</v>
      </c>
      <c r="I1118">
        <v>1</v>
      </c>
      <c r="J1118">
        <v>1</v>
      </c>
      <c r="K1118">
        <v>0</v>
      </c>
      <c r="L1118">
        <v>3</v>
      </c>
      <c r="M1118">
        <v>3</v>
      </c>
      <c r="N1118">
        <v>36</v>
      </c>
      <c r="O1118">
        <v>6</v>
      </c>
      <c r="P1118">
        <v>2</v>
      </c>
      <c r="Q1118">
        <v>13</v>
      </c>
      <c r="R1118">
        <f t="array" ref="R1118">SUM(B1118:Q1118*TRANSPOSE($V$18:$V$33))+$V$17</f>
        <v>-3.0933052355030966E-2</v>
      </c>
      <c r="S1118" s="9">
        <f t="shared" si="17"/>
        <v>0.49226815511170424</v>
      </c>
    </row>
    <row r="1119" spans="1:19" x14ac:dyDescent="0.3">
      <c r="A1119">
        <v>0</v>
      </c>
      <c r="B1119">
        <v>34</v>
      </c>
      <c r="C1119">
        <v>1</v>
      </c>
      <c r="D1119">
        <v>1</v>
      </c>
      <c r="E1119">
        <v>2</v>
      </c>
      <c r="F1119">
        <v>0</v>
      </c>
      <c r="G1119">
        <v>3</v>
      </c>
      <c r="H1119">
        <v>4</v>
      </c>
      <c r="I1119">
        <v>1</v>
      </c>
      <c r="J1119">
        <v>9</v>
      </c>
      <c r="K1119">
        <v>0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1</v>
      </c>
      <c r="R1119">
        <f t="array" ref="R1119">SUM(B1119:Q1119*TRANSPOSE($V$18:$V$33))+$V$17</f>
        <v>0.22122583852462041</v>
      </c>
      <c r="S1119" s="9">
        <f t="shared" si="17"/>
        <v>0.55507633109336341</v>
      </c>
    </row>
    <row r="1120" spans="1:19" x14ac:dyDescent="0.3">
      <c r="A1120">
        <v>0</v>
      </c>
      <c r="B1120">
        <v>26</v>
      </c>
      <c r="C1120">
        <v>1</v>
      </c>
      <c r="D1120">
        <v>3</v>
      </c>
      <c r="E1120">
        <v>1</v>
      </c>
      <c r="F1120">
        <v>1</v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1</v>
      </c>
      <c r="M1120">
        <v>3</v>
      </c>
      <c r="N1120">
        <v>1</v>
      </c>
      <c r="O1120">
        <v>0</v>
      </c>
      <c r="P1120">
        <v>0</v>
      </c>
      <c r="Q1120">
        <v>0</v>
      </c>
      <c r="R1120">
        <f t="array" ref="R1120">SUM(B1120:Q1120*TRANSPOSE($V$18:$V$33))+$V$17</f>
        <v>0.1676600625934721</v>
      </c>
      <c r="S1120" s="9">
        <f t="shared" si="17"/>
        <v>0.54181278976858382</v>
      </c>
    </row>
    <row r="1121" spans="1:19" x14ac:dyDescent="0.3">
      <c r="A1121">
        <v>0</v>
      </c>
      <c r="B1121">
        <v>38</v>
      </c>
      <c r="C1121">
        <v>2</v>
      </c>
      <c r="D1121">
        <v>14</v>
      </c>
      <c r="E1121">
        <v>3</v>
      </c>
      <c r="F1121">
        <v>0</v>
      </c>
      <c r="G1121">
        <v>3</v>
      </c>
      <c r="H1121">
        <v>2</v>
      </c>
      <c r="I1121">
        <v>1</v>
      </c>
      <c r="J1121">
        <v>0</v>
      </c>
      <c r="K1121">
        <v>0</v>
      </c>
      <c r="L1121">
        <v>4</v>
      </c>
      <c r="M1121">
        <v>3</v>
      </c>
      <c r="N1121">
        <v>9</v>
      </c>
      <c r="O1121">
        <v>8</v>
      </c>
      <c r="P1121">
        <v>7</v>
      </c>
      <c r="Q1121">
        <v>7</v>
      </c>
      <c r="R1121">
        <f t="array" ref="R1121">SUM(B1121:Q1121*TRANSPOSE($V$18:$V$33))+$V$17</f>
        <v>6.560781943896199E-2</v>
      </c>
      <c r="S1121" s="9">
        <f t="shared" si="17"/>
        <v>0.51639437523283171</v>
      </c>
    </row>
    <row r="1122" spans="1:19" x14ac:dyDescent="0.3">
      <c r="A1122">
        <v>0</v>
      </c>
      <c r="B1122">
        <v>38</v>
      </c>
      <c r="C1122">
        <v>2</v>
      </c>
      <c r="D1122">
        <v>16</v>
      </c>
      <c r="E1122">
        <v>2</v>
      </c>
      <c r="F1122">
        <v>1</v>
      </c>
      <c r="G1122">
        <v>3</v>
      </c>
      <c r="H1122">
        <v>2</v>
      </c>
      <c r="I1122">
        <v>0</v>
      </c>
      <c r="J1122">
        <v>2</v>
      </c>
      <c r="K1122">
        <v>0</v>
      </c>
      <c r="L1122">
        <v>2</v>
      </c>
      <c r="M1122">
        <v>4</v>
      </c>
      <c r="N1122">
        <v>3</v>
      </c>
      <c r="O1122">
        <v>2</v>
      </c>
      <c r="P1122">
        <v>1</v>
      </c>
      <c r="Q1122">
        <v>2</v>
      </c>
      <c r="R1122">
        <f t="array" ref="R1122">SUM(B1122:Q1122*TRANSPOSE($V$18:$V$33))+$V$17</f>
        <v>0.22441868484031513</v>
      </c>
      <c r="S1122" s="9">
        <f t="shared" si="17"/>
        <v>0.55586463644844242</v>
      </c>
    </row>
    <row r="1123" spans="1:19" x14ac:dyDescent="0.3">
      <c r="A1123">
        <v>0</v>
      </c>
      <c r="B1123">
        <v>36</v>
      </c>
      <c r="C1123">
        <v>2</v>
      </c>
      <c r="D1123">
        <v>1</v>
      </c>
      <c r="E1123">
        <v>2</v>
      </c>
      <c r="F1123">
        <v>1</v>
      </c>
      <c r="G1123">
        <v>3</v>
      </c>
      <c r="H1123">
        <v>3</v>
      </c>
      <c r="I1123">
        <v>0</v>
      </c>
      <c r="J1123">
        <v>6</v>
      </c>
      <c r="K1123">
        <v>0</v>
      </c>
      <c r="L1123">
        <v>1</v>
      </c>
      <c r="M1123">
        <v>3</v>
      </c>
      <c r="N1123">
        <v>1</v>
      </c>
      <c r="O1123">
        <v>0</v>
      </c>
      <c r="P1123">
        <v>0</v>
      </c>
      <c r="Q1123">
        <v>0</v>
      </c>
      <c r="R1123">
        <f t="array" ref="R1123">SUM(B1123:Q1123*TRANSPOSE($V$18:$V$33))+$V$17</f>
        <v>0.27924199707730857</v>
      </c>
      <c r="S1123" s="9">
        <f t="shared" si="17"/>
        <v>0.56935328065986912</v>
      </c>
    </row>
    <row r="1124" spans="1:19" x14ac:dyDescent="0.3">
      <c r="A1124">
        <v>0</v>
      </c>
      <c r="B1124">
        <v>29</v>
      </c>
      <c r="C1124">
        <v>1</v>
      </c>
      <c r="D1124">
        <v>3</v>
      </c>
      <c r="E1124">
        <v>2</v>
      </c>
      <c r="F1124">
        <v>0</v>
      </c>
      <c r="G1124">
        <v>3</v>
      </c>
      <c r="H1124">
        <v>1</v>
      </c>
      <c r="I1124">
        <v>0</v>
      </c>
      <c r="J1124">
        <v>1</v>
      </c>
      <c r="K1124">
        <v>1</v>
      </c>
      <c r="L1124">
        <v>4</v>
      </c>
      <c r="M1124">
        <v>3</v>
      </c>
      <c r="N1124">
        <v>10</v>
      </c>
      <c r="O1124">
        <v>9</v>
      </c>
      <c r="P1124">
        <v>1</v>
      </c>
      <c r="Q1124">
        <v>5</v>
      </c>
      <c r="R1124">
        <f t="array" ref="R1124">SUM(B1124:Q1124*TRANSPOSE($V$18:$V$33))+$V$17</f>
        <v>0.37320533509099796</v>
      </c>
      <c r="S1124" s="9">
        <f t="shared" si="17"/>
        <v>0.59222392801099955</v>
      </c>
    </row>
    <row r="1125" spans="1:19" x14ac:dyDescent="0.3">
      <c r="A1125">
        <v>0</v>
      </c>
      <c r="B1125">
        <v>35</v>
      </c>
      <c r="C1125">
        <v>1</v>
      </c>
      <c r="D1125">
        <v>10</v>
      </c>
      <c r="E1125">
        <v>1</v>
      </c>
      <c r="F1125">
        <v>1</v>
      </c>
      <c r="G1125">
        <v>3</v>
      </c>
      <c r="H1125">
        <v>3</v>
      </c>
      <c r="I1125">
        <v>0</v>
      </c>
      <c r="J1125">
        <v>3</v>
      </c>
      <c r="K1125">
        <v>1</v>
      </c>
      <c r="L1125">
        <v>3</v>
      </c>
      <c r="M1125">
        <v>3</v>
      </c>
      <c r="N1125">
        <v>5</v>
      </c>
      <c r="O1125">
        <v>2</v>
      </c>
      <c r="P1125">
        <v>0</v>
      </c>
      <c r="Q1125">
        <v>4</v>
      </c>
      <c r="R1125">
        <f t="array" ref="R1125">SUM(B1125:Q1125*TRANSPOSE($V$18:$V$33))+$V$17</f>
        <v>0.39427847472444738</v>
      </c>
      <c r="S1125" s="9">
        <f t="shared" si="17"/>
        <v>0.59730239627289483</v>
      </c>
    </row>
    <row r="1126" spans="1:19" x14ac:dyDescent="0.3">
      <c r="A1126">
        <v>0</v>
      </c>
      <c r="B1126">
        <v>39</v>
      </c>
      <c r="C1126">
        <v>2</v>
      </c>
      <c r="D1126">
        <v>6</v>
      </c>
      <c r="E1126">
        <v>4</v>
      </c>
      <c r="F1126">
        <v>0</v>
      </c>
      <c r="G1126">
        <v>4</v>
      </c>
      <c r="H1126">
        <v>3</v>
      </c>
      <c r="I1126">
        <v>1</v>
      </c>
      <c r="J1126">
        <v>2</v>
      </c>
      <c r="K1126">
        <v>0</v>
      </c>
      <c r="L1126">
        <v>1</v>
      </c>
      <c r="M1126">
        <v>3</v>
      </c>
      <c r="N1126">
        <v>7</v>
      </c>
      <c r="O1126">
        <v>6</v>
      </c>
      <c r="P1126">
        <v>7</v>
      </c>
      <c r="Q1126">
        <v>6</v>
      </c>
      <c r="R1126">
        <f t="array" ref="R1126">SUM(B1126:Q1126*TRANSPOSE($V$18:$V$33))+$V$17</f>
        <v>9.9004909199035263E-3</v>
      </c>
      <c r="S1126" s="9">
        <f t="shared" si="17"/>
        <v>0.50247484588759606</v>
      </c>
    </row>
    <row r="1127" spans="1:19" x14ac:dyDescent="0.3">
      <c r="A1127">
        <v>0</v>
      </c>
      <c r="B1127">
        <v>29</v>
      </c>
      <c r="C1127">
        <v>1</v>
      </c>
      <c r="D1127">
        <v>2</v>
      </c>
      <c r="E1127">
        <v>1</v>
      </c>
      <c r="F1127">
        <v>0</v>
      </c>
      <c r="G1127">
        <v>3</v>
      </c>
      <c r="H1127">
        <v>4</v>
      </c>
      <c r="I1127">
        <v>2</v>
      </c>
      <c r="J1127">
        <v>1</v>
      </c>
      <c r="K1127">
        <v>0</v>
      </c>
      <c r="L1127">
        <v>4</v>
      </c>
      <c r="M1127">
        <v>4</v>
      </c>
      <c r="N1127">
        <v>6</v>
      </c>
      <c r="O1127">
        <v>4</v>
      </c>
      <c r="P1127">
        <v>1</v>
      </c>
      <c r="Q1127">
        <v>3</v>
      </c>
      <c r="R1127">
        <f t="array" ref="R1127">SUM(B1127:Q1127*TRANSPOSE($V$18:$V$33))+$V$17</f>
        <v>-3.5066056314287941E-2</v>
      </c>
      <c r="S1127" s="9">
        <f t="shared" si="17"/>
        <v>0.4912352927774295</v>
      </c>
    </row>
    <row r="1128" spans="1:19" x14ac:dyDescent="0.3">
      <c r="A1128">
        <v>0</v>
      </c>
      <c r="B1128">
        <v>50</v>
      </c>
      <c r="C1128">
        <v>2</v>
      </c>
      <c r="D1128">
        <v>9</v>
      </c>
      <c r="E1128">
        <v>3</v>
      </c>
      <c r="F1128">
        <v>0</v>
      </c>
      <c r="G1128">
        <v>3</v>
      </c>
      <c r="H1128">
        <v>3</v>
      </c>
      <c r="I1128">
        <v>1</v>
      </c>
      <c r="J1128">
        <v>4</v>
      </c>
      <c r="K1128">
        <v>1</v>
      </c>
      <c r="L1128">
        <v>3</v>
      </c>
      <c r="M1128">
        <v>3</v>
      </c>
      <c r="N1128">
        <v>1</v>
      </c>
      <c r="O1128">
        <v>0</v>
      </c>
      <c r="P1128">
        <v>0</v>
      </c>
      <c r="Q1128">
        <v>0</v>
      </c>
      <c r="R1128">
        <f t="array" ref="R1128">SUM(B1128:Q1128*TRANSPOSE($V$18:$V$33))+$V$17</f>
        <v>0.28435254435562785</v>
      </c>
      <c r="S1128" s="9">
        <f t="shared" si="17"/>
        <v>0.57060575985109108</v>
      </c>
    </row>
    <row r="1129" spans="1:19" x14ac:dyDescent="0.3">
      <c r="A1129">
        <v>0</v>
      </c>
      <c r="B1129">
        <v>23</v>
      </c>
      <c r="C1129">
        <v>1</v>
      </c>
      <c r="D1129">
        <v>10</v>
      </c>
      <c r="E1129">
        <v>4</v>
      </c>
      <c r="F1129">
        <v>0</v>
      </c>
      <c r="G1129">
        <v>4</v>
      </c>
      <c r="H1129">
        <v>3</v>
      </c>
      <c r="I1129">
        <v>1</v>
      </c>
      <c r="J1129">
        <v>2</v>
      </c>
      <c r="K1129">
        <v>0</v>
      </c>
      <c r="L1129">
        <v>4</v>
      </c>
      <c r="M1129">
        <v>3</v>
      </c>
      <c r="N1129">
        <v>2</v>
      </c>
      <c r="O1129">
        <v>2</v>
      </c>
      <c r="P1129">
        <v>2</v>
      </c>
      <c r="Q1129">
        <v>2</v>
      </c>
      <c r="R1129">
        <f t="array" ref="R1129">SUM(B1129:Q1129*TRANSPOSE($V$18:$V$33))+$V$17</f>
        <v>4.4442451621282242E-2</v>
      </c>
      <c r="S1129" s="9">
        <f t="shared" si="17"/>
        <v>0.51110763309577212</v>
      </c>
    </row>
    <row r="1130" spans="1:19" x14ac:dyDescent="0.3">
      <c r="A1130">
        <v>0</v>
      </c>
      <c r="B1130">
        <v>36</v>
      </c>
      <c r="C1130">
        <v>1</v>
      </c>
      <c r="D1130">
        <v>6</v>
      </c>
      <c r="E1130">
        <v>1</v>
      </c>
      <c r="F1130">
        <v>0</v>
      </c>
      <c r="G1130">
        <v>4</v>
      </c>
      <c r="H1130">
        <v>1</v>
      </c>
      <c r="I1130">
        <v>1</v>
      </c>
      <c r="J1130">
        <v>3</v>
      </c>
      <c r="K1130">
        <v>1</v>
      </c>
      <c r="L1130">
        <v>4</v>
      </c>
      <c r="M1130">
        <v>3</v>
      </c>
      <c r="N1130">
        <v>3</v>
      </c>
      <c r="O1130">
        <v>2</v>
      </c>
      <c r="P1130">
        <v>0</v>
      </c>
      <c r="Q1130">
        <v>2</v>
      </c>
      <c r="R1130">
        <f t="array" ref="R1130">SUM(B1130:Q1130*TRANSPOSE($V$18:$V$33))+$V$17</f>
        <v>0.35205651533560478</v>
      </c>
      <c r="S1130" s="9">
        <f t="shared" si="17"/>
        <v>0.58710734085426164</v>
      </c>
    </row>
    <row r="1131" spans="1:19" x14ac:dyDescent="0.3">
      <c r="A1131">
        <v>0</v>
      </c>
      <c r="B1131">
        <v>42</v>
      </c>
      <c r="C1131">
        <v>1</v>
      </c>
      <c r="D1131">
        <v>9</v>
      </c>
      <c r="E1131">
        <v>4</v>
      </c>
      <c r="F1131">
        <v>0</v>
      </c>
      <c r="G1131">
        <v>2</v>
      </c>
      <c r="H1131">
        <v>4</v>
      </c>
      <c r="I1131">
        <v>0</v>
      </c>
      <c r="J1131">
        <v>8</v>
      </c>
      <c r="K1131">
        <v>0</v>
      </c>
      <c r="L1131">
        <v>4</v>
      </c>
      <c r="M1131">
        <v>3</v>
      </c>
      <c r="N1131">
        <v>1</v>
      </c>
      <c r="O1131">
        <v>0</v>
      </c>
      <c r="P1131">
        <v>0</v>
      </c>
      <c r="Q1131">
        <v>1</v>
      </c>
      <c r="R1131">
        <f t="array" ref="R1131">SUM(B1131:Q1131*TRANSPOSE($V$18:$V$33))+$V$17</f>
        <v>0.1654286781623534</v>
      </c>
      <c r="S1131" s="9">
        <f t="shared" si="17"/>
        <v>0.54125885079895397</v>
      </c>
    </row>
    <row r="1132" spans="1:19" x14ac:dyDescent="0.3">
      <c r="A1132">
        <v>0</v>
      </c>
      <c r="B1132">
        <v>35</v>
      </c>
      <c r="C1132">
        <v>1</v>
      </c>
      <c r="D1132">
        <v>28</v>
      </c>
      <c r="E1132">
        <v>2</v>
      </c>
      <c r="F1132">
        <v>0</v>
      </c>
      <c r="G1132">
        <v>4</v>
      </c>
      <c r="H1132">
        <v>3</v>
      </c>
      <c r="I1132">
        <v>1</v>
      </c>
      <c r="J1132">
        <v>1</v>
      </c>
      <c r="K1132">
        <v>0</v>
      </c>
      <c r="L1132">
        <v>4</v>
      </c>
      <c r="M1132">
        <v>2</v>
      </c>
      <c r="N1132">
        <v>10</v>
      </c>
      <c r="O1132">
        <v>9</v>
      </c>
      <c r="P1132">
        <v>6</v>
      </c>
      <c r="Q1132">
        <v>8</v>
      </c>
      <c r="R1132">
        <f t="array" ref="R1132">SUM(B1132:Q1132*TRANSPOSE($V$18:$V$33))+$V$17</f>
        <v>4.7635305031221042E-2</v>
      </c>
      <c r="S1132" s="9">
        <f t="shared" si="17"/>
        <v>0.5119053408288935</v>
      </c>
    </row>
    <row r="1133" spans="1:19" x14ac:dyDescent="0.3">
      <c r="A1133">
        <v>0</v>
      </c>
      <c r="B1133">
        <v>34</v>
      </c>
      <c r="C1133">
        <v>1</v>
      </c>
      <c r="D1133">
        <v>10</v>
      </c>
      <c r="E1133">
        <v>4</v>
      </c>
      <c r="F1133">
        <v>0</v>
      </c>
      <c r="G1133">
        <v>2</v>
      </c>
      <c r="H1133">
        <v>3</v>
      </c>
      <c r="I1133">
        <v>1</v>
      </c>
      <c r="J1133">
        <v>1</v>
      </c>
      <c r="K1133">
        <v>0</v>
      </c>
      <c r="L1133">
        <v>2</v>
      </c>
      <c r="M1133">
        <v>2</v>
      </c>
      <c r="N1133">
        <v>8</v>
      </c>
      <c r="O1133">
        <v>2</v>
      </c>
      <c r="P1133">
        <v>7</v>
      </c>
      <c r="Q1133">
        <v>7</v>
      </c>
      <c r="R1133">
        <f t="array" ref="R1133">SUM(B1133:Q1133*TRANSPOSE($V$18:$V$33))+$V$17</f>
        <v>0.16734522680561836</v>
      </c>
      <c r="S1133" s="9">
        <f t="shared" si="17"/>
        <v>0.5417346383277466</v>
      </c>
    </row>
    <row r="1134" spans="1:19" x14ac:dyDescent="0.3">
      <c r="A1134">
        <v>0</v>
      </c>
      <c r="B1134">
        <v>40</v>
      </c>
      <c r="C1134">
        <v>2</v>
      </c>
      <c r="D1134">
        <v>14</v>
      </c>
      <c r="E1134">
        <v>4</v>
      </c>
      <c r="F1134">
        <v>1</v>
      </c>
      <c r="G1134">
        <v>3</v>
      </c>
      <c r="H1134">
        <v>1</v>
      </c>
      <c r="I1134">
        <v>1</v>
      </c>
      <c r="J1134">
        <v>1</v>
      </c>
      <c r="K1134">
        <v>0</v>
      </c>
      <c r="L1134">
        <v>3</v>
      </c>
      <c r="M1134">
        <v>3</v>
      </c>
      <c r="N1134">
        <v>5</v>
      </c>
      <c r="O1134">
        <v>4</v>
      </c>
      <c r="P1134">
        <v>1</v>
      </c>
      <c r="Q1134">
        <v>2</v>
      </c>
      <c r="R1134">
        <f t="array" ref="R1134">SUM(B1134:Q1134*TRANSPOSE($V$18:$V$33))+$V$17</f>
        <v>6.6117110328523632E-2</v>
      </c>
      <c r="S1134" s="9">
        <f t="shared" si="17"/>
        <v>0.51652154681865992</v>
      </c>
    </row>
    <row r="1135" spans="1:19" x14ac:dyDescent="0.3">
      <c r="A1135">
        <v>0</v>
      </c>
      <c r="B1135">
        <v>43</v>
      </c>
      <c r="C1135">
        <v>1</v>
      </c>
      <c r="D1135">
        <v>27</v>
      </c>
      <c r="E1135">
        <v>4</v>
      </c>
      <c r="F1135">
        <v>0</v>
      </c>
      <c r="G1135">
        <v>4</v>
      </c>
      <c r="H1135">
        <v>2</v>
      </c>
      <c r="I1135">
        <v>2</v>
      </c>
      <c r="J1135">
        <v>5</v>
      </c>
      <c r="K1135">
        <v>0</v>
      </c>
      <c r="L1135">
        <v>3</v>
      </c>
      <c r="M1135">
        <v>3</v>
      </c>
      <c r="N1135">
        <v>6</v>
      </c>
      <c r="O1135">
        <v>4</v>
      </c>
      <c r="P1135">
        <v>0</v>
      </c>
      <c r="Q1135">
        <v>2</v>
      </c>
      <c r="R1135">
        <f t="array" ref="R1135">SUM(B1135:Q1135*TRANSPOSE($V$18:$V$33))+$V$17</f>
        <v>-3.7133312757008818E-2</v>
      </c>
      <c r="S1135" s="9">
        <f t="shared" si="17"/>
        <v>0.4907187005856552</v>
      </c>
    </row>
    <row r="1136" spans="1:19" x14ac:dyDescent="0.3">
      <c r="A1136">
        <v>0</v>
      </c>
      <c r="B1136">
        <v>35</v>
      </c>
      <c r="C1136">
        <v>1</v>
      </c>
      <c r="D1136">
        <v>7</v>
      </c>
      <c r="E1136">
        <v>3</v>
      </c>
      <c r="F1136">
        <v>0</v>
      </c>
      <c r="G1136">
        <v>2</v>
      </c>
      <c r="H1136">
        <v>4</v>
      </c>
      <c r="I1136">
        <v>1</v>
      </c>
      <c r="J1136">
        <v>1</v>
      </c>
      <c r="K1136">
        <v>0</v>
      </c>
      <c r="L1136">
        <v>4</v>
      </c>
      <c r="M1136">
        <v>2</v>
      </c>
      <c r="N1136">
        <v>1</v>
      </c>
      <c r="O1136">
        <v>0</v>
      </c>
      <c r="P1136">
        <v>0</v>
      </c>
      <c r="Q1136">
        <v>1</v>
      </c>
      <c r="R1136">
        <f t="array" ref="R1136">SUM(B1136:Q1136*TRANSPOSE($V$18:$V$33))+$V$17</f>
        <v>9.9944799382342353E-2</v>
      </c>
      <c r="S1136" s="9">
        <f t="shared" si="17"/>
        <v>0.52496283753071493</v>
      </c>
    </row>
    <row r="1137" spans="1:19" x14ac:dyDescent="0.3">
      <c r="A1137">
        <v>0</v>
      </c>
      <c r="B1137">
        <v>46</v>
      </c>
      <c r="C1137">
        <v>2</v>
      </c>
      <c r="D1137">
        <v>1</v>
      </c>
      <c r="E1137">
        <v>4</v>
      </c>
      <c r="F1137">
        <v>0</v>
      </c>
      <c r="G1137">
        <v>4</v>
      </c>
      <c r="H1137">
        <v>1</v>
      </c>
      <c r="I1137">
        <v>0</v>
      </c>
      <c r="J1137">
        <v>1</v>
      </c>
      <c r="K1137">
        <v>0</v>
      </c>
      <c r="L1137">
        <v>2</v>
      </c>
      <c r="M1137">
        <v>1</v>
      </c>
      <c r="N1137">
        <v>26</v>
      </c>
      <c r="O1137">
        <v>0</v>
      </c>
      <c r="P1137">
        <v>0</v>
      </c>
      <c r="Q1137">
        <v>12</v>
      </c>
      <c r="R1137">
        <f t="array" ref="R1137">SUM(B1137:Q1137*TRANSPOSE($V$18:$V$33))+$V$17</f>
        <v>8.7697546608210386E-2</v>
      </c>
      <c r="S1137" s="9">
        <f t="shared" si="17"/>
        <v>0.52190807715262211</v>
      </c>
    </row>
    <row r="1138" spans="1:19" x14ac:dyDescent="0.3">
      <c r="A1138">
        <v>1</v>
      </c>
      <c r="B1138">
        <v>28</v>
      </c>
      <c r="C1138">
        <v>1</v>
      </c>
      <c r="D1138">
        <v>24</v>
      </c>
      <c r="E1138">
        <v>3</v>
      </c>
      <c r="F1138">
        <v>0</v>
      </c>
      <c r="G1138">
        <v>3</v>
      </c>
      <c r="H1138">
        <v>2</v>
      </c>
      <c r="I1138">
        <v>1</v>
      </c>
      <c r="J1138">
        <v>1</v>
      </c>
      <c r="K1138">
        <v>1</v>
      </c>
      <c r="L1138">
        <v>3</v>
      </c>
      <c r="M1138">
        <v>3</v>
      </c>
      <c r="N1138">
        <v>1</v>
      </c>
      <c r="O1138">
        <v>1</v>
      </c>
      <c r="P1138">
        <v>0</v>
      </c>
      <c r="Q1138">
        <v>0</v>
      </c>
      <c r="R1138">
        <f t="array" ref="R1138">SUM(B1138:Q1138*TRANSPOSE($V$18:$V$33))+$V$17</f>
        <v>0.42525862923999902</v>
      </c>
      <c r="S1138" s="9">
        <f t="shared" si="17"/>
        <v>0.60473036688428583</v>
      </c>
    </row>
    <row r="1139" spans="1:19" x14ac:dyDescent="0.3">
      <c r="A1139">
        <v>0</v>
      </c>
      <c r="B1139">
        <v>22</v>
      </c>
      <c r="C1139">
        <v>1</v>
      </c>
      <c r="D1139">
        <v>26</v>
      </c>
      <c r="E1139">
        <v>2</v>
      </c>
      <c r="F1139">
        <v>1</v>
      </c>
      <c r="G1139">
        <v>2</v>
      </c>
      <c r="H1139">
        <v>3</v>
      </c>
      <c r="I1139">
        <v>1</v>
      </c>
      <c r="J1139">
        <v>1</v>
      </c>
      <c r="K1139">
        <v>1</v>
      </c>
      <c r="L1139">
        <v>2</v>
      </c>
      <c r="M1139">
        <v>2</v>
      </c>
      <c r="N1139">
        <v>4</v>
      </c>
      <c r="O1139">
        <v>2</v>
      </c>
      <c r="P1139">
        <v>1</v>
      </c>
      <c r="Q1139">
        <v>3</v>
      </c>
      <c r="R1139">
        <f t="array" ref="R1139">SUM(B1139:Q1139*TRANSPOSE($V$18:$V$33))+$V$17</f>
        <v>0.51829127754630955</v>
      </c>
      <c r="S1139" s="9">
        <f t="shared" si="17"/>
        <v>0.62673555169224549</v>
      </c>
    </row>
    <row r="1140" spans="1:19" x14ac:dyDescent="0.3">
      <c r="A1140">
        <v>0</v>
      </c>
      <c r="B1140">
        <v>50</v>
      </c>
      <c r="C1140">
        <v>1</v>
      </c>
      <c r="D1140">
        <v>20</v>
      </c>
      <c r="E1140">
        <v>2</v>
      </c>
      <c r="F1140">
        <v>0</v>
      </c>
      <c r="G1140">
        <v>3</v>
      </c>
      <c r="H1140">
        <v>3</v>
      </c>
      <c r="I1140">
        <v>1</v>
      </c>
      <c r="J1140">
        <v>2</v>
      </c>
      <c r="K1140">
        <v>1</v>
      </c>
      <c r="L1140">
        <v>3</v>
      </c>
      <c r="M1140">
        <v>3</v>
      </c>
      <c r="N1140">
        <v>30</v>
      </c>
      <c r="O1140">
        <v>8</v>
      </c>
      <c r="P1140">
        <v>12</v>
      </c>
      <c r="Q1140">
        <v>13</v>
      </c>
      <c r="R1140">
        <f t="array" ref="R1140">SUM(B1140:Q1140*TRANSPOSE($V$18:$V$33))+$V$17</f>
        <v>0.26953067977395662</v>
      </c>
      <c r="S1140" s="9">
        <f t="shared" si="17"/>
        <v>0.56697082273880473</v>
      </c>
    </row>
    <row r="1141" spans="1:19" x14ac:dyDescent="0.3">
      <c r="A1141">
        <v>0</v>
      </c>
      <c r="B1141">
        <v>32</v>
      </c>
      <c r="C1141">
        <v>1</v>
      </c>
      <c r="D1141">
        <v>5</v>
      </c>
      <c r="E1141">
        <v>2</v>
      </c>
      <c r="F1141">
        <v>1</v>
      </c>
      <c r="G1141">
        <v>4</v>
      </c>
      <c r="H1141">
        <v>4</v>
      </c>
      <c r="I1141">
        <v>1</v>
      </c>
      <c r="J1141">
        <v>3</v>
      </c>
      <c r="K1141">
        <v>0</v>
      </c>
      <c r="L1141">
        <v>4</v>
      </c>
      <c r="M1141">
        <v>3</v>
      </c>
      <c r="N1141">
        <v>3</v>
      </c>
      <c r="O1141">
        <v>2</v>
      </c>
      <c r="P1141">
        <v>0</v>
      </c>
      <c r="Q1141">
        <v>2</v>
      </c>
      <c r="R1141">
        <f t="array" ref="R1141">SUM(B1141:Q1141*TRANSPOSE($V$18:$V$33))+$V$17</f>
        <v>-3.5339442219134654E-2</v>
      </c>
      <c r="S1141" s="9">
        <f t="shared" si="17"/>
        <v>0.49116697455113439</v>
      </c>
    </row>
    <row r="1142" spans="1:19" x14ac:dyDescent="0.3">
      <c r="A1142">
        <v>0</v>
      </c>
      <c r="B1142">
        <v>44</v>
      </c>
      <c r="C1142">
        <v>1</v>
      </c>
      <c r="D1142">
        <v>7</v>
      </c>
      <c r="E1142">
        <v>2</v>
      </c>
      <c r="F1142">
        <v>1</v>
      </c>
      <c r="G1142">
        <v>3</v>
      </c>
      <c r="H1142">
        <v>4</v>
      </c>
      <c r="I1142">
        <v>2</v>
      </c>
      <c r="J1142">
        <v>0</v>
      </c>
      <c r="K1142">
        <v>1</v>
      </c>
      <c r="L1142">
        <v>4</v>
      </c>
      <c r="M1142">
        <v>2</v>
      </c>
      <c r="N1142">
        <v>22</v>
      </c>
      <c r="O1142">
        <v>7</v>
      </c>
      <c r="P1142">
        <v>1</v>
      </c>
      <c r="Q1142">
        <v>10</v>
      </c>
      <c r="R1142">
        <f t="array" ref="R1142">SUM(B1142:Q1142*TRANSPOSE($V$18:$V$33))+$V$17</f>
        <v>-7.276661474901136E-3</v>
      </c>
      <c r="S1142" s="9">
        <f t="shared" si="17"/>
        <v>0.49818103127460805</v>
      </c>
    </row>
    <row r="1143" spans="1:19" x14ac:dyDescent="0.3">
      <c r="A1143">
        <v>0</v>
      </c>
      <c r="B1143">
        <v>30</v>
      </c>
      <c r="C1143">
        <v>1</v>
      </c>
      <c r="D1143">
        <v>7</v>
      </c>
      <c r="E1143">
        <v>2</v>
      </c>
      <c r="F1143">
        <v>0</v>
      </c>
      <c r="G1143">
        <v>2</v>
      </c>
      <c r="H1143">
        <v>2</v>
      </c>
      <c r="I1143">
        <v>1</v>
      </c>
      <c r="J1143">
        <v>1</v>
      </c>
      <c r="K1143">
        <v>0</v>
      </c>
      <c r="L1143">
        <v>2</v>
      </c>
      <c r="M1143">
        <v>2</v>
      </c>
      <c r="N1143">
        <v>6</v>
      </c>
      <c r="O1143">
        <v>4</v>
      </c>
      <c r="P1143">
        <v>1</v>
      </c>
      <c r="Q1143">
        <v>1</v>
      </c>
      <c r="R1143">
        <f t="array" ref="R1143">SUM(B1143:Q1143*TRANSPOSE($V$18:$V$33))+$V$17</f>
        <v>0.26911161672383344</v>
      </c>
      <c r="S1143" s="9">
        <f t="shared" si="17"/>
        <v>0.56686794429443443</v>
      </c>
    </row>
    <row r="1144" spans="1:19" x14ac:dyDescent="0.3">
      <c r="A1144">
        <v>0</v>
      </c>
      <c r="B1144">
        <v>45</v>
      </c>
      <c r="C1144">
        <v>1</v>
      </c>
      <c r="D1144">
        <v>5</v>
      </c>
      <c r="E1144">
        <v>3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3</v>
      </c>
      <c r="N1144">
        <v>10</v>
      </c>
      <c r="O1144">
        <v>7</v>
      </c>
      <c r="P1144">
        <v>1</v>
      </c>
      <c r="Q1144">
        <v>4</v>
      </c>
      <c r="R1144">
        <f t="array" ref="R1144">SUM(B1144:Q1144*TRANSPOSE($V$18:$V$33))+$V$17</f>
        <v>0.41144400469633202</v>
      </c>
      <c r="S1144" s="9">
        <f t="shared" si="17"/>
        <v>0.60142384730531084</v>
      </c>
    </row>
    <row r="1145" spans="1:19" x14ac:dyDescent="0.3">
      <c r="A1145">
        <v>0</v>
      </c>
      <c r="B1145">
        <v>45</v>
      </c>
      <c r="C1145">
        <v>2</v>
      </c>
      <c r="D1145">
        <v>26</v>
      </c>
      <c r="E1145">
        <v>1</v>
      </c>
      <c r="F1145">
        <v>0</v>
      </c>
      <c r="G1145">
        <v>2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3</v>
      </c>
      <c r="N1145">
        <v>10</v>
      </c>
      <c r="O1145">
        <v>7</v>
      </c>
      <c r="P1145">
        <v>4</v>
      </c>
      <c r="Q1145">
        <v>5</v>
      </c>
      <c r="R1145">
        <f t="array" ref="R1145">SUM(B1145:Q1145*TRANSPOSE($V$18:$V$33))+$V$17</f>
        <v>0.31431210166162504</v>
      </c>
      <c r="S1145" s="9">
        <f t="shared" si="17"/>
        <v>0.57792949639471558</v>
      </c>
    </row>
    <row r="1146" spans="1:19" x14ac:dyDescent="0.3">
      <c r="A1146">
        <v>0</v>
      </c>
      <c r="B1146">
        <v>31</v>
      </c>
      <c r="C1146">
        <v>2</v>
      </c>
      <c r="D1146">
        <v>2</v>
      </c>
      <c r="E1146">
        <v>4</v>
      </c>
      <c r="F1146">
        <v>0</v>
      </c>
      <c r="G1146">
        <v>3</v>
      </c>
      <c r="H1146">
        <v>1</v>
      </c>
      <c r="I1146">
        <v>0</v>
      </c>
      <c r="J1146">
        <v>7</v>
      </c>
      <c r="K1146">
        <v>0</v>
      </c>
      <c r="L1146">
        <v>4</v>
      </c>
      <c r="M1146">
        <v>3</v>
      </c>
      <c r="N1146">
        <v>5</v>
      </c>
      <c r="O1146">
        <v>2</v>
      </c>
      <c r="P1146">
        <v>0</v>
      </c>
      <c r="Q1146">
        <v>3</v>
      </c>
      <c r="R1146">
        <f t="array" ref="R1146">SUM(B1146:Q1146*TRANSPOSE($V$18:$V$33))+$V$17</f>
        <v>0.26061983005854128</v>
      </c>
      <c r="S1146" s="9">
        <f t="shared" si="17"/>
        <v>0.56478201152305685</v>
      </c>
    </row>
    <row r="1147" spans="1:19" x14ac:dyDescent="0.3">
      <c r="A1147">
        <v>0</v>
      </c>
      <c r="B1147">
        <v>36</v>
      </c>
      <c r="C1147">
        <v>1</v>
      </c>
      <c r="D1147">
        <v>12</v>
      </c>
      <c r="E1147">
        <v>3</v>
      </c>
      <c r="F1147">
        <v>1</v>
      </c>
      <c r="G1147">
        <v>3</v>
      </c>
      <c r="H1147">
        <v>3</v>
      </c>
      <c r="I1147">
        <v>1</v>
      </c>
      <c r="J1147">
        <v>9</v>
      </c>
      <c r="K1147">
        <v>1</v>
      </c>
      <c r="L1147">
        <v>2</v>
      </c>
      <c r="M1147">
        <v>3</v>
      </c>
      <c r="N1147">
        <v>3</v>
      </c>
      <c r="O1147">
        <v>2</v>
      </c>
      <c r="P1147">
        <v>1</v>
      </c>
      <c r="Q1147">
        <v>1</v>
      </c>
      <c r="R1147">
        <f t="array" ref="R1147">SUM(B1147:Q1147*TRANSPOSE($V$18:$V$33))+$V$17</f>
        <v>0.38140093478302112</v>
      </c>
      <c r="S1147" s="9">
        <f t="shared" si="17"/>
        <v>0.59420141152118344</v>
      </c>
    </row>
    <row r="1148" spans="1:19" x14ac:dyDescent="0.3">
      <c r="A1148">
        <v>0</v>
      </c>
      <c r="B1148">
        <v>34</v>
      </c>
      <c r="C1148">
        <v>1</v>
      </c>
      <c r="D1148">
        <v>10</v>
      </c>
      <c r="E1148">
        <v>3</v>
      </c>
      <c r="F1148">
        <v>0</v>
      </c>
      <c r="G1148">
        <v>4</v>
      </c>
      <c r="H1148">
        <v>4</v>
      </c>
      <c r="I1148">
        <v>2</v>
      </c>
      <c r="J1148">
        <v>1</v>
      </c>
      <c r="K1148">
        <v>0</v>
      </c>
      <c r="L1148">
        <v>1</v>
      </c>
      <c r="M1148">
        <v>3</v>
      </c>
      <c r="N1148">
        <v>9</v>
      </c>
      <c r="O1148">
        <v>7</v>
      </c>
      <c r="P1148">
        <v>7</v>
      </c>
      <c r="Q1148">
        <v>2</v>
      </c>
      <c r="R1148">
        <f t="array" ref="R1148">SUM(B1148:Q1148*TRANSPOSE($V$18:$V$33))+$V$17</f>
        <v>-3.7731503760215612E-2</v>
      </c>
      <c r="S1148" s="9">
        <f t="shared" si="17"/>
        <v>0.49056922069922121</v>
      </c>
    </row>
    <row r="1149" spans="1:19" x14ac:dyDescent="0.3">
      <c r="A1149">
        <v>0</v>
      </c>
      <c r="B1149">
        <v>49</v>
      </c>
      <c r="C1149">
        <v>1</v>
      </c>
      <c r="D1149">
        <v>25</v>
      </c>
      <c r="E1149">
        <v>3</v>
      </c>
      <c r="F1149">
        <v>1</v>
      </c>
      <c r="G1149">
        <v>3</v>
      </c>
      <c r="H1149">
        <v>1</v>
      </c>
      <c r="I1149">
        <v>1</v>
      </c>
      <c r="J1149">
        <v>1</v>
      </c>
      <c r="K1149">
        <v>0</v>
      </c>
      <c r="L1149">
        <v>4</v>
      </c>
      <c r="M1149">
        <v>2</v>
      </c>
      <c r="N1149">
        <v>9</v>
      </c>
      <c r="O1149">
        <v>6</v>
      </c>
      <c r="P1149">
        <v>1</v>
      </c>
      <c r="Q1149">
        <v>4</v>
      </c>
      <c r="R1149">
        <f t="array" ref="R1149">SUM(B1149:Q1149*TRANSPOSE($V$18:$V$33))+$V$17</f>
        <v>2.1816526658443691E-2</v>
      </c>
      <c r="S1149" s="9">
        <f t="shared" si="17"/>
        <v>0.5054533499050966</v>
      </c>
    </row>
    <row r="1150" spans="1:19" x14ac:dyDescent="0.3">
      <c r="A1150">
        <v>0</v>
      </c>
      <c r="B1150">
        <v>39</v>
      </c>
      <c r="C1150">
        <v>1</v>
      </c>
      <c r="D1150">
        <v>10</v>
      </c>
      <c r="E1150">
        <v>2</v>
      </c>
      <c r="F1150">
        <v>0</v>
      </c>
      <c r="G1150">
        <v>3</v>
      </c>
      <c r="H1150">
        <v>1</v>
      </c>
      <c r="I1150">
        <v>1</v>
      </c>
      <c r="J1150">
        <v>2</v>
      </c>
      <c r="K1150">
        <v>0</v>
      </c>
      <c r="L1150">
        <v>4</v>
      </c>
      <c r="M1150">
        <v>3</v>
      </c>
      <c r="N1150">
        <v>7</v>
      </c>
      <c r="O1150">
        <v>7</v>
      </c>
      <c r="P1150">
        <v>7</v>
      </c>
      <c r="Q1150">
        <v>7</v>
      </c>
      <c r="R1150">
        <f t="array" ref="R1150">SUM(B1150:Q1150*TRANSPOSE($V$18:$V$33))+$V$17</f>
        <v>0.12131324053858361</v>
      </c>
      <c r="S1150" s="9">
        <f t="shared" si="17"/>
        <v>0.53028803686577997</v>
      </c>
    </row>
    <row r="1151" spans="1:19" x14ac:dyDescent="0.3">
      <c r="A1151">
        <v>0</v>
      </c>
      <c r="B1151">
        <v>27</v>
      </c>
      <c r="C1151">
        <v>1</v>
      </c>
      <c r="D1151">
        <v>19</v>
      </c>
      <c r="E1151">
        <v>4</v>
      </c>
      <c r="F1151">
        <v>0</v>
      </c>
      <c r="G1151">
        <v>2</v>
      </c>
      <c r="H1151">
        <v>1</v>
      </c>
      <c r="I1151">
        <v>2</v>
      </c>
      <c r="J1151">
        <v>1</v>
      </c>
      <c r="K1151">
        <v>0</v>
      </c>
      <c r="L1151">
        <v>1</v>
      </c>
      <c r="M1151">
        <v>3</v>
      </c>
      <c r="N1151">
        <v>7</v>
      </c>
      <c r="O1151">
        <v>7</v>
      </c>
      <c r="P1151">
        <v>0</v>
      </c>
      <c r="Q1151">
        <v>7</v>
      </c>
      <c r="R1151">
        <f t="array" ref="R1151">SUM(B1151:Q1151*TRANSPOSE($V$18:$V$33))+$V$17</f>
        <v>0.10166310214016938</v>
      </c>
      <c r="S1151" s="9">
        <f t="shared" si="17"/>
        <v>0.52539127956121234</v>
      </c>
    </row>
    <row r="1152" spans="1:19" x14ac:dyDescent="0.3">
      <c r="A1152">
        <v>0</v>
      </c>
      <c r="B1152">
        <v>35</v>
      </c>
      <c r="C1152">
        <v>1</v>
      </c>
      <c r="D1152">
        <v>18</v>
      </c>
      <c r="E1152">
        <v>2</v>
      </c>
      <c r="F1152">
        <v>0</v>
      </c>
      <c r="G1152">
        <v>4</v>
      </c>
      <c r="H1152">
        <v>1</v>
      </c>
      <c r="I1152">
        <v>1</v>
      </c>
      <c r="J1152">
        <v>1</v>
      </c>
      <c r="K1152">
        <v>0</v>
      </c>
      <c r="L1152">
        <v>4</v>
      </c>
      <c r="M1152">
        <v>3</v>
      </c>
      <c r="N1152">
        <v>16</v>
      </c>
      <c r="O1152">
        <v>15</v>
      </c>
      <c r="P1152">
        <v>1</v>
      </c>
      <c r="Q1152">
        <v>10</v>
      </c>
      <c r="R1152">
        <f t="array" ref="R1152">SUM(B1152:Q1152*TRANSPOSE($V$18:$V$33))+$V$17</f>
        <v>-6.7384567947174734E-2</v>
      </c>
      <c r="S1152" s="9">
        <f t="shared" si="17"/>
        <v>0.48316197423066004</v>
      </c>
    </row>
    <row r="1153" spans="1:19" x14ac:dyDescent="0.3">
      <c r="A1153">
        <v>0</v>
      </c>
      <c r="B1153">
        <v>28</v>
      </c>
      <c r="C1153">
        <v>1</v>
      </c>
      <c r="D1153">
        <v>27</v>
      </c>
      <c r="E1153">
        <v>2</v>
      </c>
      <c r="F1153">
        <v>1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2</v>
      </c>
      <c r="M1153">
        <v>2</v>
      </c>
      <c r="N1153">
        <v>5</v>
      </c>
      <c r="O1153">
        <v>3</v>
      </c>
      <c r="P1153">
        <v>0</v>
      </c>
      <c r="Q1153">
        <v>0</v>
      </c>
      <c r="R1153">
        <f t="array" ref="R1153">SUM(B1153:Q1153*TRANSPOSE($V$18:$V$33))+$V$17</f>
        <v>0.32892755320579126</v>
      </c>
      <c r="S1153" s="9">
        <f t="shared" si="17"/>
        <v>0.58149011150545626</v>
      </c>
    </row>
    <row r="1154" spans="1:19" x14ac:dyDescent="0.3">
      <c r="A1154">
        <v>0</v>
      </c>
      <c r="B1154">
        <v>21</v>
      </c>
      <c r="C1154">
        <v>1</v>
      </c>
      <c r="D1154">
        <v>5</v>
      </c>
      <c r="E1154">
        <v>3</v>
      </c>
      <c r="F1154">
        <v>0</v>
      </c>
      <c r="G1154">
        <v>3</v>
      </c>
      <c r="H1154">
        <v>4</v>
      </c>
      <c r="I1154">
        <v>0</v>
      </c>
      <c r="J1154">
        <v>1</v>
      </c>
      <c r="K1154">
        <v>0</v>
      </c>
      <c r="L1154">
        <v>3</v>
      </c>
      <c r="M1154">
        <v>3</v>
      </c>
      <c r="N1154">
        <v>2</v>
      </c>
      <c r="O1154">
        <v>2</v>
      </c>
      <c r="P1154">
        <v>2</v>
      </c>
      <c r="Q1154">
        <v>2</v>
      </c>
      <c r="R1154">
        <f t="array" ref="R1154">SUM(B1154:Q1154*TRANSPOSE($V$18:$V$33))+$V$17</f>
        <v>0.18268761851153703</v>
      </c>
      <c r="S1154" s="9">
        <f t="shared" si="17"/>
        <v>0.54554060687720074</v>
      </c>
    </row>
    <row r="1155" spans="1:19" x14ac:dyDescent="0.3">
      <c r="A1155">
        <v>1</v>
      </c>
      <c r="B1155">
        <v>18</v>
      </c>
      <c r="C1155">
        <v>2</v>
      </c>
      <c r="D1155">
        <v>3</v>
      </c>
      <c r="E1155">
        <v>2</v>
      </c>
      <c r="F1155">
        <v>1</v>
      </c>
      <c r="G1155">
        <v>3</v>
      </c>
      <c r="H1155">
        <v>4</v>
      </c>
      <c r="I1155">
        <v>0</v>
      </c>
      <c r="J1155">
        <v>1</v>
      </c>
      <c r="K1155">
        <v>1</v>
      </c>
      <c r="L1155">
        <v>3</v>
      </c>
      <c r="M1155">
        <v>4</v>
      </c>
      <c r="N1155">
        <v>0</v>
      </c>
      <c r="O1155">
        <v>0</v>
      </c>
      <c r="P1155">
        <v>0</v>
      </c>
      <c r="Q1155">
        <v>0</v>
      </c>
      <c r="R1155">
        <f t="array" ref="R1155">SUM(B1155:Q1155*TRANSPOSE($V$18:$V$33))+$V$17</f>
        <v>0.43443319242289186</v>
      </c>
      <c r="S1155" s="9">
        <f t="shared" ref="S1155:S1218" si="18">$X$1^R1155/(1+$X$1^R1155)</f>
        <v>0.60692102950949212</v>
      </c>
    </row>
    <row r="1156" spans="1:19" x14ac:dyDescent="0.3">
      <c r="A1156">
        <v>0</v>
      </c>
      <c r="B1156">
        <v>47</v>
      </c>
      <c r="C1156">
        <v>0</v>
      </c>
      <c r="D1156">
        <v>26</v>
      </c>
      <c r="E1156">
        <v>4</v>
      </c>
      <c r="F1156">
        <v>1</v>
      </c>
      <c r="G1156">
        <v>3</v>
      </c>
      <c r="H1156">
        <v>3</v>
      </c>
      <c r="I1156">
        <v>1</v>
      </c>
      <c r="J1156">
        <v>3</v>
      </c>
      <c r="K1156">
        <v>0</v>
      </c>
      <c r="L1156">
        <v>3</v>
      </c>
      <c r="M1156">
        <v>3</v>
      </c>
      <c r="N1156">
        <v>5</v>
      </c>
      <c r="O1156">
        <v>2</v>
      </c>
      <c r="P1156">
        <v>1</v>
      </c>
      <c r="Q1156">
        <v>0</v>
      </c>
      <c r="R1156">
        <f t="array" ref="R1156">SUM(B1156:Q1156*TRANSPOSE($V$18:$V$33))+$V$17</f>
        <v>-2.355222717879768E-2</v>
      </c>
      <c r="S1156" s="9">
        <f t="shared" si="18"/>
        <v>0.49411282578349347</v>
      </c>
    </row>
    <row r="1157" spans="1:19" x14ac:dyDescent="0.3">
      <c r="A1157">
        <v>0</v>
      </c>
      <c r="B1157">
        <v>39</v>
      </c>
      <c r="C1157">
        <v>1</v>
      </c>
      <c r="D1157">
        <v>3</v>
      </c>
      <c r="E1157">
        <v>3</v>
      </c>
      <c r="F1157">
        <v>0</v>
      </c>
      <c r="G1157">
        <v>2</v>
      </c>
      <c r="H1157">
        <v>3</v>
      </c>
      <c r="I1157">
        <v>2</v>
      </c>
      <c r="J1157">
        <v>0</v>
      </c>
      <c r="K1157">
        <v>0</v>
      </c>
      <c r="L1157">
        <v>4</v>
      </c>
      <c r="M1157">
        <v>3</v>
      </c>
      <c r="N1157">
        <v>10</v>
      </c>
      <c r="O1157">
        <v>8</v>
      </c>
      <c r="P1157">
        <v>0</v>
      </c>
      <c r="Q1157">
        <v>7</v>
      </c>
      <c r="R1157">
        <f t="array" ref="R1157">SUM(B1157:Q1157*TRANSPOSE($V$18:$V$33))+$V$17</f>
        <v>-0.14869944847935024</v>
      </c>
      <c r="S1157" s="9">
        <f t="shared" si="18"/>
        <v>0.46289731938845491</v>
      </c>
    </row>
    <row r="1158" spans="1:19" x14ac:dyDescent="0.3">
      <c r="A1158">
        <v>0</v>
      </c>
      <c r="B1158">
        <v>40</v>
      </c>
      <c r="C1158">
        <v>1</v>
      </c>
      <c r="D1158">
        <v>15</v>
      </c>
      <c r="E1158">
        <v>1</v>
      </c>
      <c r="F1158">
        <v>1</v>
      </c>
      <c r="G1158">
        <v>2</v>
      </c>
      <c r="H1158">
        <v>3</v>
      </c>
      <c r="I1158">
        <v>1</v>
      </c>
      <c r="J1158">
        <v>1</v>
      </c>
      <c r="K1158">
        <v>0</v>
      </c>
      <c r="L1158">
        <v>4</v>
      </c>
      <c r="M1158">
        <v>3</v>
      </c>
      <c r="N1158">
        <v>18</v>
      </c>
      <c r="O1158">
        <v>15</v>
      </c>
      <c r="P1158">
        <v>14</v>
      </c>
      <c r="Q1158">
        <v>12</v>
      </c>
      <c r="R1158">
        <f t="array" ref="R1158">SUM(B1158:Q1158*TRANSPOSE($V$18:$V$33))+$V$17</f>
        <v>6.4106893403501619E-2</v>
      </c>
      <c r="S1158" s="9">
        <f t="shared" si="18"/>
        <v>0.51601957684868427</v>
      </c>
    </row>
    <row r="1159" spans="1:19" x14ac:dyDescent="0.3">
      <c r="A1159">
        <v>0</v>
      </c>
      <c r="B1159">
        <v>35</v>
      </c>
      <c r="C1159">
        <v>1</v>
      </c>
      <c r="D1159">
        <v>8</v>
      </c>
      <c r="E1159">
        <v>3</v>
      </c>
      <c r="F1159">
        <v>1</v>
      </c>
      <c r="G1159">
        <v>3</v>
      </c>
      <c r="H1159">
        <v>3</v>
      </c>
      <c r="I1159">
        <v>1</v>
      </c>
      <c r="J1159">
        <v>1</v>
      </c>
      <c r="K1159">
        <v>0</v>
      </c>
      <c r="L1159">
        <v>4</v>
      </c>
      <c r="M1159">
        <v>3</v>
      </c>
      <c r="N1159">
        <v>14</v>
      </c>
      <c r="O1159">
        <v>11</v>
      </c>
      <c r="P1159">
        <v>2</v>
      </c>
      <c r="Q1159">
        <v>9</v>
      </c>
      <c r="R1159">
        <f t="array" ref="R1159">SUM(B1159:Q1159*TRANSPOSE($V$18:$V$33))+$V$17</f>
        <v>-0.13739427387711745</v>
      </c>
      <c r="S1159" s="9">
        <f t="shared" si="18"/>
        <v>0.46570890807259724</v>
      </c>
    </row>
    <row r="1160" spans="1:19" x14ac:dyDescent="0.3">
      <c r="A1160">
        <v>0</v>
      </c>
      <c r="B1160">
        <v>37</v>
      </c>
      <c r="C1160">
        <v>1</v>
      </c>
      <c r="D1160">
        <v>19</v>
      </c>
      <c r="E1160">
        <v>3</v>
      </c>
      <c r="F1160">
        <v>0</v>
      </c>
      <c r="G1160">
        <v>3</v>
      </c>
      <c r="H1160">
        <v>3</v>
      </c>
      <c r="I1160">
        <v>1</v>
      </c>
      <c r="J1160">
        <v>3</v>
      </c>
      <c r="K1160">
        <v>0</v>
      </c>
      <c r="L1160">
        <v>1</v>
      </c>
      <c r="M1160">
        <v>2</v>
      </c>
      <c r="N1160">
        <v>4</v>
      </c>
      <c r="O1160">
        <v>3</v>
      </c>
      <c r="P1160">
        <v>0</v>
      </c>
      <c r="Q1160">
        <v>2</v>
      </c>
      <c r="R1160">
        <f t="array" ref="R1160">SUM(B1160:Q1160*TRANSPOSE($V$18:$V$33))+$V$17</f>
        <v>0.15937632532086032</v>
      </c>
      <c r="S1160" s="9">
        <f t="shared" si="18"/>
        <v>0.53975585058737596</v>
      </c>
    </row>
    <row r="1161" spans="1:19" x14ac:dyDescent="0.3">
      <c r="A1161">
        <v>0</v>
      </c>
      <c r="B1161">
        <v>39</v>
      </c>
      <c r="C1161">
        <v>1</v>
      </c>
      <c r="D1161">
        <v>4</v>
      </c>
      <c r="E1161">
        <v>1</v>
      </c>
      <c r="F1161">
        <v>1</v>
      </c>
      <c r="G1161">
        <v>3</v>
      </c>
      <c r="H1161">
        <v>3</v>
      </c>
      <c r="I1161">
        <v>0</v>
      </c>
      <c r="J1161">
        <v>0</v>
      </c>
      <c r="K1161">
        <v>0</v>
      </c>
      <c r="L1161">
        <v>4</v>
      </c>
      <c r="M1161">
        <v>1</v>
      </c>
      <c r="N1161">
        <v>9</v>
      </c>
      <c r="O1161">
        <v>2</v>
      </c>
      <c r="P1161">
        <v>3</v>
      </c>
      <c r="Q1161">
        <v>8</v>
      </c>
      <c r="R1161">
        <f t="array" ref="R1161">SUM(B1161:Q1161*TRANSPOSE($V$18:$V$33))+$V$17</f>
        <v>0.13232420020839541</v>
      </c>
      <c r="S1161" s="9">
        <f t="shared" si="18"/>
        <v>0.5330294494845873</v>
      </c>
    </row>
    <row r="1162" spans="1:19" x14ac:dyDescent="0.3">
      <c r="A1162">
        <v>0</v>
      </c>
      <c r="B1162">
        <v>45</v>
      </c>
      <c r="C1162">
        <v>1</v>
      </c>
      <c r="D1162">
        <v>2</v>
      </c>
      <c r="E1162">
        <v>4</v>
      </c>
      <c r="F1162">
        <v>1</v>
      </c>
      <c r="G1162">
        <v>2</v>
      </c>
      <c r="H1162">
        <v>4</v>
      </c>
      <c r="I1162">
        <v>2</v>
      </c>
      <c r="J1162">
        <v>1</v>
      </c>
      <c r="K1162">
        <v>0</v>
      </c>
      <c r="L1162">
        <v>1</v>
      </c>
      <c r="M1162">
        <v>3</v>
      </c>
      <c r="N1162">
        <v>10</v>
      </c>
      <c r="O1162">
        <v>7</v>
      </c>
      <c r="P1162">
        <v>3</v>
      </c>
      <c r="Q1162">
        <v>9</v>
      </c>
      <c r="R1162">
        <f t="array" ref="R1162">SUM(B1162:Q1162*TRANSPOSE($V$18:$V$33))+$V$17</f>
        <v>-0.20865685635448017</v>
      </c>
      <c r="S1162" s="9">
        <f t="shared" si="18"/>
        <v>0.44802957479269367</v>
      </c>
    </row>
    <row r="1163" spans="1:19" x14ac:dyDescent="0.3">
      <c r="A1163">
        <v>0</v>
      </c>
      <c r="B1163">
        <v>38</v>
      </c>
      <c r="C1163">
        <v>1</v>
      </c>
      <c r="D1163">
        <v>2</v>
      </c>
      <c r="E1163">
        <v>4</v>
      </c>
      <c r="F1163">
        <v>1</v>
      </c>
      <c r="G1163">
        <v>2</v>
      </c>
      <c r="H1163">
        <v>3</v>
      </c>
      <c r="I1163">
        <v>1</v>
      </c>
      <c r="J1163">
        <v>3</v>
      </c>
      <c r="K1163">
        <v>1</v>
      </c>
      <c r="L1163">
        <v>4</v>
      </c>
      <c r="M1163">
        <v>4</v>
      </c>
      <c r="N1163">
        <v>5</v>
      </c>
      <c r="O1163">
        <v>4</v>
      </c>
      <c r="P1163">
        <v>0</v>
      </c>
      <c r="Q1163">
        <v>2</v>
      </c>
      <c r="R1163">
        <f t="array" ref="R1163">SUM(B1163:Q1163*TRANSPOSE($V$18:$V$33))+$V$17</f>
        <v>0.16169586462809937</v>
      </c>
      <c r="S1163" s="9">
        <f t="shared" si="18"/>
        <v>0.54033195619487706</v>
      </c>
    </row>
    <row r="1164" spans="1:19" x14ac:dyDescent="0.3">
      <c r="A1164">
        <v>1</v>
      </c>
      <c r="B1164">
        <v>35</v>
      </c>
      <c r="C1164">
        <v>2</v>
      </c>
      <c r="D1164">
        <v>10</v>
      </c>
      <c r="E1164">
        <v>4</v>
      </c>
      <c r="F1164">
        <v>0</v>
      </c>
      <c r="G1164">
        <v>2</v>
      </c>
      <c r="H1164">
        <v>1</v>
      </c>
      <c r="I1164">
        <v>1</v>
      </c>
      <c r="J1164">
        <v>9</v>
      </c>
      <c r="K1164">
        <v>0</v>
      </c>
      <c r="L1164">
        <v>3</v>
      </c>
      <c r="M1164">
        <v>3</v>
      </c>
      <c r="N1164">
        <v>13</v>
      </c>
      <c r="O1164">
        <v>12</v>
      </c>
      <c r="P1164">
        <v>6</v>
      </c>
      <c r="Q1164">
        <v>0</v>
      </c>
      <c r="R1164">
        <f t="array" ref="R1164">SUM(B1164:Q1164*TRANSPOSE($V$18:$V$33))+$V$17</f>
        <v>0.30057643823239277</v>
      </c>
      <c r="S1164" s="9">
        <f t="shared" si="18"/>
        <v>0.57457580795971652</v>
      </c>
    </row>
    <row r="1165" spans="1:19" x14ac:dyDescent="0.3">
      <c r="A1165">
        <v>0</v>
      </c>
      <c r="B1165">
        <v>37</v>
      </c>
      <c r="C1165">
        <v>1</v>
      </c>
      <c r="D1165">
        <v>10</v>
      </c>
      <c r="E1165">
        <v>2</v>
      </c>
      <c r="F1165">
        <v>1</v>
      </c>
      <c r="G1165">
        <v>3</v>
      </c>
      <c r="H1165">
        <v>2</v>
      </c>
      <c r="I1165">
        <v>1</v>
      </c>
      <c r="J1165">
        <v>1</v>
      </c>
      <c r="K1165">
        <v>0</v>
      </c>
      <c r="L1165">
        <v>1</v>
      </c>
      <c r="M1165">
        <v>1</v>
      </c>
      <c r="N1165">
        <v>8</v>
      </c>
      <c r="O1165">
        <v>4</v>
      </c>
      <c r="P1165">
        <v>7</v>
      </c>
      <c r="Q1165">
        <v>7</v>
      </c>
      <c r="R1165">
        <f t="array" ref="R1165">SUM(B1165:Q1165*TRANSPOSE($V$18:$V$33))+$V$17</f>
        <v>0.19665657424356064</v>
      </c>
      <c r="S1165" s="9">
        <f t="shared" si="18"/>
        <v>0.54900125830849134</v>
      </c>
    </row>
    <row r="1166" spans="1:19" x14ac:dyDescent="0.3">
      <c r="A1166">
        <v>0</v>
      </c>
      <c r="B1166">
        <v>40</v>
      </c>
      <c r="C1166">
        <v>1</v>
      </c>
      <c r="D1166">
        <v>16</v>
      </c>
      <c r="E1166">
        <v>3</v>
      </c>
      <c r="F1166">
        <v>1</v>
      </c>
      <c r="G1166">
        <v>3</v>
      </c>
      <c r="H1166">
        <v>4</v>
      </c>
      <c r="I1166">
        <v>0</v>
      </c>
      <c r="J1166">
        <v>6</v>
      </c>
      <c r="K1166">
        <v>1</v>
      </c>
      <c r="L1166">
        <v>4</v>
      </c>
      <c r="M1166">
        <v>2</v>
      </c>
      <c r="N1166">
        <v>4</v>
      </c>
      <c r="O1166">
        <v>2</v>
      </c>
      <c r="P1166">
        <v>3</v>
      </c>
      <c r="Q1166">
        <v>3</v>
      </c>
      <c r="R1166">
        <f t="array" ref="R1166">SUM(B1166:Q1166*TRANSPOSE($V$18:$V$33))+$V$17</f>
        <v>0.3563721997849526</v>
      </c>
      <c r="S1166" s="9">
        <f t="shared" si="18"/>
        <v>0.58815301274499288</v>
      </c>
    </row>
    <row r="1167" spans="1:19" x14ac:dyDescent="0.3">
      <c r="A1167">
        <v>0</v>
      </c>
      <c r="B1167">
        <v>44</v>
      </c>
      <c r="C1167">
        <v>0</v>
      </c>
      <c r="D1167">
        <v>1</v>
      </c>
      <c r="E1167">
        <v>1</v>
      </c>
      <c r="F1167">
        <v>0</v>
      </c>
      <c r="G1167">
        <v>3</v>
      </c>
      <c r="H1167">
        <v>4</v>
      </c>
      <c r="I1167">
        <v>1</v>
      </c>
      <c r="J1167">
        <v>4</v>
      </c>
      <c r="K1167">
        <v>1</v>
      </c>
      <c r="L1167">
        <v>3</v>
      </c>
      <c r="M1167">
        <v>3</v>
      </c>
      <c r="N1167">
        <v>10</v>
      </c>
      <c r="O1167">
        <v>7</v>
      </c>
      <c r="P1167">
        <v>0</v>
      </c>
      <c r="Q1167">
        <v>2</v>
      </c>
      <c r="R1167">
        <f t="array" ref="R1167">SUM(B1167:Q1167*TRANSPOSE($V$18:$V$33))+$V$17</f>
        <v>0.18112227523879365</v>
      </c>
      <c r="S1167" s="9">
        <f t="shared" si="18"/>
        <v>0.54515253015395948</v>
      </c>
    </row>
    <row r="1168" spans="1:19" x14ac:dyDescent="0.3">
      <c r="A1168">
        <v>0</v>
      </c>
      <c r="B1168">
        <v>48</v>
      </c>
      <c r="C1168">
        <v>1</v>
      </c>
      <c r="D1168">
        <v>4</v>
      </c>
      <c r="E1168">
        <v>3</v>
      </c>
      <c r="F1168">
        <v>0</v>
      </c>
      <c r="G1168">
        <v>2</v>
      </c>
      <c r="H1168">
        <v>4</v>
      </c>
      <c r="I1168">
        <v>1</v>
      </c>
      <c r="J1168">
        <v>2</v>
      </c>
      <c r="K1168">
        <v>0</v>
      </c>
      <c r="L1168">
        <v>2</v>
      </c>
      <c r="M1168">
        <v>3</v>
      </c>
      <c r="N1168">
        <v>2</v>
      </c>
      <c r="O1168">
        <v>2</v>
      </c>
      <c r="P1168">
        <v>2</v>
      </c>
      <c r="Q1168">
        <v>2</v>
      </c>
      <c r="R1168">
        <f t="array" ref="R1168">SUM(B1168:Q1168*TRANSPOSE($V$18:$V$33))+$V$17</f>
        <v>2.4344465433445039E-2</v>
      </c>
      <c r="S1168" s="9">
        <f t="shared" si="18"/>
        <v>0.50608518485552145</v>
      </c>
    </row>
    <row r="1169" spans="1:19" x14ac:dyDescent="0.3">
      <c r="A1169">
        <v>1</v>
      </c>
      <c r="B1169">
        <v>35</v>
      </c>
      <c r="C1169">
        <v>2</v>
      </c>
      <c r="D1169">
        <v>15</v>
      </c>
      <c r="E1169">
        <v>1</v>
      </c>
      <c r="F1169">
        <v>0</v>
      </c>
      <c r="G1169">
        <v>1</v>
      </c>
      <c r="H1169">
        <v>4</v>
      </c>
      <c r="I1169">
        <v>2</v>
      </c>
      <c r="J1169">
        <v>6</v>
      </c>
      <c r="K1169">
        <v>1</v>
      </c>
      <c r="L1169">
        <v>4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f t="array" ref="R1169">SUM(B1169:Q1169*TRANSPOSE($V$18:$V$33))+$V$17</f>
        <v>0.50568225510188358</v>
      </c>
      <c r="S1169" s="9">
        <f t="shared" si="18"/>
        <v>0.62378144570517891</v>
      </c>
    </row>
    <row r="1170" spans="1:19" x14ac:dyDescent="0.3">
      <c r="A1170">
        <v>0</v>
      </c>
      <c r="B1170">
        <v>24</v>
      </c>
      <c r="C1170">
        <v>1</v>
      </c>
      <c r="D1170">
        <v>2</v>
      </c>
      <c r="E1170">
        <v>1</v>
      </c>
      <c r="F1170">
        <v>1</v>
      </c>
      <c r="G1170">
        <v>3</v>
      </c>
      <c r="H1170">
        <v>4</v>
      </c>
      <c r="I1170">
        <v>0</v>
      </c>
      <c r="J1170">
        <v>1</v>
      </c>
      <c r="K1170">
        <v>1</v>
      </c>
      <c r="L1170">
        <v>3</v>
      </c>
      <c r="M1170">
        <v>3</v>
      </c>
      <c r="N1170">
        <v>6</v>
      </c>
      <c r="O1170">
        <v>3</v>
      </c>
      <c r="P1170">
        <v>1</v>
      </c>
      <c r="Q1170">
        <v>3</v>
      </c>
      <c r="R1170">
        <f t="array" ref="R1170">SUM(B1170:Q1170*TRANSPOSE($V$18:$V$33))+$V$17</f>
        <v>0.38339588394973478</v>
      </c>
      <c r="S1170" s="9">
        <f t="shared" si="18"/>
        <v>0.59468230542287803</v>
      </c>
    </row>
    <row r="1171" spans="1:19" x14ac:dyDescent="0.3">
      <c r="A1171">
        <v>0</v>
      </c>
      <c r="B1171">
        <v>27</v>
      </c>
      <c r="C1171">
        <v>1</v>
      </c>
      <c r="D1171">
        <v>8</v>
      </c>
      <c r="E1171">
        <v>2</v>
      </c>
      <c r="F1171">
        <v>1</v>
      </c>
      <c r="G1171">
        <v>4</v>
      </c>
      <c r="H1171">
        <v>3</v>
      </c>
      <c r="I1171">
        <v>1</v>
      </c>
      <c r="J1171">
        <v>7</v>
      </c>
      <c r="K1171">
        <v>0</v>
      </c>
      <c r="L1171">
        <v>1</v>
      </c>
      <c r="M1171">
        <v>3</v>
      </c>
      <c r="N1171">
        <v>3</v>
      </c>
      <c r="O1171">
        <v>2</v>
      </c>
      <c r="P1171">
        <v>0</v>
      </c>
      <c r="Q1171">
        <v>2</v>
      </c>
      <c r="R1171">
        <f t="array" ref="R1171">SUM(B1171:Q1171*TRANSPOSE($V$18:$V$33))+$V$17</f>
        <v>0.16323639782101929</v>
      </c>
      <c r="S1171" s="9">
        <f t="shared" si="18"/>
        <v>0.54071452004372622</v>
      </c>
    </row>
    <row r="1172" spans="1:19" x14ac:dyDescent="0.3">
      <c r="A1172">
        <v>0</v>
      </c>
      <c r="B1172">
        <v>27</v>
      </c>
      <c r="C1172">
        <v>1</v>
      </c>
      <c r="D1172">
        <v>2</v>
      </c>
      <c r="E1172">
        <v>4</v>
      </c>
      <c r="F1172">
        <v>0</v>
      </c>
      <c r="G1172">
        <v>3</v>
      </c>
      <c r="H1172">
        <v>4</v>
      </c>
      <c r="I1172">
        <v>0</v>
      </c>
      <c r="J1172">
        <v>2</v>
      </c>
      <c r="K1172">
        <v>0</v>
      </c>
      <c r="L1172">
        <v>3</v>
      </c>
      <c r="M1172">
        <v>2</v>
      </c>
      <c r="N1172">
        <v>4</v>
      </c>
      <c r="O1172">
        <v>2</v>
      </c>
      <c r="P1172">
        <v>1</v>
      </c>
      <c r="Q1172">
        <v>2</v>
      </c>
      <c r="R1172">
        <f t="array" ref="R1172">SUM(B1172:Q1172*TRANSPOSE($V$18:$V$33))+$V$17</f>
        <v>0.12976731009155806</v>
      </c>
      <c r="S1172" s="9">
        <f t="shared" si="18"/>
        <v>0.53239302897358953</v>
      </c>
    </row>
    <row r="1173" spans="1:19" x14ac:dyDescent="0.3">
      <c r="A1173">
        <v>1</v>
      </c>
      <c r="B1173">
        <v>40</v>
      </c>
      <c r="C1173">
        <v>1</v>
      </c>
      <c r="D1173">
        <v>7</v>
      </c>
      <c r="E1173">
        <v>1</v>
      </c>
      <c r="F1173">
        <v>0</v>
      </c>
      <c r="G1173">
        <v>3</v>
      </c>
      <c r="H1173">
        <v>1</v>
      </c>
      <c r="I1173">
        <v>0</v>
      </c>
      <c r="J1173">
        <v>3</v>
      </c>
      <c r="K1173">
        <v>1</v>
      </c>
      <c r="L1173">
        <v>2</v>
      </c>
      <c r="M1173">
        <v>1</v>
      </c>
      <c r="N1173">
        <v>4</v>
      </c>
      <c r="O1173">
        <v>2</v>
      </c>
      <c r="P1173">
        <v>0</v>
      </c>
      <c r="Q1173">
        <v>3</v>
      </c>
      <c r="R1173">
        <f t="array" ref="R1173">SUM(B1173:Q1173*TRANSPOSE($V$18:$V$33))+$V$17</f>
        <v>0.55615746419371481</v>
      </c>
      <c r="S1173" s="9">
        <f t="shared" si="18"/>
        <v>0.63554962974544205</v>
      </c>
    </row>
    <row r="1174" spans="1:19" x14ac:dyDescent="0.3">
      <c r="A1174">
        <v>0</v>
      </c>
      <c r="B1174">
        <v>29</v>
      </c>
      <c r="C1174">
        <v>2</v>
      </c>
      <c r="D1174">
        <v>10</v>
      </c>
      <c r="E1174">
        <v>3</v>
      </c>
      <c r="F1174">
        <v>0</v>
      </c>
      <c r="G1174">
        <v>2</v>
      </c>
      <c r="H1174">
        <v>3</v>
      </c>
      <c r="I1174">
        <v>0</v>
      </c>
      <c r="J1174">
        <v>9</v>
      </c>
      <c r="K1174">
        <v>0</v>
      </c>
      <c r="L1174">
        <v>3</v>
      </c>
      <c r="M1174">
        <v>3</v>
      </c>
      <c r="N1174">
        <v>5</v>
      </c>
      <c r="O1174">
        <v>2</v>
      </c>
      <c r="P1174">
        <v>1</v>
      </c>
      <c r="Q1174">
        <v>4</v>
      </c>
      <c r="R1174">
        <f t="array" ref="R1174">SUM(B1174:Q1174*TRANSPOSE($V$18:$V$33))+$V$17</f>
        <v>0.37132146720600345</v>
      </c>
      <c r="S1174" s="9">
        <f t="shared" si="18"/>
        <v>0.59176895207935165</v>
      </c>
    </row>
    <row r="1175" spans="1:19" x14ac:dyDescent="0.3">
      <c r="A1175">
        <v>0</v>
      </c>
      <c r="B1175">
        <v>36</v>
      </c>
      <c r="C1175">
        <v>1</v>
      </c>
      <c r="D1175">
        <v>5</v>
      </c>
      <c r="E1175">
        <v>2</v>
      </c>
      <c r="F1175">
        <v>1</v>
      </c>
      <c r="G1175">
        <v>3</v>
      </c>
      <c r="H1175">
        <v>1</v>
      </c>
      <c r="I1175">
        <v>1</v>
      </c>
      <c r="J1175">
        <v>4</v>
      </c>
      <c r="K1175">
        <v>0</v>
      </c>
      <c r="L1175">
        <v>3</v>
      </c>
      <c r="M1175">
        <v>3</v>
      </c>
      <c r="N1175">
        <v>3</v>
      </c>
      <c r="O1175">
        <v>2</v>
      </c>
      <c r="P1175">
        <v>0</v>
      </c>
      <c r="Q1175">
        <v>2</v>
      </c>
      <c r="R1175">
        <f t="array" ref="R1175">SUM(B1175:Q1175*TRANSPOSE($V$18:$V$33))+$V$17</f>
        <v>0.15104332510659813</v>
      </c>
      <c r="S1175" s="9">
        <f t="shared" si="18"/>
        <v>0.53768531181624513</v>
      </c>
    </row>
    <row r="1176" spans="1:19" x14ac:dyDescent="0.3">
      <c r="A1176">
        <v>0</v>
      </c>
      <c r="B1176">
        <v>25</v>
      </c>
      <c r="C1176">
        <v>1</v>
      </c>
      <c r="D1176">
        <v>2</v>
      </c>
      <c r="E1176">
        <v>4</v>
      </c>
      <c r="F1176">
        <v>0</v>
      </c>
      <c r="G1176">
        <v>4</v>
      </c>
      <c r="H1176">
        <v>3</v>
      </c>
      <c r="I1176">
        <v>2</v>
      </c>
      <c r="J1176">
        <v>1</v>
      </c>
      <c r="K1176">
        <v>0</v>
      </c>
      <c r="L1176">
        <v>3</v>
      </c>
      <c r="M1176">
        <v>3</v>
      </c>
      <c r="N1176">
        <v>7</v>
      </c>
      <c r="O1176">
        <v>7</v>
      </c>
      <c r="P1176">
        <v>0</v>
      </c>
      <c r="Q1176">
        <v>7</v>
      </c>
      <c r="R1176">
        <f t="array" ref="R1176">SUM(B1176:Q1176*TRANSPOSE($V$18:$V$33))+$V$17</f>
        <v>-0.18235316529189705</v>
      </c>
      <c r="S1176" s="9">
        <f t="shared" si="18"/>
        <v>0.45454230545398527</v>
      </c>
    </row>
    <row r="1177" spans="1:19" x14ac:dyDescent="0.3">
      <c r="A1177">
        <v>0</v>
      </c>
      <c r="B1177">
        <v>39</v>
      </c>
      <c r="C1177">
        <v>1</v>
      </c>
      <c r="D1177">
        <v>12</v>
      </c>
      <c r="E1177">
        <v>4</v>
      </c>
      <c r="F1177">
        <v>0</v>
      </c>
      <c r="G1177">
        <v>3</v>
      </c>
      <c r="H1177">
        <v>2</v>
      </c>
      <c r="I1177">
        <v>1</v>
      </c>
      <c r="J1177">
        <v>4</v>
      </c>
      <c r="K1177">
        <v>0</v>
      </c>
      <c r="L1177">
        <v>3</v>
      </c>
      <c r="M1177">
        <v>3</v>
      </c>
      <c r="N1177">
        <v>5</v>
      </c>
      <c r="O1177">
        <v>4</v>
      </c>
      <c r="P1177">
        <v>1</v>
      </c>
      <c r="Q1177">
        <v>0</v>
      </c>
      <c r="R1177">
        <f t="array" ref="R1177">SUM(B1177:Q1177*TRANSPOSE($V$18:$V$33))+$V$17</f>
        <v>8.8787251150166946E-2</v>
      </c>
      <c r="S1177" s="9">
        <f t="shared" si="18"/>
        <v>0.52217994556062475</v>
      </c>
    </row>
    <row r="1178" spans="1:19" x14ac:dyDescent="0.3">
      <c r="A1178">
        <v>0</v>
      </c>
      <c r="B1178">
        <v>49</v>
      </c>
      <c r="C1178">
        <v>1</v>
      </c>
      <c r="D1178">
        <v>22</v>
      </c>
      <c r="E1178">
        <v>1</v>
      </c>
      <c r="F1178">
        <v>1</v>
      </c>
      <c r="G1178">
        <v>3</v>
      </c>
      <c r="H1178">
        <v>2</v>
      </c>
      <c r="I1178">
        <v>1</v>
      </c>
      <c r="J1178">
        <v>3</v>
      </c>
      <c r="K1178">
        <v>0</v>
      </c>
      <c r="L1178">
        <v>2</v>
      </c>
      <c r="M1178">
        <v>3</v>
      </c>
      <c r="N1178">
        <v>4</v>
      </c>
      <c r="O1178">
        <v>2</v>
      </c>
      <c r="P1178">
        <v>1</v>
      </c>
      <c r="Q1178">
        <v>2</v>
      </c>
      <c r="R1178">
        <f t="array" ref="R1178">SUM(B1178:Q1178*TRANSPOSE($V$18:$V$33))+$V$17</f>
        <v>0.14534840553717976</v>
      </c>
      <c r="S1178" s="9">
        <f t="shared" si="18"/>
        <v>0.53626951653660437</v>
      </c>
    </row>
    <row r="1179" spans="1:19" x14ac:dyDescent="0.3">
      <c r="A1179">
        <v>0</v>
      </c>
      <c r="B1179">
        <v>50</v>
      </c>
      <c r="C1179">
        <v>1</v>
      </c>
      <c r="D1179">
        <v>17</v>
      </c>
      <c r="E1179">
        <v>4</v>
      </c>
      <c r="F1179">
        <v>1</v>
      </c>
      <c r="G1179">
        <v>2</v>
      </c>
      <c r="H1179">
        <v>1</v>
      </c>
      <c r="I1179">
        <v>2</v>
      </c>
      <c r="J1179">
        <v>5</v>
      </c>
      <c r="K1179">
        <v>0</v>
      </c>
      <c r="L1179">
        <v>3</v>
      </c>
      <c r="M1179">
        <v>3</v>
      </c>
      <c r="N1179">
        <v>14</v>
      </c>
      <c r="O1179">
        <v>11</v>
      </c>
      <c r="P1179">
        <v>1</v>
      </c>
      <c r="Q1179">
        <v>11</v>
      </c>
      <c r="R1179">
        <f t="array" ref="R1179">SUM(B1179:Q1179*TRANSPOSE($V$18:$V$33))+$V$17</f>
        <v>-0.13566445158090179</v>
      </c>
      <c r="S1179" s="9">
        <f t="shared" si="18"/>
        <v>0.46613931037746148</v>
      </c>
    </row>
    <row r="1180" spans="1:19" x14ac:dyDescent="0.3">
      <c r="A1180">
        <v>0</v>
      </c>
      <c r="B1180">
        <v>20</v>
      </c>
      <c r="C1180">
        <v>2</v>
      </c>
      <c r="D1180">
        <v>2</v>
      </c>
      <c r="E1180">
        <v>3</v>
      </c>
      <c r="F1180">
        <v>1</v>
      </c>
      <c r="G1180">
        <v>3</v>
      </c>
      <c r="H1180">
        <v>3</v>
      </c>
      <c r="I1180">
        <v>0</v>
      </c>
      <c r="J1180">
        <v>1</v>
      </c>
      <c r="K1180">
        <v>0</v>
      </c>
      <c r="L1180">
        <v>1</v>
      </c>
      <c r="M1180">
        <v>3</v>
      </c>
      <c r="N1180">
        <v>2</v>
      </c>
      <c r="O1180">
        <v>2</v>
      </c>
      <c r="P1180">
        <v>2</v>
      </c>
      <c r="Q1180">
        <v>2</v>
      </c>
      <c r="R1180">
        <f t="array" ref="R1180">SUM(B1180:Q1180*TRANSPOSE($V$18:$V$33))+$V$17</f>
        <v>0.25879859429703833</v>
      </c>
      <c r="S1180" s="9">
        <f t="shared" si="18"/>
        <v>0.56433433950648171</v>
      </c>
    </row>
    <row r="1181" spans="1:19" x14ac:dyDescent="0.3">
      <c r="A1181">
        <v>0</v>
      </c>
      <c r="B1181">
        <v>34</v>
      </c>
      <c r="C1181">
        <v>1</v>
      </c>
      <c r="D1181">
        <v>3</v>
      </c>
      <c r="E1181">
        <v>4</v>
      </c>
      <c r="F1181">
        <v>1</v>
      </c>
      <c r="G1181">
        <v>3</v>
      </c>
      <c r="H1181">
        <v>2</v>
      </c>
      <c r="I1181">
        <v>2</v>
      </c>
      <c r="J1181">
        <v>1</v>
      </c>
      <c r="K1181">
        <v>0</v>
      </c>
      <c r="L1181">
        <v>3</v>
      </c>
      <c r="M1181">
        <v>3</v>
      </c>
      <c r="N1181">
        <v>11</v>
      </c>
      <c r="O1181">
        <v>8</v>
      </c>
      <c r="P1181">
        <v>7</v>
      </c>
      <c r="Q1181">
        <v>9</v>
      </c>
      <c r="R1181">
        <f t="array" ref="R1181">SUM(B1181:Q1181*TRANSPOSE($V$18:$V$33))+$V$17</f>
        <v>-0.12003425912499377</v>
      </c>
      <c r="S1181" s="9">
        <f t="shared" si="18"/>
        <v>0.47003051445898936</v>
      </c>
    </row>
    <row r="1182" spans="1:19" x14ac:dyDescent="0.3">
      <c r="A1182">
        <v>0</v>
      </c>
      <c r="B1182">
        <v>36</v>
      </c>
      <c r="C1182">
        <v>1</v>
      </c>
      <c r="D1182">
        <v>7</v>
      </c>
      <c r="E1182">
        <v>1</v>
      </c>
      <c r="F1182">
        <v>0</v>
      </c>
      <c r="G1182">
        <v>3</v>
      </c>
      <c r="H1182">
        <v>2</v>
      </c>
      <c r="I1182">
        <v>0</v>
      </c>
      <c r="J1182">
        <v>2</v>
      </c>
      <c r="K1182">
        <v>0</v>
      </c>
      <c r="L1182">
        <v>3</v>
      </c>
      <c r="M1182">
        <v>3</v>
      </c>
      <c r="N1182">
        <v>4</v>
      </c>
      <c r="O1182">
        <v>3</v>
      </c>
      <c r="P1182">
        <v>1</v>
      </c>
      <c r="Q1182">
        <v>3</v>
      </c>
      <c r="R1182">
        <f t="array" ref="R1182">SUM(B1182:Q1182*TRANSPOSE($V$18:$V$33))+$V$17</f>
        <v>0.23672685735047638</v>
      </c>
      <c r="S1182" s="9">
        <f t="shared" si="18"/>
        <v>0.55890082669993557</v>
      </c>
    </row>
    <row r="1183" spans="1:19" x14ac:dyDescent="0.3">
      <c r="A1183">
        <v>0</v>
      </c>
      <c r="B1183">
        <v>49</v>
      </c>
      <c r="C1183">
        <v>1</v>
      </c>
      <c r="D1183">
        <v>6</v>
      </c>
      <c r="E1183">
        <v>3</v>
      </c>
      <c r="F1183">
        <v>1</v>
      </c>
      <c r="G1183">
        <v>2</v>
      </c>
      <c r="H1183">
        <v>3</v>
      </c>
      <c r="I1183">
        <v>1</v>
      </c>
      <c r="J1183">
        <v>2</v>
      </c>
      <c r="K1183">
        <v>1</v>
      </c>
      <c r="L1183">
        <v>2</v>
      </c>
      <c r="M1183">
        <v>3</v>
      </c>
      <c r="N1183">
        <v>15</v>
      </c>
      <c r="O1183">
        <v>11</v>
      </c>
      <c r="P1183">
        <v>2</v>
      </c>
      <c r="Q1183">
        <v>12</v>
      </c>
      <c r="R1183">
        <f t="array" ref="R1183">SUM(B1183:Q1183*TRANSPOSE($V$18:$V$33))+$V$17</f>
        <v>6.5360472088654031E-2</v>
      </c>
      <c r="S1183" s="9">
        <f t="shared" si="18"/>
        <v>0.51633261103066708</v>
      </c>
    </row>
    <row r="1184" spans="1:19" x14ac:dyDescent="0.3">
      <c r="A1184">
        <v>0</v>
      </c>
      <c r="B1184">
        <v>36</v>
      </c>
      <c r="C1184">
        <v>1</v>
      </c>
      <c r="D1184">
        <v>1</v>
      </c>
      <c r="E1184">
        <v>4</v>
      </c>
      <c r="F1184">
        <v>1</v>
      </c>
      <c r="G1184">
        <v>2</v>
      </c>
      <c r="H1184">
        <v>3</v>
      </c>
      <c r="I1184">
        <v>1</v>
      </c>
      <c r="J1184">
        <v>0</v>
      </c>
      <c r="K1184">
        <v>0</v>
      </c>
      <c r="L1184">
        <v>3</v>
      </c>
      <c r="M1184">
        <v>3</v>
      </c>
      <c r="N1184">
        <v>3</v>
      </c>
      <c r="O1184">
        <v>2</v>
      </c>
      <c r="P1184">
        <v>1</v>
      </c>
      <c r="Q1184">
        <v>2</v>
      </c>
      <c r="R1184">
        <f t="array" ref="R1184">SUM(B1184:Q1184*TRANSPOSE($V$18:$V$33))+$V$17</f>
        <v>-5.3206245199596269E-3</v>
      </c>
      <c r="S1184" s="9">
        <f t="shared" si="18"/>
        <v>0.49866998492324816</v>
      </c>
    </row>
    <row r="1185" spans="1:19" x14ac:dyDescent="0.3">
      <c r="A1185">
        <v>0</v>
      </c>
      <c r="B1185">
        <v>36</v>
      </c>
      <c r="C1185">
        <v>1</v>
      </c>
      <c r="D1185">
        <v>3</v>
      </c>
      <c r="E1185">
        <v>4</v>
      </c>
      <c r="F1185">
        <v>0</v>
      </c>
      <c r="G1185">
        <v>4</v>
      </c>
      <c r="H1185">
        <v>1</v>
      </c>
      <c r="I1185">
        <v>2</v>
      </c>
      <c r="J1185">
        <v>6</v>
      </c>
      <c r="K1185">
        <v>0</v>
      </c>
      <c r="L1185">
        <v>1</v>
      </c>
      <c r="M1185">
        <v>3</v>
      </c>
      <c r="N1185">
        <v>5</v>
      </c>
      <c r="O1185">
        <v>4</v>
      </c>
      <c r="P1185">
        <v>0</v>
      </c>
      <c r="Q1185">
        <v>4</v>
      </c>
      <c r="R1185">
        <f t="array" ref="R1185">SUM(B1185:Q1185*TRANSPOSE($V$18:$V$33))+$V$17</f>
        <v>-1.6976485162898403E-3</v>
      </c>
      <c r="S1185" s="9">
        <f t="shared" si="18"/>
        <v>0.49957563197768812</v>
      </c>
    </row>
    <row r="1186" spans="1:19" x14ac:dyDescent="0.3">
      <c r="A1186">
        <v>0</v>
      </c>
      <c r="B1186">
        <v>54</v>
      </c>
      <c r="C1186">
        <v>1</v>
      </c>
      <c r="D1186">
        <v>22</v>
      </c>
      <c r="E1186">
        <v>2</v>
      </c>
      <c r="F1186">
        <v>1</v>
      </c>
      <c r="G1186">
        <v>3</v>
      </c>
      <c r="H1186">
        <v>3</v>
      </c>
      <c r="I1186">
        <v>1</v>
      </c>
      <c r="J1186">
        <v>3</v>
      </c>
      <c r="K1186">
        <v>0</v>
      </c>
      <c r="L1186">
        <v>3</v>
      </c>
      <c r="M1186">
        <v>3</v>
      </c>
      <c r="N1186">
        <v>10</v>
      </c>
      <c r="O1186">
        <v>8</v>
      </c>
      <c r="P1186">
        <v>4</v>
      </c>
      <c r="Q1186">
        <v>7</v>
      </c>
      <c r="R1186">
        <f t="array" ref="R1186">SUM(B1186:Q1186*TRANSPOSE($V$18:$V$33))+$V$17</f>
        <v>-5.6374703710804663E-2</v>
      </c>
      <c r="S1186" s="9">
        <f t="shared" si="18"/>
        <v>0.48591151561973339</v>
      </c>
    </row>
    <row r="1187" spans="1:19" x14ac:dyDescent="0.3">
      <c r="A1187">
        <v>0</v>
      </c>
      <c r="B1187">
        <v>43</v>
      </c>
      <c r="C1187">
        <v>1</v>
      </c>
      <c r="D1187">
        <v>15</v>
      </c>
      <c r="E1187">
        <v>3</v>
      </c>
      <c r="F1187">
        <v>0</v>
      </c>
      <c r="G1187">
        <v>2</v>
      </c>
      <c r="H1187">
        <v>3</v>
      </c>
      <c r="I1187">
        <v>1</v>
      </c>
      <c r="J1187">
        <v>1</v>
      </c>
      <c r="K1187">
        <v>0</v>
      </c>
      <c r="L1187">
        <v>1</v>
      </c>
      <c r="M1187">
        <v>3</v>
      </c>
      <c r="N1187">
        <v>14</v>
      </c>
      <c r="O1187">
        <v>10</v>
      </c>
      <c r="P1187">
        <v>6</v>
      </c>
      <c r="Q1187">
        <v>11</v>
      </c>
      <c r="R1187">
        <f t="array" ref="R1187">SUM(B1187:Q1187*TRANSPOSE($V$18:$V$33))+$V$17</f>
        <v>3.0412727750261603E-2</v>
      </c>
      <c r="S1187" s="9">
        <f t="shared" si="18"/>
        <v>0.50760180780683339</v>
      </c>
    </row>
    <row r="1188" spans="1:19" x14ac:dyDescent="0.3">
      <c r="A1188">
        <v>1</v>
      </c>
      <c r="B1188">
        <v>35</v>
      </c>
      <c r="C1188">
        <v>2</v>
      </c>
      <c r="D1188">
        <v>12</v>
      </c>
      <c r="E1188">
        <v>4</v>
      </c>
      <c r="F1188">
        <v>0</v>
      </c>
      <c r="G1188">
        <v>3</v>
      </c>
      <c r="H1188">
        <v>4</v>
      </c>
      <c r="I1188">
        <v>0</v>
      </c>
      <c r="J1188">
        <v>3</v>
      </c>
      <c r="K1188">
        <v>1</v>
      </c>
      <c r="L1188">
        <v>1</v>
      </c>
      <c r="M1188">
        <v>4</v>
      </c>
      <c r="N1188">
        <v>11</v>
      </c>
      <c r="O1188">
        <v>9</v>
      </c>
      <c r="P1188">
        <v>6</v>
      </c>
      <c r="Q1188">
        <v>7</v>
      </c>
      <c r="R1188">
        <f t="array" ref="R1188">SUM(B1188:Q1188*TRANSPOSE($V$18:$V$33))+$V$17</f>
        <v>0.30394509476710452</v>
      </c>
      <c r="S1188" s="9">
        <f t="shared" si="18"/>
        <v>0.5753989442158508</v>
      </c>
    </row>
    <row r="1189" spans="1:19" x14ac:dyDescent="0.3">
      <c r="A1189">
        <v>0</v>
      </c>
      <c r="B1189">
        <v>38</v>
      </c>
      <c r="C1189">
        <v>1</v>
      </c>
      <c r="D1189">
        <v>1</v>
      </c>
      <c r="E1189">
        <v>4</v>
      </c>
      <c r="F1189">
        <v>0</v>
      </c>
      <c r="G1189">
        <v>3</v>
      </c>
      <c r="H1189">
        <v>4</v>
      </c>
      <c r="I1189">
        <v>1</v>
      </c>
      <c r="J1189">
        <v>7</v>
      </c>
      <c r="K1189">
        <v>0</v>
      </c>
      <c r="L1189">
        <v>4</v>
      </c>
      <c r="M1189">
        <v>4</v>
      </c>
      <c r="N1189">
        <v>13</v>
      </c>
      <c r="O1189">
        <v>11</v>
      </c>
      <c r="P1189">
        <v>2</v>
      </c>
      <c r="Q1189">
        <v>9</v>
      </c>
      <c r="R1189">
        <f t="array" ref="R1189">SUM(B1189:Q1189*TRANSPOSE($V$18:$V$33))+$V$17</f>
        <v>-0.16874234521387654</v>
      </c>
      <c r="S1189" s="9">
        <f t="shared" si="18"/>
        <v>0.45791857178063528</v>
      </c>
    </row>
    <row r="1190" spans="1:19" x14ac:dyDescent="0.3">
      <c r="A1190">
        <v>0</v>
      </c>
      <c r="B1190">
        <v>29</v>
      </c>
      <c r="C1190">
        <v>2</v>
      </c>
      <c r="D1190">
        <v>5</v>
      </c>
      <c r="E1190">
        <v>1</v>
      </c>
      <c r="F1190">
        <v>0</v>
      </c>
      <c r="G1190">
        <v>2</v>
      </c>
      <c r="H1190">
        <v>2</v>
      </c>
      <c r="I1190">
        <v>2</v>
      </c>
      <c r="J1190">
        <v>1</v>
      </c>
      <c r="K1190">
        <v>1</v>
      </c>
      <c r="L1190">
        <v>2</v>
      </c>
      <c r="M1190">
        <v>2</v>
      </c>
      <c r="N1190">
        <v>10</v>
      </c>
      <c r="O1190">
        <v>0</v>
      </c>
      <c r="P1190">
        <v>0</v>
      </c>
      <c r="Q1190">
        <v>9</v>
      </c>
      <c r="R1190">
        <f t="array" ref="R1190">SUM(B1190:Q1190*TRANSPOSE($V$18:$V$33))+$V$17</f>
        <v>0.44367899945226136</v>
      </c>
      <c r="S1190" s="9">
        <f t="shared" si="18"/>
        <v>0.6091243598980316</v>
      </c>
    </row>
    <row r="1191" spans="1:19" x14ac:dyDescent="0.3">
      <c r="A1191">
        <v>0</v>
      </c>
      <c r="B1191">
        <v>33</v>
      </c>
      <c r="C1191">
        <v>2</v>
      </c>
      <c r="D1191">
        <v>2</v>
      </c>
      <c r="E1191">
        <v>4</v>
      </c>
      <c r="F1191">
        <v>0</v>
      </c>
      <c r="G1191">
        <v>3</v>
      </c>
      <c r="H1191">
        <v>4</v>
      </c>
      <c r="I1191">
        <v>2</v>
      </c>
      <c r="J1191">
        <v>1</v>
      </c>
      <c r="K1191">
        <v>0</v>
      </c>
      <c r="L1191">
        <v>3</v>
      </c>
      <c r="M1191">
        <v>3</v>
      </c>
      <c r="N1191">
        <v>6</v>
      </c>
      <c r="O1191">
        <v>2</v>
      </c>
      <c r="P1191">
        <v>0</v>
      </c>
      <c r="Q1191">
        <v>4</v>
      </c>
      <c r="R1191">
        <f t="array" ref="R1191">SUM(B1191:Q1191*TRANSPOSE($V$18:$V$33))+$V$17</f>
        <v>-9.230906379555015E-2</v>
      </c>
      <c r="S1191" s="9">
        <f t="shared" si="18"/>
        <v>0.47694149447147921</v>
      </c>
    </row>
    <row r="1192" spans="1:19" x14ac:dyDescent="0.3">
      <c r="A1192">
        <v>0</v>
      </c>
      <c r="B1192">
        <v>32</v>
      </c>
      <c r="C1192">
        <v>1</v>
      </c>
      <c r="D1192">
        <v>2</v>
      </c>
      <c r="E1192">
        <v>4</v>
      </c>
      <c r="F1192">
        <v>0</v>
      </c>
      <c r="G1192">
        <v>3</v>
      </c>
      <c r="H1192">
        <v>2</v>
      </c>
      <c r="I1192">
        <v>2</v>
      </c>
      <c r="J1192">
        <v>0</v>
      </c>
      <c r="K1192">
        <v>0</v>
      </c>
      <c r="L1192">
        <v>3</v>
      </c>
      <c r="M1192">
        <v>2</v>
      </c>
      <c r="N1192">
        <v>9</v>
      </c>
      <c r="O1192">
        <v>5</v>
      </c>
      <c r="P1192">
        <v>1</v>
      </c>
      <c r="Q1192">
        <v>6</v>
      </c>
      <c r="R1192">
        <f t="array" ref="R1192">SUM(B1192:Q1192*TRANSPOSE($V$18:$V$33))+$V$17</f>
        <v>-6.5796985233312344E-2</v>
      </c>
      <c r="S1192" s="9">
        <f t="shared" si="18"/>
        <v>0.48355838920644195</v>
      </c>
    </row>
    <row r="1193" spans="1:19" x14ac:dyDescent="0.3">
      <c r="A1193">
        <v>0</v>
      </c>
      <c r="B1193">
        <v>31</v>
      </c>
      <c r="C1193">
        <v>2</v>
      </c>
      <c r="D1193">
        <v>5</v>
      </c>
      <c r="E1193">
        <v>1</v>
      </c>
      <c r="F1193">
        <v>1</v>
      </c>
      <c r="G1193">
        <v>3</v>
      </c>
      <c r="H1193">
        <v>4</v>
      </c>
      <c r="I1193">
        <v>1</v>
      </c>
      <c r="J1193">
        <v>1</v>
      </c>
      <c r="K1193">
        <v>0</v>
      </c>
      <c r="L1193">
        <v>1</v>
      </c>
      <c r="M1193">
        <v>3</v>
      </c>
      <c r="N1193">
        <v>10</v>
      </c>
      <c r="O1193">
        <v>0</v>
      </c>
      <c r="P1193">
        <v>0</v>
      </c>
      <c r="Q1193">
        <v>2</v>
      </c>
      <c r="R1193">
        <f t="array" ref="R1193">SUM(B1193:Q1193*TRANSPOSE($V$18:$V$33))+$V$17</f>
        <v>0.17773882812441488</v>
      </c>
      <c r="S1193" s="9">
        <f t="shared" si="18"/>
        <v>0.54431352600667493</v>
      </c>
    </row>
    <row r="1194" spans="1:19" x14ac:dyDescent="0.3">
      <c r="A1194">
        <v>0</v>
      </c>
      <c r="B1194">
        <v>49</v>
      </c>
      <c r="C1194">
        <v>1</v>
      </c>
      <c r="D1194">
        <v>16</v>
      </c>
      <c r="E1194">
        <v>4</v>
      </c>
      <c r="F1194">
        <v>1</v>
      </c>
      <c r="G1194">
        <v>3</v>
      </c>
      <c r="H1194">
        <v>1</v>
      </c>
      <c r="I1194">
        <v>2</v>
      </c>
      <c r="J1194">
        <v>4</v>
      </c>
      <c r="K1194">
        <v>1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f t="array" ref="R1194">SUM(B1194:Q1194*TRANSPOSE($V$18:$V$33))+$V$17</f>
        <v>0.23349871909975739</v>
      </c>
      <c r="S1194" s="9">
        <f t="shared" si="18"/>
        <v>0.55810492343037821</v>
      </c>
    </row>
    <row r="1195" spans="1:19" x14ac:dyDescent="0.3">
      <c r="A1195">
        <v>0</v>
      </c>
      <c r="B1195">
        <v>38</v>
      </c>
      <c r="C1195">
        <v>1</v>
      </c>
      <c r="D1195">
        <v>2</v>
      </c>
      <c r="E1195">
        <v>4</v>
      </c>
      <c r="F1195">
        <v>1</v>
      </c>
      <c r="G1195">
        <v>2</v>
      </c>
      <c r="H1195">
        <v>2</v>
      </c>
      <c r="I1195">
        <v>0</v>
      </c>
      <c r="J1195">
        <v>1</v>
      </c>
      <c r="K1195">
        <v>0</v>
      </c>
      <c r="L1195">
        <v>2</v>
      </c>
      <c r="M1195">
        <v>3</v>
      </c>
      <c r="N1195">
        <v>4</v>
      </c>
      <c r="O1195">
        <v>3</v>
      </c>
      <c r="P1195">
        <v>3</v>
      </c>
      <c r="Q1195">
        <v>3</v>
      </c>
      <c r="R1195">
        <f t="array" ref="R1195">SUM(B1195:Q1195*TRANSPOSE($V$18:$V$33))+$V$17</f>
        <v>0.13786890952809117</v>
      </c>
      <c r="S1195" s="9">
        <f t="shared" si="18"/>
        <v>0.53440917855689474</v>
      </c>
    </row>
    <row r="1196" spans="1:19" x14ac:dyDescent="0.3">
      <c r="A1196">
        <v>0</v>
      </c>
      <c r="B1196">
        <v>47</v>
      </c>
      <c r="C1196">
        <v>2</v>
      </c>
      <c r="D1196">
        <v>2</v>
      </c>
      <c r="E1196">
        <v>2</v>
      </c>
      <c r="F1196">
        <v>1</v>
      </c>
      <c r="G1196">
        <v>4</v>
      </c>
      <c r="H1196">
        <v>2</v>
      </c>
      <c r="I1196">
        <v>2</v>
      </c>
      <c r="J1196">
        <v>6</v>
      </c>
      <c r="K1196">
        <v>0</v>
      </c>
      <c r="L1196">
        <v>3</v>
      </c>
      <c r="M1196">
        <v>3</v>
      </c>
      <c r="N1196">
        <v>3</v>
      </c>
      <c r="O1196">
        <v>2</v>
      </c>
      <c r="P1196">
        <v>1</v>
      </c>
      <c r="Q1196">
        <v>2</v>
      </c>
      <c r="R1196">
        <f t="array" ref="R1196">SUM(B1196:Q1196*TRANSPOSE($V$18:$V$33))+$V$17</f>
        <v>-2.7049831479627473E-2</v>
      </c>
      <c r="S1196" s="9">
        <f t="shared" si="18"/>
        <v>0.4932386554693497</v>
      </c>
    </row>
    <row r="1197" spans="1:19" x14ac:dyDescent="0.3">
      <c r="A1197">
        <v>0</v>
      </c>
      <c r="B1197">
        <v>49</v>
      </c>
      <c r="C1197">
        <v>1</v>
      </c>
      <c r="D1197">
        <v>1</v>
      </c>
      <c r="E1197">
        <v>3</v>
      </c>
      <c r="F1197">
        <v>0</v>
      </c>
      <c r="G1197">
        <v>3</v>
      </c>
      <c r="H1197">
        <v>3</v>
      </c>
      <c r="I1197">
        <v>0</v>
      </c>
      <c r="J1197">
        <v>4</v>
      </c>
      <c r="K1197">
        <v>0</v>
      </c>
      <c r="L1197">
        <v>1</v>
      </c>
      <c r="M1197">
        <v>3</v>
      </c>
      <c r="N1197">
        <v>8</v>
      </c>
      <c r="O1197">
        <v>7</v>
      </c>
      <c r="P1197">
        <v>0</v>
      </c>
      <c r="Q1197">
        <v>0</v>
      </c>
      <c r="R1197">
        <f t="array" ref="R1197">SUM(B1197:Q1197*TRANSPOSE($V$18:$V$33))+$V$17</f>
        <v>6.5793833985280825E-2</v>
      </c>
      <c r="S1197" s="9">
        <f t="shared" si="18"/>
        <v>0.51644082391497081</v>
      </c>
    </row>
    <row r="1198" spans="1:19" x14ac:dyDescent="0.3">
      <c r="A1198">
        <v>0</v>
      </c>
      <c r="B1198">
        <v>41</v>
      </c>
      <c r="C1198">
        <v>2</v>
      </c>
      <c r="D1198">
        <v>23</v>
      </c>
      <c r="E1198">
        <v>4</v>
      </c>
      <c r="F1198">
        <v>0</v>
      </c>
      <c r="G1198">
        <v>3</v>
      </c>
      <c r="H1198">
        <v>3</v>
      </c>
      <c r="I1198">
        <v>0</v>
      </c>
      <c r="J1198">
        <v>3</v>
      </c>
      <c r="K1198">
        <v>1</v>
      </c>
      <c r="L1198">
        <v>4</v>
      </c>
      <c r="M1198">
        <v>3</v>
      </c>
      <c r="N1198">
        <v>2</v>
      </c>
      <c r="O1198">
        <v>0</v>
      </c>
      <c r="P1198">
        <v>0</v>
      </c>
      <c r="Q1198">
        <v>2</v>
      </c>
      <c r="R1198">
        <f t="array" ref="R1198">SUM(B1198:Q1198*TRANSPOSE($V$18:$V$33))+$V$17</f>
        <v>0.37263054417532709</v>
      </c>
      <c r="S1198" s="9">
        <f t="shared" si="18"/>
        <v>0.59208512606325658</v>
      </c>
    </row>
    <row r="1199" spans="1:19" x14ac:dyDescent="0.3">
      <c r="A1199">
        <v>0</v>
      </c>
      <c r="B1199">
        <v>20</v>
      </c>
      <c r="C1199">
        <v>2</v>
      </c>
      <c r="D1199">
        <v>9</v>
      </c>
      <c r="E1199">
        <v>4</v>
      </c>
      <c r="F1199">
        <v>0</v>
      </c>
      <c r="G1199">
        <v>3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3</v>
      </c>
      <c r="N1199">
        <v>2</v>
      </c>
      <c r="O1199">
        <v>2</v>
      </c>
      <c r="P1199">
        <v>0</v>
      </c>
      <c r="Q1199">
        <v>2</v>
      </c>
      <c r="R1199">
        <f t="array" ref="R1199">SUM(B1199:Q1199*TRANSPOSE($V$18:$V$33))+$V$17</f>
        <v>0.33704873535204172</v>
      </c>
      <c r="S1199" s="9">
        <f t="shared" si="18"/>
        <v>0.58346495463141101</v>
      </c>
    </row>
    <row r="1200" spans="1:19" x14ac:dyDescent="0.3">
      <c r="A1200">
        <v>0</v>
      </c>
      <c r="B1200">
        <v>33</v>
      </c>
      <c r="C1200">
        <v>2</v>
      </c>
      <c r="D1200">
        <v>16</v>
      </c>
      <c r="E1200">
        <v>3</v>
      </c>
      <c r="F1200">
        <v>1</v>
      </c>
      <c r="G1200">
        <v>3</v>
      </c>
      <c r="H1200">
        <v>4</v>
      </c>
      <c r="I1200">
        <v>2</v>
      </c>
      <c r="J1200">
        <v>1</v>
      </c>
      <c r="K1200">
        <v>1</v>
      </c>
      <c r="L1200">
        <v>3</v>
      </c>
      <c r="M1200">
        <v>3</v>
      </c>
      <c r="N1200">
        <v>6</v>
      </c>
      <c r="O1200">
        <v>5</v>
      </c>
      <c r="P1200">
        <v>1</v>
      </c>
      <c r="Q1200">
        <v>2</v>
      </c>
      <c r="R1200">
        <f t="array" ref="R1200">SUM(B1200:Q1200*TRANSPOSE($V$18:$V$33))+$V$17</f>
        <v>0.16919926314203271</v>
      </c>
      <c r="S1200" s="9">
        <f t="shared" si="18"/>
        <v>0.54219483462763973</v>
      </c>
    </row>
    <row r="1201" spans="1:19" x14ac:dyDescent="0.3">
      <c r="A1201">
        <v>0</v>
      </c>
      <c r="B1201">
        <v>36</v>
      </c>
      <c r="C1201">
        <v>1</v>
      </c>
      <c r="D1201">
        <v>26</v>
      </c>
      <c r="E1201">
        <v>1</v>
      </c>
      <c r="F1201">
        <v>0</v>
      </c>
      <c r="G1201">
        <v>3</v>
      </c>
      <c r="H1201">
        <v>3</v>
      </c>
      <c r="I1201">
        <v>1</v>
      </c>
      <c r="J1201">
        <v>6</v>
      </c>
      <c r="K1201">
        <v>0</v>
      </c>
      <c r="L1201">
        <v>2</v>
      </c>
      <c r="M1201">
        <v>2</v>
      </c>
      <c r="N1201">
        <v>3</v>
      </c>
      <c r="O1201">
        <v>2</v>
      </c>
      <c r="P1201">
        <v>0</v>
      </c>
      <c r="Q1201">
        <v>2</v>
      </c>
      <c r="R1201">
        <f t="array" ref="R1201">SUM(B1201:Q1201*TRANSPOSE($V$18:$V$33))+$V$17</f>
        <v>0.29961266946013287</v>
      </c>
      <c r="S1201" s="9">
        <f t="shared" si="18"/>
        <v>0.57434023333045581</v>
      </c>
    </row>
    <row r="1202" spans="1:19" x14ac:dyDescent="0.3">
      <c r="A1202">
        <v>0</v>
      </c>
      <c r="B1202">
        <v>44</v>
      </c>
      <c r="C1202">
        <v>0</v>
      </c>
      <c r="D1202">
        <v>1</v>
      </c>
      <c r="E1202">
        <v>3</v>
      </c>
      <c r="F1202">
        <v>1</v>
      </c>
      <c r="G1202">
        <v>3</v>
      </c>
      <c r="H1202">
        <v>4</v>
      </c>
      <c r="I1202">
        <v>2</v>
      </c>
      <c r="J1202">
        <v>4</v>
      </c>
      <c r="K1202">
        <v>1</v>
      </c>
      <c r="L1202">
        <v>1</v>
      </c>
      <c r="M1202">
        <v>3</v>
      </c>
      <c r="N1202">
        <v>2</v>
      </c>
      <c r="O1202">
        <v>2</v>
      </c>
      <c r="P1202">
        <v>2</v>
      </c>
      <c r="Q1202">
        <v>2</v>
      </c>
      <c r="R1202">
        <f t="array" ref="R1202">SUM(B1202:Q1202*TRANSPOSE($V$18:$V$33))+$V$17</f>
        <v>8.9621307652503313E-2</v>
      </c>
      <c r="S1202" s="9">
        <f t="shared" si="18"/>
        <v>0.52238802393406214</v>
      </c>
    </row>
    <row r="1203" spans="1:19" x14ac:dyDescent="0.3">
      <c r="A1203">
        <v>1</v>
      </c>
      <c r="B1203">
        <v>23</v>
      </c>
      <c r="C1203">
        <v>1</v>
      </c>
      <c r="D1203">
        <v>8</v>
      </c>
      <c r="E1203">
        <v>4</v>
      </c>
      <c r="F1203">
        <v>0</v>
      </c>
      <c r="G1203">
        <v>2</v>
      </c>
      <c r="H1203">
        <v>3</v>
      </c>
      <c r="I1203">
        <v>0</v>
      </c>
      <c r="J1203">
        <v>1</v>
      </c>
      <c r="K1203">
        <v>1</v>
      </c>
      <c r="L1203">
        <v>1</v>
      </c>
      <c r="M1203">
        <v>3</v>
      </c>
      <c r="N1203">
        <v>5</v>
      </c>
      <c r="O1203">
        <v>4</v>
      </c>
      <c r="P1203">
        <v>1</v>
      </c>
      <c r="Q1203">
        <v>2</v>
      </c>
      <c r="R1203">
        <f t="array" ref="R1203">SUM(B1203:Q1203*TRANSPOSE($V$18:$V$33))+$V$17</f>
        <v>0.46643220253272821</v>
      </c>
      <c r="S1203" s="9">
        <f t="shared" si="18"/>
        <v>0.61452750368254072</v>
      </c>
    </row>
    <row r="1204" spans="1:19" x14ac:dyDescent="0.3">
      <c r="A1204">
        <v>0</v>
      </c>
      <c r="B1204">
        <v>38</v>
      </c>
      <c r="C1204">
        <v>1</v>
      </c>
      <c r="D1204">
        <v>4</v>
      </c>
      <c r="E1204">
        <v>4</v>
      </c>
      <c r="F1204">
        <v>1</v>
      </c>
      <c r="G1204">
        <v>3</v>
      </c>
      <c r="H1204">
        <v>3</v>
      </c>
      <c r="I1204">
        <v>1</v>
      </c>
      <c r="J1204">
        <v>7</v>
      </c>
      <c r="K1204">
        <v>0</v>
      </c>
      <c r="L1204">
        <v>4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f t="array" ref="R1204">SUM(B1204:Q1204*TRANSPOSE($V$18:$V$33))+$V$17</f>
        <v>6.3266507554888274E-2</v>
      </c>
      <c r="S1204" s="9">
        <f t="shared" si="18"/>
        <v>0.51580971500078521</v>
      </c>
    </row>
    <row r="1205" spans="1:19" x14ac:dyDescent="0.3">
      <c r="A1205">
        <v>0</v>
      </c>
      <c r="B1205">
        <v>53</v>
      </c>
      <c r="C1205">
        <v>1</v>
      </c>
      <c r="D1205">
        <v>24</v>
      </c>
      <c r="E1205">
        <v>2</v>
      </c>
      <c r="F1205">
        <v>0</v>
      </c>
      <c r="G1205">
        <v>4</v>
      </c>
      <c r="H1205">
        <v>4</v>
      </c>
      <c r="I1205">
        <v>1</v>
      </c>
      <c r="J1205">
        <v>3</v>
      </c>
      <c r="K1205">
        <v>0</v>
      </c>
      <c r="L1205">
        <v>3</v>
      </c>
      <c r="M1205">
        <v>3</v>
      </c>
      <c r="N1205">
        <v>4</v>
      </c>
      <c r="O1205">
        <v>3</v>
      </c>
      <c r="P1205">
        <v>1</v>
      </c>
      <c r="Q1205">
        <v>2</v>
      </c>
      <c r="R1205">
        <f t="array" ref="R1205">SUM(B1205:Q1205*TRANSPOSE($V$18:$V$33))+$V$17</f>
        <v>-4.4734326468226504E-2</v>
      </c>
      <c r="S1205" s="9">
        <f t="shared" si="18"/>
        <v>0.48881944200276056</v>
      </c>
    </row>
    <row r="1206" spans="1:19" x14ac:dyDescent="0.3">
      <c r="A1206">
        <v>1</v>
      </c>
      <c r="B1206">
        <v>48</v>
      </c>
      <c r="C1206">
        <v>2</v>
      </c>
      <c r="D1206">
        <v>7</v>
      </c>
      <c r="E1206">
        <v>4</v>
      </c>
      <c r="F1206">
        <v>1</v>
      </c>
      <c r="G1206">
        <v>3</v>
      </c>
      <c r="H1206">
        <v>3</v>
      </c>
      <c r="I1206">
        <v>1</v>
      </c>
      <c r="J1206">
        <v>2</v>
      </c>
      <c r="K1206">
        <v>1</v>
      </c>
      <c r="L1206">
        <v>3</v>
      </c>
      <c r="M1206">
        <v>3</v>
      </c>
      <c r="N1206">
        <v>9</v>
      </c>
      <c r="O1206">
        <v>7</v>
      </c>
      <c r="P1206">
        <v>7</v>
      </c>
      <c r="Q1206">
        <v>7</v>
      </c>
      <c r="R1206">
        <f t="array" ref="R1206">SUM(B1206:Q1206*TRANSPOSE($V$18:$V$33))+$V$17</f>
        <v>0.1324211275153816</v>
      </c>
      <c r="S1206" s="9">
        <f t="shared" si="18"/>
        <v>0.53305357299028155</v>
      </c>
    </row>
    <row r="1207" spans="1:19" x14ac:dyDescent="0.3">
      <c r="A1207">
        <v>1</v>
      </c>
      <c r="B1207">
        <v>32</v>
      </c>
      <c r="C1207">
        <v>1</v>
      </c>
      <c r="D1207">
        <v>2</v>
      </c>
      <c r="E1207">
        <v>4</v>
      </c>
      <c r="F1207">
        <v>0</v>
      </c>
      <c r="G1207">
        <v>3</v>
      </c>
      <c r="H1207">
        <v>2</v>
      </c>
      <c r="I1207">
        <v>0</v>
      </c>
      <c r="J1207">
        <v>1</v>
      </c>
      <c r="K1207">
        <v>0</v>
      </c>
      <c r="L1207">
        <v>1</v>
      </c>
      <c r="M1207">
        <v>3</v>
      </c>
      <c r="N1207">
        <v>1</v>
      </c>
      <c r="O1207">
        <v>0</v>
      </c>
      <c r="P1207">
        <v>0</v>
      </c>
      <c r="Q1207">
        <v>0</v>
      </c>
      <c r="R1207">
        <f t="array" ref="R1207">SUM(B1207:Q1207*TRANSPOSE($V$18:$V$33))+$V$17</f>
        <v>0.19848260967378561</v>
      </c>
      <c r="S1207" s="9">
        <f t="shared" si="18"/>
        <v>0.54945329518286279</v>
      </c>
    </row>
    <row r="1208" spans="1:19" x14ac:dyDescent="0.3">
      <c r="A1208">
        <v>0</v>
      </c>
      <c r="B1208">
        <v>26</v>
      </c>
      <c r="C1208">
        <v>1</v>
      </c>
      <c r="D1208">
        <v>7</v>
      </c>
      <c r="E1208">
        <v>4</v>
      </c>
      <c r="F1208">
        <v>0</v>
      </c>
      <c r="G1208">
        <v>3</v>
      </c>
      <c r="H1208">
        <v>4</v>
      </c>
      <c r="I1208">
        <v>0</v>
      </c>
      <c r="J1208">
        <v>1</v>
      </c>
      <c r="K1208">
        <v>0</v>
      </c>
      <c r="L1208">
        <v>3</v>
      </c>
      <c r="M1208">
        <v>3</v>
      </c>
      <c r="N1208">
        <v>7</v>
      </c>
      <c r="O1208">
        <v>7</v>
      </c>
      <c r="P1208">
        <v>5</v>
      </c>
      <c r="Q1208">
        <v>7</v>
      </c>
      <c r="R1208">
        <f t="array" ref="R1208">SUM(B1208:Q1208*TRANSPOSE($V$18:$V$33))+$V$17</f>
        <v>5.6324081793064806E-2</v>
      </c>
      <c r="S1208" s="9">
        <f t="shared" si="18"/>
        <v>0.51407584025066122</v>
      </c>
    </row>
    <row r="1209" spans="1:19" x14ac:dyDescent="0.3">
      <c r="A1209">
        <v>0</v>
      </c>
      <c r="B1209">
        <v>55</v>
      </c>
      <c r="C1209">
        <v>1</v>
      </c>
      <c r="D1209">
        <v>22</v>
      </c>
      <c r="E1209">
        <v>1</v>
      </c>
      <c r="F1209">
        <v>0</v>
      </c>
      <c r="G1209">
        <v>2</v>
      </c>
      <c r="H1209">
        <v>2</v>
      </c>
      <c r="I1209">
        <v>2</v>
      </c>
      <c r="J1209">
        <v>5</v>
      </c>
      <c r="K1209">
        <v>0</v>
      </c>
      <c r="L1209">
        <v>4</v>
      </c>
      <c r="M1209">
        <v>3</v>
      </c>
      <c r="N1209">
        <v>4</v>
      </c>
      <c r="O1209">
        <v>2</v>
      </c>
      <c r="P1209">
        <v>1</v>
      </c>
      <c r="Q1209">
        <v>2</v>
      </c>
      <c r="R1209">
        <f t="array" ref="R1209">SUM(B1209:Q1209*TRANSPOSE($V$18:$V$33))+$V$17</f>
        <v>0.11685962114968396</v>
      </c>
      <c r="S1209" s="9">
        <f t="shared" si="18"/>
        <v>0.52917868483959385</v>
      </c>
    </row>
    <row r="1210" spans="1:19" x14ac:dyDescent="0.3">
      <c r="A1210">
        <v>0</v>
      </c>
      <c r="B1210">
        <v>34</v>
      </c>
      <c r="C1210">
        <v>1</v>
      </c>
      <c r="D1210">
        <v>5</v>
      </c>
      <c r="E1210">
        <v>2</v>
      </c>
      <c r="F1210">
        <v>0</v>
      </c>
      <c r="G1210">
        <v>2</v>
      </c>
      <c r="H1210">
        <v>4</v>
      </c>
      <c r="I1210">
        <v>1</v>
      </c>
      <c r="J1210">
        <v>1</v>
      </c>
      <c r="K1210">
        <v>0</v>
      </c>
      <c r="L1210">
        <v>3</v>
      </c>
      <c r="M1210">
        <v>4</v>
      </c>
      <c r="N1210">
        <v>15</v>
      </c>
      <c r="O1210">
        <v>10</v>
      </c>
      <c r="P1210">
        <v>4</v>
      </c>
      <c r="Q1210">
        <v>13</v>
      </c>
      <c r="R1210">
        <f t="array" ref="R1210">SUM(B1210:Q1210*TRANSPOSE($V$18:$V$33))+$V$17</f>
        <v>-5.6104958951947115E-2</v>
      </c>
      <c r="S1210" s="9">
        <f t="shared" si="18"/>
        <v>0.48597889153814605</v>
      </c>
    </row>
    <row r="1211" spans="1:19" x14ac:dyDescent="0.3">
      <c r="A1211">
        <v>0</v>
      </c>
      <c r="B1211">
        <v>60</v>
      </c>
      <c r="C1211">
        <v>1</v>
      </c>
      <c r="D1211">
        <v>1</v>
      </c>
      <c r="E1211">
        <v>3</v>
      </c>
      <c r="F1211">
        <v>0</v>
      </c>
      <c r="G1211">
        <v>1</v>
      </c>
      <c r="H1211">
        <v>4</v>
      </c>
      <c r="I1211">
        <v>2</v>
      </c>
      <c r="J1211">
        <v>3</v>
      </c>
      <c r="K1211">
        <v>0</v>
      </c>
      <c r="L1211">
        <v>3</v>
      </c>
      <c r="M1211">
        <v>4</v>
      </c>
      <c r="N1211">
        <v>1</v>
      </c>
      <c r="O1211">
        <v>0</v>
      </c>
      <c r="P1211">
        <v>0</v>
      </c>
      <c r="Q1211">
        <v>0</v>
      </c>
      <c r="R1211">
        <f t="array" ref="R1211">SUM(B1211:Q1211*TRANSPOSE($V$18:$V$33))+$V$17</f>
        <v>-9.6985696710104485E-2</v>
      </c>
      <c r="S1211" s="9">
        <f t="shared" si="18"/>
        <v>0.4757750716441469</v>
      </c>
    </row>
    <row r="1212" spans="1:19" x14ac:dyDescent="0.3">
      <c r="A1212">
        <v>0</v>
      </c>
      <c r="B1212">
        <v>33</v>
      </c>
      <c r="C1212">
        <v>1</v>
      </c>
      <c r="D1212">
        <v>21</v>
      </c>
      <c r="E1212">
        <v>2</v>
      </c>
      <c r="F1212">
        <v>0</v>
      </c>
      <c r="G1212">
        <v>4</v>
      </c>
      <c r="H1212">
        <v>2</v>
      </c>
      <c r="I1212">
        <v>1</v>
      </c>
      <c r="J1212">
        <v>1</v>
      </c>
      <c r="K1212">
        <v>0</v>
      </c>
      <c r="L1212">
        <v>4</v>
      </c>
      <c r="M1212">
        <v>3</v>
      </c>
      <c r="N1212">
        <v>14</v>
      </c>
      <c r="O1212">
        <v>11</v>
      </c>
      <c r="P1212">
        <v>2</v>
      </c>
      <c r="Q1212">
        <v>13</v>
      </c>
      <c r="R1212">
        <f t="array" ref="R1212">SUM(B1212:Q1212*TRANSPOSE($V$18:$V$33))+$V$17</f>
        <v>-6.3240472229931233E-2</v>
      </c>
      <c r="S1212" s="9">
        <f t="shared" si="18"/>
        <v>0.48419678665148724</v>
      </c>
    </row>
    <row r="1213" spans="1:19" x14ac:dyDescent="0.3">
      <c r="A1213">
        <v>0</v>
      </c>
      <c r="B1213">
        <v>37</v>
      </c>
      <c r="C1213">
        <v>2</v>
      </c>
      <c r="D1213">
        <v>1</v>
      </c>
      <c r="E1213">
        <v>3</v>
      </c>
      <c r="F1213">
        <v>0</v>
      </c>
      <c r="G1213">
        <v>1</v>
      </c>
      <c r="H1213">
        <v>4</v>
      </c>
      <c r="I1213">
        <v>2</v>
      </c>
      <c r="J1213">
        <v>1</v>
      </c>
      <c r="K1213">
        <v>0</v>
      </c>
      <c r="L1213">
        <v>3</v>
      </c>
      <c r="M1213">
        <v>2</v>
      </c>
      <c r="N1213">
        <v>6</v>
      </c>
      <c r="O1213">
        <v>3</v>
      </c>
      <c r="P1213">
        <v>1</v>
      </c>
      <c r="Q1213">
        <v>3</v>
      </c>
      <c r="R1213">
        <f t="array" ref="R1213">SUM(B1213:Q1213*TRANSPOSE($V$18:$V$33))+$V$17</f>
        <v>7.8218869187515305E-2</v>
      </c>
      <c r="S1213" s="9">
        <f t="shared" si="18"/>
        <v>0.51954272901525367</v>
      </c>
    </row>
    <row r="1214" spans="1:19" x14ac:dyDescent="0.3">
      <c r="A1214">
        <v>0</v>
      </c>
      <c r="B1214">
        <v>34</v>
      </c>
      <c r="C1214">
        <v>1</v>
      </c>
      <c r="D1214">
        <v>19</v>
      </c>
      <c r="E1214">
        <v>2</v>
      </c>
      <c r="F1214">
        <v>1</v>
      </c>
      <c r="G1214">
        <v>2</v>
      </c>
      <c r="H1214">
        <v>4</v>
      </c>
      <c r="I1214">
        <v>1</v>
      </c>
      <c r="J1214">
        <v>1</v>
      </c>
      <c r="K1214">
        <v>0</v>
      </c>
      <c r="L1214">
        <v>2</v>
      </c>
      <c r="M1214">
        <v>3</v>
      </c>
      <c r="N1214">
        <v>10</v>
      </c>
      <c r="O1214">
        <v>9</v>
      </c>
      <c r="P1214">
        <v>8</v>
      </c>
      <c r="Q1214">
        <v>7</v>
      </c>
      <c r="R1214">
        <f t="array" ref="R1214">SUM(B1214:Q1214*TRANSPOSE($V$18:$V$33))+$V$17</f>
        <v>0.10994502780680704</v>
      </c>
      <c r="S1214" s="9">
        <f t="shared" si="18"/>
        <v>0.52745576146621698</v>
      </c>
    </row>
    <row r="1215" spans="1:19" x14ac:dyDescent="0.3">
      <c r="A1215">
        <v>1</v>
      </c>
      <c r="B1215">
        <v>23</v>
      </c>
      <c r="C1215">
        <v>2</v>
      </c>
      <c r="D1215">
        <v>7</v>
      </c>
      <c r="E1215">
        <v>3</v>
      </c>
      <c r="F1215">
        <v>0</v>
      </c>
      <c r="G1215">
        <v>3</v>
      </c>
      <c r="H1215">
        <v>4</v>
      </c>
      <c r="I1215">
        <v>2</v>
      </c>
      <c r="J1215">
        <v>1</v>
      </c>
      <c r="K1215">
        <v>1</v>
      </c>
      <c r="L1215">
        <v>2</v>
      </c>
      <c r="M1215">
        <v>3</v>
      </c>
      <c r="N1215">
        <v>3</v>
      </c>
      <c r="O1215">
        <v>2</v>
      </c>
      <c r="P1215">
        <v>0</v>
      </c>
      <c r="Q1215">
        <v>2</v>
      </c>
      <c r="R1215">
        <f t="array" ref="R1215">SUM(B1215:Q1215*TRANSPOSE($V$18:$V$33))+$V$17</f>
        <v>0.27725037371499806</v>
      </c>
      <c r="S1215" s="9">
        <f t="shared" si="18"/>
        <v>0.5688649376312308</v>
      </c>
    </row>
    <row r="1216" spans="1:19" x14ac:dyDescent="0.3">
      <c r="A1216">
        <v>0</v>
      </c>
      <c r="B1216">
        <v>44</v>
      </c>
      <c r="C1216">
        <v>1</v>
      </c>
      <c r="D1216">
        <v>2</v>
      </c>
      <c r="E1216">
        <v>3</v>
      </c>
      <c r="F1216">
        <v>1</v>
      </c>
      <c r="G1216">
        <v>4</v>
      </c>
      <c r="H1216">
        <v>4</v>
      </c>
      <c r="I1216">
        <v>1</v>
      </c>
      <c r="J1216">
        <v>1</v>
      </c>
      <c r="K1216">
        <v>1</v>
      </c>
      <c r="L1216">
        <v>2</v>
      </c>
      <c r="M1216">
        <v>3</v>
      </c>
      <c r="N1216">
        <v>8</v>
      </c>
      <c r="O1216">
        <v>7</v>
      </c>
      <c r="P1216">
        <v>6</v>
      </c>
      <c r="Q1216">
        <v>7</v>
      </c>
      <c r="R1216">
        <f t="array" ref="R1216">SUM(B1216:Q1216*TRANSPOSE($V$18:$V$33))+$V$17</f>
        <v>3.6746449211984333E-2</v>
      </c>
      <c r="S1216" s="9">
        <f t="shared" si="18"/>
        <v>0.50918462653207774</v>
      </c>
    </row>
    <row r="1217" spans="1:19" x14ac:dyDescent="0.3">
      <c r="A1217">
        <v>0</v>
      </c>
      <c r="B1217">
        <v>35</v>
      </c>
      <c r="C1217">
        <v>1</v>
      </c>
      <c r="D1217">
        <v>2</v>
      </c>
      <c r="E1217">
        <v>1</v>
      </c>
      <c r="F1217">
        <v>0</v>
      </c>
      <c r="G1217">
        <v>2</v>
      </c>
      <c r="H1217">
        <v>4</v>
      </c>
      <c r="I1217">
        <v>0</v>
      </c>
      <c r="J1217">
        <v>0</v>
      </c>
      <c r="K1217">
        <v>1</v>
      </c>
      <c r="L1217">
        <v>3</v>
      </c>
      <c r="M1217">
        <v>4</v>
      </c>
      <c r="N1217">
        <v>5</v>
      </c>
      <c r="O1217">
        <v>4</v>
      </c>
      <c r="P1217">
        <v>1</v>
      </c>
      <c r="Q1217">
        <v>4</v>
      </c>
      <c r="R1217">
        <f t="array" ref="R1217">SUM(B1217:Q1217*TRANSPOSE($V$18:$V$33))+$V$17</f>
        <v>0.34485631402387573</v>
      </c>
      <c r="S1217" s="9">
        <f t="shared" si="18"/>
        <v>0.58536101676458363</v>
      </c>
    </row>
    <row r="1218" spans="1:19" x14ac:dyDescent="0.3">
      <c r="A1218">
        <v>0</v>
      </c>
      <c r="B1218">
        <v>43</v>
      </c>
      <c r="C1218">
        <v>2</v>
      </c>
      <c r="D1218">
        <v>2</v>
      </c>
      <c r="E1218">
        <v>4</v>
      </c>
      <c r="F1218">
        <v>0</v>
      </c>
      <c r="G1218">
        <v>3</v>
      </c>
      <c r="H1218">
        <v>4</v>
      </c>
      <c r="I1218">
        <v>1</v>
      </c>
      <c r="J1218">
        <v>1</v>
      </c>
      <c r="K1218">
        <v>1</v>
      </c>
      <c r="L1218">
        <v>1</v>
      </c>
      <c r="M1218">
        <v>3</v>
      </c>
      <c r="N1218">
        <v>10</v>
      </c>
      <c r="O1218">
        <v>9</v>
      </c>
      <c r="P1218">
        <v>8</v>
      </c>
      <c r="Q1218">
        <v>8</v>
      </c>
      <c r="R1218">
        <f t="array" ref="R1218">SUM(B1218:Q1218*TRANSPOSE($V$18:$V$33))+$V$17</f>
        <v>0.15518475214174954</v>
      </c>
      <c r="S1218" s="9">
        <f t="shared" si="18"/>
        <v>0.53871451816820892</v>
      </c>
    </row>
    <row r="1219" spans="1:19" x14ac:dyDescent="0.3">
      <c r="A1219">
        <v>0</v>
      </c>
      <c r="B1219">
        <v>24</v>
      </c>
      <c r="C1219">
        <v>1</v>
      </c>
      <c r="D1219">
        <v>9</v>
      </c>
      <c r="E1219">
        <v>3</v>
      </c>
      <c r="F1219">
        <v>0</v>
      </c>
      <c r="G1219">
        <v>4</v>
      </c>
      <c r="H1219">
        <v>3</v>
      </c>
      <c r="I1219">
        <v>1</v>
      </c>
      <c r="J1219">
        <v>1</v>
      </c>
      <c r="K1219">
        <v>0</v>
      </c>
      <c r="L1219">
        <v>4</v>
      </c>
      <c r="M1219">
        <v>3</v>
      </c>
      <c r="N1219">
        <v>5</v>
      </c>
      <c r="O1219">
        <v>3</v>
      </c>
      <c r="P1219">
        <v>0</v>
      </c>
      <c r="Q1219">
        <v>4</v>
      </c>
      <c r="R1219">
        <f t="array" ref="R1219">SUM(B1219:Q1219*TRANSPOSE($V$18:$V$33))+$V$17</f>
        <v>1.2555303583908217E-2</v>
      </c>
      <c r="S1219" s="9">
        <f t="shared" ref="S1219:S1282" si="19">$X$1^R1219/(1+$X$1^R1219)</f>
        <v>0.50313845923000466</v>
      </c>
    </row>
    <row r="1220" spans="1:19" x14ac:dyDescent="0.3">
      <c r="A1220">
        <v>0</v>
      </c>
      <c r="B1220">
        <v>41</v>
      </c>
      <c r="C1220">
        <v>2</v>
      </c>
      <c r="D1220">
        <v>6</v>
      </c>
      <c r="E1220">
        <v>4</v>
      </c>
      <c r="F1220">
        <v>0</v>
      </c>
      <c r="G1220">
        <v>3</v>
      </c>
      <c r="H1220">
        <v>3</v>
      </c>
      <c r="I1220">
        <v>0</v>
      </c>
      <c r="J1220">
        <v>1</v>
      </c>
      <c r="K1220">
        <v>0</v>
      </c>
      <c r="L1220">
        <v>2</v>
      </c>
      <c r="M1220">
        <v>3</v>
      </c>
      <c r="N1220">
        <v>10</v>
      </c>
      <c r="O1220">
        <v>8</v>
      </c>
      <c r="P1220">
        <v>8</v>
      </c>
      <c r="Q1220">
        <v>7</v>
      </c>
      <c r="R1220">
        <f t="array" ref="R1220">SUM(B1220:Q1220*TRANSPOSE($V$18:$V$33))+$V$17</f>
        <v>8.3376270356513627E-2</v>
      </c>
      <c r="S1220" s="9">
        <f t="shared" si="19"/>
        <v>0.5208298435539086</v>
      </c>
    </row>
    <row r="1221" spans="1:19" x14ac:dyDescent="0.3">
      <c r="A1221">
        <v>0</v>
      </c>
      <c r="B1221">
        <v>29</v>
      </c>
      <c r="C1221">
        <v>1</v>
      </c>
      <c r="D1221">
        <v>9</v>
      </c>
      <c r="E1221">
        <v>4</v>
      </c>
      <c r="F1221">
        <v>1</v>
      </c>
      <c r="G1221">
        <v>3</v>
      </c>
      <c r="H1221">
        <v>3</v>
      </c>
      <c r="I1221">
        <v>1</v>
      </c>
      <c r="J1221">
        <v>9</v>
      </c>
      <c r="K1221">
        <v>0</v>
      </c>
      <c r="L1221">
        <v>3</v>
      </c>
      <c r="M1221">
        <v>3</v>
      </c>
      <c r="N1221">
        <v>5</v>
      </c>
      <c r="O1221">
        <v>3</v>
      </c>
      <c r="P1221">
        <v>1</v>
      </c>
      <c r="Q1221">
        <v>2</v>
      </c>
      <c r="R1221">
        <f t="array" ref="R1221">SUM(B1221:Q1221*TRANSPOSE($V$18:$V$33))+$V$17</f>
        <v>0.12543627468364615</v>
      </c>
      <c r="S1221" s="9">
        <f t="shared" si="19"/>
        <v>0.5313147769340425</v>
      </c>
    </row>
    <row r="1222" spans="1:19" x14ac:dyDescent="0.3">
      <c r="A1222">
        <v>0</v>
      </c>
      <c r="B1222">
        <v>36</v>
      </c>
      <c r="C1222">
        <v>2</v>
      </c>
      <c r="D1222">
        <v>2</v>
      </c>
      <c r="E1222">
        <v>3</v>
      </c>
      <c r="F1222">
        <v>1</v>
      </c>
      <c r="G1222">
        <v>3</v>
      </c>
      <c r="H1222">
        <v>4</v>
      </c>
      <c r="I1222">
        <v>0</v>
      </c>
      <c r="J1222">
        <v>3</v>
      </c>
      <c r="K1222">
        <v>0</v>
      </c>
      <c r="L1222">
        <v>3</v>
      </c>
      <c r="M1222">
        <v>2</v>
      </c>
      <c r="N1222">
        <v>13</v>
      </c>
      <c r="O1222">
        <v>7</v>
      </c>
      <c r="P1222">
        <v>6</v>
      </c>
      <c r="Q1222">
        <v>7</v>
      </c>
      <c r="R1222">
        <f t="array" ref="R1222">SUM(B1222:Q1222*TRANSPOSE($V$18:$V$33))+$V$17</f>
        <v>9.4805017571265915E-2</v>
      </c>
      <c r="S1222" s="9">
        <f t="shared" si="19"/>
        <v>0.52368106617729349</v>
      </c>
    </row>
    <row r="1223" spans="1:19" x14ac:dyDescent="0.3">
      <c r="A1223">
        <v>0</v>
      </c>
      <c r="B1223">
        <v>45</v>
      </c>
      <c r="C1223">
        <v>1</v>
      </c>
      <c r="D1223">
        <v>1</v>
      </c>
      <c r="E1223">
        <v>3</v>
      </c>
      <c r="F1223">
        <v>0</v>
      </c>
      <c r="G1223">
        <v>2</v>
      </c>
      <c r="H1223">
        <v>3</v>
      </c>
      <c r="I1223">
        <v>1</v>
      </c>
      <c r="J1223">
        <v>3</v>
      </c>
      <c r="K1223">
        <v>0</v>
      </c>
      <c r="L1223">
        <v>4</v>
      </c>
      <c r="M1223">
        <v>2</v>
      </c>
      <c r="N1223">
        <v>23</v>
      </c>
      <c r="O1223">
        <v>15</v>
      </c>
      <c r="P1223">
        <v>14</v>
      </c>
      <c r="Q1223">
        <v>4</v>
      </c>
      <c r="R1223">
        <f t="array" ref="R1223">SUM(B1223:Q1223*TRANSPOSE($V$18:$V$33))+$V$17</f>
        <v>9.1170544702642187E-2</v>
      </c>
      <c r="S1223" s="9">
        <f t="shared" si="19"/>
        <v>0.52277450312435858</v>
      </c>
    </row>
    <row r="1224" spans="1:19" x14ac:dyDescent="0.3">
      <c r="A1224">
        <v>1</v>
      </c>
      <c r="B1224">
        <v>24</v>
      </c>
      <c r="C1224">
        <v>0</v>
      </c>
      <c r="D1224">
        <v>22</v>
      </c>
      <c r="E1224">
        <v>4</v>
      </c>
      <c r="F1224">
        <v>0</v>
      </c>
      <c r="G1224">
        <v>1</v>
      </c>
      <c r="H1224">
        <v>3</v>
      </c>
      <c r="I1224">
        <v>1</v>
      </c>
      <c r="J1224">
        <v>1</v>
      </c>
      <c r="K1224">
        <v>0</v>
      </c>
      <c r="L1224">
        <v>3</v>
      </c>
      <c r="M1224">
        <v>3</v>
      </c>
      <c r="N1224">
        <v>1</v>
      </c>
      <c r="O1224">
        <v>0</v>
      </c>
      <c r="P1224">
        <v>0</v>
      </c>
      <c r="Q1224">
        <v>0</v>
      </c>
      <c r="R1224">
        <f t="array" ref="R1224">SUM(B1224:Q1224*TRANSPOSE($V$18:$V$33))+$V$17</f>
        <v>0.24396967406340153</v>
      </c>
      <c r="S1224" s="9">
        <f t="shared" si="19"/>
        <v>0.56068544912945406</v>
      </c>
    </row>
    <row r="1225" spans="1:19" x14ac:dyDescent="0.3">
      <c r="A1225">
        <v>1</v>
      </c>
      <c r="B1225">
        <v>47</v>
      </c>
      <c r="C1225">
        <v>2</v>
      </c>
      <c r="D1225">
        <v>9</v>
      </c>
      <c r="E1225">
        <v>3</v>
      </c>
      <c r="F1225">
        <v>0</v>
      </c>
      <c r="G1225">
        <v>1</v>
      </c>
      <c r="H1225">
        <v>3</v>
      </c>
      <c r="I1225">
        <v>1</v>
      </c>
      <c r="J1225">
        <v>7</v>
      </c>
      <c r="K1225">
        <v>0</v>
      </c>
      <c r="L1225">
        <v>3</v>
      </c>
      <c r="M1225">
        <v>1</v>
      </c>
      <c r="N1225">
        <v>23</v>
      </c>
      <c r="O1225">
        <v>5</v>
      </c>
      <c r="P1225">
        <v>14</v>
      </c>
      <c r="Q1225">
        <v>10</v>
      </c>
      <c r="R1225">
        <f t="array" ref="R1225">SUM(B1225:Q1225*TRANSPOSE($V$18:$V$33))+$V$17</f>
        <v>0.35655672960134277</v>
      </c>
      <c r="S1225" s="9">
        <f t="shared" si="19"/>
        <v>0.58819770586484155</v>
      </c>
    </row>
    <row r="1226" spans="1:19" x14ac:dyDescent="0.3">
      <c r="A1226">
        <v>0</v>
      </c>
      <c r="B1226">
        <v>26</v>
      </c>
      <c r="C1226">
        <v>1</v>
      </c>
      <c r="D1226">
        <v>17</v>
      </c>
      <c r="E1226">
        <v>4</v>
      </c>
      <c r="F1226">
        <v>0</v>
      </c>
      <c r="G1226">
        <v>1</v>
      </c>
      <c r="H1226">
        <v>3</v>
      </c>
      <c r="I1226">
        <v>1</v>
      </c>
      <c r="J1226">
        <v>1</v>
      </c>
      <c r="K1226">
        <v>0</v>
      </c>
      <c r="L1226">
        <v>3</v>
      </c>
      <c r="M1226">
        <v>4</v>
      </c>
      <c r="N1226">
        <v>3</v>
      </c>
      <c r="O1226">
        <v>2</v>
      </c>
      <c r="P1226">
        <v>0</v>
      </c>
      <c r="Q1226">
        <v>2</v>
      </c>
      <c r="R1226">
        <f t="array" ref="R1226">SUM(B1226:Q1226*TRANSPOSE($V$18:$V$33))+$V$17</f>
        <v>0.18505375442783167</v>
      </c>
      <c r="S1226" s="9">
        <f t="shared" si="19"/>
        <v>0.54612710932636943</v>
      </c>
    </row>
    <row r="1227" spans="1:19" x14ac:dyDescent="0.3">
      <c r="A1227">
        <v>0</v>
      </c>
      <c r="B1227">
        <v>45</v>
      </c>
      <c r="C1227">
        <v>1</v>
      </c>
      <c r="D1227">
        <v>28</v>
      </c>
      <c r="E1227">
        <v>4</v>
      </c>
      <c r="F1227">
        <v>1</v>
      </c>
      <c r="G1227">
        <v>2</v>
      </c>
      <c r="H1227">
        <v>2</v>
      </c>
      <c r="I1227">
        <v>0</v>
      </c>
      <c r="J1227">
        <v>1</v>
      </c>
      <c r="K1227">
        <v>0</v>
      </c>
      <c r="L1227">
        <v>3</v>
      </c>
      <c r="M1227">
        <v>3</v>
      </c>
      <c r="N1227">
        <v>21</v>
      </c>
      <c r="O1227">
        <v>6</v>
      </c>
      <c r="P1227">
        <v>8</v>
      </c>
      <c r="Q1227">
        <v>6</v>
      </c>
      <c r="R1227">
        <f t="array" ref="R1227">SUM(B1227:Q1227*TRANSPOSE($V$18:$V$33))+$V$17</f>
        <v>0.18750922209512888</v>
      </c>
      <c r="S1227" s="9">
        <f t="shared" si="19"/>
        <v>0.5467356193923244</v>
      </c>
    </row>
    <row r="1228" spans="1:19" x14ac:dyDescent="0.3">
      <c r="A1228">
        <v>0</v>
      </c>
      <c r="B1228">
        <v>32</v>
      </c>
      <c r="C1228">
        <v>1</v>
      </c>
      <c r="D1228">
        <v>10</v>
      </c>
      <c r="E1228">
        <v>1</v>
      </c>
      <c r="F1228">
        <v>0</v>
      </c>
      <c r="G1228">
        <v>3</v>
      </c>
      <c r="H1228">
        <v>3</v>
      </c>
      <c r="I1228">
        <v>1</v>
      </c>
      <c r="J1228">
        <v>6</v>
      </c>
      <c r="K1228">
        <v>0</v>
      </c>
      <c r="L1228">
        <v>1</v>
      </c>
      <c r="M1228">
        <v>2</v>
      </c>
      <c r="N1228">
        <v>5</v>
      </c>
      <c r="O1228">
        <v>2</v>
      </c>
      <c r="P1228">
        <v>1</v>
      </c>
      <c r="Q1228">
        <v>3</v>
      </c>
      <c r="R1228">
        <f t="array" ref="R1228">SUM(B1228:Q1228*TRANSPOSE($V$18:$V$33))+$V$17</f>
        <v>0.29657842535436163</v>
      </c>
      <c r="S1228" s="9">
        <f t="shared" si="19"/>
        <v>0.57359835111883073</v>
      </c>
    </row>
    <row r="1229" spans="1:19" x14ac:dyDescent="0.3">
      <c r="A1229">
        <v>0</v>
      </c>
      <c r="B1229">
        <v>31</v>
      </c>
      <c r="C1229">
        <v>1</v>
      </c>
      <c r="D1229">
        <v>2</v>
      </c>
      <c r="E1229">
        <v>2</v>
      </c>
      <c r="F1229">
        <v>0</v>
      </c>
      <c r="G1229">
        <v>3</v>
      </c>
      <c r="H1229">
        <v>3</v>
      </c>
      <c r="I1229">
        <v>1</v>
      </c>
      <c r="J1229">
        <v>1</v>
      </c>
      <c r="K1229">
        <v>0</v>
      </c>
      <c r="L1229">
        <v>4</v>
      </c>
      <c r="M1229">
        <v>4</v>
      </c>
      <c r="N1229">
        <v>5</v>
      </c>
      <c r="O1229">
        <v>2</v>
      </c>
      <c r="P1229">
        <v>0</v>
      </c>
      <c r="Q1229">
        <v>3</v>
      </c>
      <c r="R1229">
        <f t="array" ref="R1229">SUM(B1229:Q1229*TRANSPOSE($V$18:$V$33))+$V$17</f>
        <v>3.5224374697442884E-2</v>
      </c>
      <c r="S1229" s="9">
        <f t="shared" si="19"/>
        <v>0.50880427049883026</v>
      </c>
    </row>
    <row r="1230" spans="1:19" x14ac:dyDescent="0.3">
      <c r="A1230">
        <v>0</v>
      </c>
      <c r="B1230">
        <v>41</v>
      </c>
      <c r="C1230">
        <v>0</v>
      </c>
      <c r="D1230">
        <v>4</v>
      </c>
      <c r="E1230">
        <v>3</v>
      </c>
      <c r="F1230">
        <v>0</v>
      </c>
      <c r="G1230">
        <v>1</v>
      </c>
      <c r="H1230">
        <v>2</v>
      </c>
      <c r="I1230">
        <v>1</v>
      </c>
      <c r="J1230">
        <v>6</v>
      </c>
      <c r="K1230">
        <v>0</v>
      </c>
      <c r="L1230">
        <v>2</v>
      </c>
      <c r="M1230">
        <v>3</v>
      </c>
      <c r="N1230">
        <v>3</v>
      </c>
      <c r="O1230">
        <v>2</v>
      </c>
      <c r="P1230">
        <v>1</v>
      </c>
      <c r="Q1230">
        <v>2</v>
      </c>
      <c r="R1230">
        <f t="array" ref="R1230">SUM(B1230:Q1230*TRANSPOSE($V$18:$V$33))+$V$17</f>
        <v>0.21598788920197309</v>
      </c>
      <c r="S1230" s="9">
        <f t="shared" si="19"/>
        <v>0.55378249643748179</v>
      </c>
    </row>
    <row r="1231" spans="1:19" x14ac:dyDescent="0.3">
      <c r="A1231">
        <v>0</v>
      </c>
      <c r="B1231">
        <v>40</v>
      </c>
      <c r="C1231">
        <v>1</v>
      </c>
      <c r="D1231">
        <v>8</v>
      </c>
      <c r="E1231">
        <v>2</v>
      </c>
      <c r="F1231">
        <v>1</v>
      </c>
      <c r="G1231">
        <v>3</v>
      </c>
      <c r="H1231">
        <v>1</v>
      </c>
      <c r="I1231">
        <v>1</v>
      </c>
      <c r="J1231">
        <v>2</v>
      </c>
      <c r="K1231">
        <v>1</v>
      </c>
      <c r="L1231">
        <v>2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f t="array" ref="R1231">SUM(B1231:Q1231*TRANSPOSE($V$18:$V$33))+$V$17</f>
        <v>0.37955276347638556</v>
      </c>
      <c r="S1231" s="9">
        <f t="shared" si="19"/>
        <v>0.59375573794190017</v>
      </c>
    </row>
    <row r="1232" spans="1:19" x14ac:dyDescent="0.3">
      <c r="A1232">
        <v>0</v>
      </c>
      <c r="B1232">
        <v>24</v>
      </c>
      <c r="C1232">
        <v>1</v>
      </c>
      <c r="D1232">
        <v>29</v>
      </c>
      <c r="E1232">
        <v>2</v>
      </c>
      <c r="F1232">
        <v>0</v>
      </c>
      <c r="G1232">
        <v>3</v>
      </c>
      <c r="H1232">
        <v>1</v>
      </c>
      <c r="I1232">
        <v>2</v>
      </c>
      <c r="J1232">
        <v>1</v>
      </c>
      <c r="K1232">
        <v>0</v>
      </c>
      <c r="L1232">
        <v>2</v>
      </c>
      <c r="M1232">
        <v>4</v>
      </c>
      <c r="N1232">
        <v>6</v>
      </c>
      <c r="O1232">
        <v>2</v>
      </c>
      <c r="P1232">
        <v>1</v>
      </c>
      <c r="Q1232">
        <v>2</v>
      </c>
      <c r="R1232">
        <f t="array" ref="R1232">SUM(B1232:Q1232*TRANSPOSE($V$18:$V$33))+$V$17</f>
        <v>0.23931946292255024</v>
      </c>
      <c r="S1232" s="9">
        <f t="shared" si="19"/>
        <v>0.55953981935065011</v>
      </c>
    </row>
    <row r="1233" spans="1:19" x14ac:dyDescent="0.3">
      <c r="A1233">
        <v>0</v>
      </c>
      <c r="B1233">
        <v>46</v>
      </c>
      <c r="C1233">
        <v>1</v>
      </c>
      <c r="D1233">
        <v>13</v>
      </c>
      <c r="E1233">
        <v>3</v>
      </c>
      <c r="F1233">
        <v>0</v>
      </c>
      <c r="G1233">
        <v>3</v>
      </c>
      <c r="H1233">
        <v>2</v>
      </c>
      <c r="I1233">
        <v>0</v>
      </c>
      <c r="J1233">
        <v>6</v>
      </c>
      <c r="K1233">
        <v>0</v>
      </c>
      <c r="L1233">
        <v>4</v>
      </c>
      <c r="M1233">
        <v>3</v>
      </c>
      <c r="N1233">
        <v>10</v>
      </c>
      <c r="O1233">
        <v>7</v>
      </c>
      <c r="P1233">
        <v>0</v>
      </c>
      <c r="Q1233">
        <v>9</v>
      </c>
      <c r="R1233">
        <f t="array" ref="R1233">SUM(B1233:Q1233*TRANSPOSE($V$18:$V$33))+$V$17</f>
        <v>4.4444366781025924E-2</v>
      </c>
      <c r="S1233" s="9">
        <f t="shared" si="19"/>
        <v>0.51110811159978797</v>
      </c>
    </row>
    <row r="1234" spans="1:19" x14ac:dyDescent="0.3">
      <c r="A1234">
        <v>0</v>
      </c>
      <c r="B1234">
        <v>35</v>
      </c>
      <c r="C1234">
        <v>1</v>
      </c>
      <c r="D1234">
        <v>27</v>
      </c>
      <c r="E1234">
        <v>4</v>
      </c>
      <c r="F1234">
        <v>0</v>
      </c>
      <c r="G1234">
        <v>3</v>
      </c>
      <c r="H1234">
        <v>3</v>
      </c>
      <c r="I1234">
        <v>1</v>
      </c>
      <c r="J1234">
        <v>2</v>
      </c>
      <c r="K1234">
        <v>0</v>
      </c>
      <c r="L1234">
        <v>2</v>
      </c>
      <c r="M1234">
        <v>3</v>
      </c>
      <c r="N1234">
        <v>7</v>
      </c>
      <c r="O1234">
        <v>7</v>
      </c>
      <c r="P1234">
        <v>0</v>
      </c>
      <c r="Q1234">
        <v>7</v>
      </c>
      <c r="R1234">
        <f t="array" ref="R1234">SUM(B1234:Q1234*TRANSPOSE($V$18:$V$33))+$V$17</f>
        <v>7.7025099365820582E-3</v>
      </c>
      <c r="S1234" s="9">
        <f t="shared" si="19"/>
        <v>0.5019254183094729</v>
      </c>
    </row>
    <row r="1235" spans="1:19" x14ac:dyDescent="0.3">
      <c r="A1235">
        <v>0</v>
      </c>
      <c r="B1235">
        <v>30</v>
      </c>
      <c r="C1235">
        <v>1</v>
      </c>
      <c r="D1235">
        <v>16</v>
      </c>
      <c r="E1235">
        <v>2</v>
      </c>
      <c r="F1235">
        <v>0</v>
      </c>
      <c r="G1235">
        <v>3</v>
      </c>
      <c r="H1235">
        <v>4</v>
      </c>
      <c r="I1235">
        <v>1</v>
      </c>
      <c r="J1235">
        <v>1</v>
      </c>
      <c r="K1235">
        <v>0</v>
      </c>
      <c r="L1235">
        <v>2</v>
      </c>
      <c r="M1235">
        <v>2</v>
      </c>
      <c r="N1235">
        <v>10</v>
      </c>
      <c r="O1235">
        <v>0</v>
      </c>
      <c r="P1235">
        <v>0</v>
      </c>
      <c r="Q1235">
        <v>8</v>
      </c>
      <c r="R1235">
        <f t="array" ref="R1235">SUM(B1235:Q1235*TRANSPOSE($V$18:$V$33))+$V$17</f>
        <v>0.12990707062383477</v>
      </c>
      <c r="S1235" s="9">
        <f t="shared" si="19"/>
        <v>0.53242781868968914</v>
      </c>
    </row>
    <row r="1236" spans="1:19" x14ac:dyDescent="0.3">
      <c r="A1236">
        <v>0</v>
      </c>
      <c r="B1236">
        <v>47</v>
      </c>
      <c r="C1236">
        <v>2</v>
      </c>
      <c r="D1236">
        <v>2</v>
      </c>
      <c r="E1236">
        <v>3</v>
      </c>
      <c r="F1236">
        <v>0</v>
      </c>
      <c r="G1236">
        <v>3</v>
      </c>
      <c r="H1236">
        <v>2</v>
      </c>
      <c r="I1236">
        <v>1</v>
      </c>
      <c r="J1236">
        <v>7</v>
      </c>
      <c r="K1236">
        <v>0</v>
      </c>
      <c r="L1236">
        <v>4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f t="array" ref="R1236">SUM(B1236:Q1236*TRANSPOSE($V$18:$V$33))+$V$17</f>
        <v>0.1857028709985038</v>
      </c>
      <c r="S1236" s="9">
        <f t="shared" si="19"/>
        <v>0.54628798583239468</v>
      </c>
    </row>
    <row r="1237" spans="1:19" x14ac:dyDescent="0.3">
      <c r="A1237">
        <v>0</v>
      </c>
      <c r="B1237">
        <v>46</v>
      </c>
      <c r="C1237">
        <v>2</v>
      </c>
      <c r="D1237">
        <v>2</v>
      </c>
      <c r="E1237">
        <v>3</v>
      </c>
      <c r="F1237">
        <v>0</v>
      </c>
      <c r="G1237">
        <v>3</v>
      </c>
      <c r="H1237">
        <v>4</v>
      </c>
      <c r="I1237">
        <v>2</v>
      </c>
      <c r="J1237">
        <v>4</v>
      </c>
      <c r="K1237">
        <v>1</v>
      </c>
      <c r="L1237">
        <v>2</v>
      </c>
      <c r="M1237">
        <v>2</v>
      </c>
      <c r="N1237">
        <v>10</v>
      </c>
      <c r="O1237">
        <v>6</v>
      </c>
      <c r="P1237">
        <v>0</v>
      </c>
      <c r="Q1237">
        <v>3</v>
      </c>
      <c r="R1237">
        <f t="array" ref="R1237">SUM(B1237:Q1237*TRANSPOSE($V$18:$V$33))+$V$17</f>
        <v>0.14343731502016543</v>
      </c>
      <c r="S1237" s="9">
        <f t="shared" si="19"/>
        <v>0.53579427438833893</v>
      </c>
    </row>
    <row r="1238" spans="1:19" x14ac:dyDescent="0.3">
      <c r="A1238">
        <v>1</v>
      </c>
      <c r="B1238">
        <v>36</v>
      </c>
      <c r="C1238">
        <v>2</v>
      </c>
      <c r="D1238">
        <v>13</v>
      </c>
      <c r="E1238">
        <v>2</v>
      </c>
      <c r="F1238">
        <v>0</v>
      </c>
      <c r="G1238">
        <v>2</v>
      </c>
      <c r="H1238">
        <v>1</v>
      </c>
      <c r="I1238">
        <v>2</v>
      </c>
      <c r="J1238">
        <v>5</v>
      </c>
      <c r="K1238">
        <v>1</v>
      </c>
      <c r="L1238">
        <v>2</v>
      </c>
      <c r="M1238">
        <v>3</v>
      </c>
      <c r="N1238">
        <v>2</v>
      </c>
      <c r="O1238">
        <v>2</v>
      </c>
      <c r="P1238">
        <v>2</v>
      </c>
      <c r="Q1238">
        <v>2</v>
      </c>
      <c r="R1238">
        <f t="array" ref="R1238">SUM(B1238:Q1238*TRANSPOSE($V$18:$V$33))+$V$17</f>
        <v>0.50809988191862943</v>
      </c>
      <c r="S1238" s="9">
        <f t="shared" si="19"/>
        <v>0.62434858109810853</v>
      </c>
    </row>
    <row r="1239" spans="1:19" x14ac:dyDescent="0.3">
      <c r="A1239">
        <v>1</v>
      </c>
      <c r="B1239">
        <v>32</v>
      </c>
      <c r="C1239">
        <v>2</v>
      </c>
      <c r="D1239">
        <v>1</v>
      </c>
      <c r="E1239">
        <v>1</v>
      </c>
      <c r="F1239">
        <v>0</v>
      </c>
      <c r="G1239">
        <v>1</v>
      </c>
      <c r="H1239">
        <v>2</v>
      </c>
      <c r="I1239">
        <v>0</v>
      </c>
      <c r="J1239">
        <v>6</v>
      </c>
      <c r="K1239">
        <v>0</v>
      </c>
      <c r="L1239">
        <v>2</v>
      </c>
      <c r="M1239">
        <v>3</v>
      </c>
      <c r="N1239">
        <v>0</v>
      </c>
      <c r="O1239">
        <v>0</v>
      </c>
      <c r="P1239">
        <v>0</v>
      </c>
      <c r="Q1239">
        <v>0</v>
      </c>
      <c r="R1239">
        <f t="array" ref="R1239">SUM(B1239:Q1239*TRANSPOSE($V$18:$V$33))+$V$17</f>
        <v>0.52017453550651782</v>
      </c>
      <c r="S1239" s="9">
        <f t="shared" si="19"/>
        <v>0.62717596656582053</v>
      </c>
    </row>
    <row r="1240" spans="1:19" x14ac:dyDescent="0.3">
      <c r="A1240">
        <v>0</v>
      </c>
      <c r="B1240">
        <v>23</v>
      </c>
      <c r="C1240">
        <v>1</v>
      </c>
      <c r="D1240">
        <v>4</v>
      </c>
      <c r="E1240">
        <v>3</v>
      </c>
      <c r="F1240">
        <v>1</v>
      </c>
      <c r="G1240">
        <v>3</v>
      </c>
      <c r="H1240">
        <v>2</v>
      </c>
      <c r="I1240">
        <v>0</v>
      </c>
      <c r="J1240">
        <v>1</v>
      </c>
      <c r="K1240">
        <v>0</v>
      </c>
      <c r="L1240">
        <v>3</v>
      </c>
      <c r="M1240">
        <v>1</v>
      </c>
      <c r="N1240">
        <v>3</v>
      </c>
      <c r="O1240">
        <v>2</v>
      </c>
      <c r="P1240">
        <v>1</v>
      </c>
      <c r="Q1240">
        <v>2</v>
      </c>
      <c r="R1240">
        <f t="array" ref="R1240">SUM(B1240:Q1240*TRANSPOSE($V$18:$V$33))+$V$17</f>
        <v>0.25567835489490487</v>
      </c>
      <c r="S1240" s="9">
        <f t="shared" si="19"/>
        <v>0.56356712020613831</v>
      </c>
    </row>
    <row r="1241" spans="1:19" x14ac:dyDescent="0.3">
      <c r="A1241">
        <v>0</v>
      </c>
      <c r="B1241">
        <v>31</v>
      </c>
      <c r="C1241">
        <v>1</v>
      </c>
      <c r="D1241">
        <v>24</v>
      </c>
      <c r="E1241">
        <v>4</v>
      </c>
      <c r="F1241">
        <v>1</v>
      </c>
      <c r="G1241">
        <v>3</v>
      </c>
      <c r="H1241">
        <v>4</v>
      </c>
      <c r="I1241">
        <v>0</v>
      </c>
      <c r="J1241">
        <v>2</v>
      </c>
      <c r="K1241">
        <v>0</v>
      </c>
      <c r="L1241">
        <v>4</v>
      </c>
      <c r="M1241">
        <v>2</v>
      </c>
      <c r="N1241">
        <v>5</v>
      </c>
      <c r="O1241">
        <v>4</v>
      </c>
      <c r="P1241">
        <v>1</v>
      </c>
      <c r="Q1241">
        <v>4</v>
      </c>
      <c r="R1241">
        <f t="array" ref="R1241">SUM(B1241:Q1241*TRANSPOSE($V$18:$V$33))+$V$17</f>
        <v>7.9759360716050609E-2</v>
      </c>
      <c r="S1241" s="9">
        <f t="shared" si="19"/>
        <v>0.51992721203552617</v>
      </c>
    </row>
    <row r="1242" spans="1:19" x14ac:dyDescent="0.3">
      <c r="A1242">
        <v>0</v>
      </c>
      <c r="B1242">
        <v>39</v>
      </c>
      <c r="C1242">
        <v>1</v>
      </c>
      <c r="D1242">
        <v>1</v>
      </c>
      <c r="E1242">
        <v>4</v>
      </c>
      <c r="F1242">
        <v>0</v>
      </c>
      <c r="G1242">
        <v>3</v>
      </c>
      <c r="H1242">
        <v>4</v>
      </c>
      <c r="I1242">
        <v>1</v>
      </c>
      <c r="J1242">
        <v>1</v>
      </c>
      <c r="K1242">
        <v>1</v>
      </c>
      <c r="L1242">
        <v>4</v>
      </c>
      <c r="M1242">
        <v>3</v>
      </c>
      <c r="N1242">
        <v>9</v>
      </c>
      <c r="O1242">
        <v>8</v>
      </c>
      <c r="P1242">
        <v>5</v>
      </c>
      <c r="Q1242">
        <v>8</v>
      </c>
      <c r="R1242">
        <f t="array" ref="R1242">SUM(B1242:Q1242*TRANSPOSE($V$18:$V$33))+$V$17</f>
        <v>5.2930186975369553E-2</v>
      </c>
      <c r="S1242" s="9">
        <f t="shared" si="19"/>
        <v>0.51322808719880364</v>
      </c>
    </row>
    <row r="1243" spans="1:19" x14ac:dyDescent="0.3">
      <c r="A1243">
        <v>0</v>
      </c>
      <c r="B1243">
        <v>32</v>
      </c>
      <c r="C1243">
        <v>2</v>
      </c>
      <c r="D1243">
        <v>19</v>
      </c>
      <c r="E1243">
        <v>4</v>
      </c>
      <c r="F1243">
        <v>0</v>
      </c>
      <c r="G1243">
        <v>1</v>
      </c>
      <c r="H1243">
        <v>3</v>
      </c>
      <c r="I1243">
        <v>1</v>
      </c>
      <c r="J1243">
        <v>3</v>
      </c>
      <c r="K1243">
        <v>0</v>
      </c>
      <c r="L1243">
        <v>3</v>
      </c>
      <c r="M1243">
        <v>1</v>
      </c>
      <c r="N1243">
        <v>4</v>
      </c>
      <c r="O1243">
        <v>3</v>
      </c>
      <c r="P1243">
        <v>0</v>
      </c>
      <c r="Q1243">
        <v>2</v>
      </c>
      <c r="R1243">
        <f t="array" ref="R1243">SUM(B1243:Q1243*TRANSPOSE($V$18:$V$33))+$V$17</f>
        <v>0.29832821858605885</v>
      </c>
      <c r="S1243" s="9">
        <f t="shared" si="19"/>
        <v>0.57402622171231099</v>
      </c>
    </row>
    <row r="1244" spans="1:19" x14ac:dyDescent="0.3">
      <c r="A1244">
        <v>0</v>
      </c>
      <c r="B1244">
        <v>40</v>
      </c>
      <c r="C1244">
        <v>2</v>
      </c>
      <c r="D1244">
        <v>7</v>
      </c>
      <c r="E1244">
        <v>2</v>
      </c>
      <c r="F1244">
        <v>0</v>
      </c>
      <c r="G1244">
        <v>3</v>
      </c>
      <c r="H1244">
        <v>2</v>
      </c>
      <c r="I1244">
        <v>0</v>
      </c>
      <c r="J1244">
        <v>1</v>
      </c>
      <c r="K1244">
        <v>0</v>
      </c>
      <c r="L1244">
        <v>2</v>
      </c>
      <c r="M1244">
        <v>2</v>
      </c>
      <c r="N1244">
        <v>21</v>
      </c>
      <c r="O1244">
        <v>8</v>
      </c>
      <c r="P1244">
        <v>12</v>
      </c>
      <c r="Q1244">
        <v>8</v>
      </c>
      <c r="R1244">
        <f t="array" ref="R1244">SUM(B1244:Q1244*TRANSPOSE($V$18:$V$33))+$V$17</f>
        <v>0.29819132858263919</v>
      </c>
      <c r="S1244" s="9">
        <f t="shared" si="19"/>
        <v>0.57399275248393933</v>
      </c>
    </row>
    <row r="1245" spans="1:19" x14ac:dyDescent="0.3">
      <c r="A1245">
        <v>0</v>
      </c>
      <c r="B1245">
        <v>45</v>
      </c>
      <c r="C1245">
        <v>0</v>
      </c>
      <c r="D1245">
        <v>4</v>
      </c>
      <c r="E1245">
        <v>3</v>
      </c>
      <c r="F1245">
        <v>1</v>
      </c>
      <c r="G1245">
        <v>1</v>
      </c>
      <c r="H1245">
        <v>3</v>
      </c>
      <c r="I1245">
        <v>1</v>
      </c>
      <c r="J1245">
        <v>4</v>
      </c>
      <c r="K1245">
        <v>0</v>
      </c>
      <c r="L1245">
        <v>3</v>
      </c>
      <c r="M1245">
        <v>4</v>
      </c>
      <c r="N1245">
        <v>5</v>
      </c>
      <c r="O1245">
        <v>0</v>
      </c>
      <c r="P1245">
        <v>0</v>
      </c>
      <c r="Q1245">
        <v>3</v>
      </c>
      <c r="R1245">
        <f t="array" ref="R1245">SUM(B1245:Q1245*TRANSPOSE($V$18:$V$33))+$V$17</f>
        <v>3.8956538081154068E-2</v>
      </c>
      <c r="S1245" s="9">
        <f t="shared" si="19"/>
        <v>0.50973689360959729</v>
      </c>
    </row>
    <row r="1246" spans="1:19" x14ac:dyDescent="0.3">
      <c r="A1246">
        <v>0</v>
      </c>
      <c r="B1246">
        <v>30</v>
      </c>
      <c r="C1246">
        <v>1</v>
      </c>
      <c r="D1246">
        <v>2</v>
      </c>
      <c r="E1246">
        <v>4</v>
      </c>
      <c r="F1246">
        <v>1</v>
      </c>
      <c r="G1246">
        <v>2</v>
      </c>
      <c r="H1246">
        <v>1</v>
      </c>
      <c r="I1246">
        <v>0</v>
      </c>
      <c r="J1246">
        <v>0</v>
      </c>
      <c r="K1246">
        <v>0</v>
      </c>
      <c r="L1246">
        <v>4</v>
      </c>
      <c r="M1246">
        <v>3</v>
      </c>
      <c r="N1246">
        <v>9</v>
      </c>
      <c r="O1246">
        <v>7</v>
      </c>
      <c r="P1246">
        <v>0</v>
      </c>
      <c r="Q1246">
        <v>7</v>
      </c>
      <c r="R1246">
        <f t="array" ref="R1246">SUM(B1246:Q1246*TRANSPOSE($V$18:$V$33))+$V$17</f>
        <v>6.571138164704704E-2</v>
      </c>
      <c r="S1246" s="9">
        <f t="shared" si="19"/>
        <v>0.51642023522438307</v>
      </c>
    </row>
    <row r="1247" spans="1:19" x14ac:dyDescent="0.3">
      <c r="A1247">
        <v>0</v>
      </c>
      <c r="B1247">
        <v>24</v>
      </c>
      <c r="C1247">
        <v>0</v>
      </c>
      <c r="D1247">
        <v>10</v>
      </c>
      <c r="E1247">
        <v>1</v>
      </c>
      <c r="F1247">
        <v>0</v>
      </c>
      <c r="G1247">
        <v>3</v>
      </c>
      <c r="H1247">
        <v>4</v>
      </c>
      <c r="I1247">
        <v>1</v>
      </c>
      <c r="J1247">
        <v>0</v>
      </c>
      <c r="K1247">
        <v>0</v>
      </c>
      <c r="L1247">
        <v>4</v>
      </c>
      <c r="M1247">
        <v>3</v>
      </c>
      <c r="N1247">
        <v>2</v>
      </c>
      <c r="O1247">
        <v>2</v>
      </c>
      <c r="P1247">
        <v>2</v>
      </c>
      <c r="Q1247">
        <v>1</v>
      </c>
      <c r="R1247">
        <f t="array" ref="R1247">SUM(B1247:Q1247*TRANSPOSE($V$18:$V$33))+$V$17</f>
        <v>0.12224682174959323</v>
      </c>
      <c r="S1247" s="9">
        <f t="shared" si="19"/>
        <v>0.53052054503233381</v>
      </c>
    </row>
    <row r="1248" spans="1:19" x14ac:dyDescent="0.3">
      <c r="A1248">
        <v>1</v>
      </c>
      <c r="B1248">
        <v>30</v>
      </c>
      <c r="C1248">
        <v>0</v>
      </c>
      <c r="D1248">
        <v>8</v>
      </c>
      <c r="E1248">
        <v>3</v>
      </c>
      <c r="F1248">
        <v>1</v>
      </c>
      <c r="G1248">
        <v>2</v>
      </c>
      <c r="H1248">
        <v>4</v>
      </c>
      <c r="I1248">
        <v>2</v>
      </c>
      <c r="J1248">
        <v>6</v>
      </c>
      <c r="K1248">
        <v>0</v>
      </c>
      <c r="L1248">
        <v>3</v>
      </c>
      <c r="M1248">
        <v>2</v>
      </c>
      <c r="N1248">
        <v>4</v>
      </c>
      <c r="O1248">
        <v>2</v>
      </c>
      <c r="P1248">
        <v>1</v>
      </c>
      <c r="Q1248">
        <v>2</v>
      </c>
      <c r="R1248">
        <f t="array" ref="R1248">SUM(B1248:Q1248*TRANSPOSE($V$18:$V$33))+$V$17</f>
        <v>5.8835079770252485E-2</v>
      </c>
      <c r="S1248" s="9">
        <f t="shared" si="19"/>
        <v>0.51470300471265706</v>
      </c>
    </row>
    <row r="1249" spans="1:19" x14ac:dyDescent="0.3">
      <c r="A1249">
        <v>0</v>
      </c>
      <c r="B1249">
        <v>31</v>
      </c>
      <c r="C1249">
        <v>2</v>
      </c>
      <c r="D1249">
        <v>5</v>
      </c>
      <c r="E1249">
        <v>1</v>
      </c>
      <c r="F1249">
        <v>0</v>
      </c>
      <c r="G1249">
        <v>3</v>
      </c>
      <c r="H1249">
        <v>3</v>
      </c>
      <c r="I1249">
        <v>1</v>
      </c>
      <c r="J1249">
        <v>1</v>
      </c>
      <c r="K1249">
        <v>0</v>
      </c>
      <c r="L1249">
        <v>3</v>
      </c>
      <c r="M1249">
        <v>3</v>
      </c>
      <c r="N1249">
        <v>5</v>
      </c>
      <c r="O1249">
        <v>2</v>
      </c>
      <c r="P1249">
        <v>0</v>
      </c>
      <c r="Q1249">
        <v>2</v>
      </c>
      <c r="R1249">
        <f t="array" ref="R1249">SUM(B1249:Q1249*TRANSPOSE($V$18:$V$33))+$V$17</f>
        <v>0.1833623205545678</v>
      </c>
      <c r="S1249" s="9">
        <f t="shared" si="19"/>
        <v>0.54570786060294707</v>
      </c>
    </row>
    <row r="1250" spans="1:19" x14ac:dyDescent="0.3">
      <c r="A1250">
        <v>0</v>
      </c>
      <c r="B1250">
        <v>27</v>
      </c>
      <c r="C1250">
        <v>1</v>
      </c>
      <c r="D1250">
        <v>8</v>
      </c>
      <c r="E1250">
        <v>3</v>
      </c>
      <c r="F1250">
        <v>1</v>
      </c>
      <c r="G1250">
        <v>3</v>
      </c>
      <c r="H1250">
        <v>4</v>
      </c>
      <c r="I1250">
        <v>0</v>
      </c>
      <c r="J1250">
        <v>1</v>
      </c>
      <c r="K1250">
        <v>0</v>
      </c>
      <c r="L1250">
        <v>3</v>
      </c>
      <c r="M1250">
        <v>2</v>
      </c>
      <c r="N1250">
        <v>6</v>
      </c>
      <c r="O1250">
        <v>2</v>
      </c>
      <c r="P1250">
        <v>1</v>
      </c>
      <c r="Q1250">
        <v>4</v>
      </c>
      <c r="R1250">
        <f t="array" ref="R1250">SUM(B1250:Q1250*TRANSPOSE($V$18:$V$33))+$V$17</f>
        <v>0.12116997835894017</v>
      </c>
      <c r="S1250" s="9">
        <f t="shared" si="19"/>
        <v>0.53025235628974055</v>
      </c>
    </row>
    <row r="1251" spans="1:19" x14ac:dyDescent="0.3">
      <c r="A1251">
        <v>1</v>
      </c>
      <c r="B1251">
        <v>29</v>
      </c>
      <c r="C1251">
        <v>2</v>
      </c>
      <c r="D1251">
        <v>9</v>
      </c>
      <c r="E1251">
        <v>2</v>
      </c>
      <c r="F1251">
        <v>1</v>
      </c>
      <c r="G1251">
        <v>1</v>
      </c>
      <c r="H1251">
        <v>2</v>
      </c>
      <c r="I1251">
        <v>0</v>
      </c>
      <c r="J1251">
        <v>1</v>
      </c>
      <c r="K1251">
        <v>0</v>
      </c>
      <c r="L1251">
        <v>3</v>
      </c>
      <c r="M1251">
        <v>3</v>
      </c>
      <c r="N1251">
        <v>2</v>
      </c>
      <c r="O1251">
        <v>2</v>
      </c>
      <c r="P1251">
        <v>2</v>
      </c>
      <c r="Q1251">
        <v>2</v>
      </c>
      <c r="R1251">
        <f t="array" ref="R1251">SUM(B1251:Q1251*TRANSPOSE($V$18:$V$33))+$V$17</f>
        <v>0.38284114071785691</v>
      </c>
      <c r="S1251" s="9">
        <f t="shared" si="19"/>
        <v>0.59454859958841577</v>
      </c>
    </row>
    <row r="1252" spans="1:19" x14ac:dyDescent="0.3">
      <c r="A1252">
        <v>0</v>
      </c>
      <c r="B1252">
        <v>29</v>
      </c>
      <c r="C1252">
        <v>1</v>
      </c>
      <c r="D1252">
        <v>1</v>
      </c>
      <c r="E1252">
        <v>4</v>
      </c>
      <c r="F1252">
        <v>0</v>
      </c>
      <c r="G1252">
        <v>4</v>
      </c>
      <c r="H1252">
        <v>3</v>
      </c>
      <c r="I1252">
        <v>0</v>
      </c>
      <c r="J1252">
        <v>8</v>
      </c>
      <c r="K1252">
        <v>1</v>
      </c>
      <c r="L1252">
        <v>4</v>
      </c>
      <c r="M1252">
        <v>4</v>
      </c>
      <c r="N1252">
        <v>3</v>
      </c>
      <c r="O1252">
        <v>2</v>
      </c>
      <c r="P1252">
        <v>0</v>
      </c>
      <c r="Q1252">
        <v>2</v>
      </c>
      <c r="R1252">
        <f t="array" ref="R1252">SUM(B1252:Q1252*TRANSPOSE($V$18:$V$33))+$V$17</f>
        <v>0.29772368117595072</v>
      </c>
      <c r="S1252" s="9">
        <f t="shared" si="19"/>
        <v>0.57387840887024733</v>
      </c>
    </row>
    <row r="1253" spans="1:19" x14ac:dyDescent="0.3">
      <c r="A1253">
        <v>0</v>
      </c>
      <c r="B1253">
        <v>30</v>
      </c>
      <c r="C1253">
        <v>2</v>
      </c>
      <c r="D1253">
        <v>15</v>
      </c>
      <c r="E1253">
        <v>3</v>
      </c>
      <c r="F1253">
        <v>0</v>
      </c>
      <c r="G1253">
        <v>2</v>
      </c>
      <c r="H1253">
        <v>1</v>
      </c>
      <c r="I1253">
        <v>2</v>
      </c>
      <c r="J1253">
        <v>2</v>
      </c>
      <c r="K1253">
        <v>0</v>
      </c>
      <c r="L1253">
        <v>1</v>
      </c>
      <c r="M1253">
        <v>3</v>
      </c>
      <c r="N1253">
        <v>7</v>
      </c>
      <c r="O1253">
        <v>7</v>
      </c>
      <c r="P1253">
        <v>1</v>
      </c>
      <c r="Q1253">
        <v>7</v>
      </c>
      <c r="R1253">
        <f t="array" ref="R1253">SUM(B1253:Q1253*TRANSPOSE($V$18:$V$33))+$V$17</f>
        <v>0.17221230198278925</v>
      </c>
      <c r="S1253" s="9">
        <f t="shared" si="19"/>
        <v>0.54294255674912628</v>
      </c>
    </row>
    <row r="1254" spans="1:19" x14ac:dyDescent="0.3">
      <c r="A1254">
        <v>0</v>
      </c>
      <c r="B1254">
        <v>34</v>
      </c>
      <c r="C1254">
        <v>1</v>
      </c>
      <c r="D1254">
        <v>2</v>
      </c>
      <c r="E1254">
        <v>4</v>
      </c>
      <c r="F1254">
        <v>0</v>
      </c>
      <c r="G1254">
        <v>4</v>
      </c>
      <c r="H1254">
        <v>4</v>
      </c>
      <c r="I1254">
        <v>1</v>
      </c>
      <c r="J1254">
        <v>0</v>
      </c>
      <c r="K1254">
        <v>1</v>
      </c>
      <c r="L1254">
        <v>1</v>
      </c>
      <c r="M1254">
        <v>3</v>
      </c>
      <c r="N1254">
        <v>5</v>
      </c>
      <c r="O1254">
        <v>0</v>
      </c>
      <c r="P1254">
        <v>1</v>
      </c>
      <c r="Q1254">
        <v>2</v>
      </c>
      <c r="R1254">
        <f t="array" ref="R1254">SUM(B1254:Q1254*TRANSPOSE($V$18:$V$33))+$V$17</f>
        <v>0.17013787009670656</v>
      </c>
      <c r="S1254" s="9">
        <f t="shared" si="19"/>
        <v>0.5424277818683696</v>
      </c>
    </row>
    <row r="1255" spans="1:19" x14ac:dyDescent="0.3">
      <c r="A1255">
        <v>0</v>
      </c>
      <c r="B1255">
        <v>33</v>
      </c>
      <c r="C1255">
        <v>2</v>
      </c>
      <c r="D1255">
        <v>2</v>
      </c>
      <c r="E1255">
        <v>4</v>
      </c>
      <c r="F1255">
        <v>1</v>
      </c>
      <c r="G1255">
        <v>3</v>
      </c>
      <c r="H1255">
        <v>2</v>
      </c>
      <c r="I1255">
        <v>0</v>
      </c>
      <c r="J1255">
        <v>8</v>
      </c>
      <c r="K1255">
        <v>0</v>
      </c>
      <c r="L1255">
        <v>4</v>
      </c>
      <c r="M1255">
        <v>2</v>
      </c>
      <c r="N1255">
        <v>11</v>
      </c>
      <c r="O1255">
        <v>7</v>
      </c>
      <c r="P1255">
        <v>1</v>
      </c>
      <c r="Q1255">
        <v>7</v>
      </c>
      <c r="R1255">
        <f t="array" ref="R1255">SUM(B1255:Q1255*TRANSPOSE($V$18:$V$33))+$V$17</f>
        <v>0.14146591480479187</v>
      </c>
      <c r="S1255" s="9">
        <f t="shared" si="19"/>
        <v>0.53530396655451584</v>
      </c>
    </row>
    <row r="1256" spans="1:19" x14ac:dyDescent="0.3">
      <c r="A1256">
        <v>0</v>
      </c>
      <c r="B1256">
        <v>49</v>
      </c>
      <c r="C1256">
        <v>2</v>
      </c>
      <c r="D1256">
        <v>11</v>
      </c>
      <c r="E1256">
        <v>4</v>
      </c>
      <c r="F1256">
        <v>1</v>
      </c>
      <c r="G1256">
        <v>3</v>
      </c>
      <c r="H1256">
        <v>4</v>
      </c>
      <c r="I1256">
        <v>0</v>
      </c>
      <c r="J1256">
        <v>3</v>
      </c>
      <c r="K1256">
        <v>0</v>
      </c>
      <c r="L1256">
        <v>3</v>
      </c>
      <c r="M1256">
        <v>4</v>
      </c>
      <c r="N1256">
        <v>5</v>
      </c>
      <c r="O1256">
        <v>1</v>
      </c>
      <c r="P1256">
        <v>0</v>
      </c>
      <c r="Q1256">
        <v>4</v>
      </c>
      <c r="R1256">
        <f t="array" ref="R1256">SUM(B1256:Q1256*TRANSPOSE($V$18:$V$33))+$V$17</f>
        <v>-4.5060704162758314E-2</v>
      </c>
      <c r="S1256" s="9">
        <f t="shared" si="19"/>
        <v>0.48873789713201637</v>
      </c>
    </row>
    <row r="1257" spans="1:19" x14ac:dyDescent="0.3">
      <c r="A1257">
        <v>1</v>
      </c>
      <c r="B1257">
        <v>33</v>
      </c>
      <c r="C1257">
        <v>2</v>
      </c>
      <c r="D1257">
        <v>16</v>
      </c>
      <c r="E1257">
        <v>1</v>
      </c>
      <c r="F1257">
        <v>1</v>
      </c>
      <c r="G1257">
        <v>3</v>
      </c>
      <c r="H1257">
        <v>1</v>
      </c>
      <c r="I1257">
        <v>0</v>
      </c>
      <c r="J1257">
        <v>2</v>
      </c>
      <c r="K1257">
        <v>1</v>
      </c>
      <c r="L1257">
        <v>3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f t="array" ref="R1257">SUM(B1257:Q1257*TRANSPOSE($V$18:$V$33))+$V$17</f>
        <v>0.61223043384429676</v>
      </c>
      <c r="S1257" s="9">
        <f t="shared" si="19"/>
        <v>0.64843495524247952</v>
      </c>
    </row>
    <row r="1258" spans="1:19" x14ac:dyDescent="0.3">
      <c r="A1258">
        <v>0</v>
      </c>
      <c r="B1258">
        <v>38</v>
      </c>
      <c r="C1258">
        <v>1</v>
      </c>
      <c r="D1258">
        <v>2</v>
      </c>
      <c r="E1258">
        <v>3</v>
      </c>
      <c r="F1258">
        <v>1</v>
      </c>
      <c r="G1258">
        <v>2</v>
      </c>
      <c r="H1258">
        <v>2</v>
      </c>
      <c r="I1258">
        <v>1</v>
      </c>
      <c r="J1258">
        <v>4</v>
      </c>
      <c r="K1258">
        <v>0</v>
      </c>
      <c r="L1258">
        <v>2</v>
      </c>
      <c r="M1258">
        <v>2</v>
      </c>
      <c r="N1258">
        <v>6</v>
      </c>
      <c r="O1258">
        <v>1</v>
      </c>
      <c r="P1258">
        <v>0</v>
      </c>
      <c r="Q1258">
        <v>5</v>
      </c>
      <c r="R1258">
        <f t="array" ref="R1258">SUM(B1258:Q1258*TRANSPOSE($V$18:$V$33))+$V$17</f>
        <v>0.14467489001761136</v>
      </c>
      <c r="S1258" s="9">
        <f t="shared" si="19"/>
        <v>0.53610203693337244</v>
      </c>
    </row>
    <row r="1259" spans="1:19" x14ac:dyDescent="0.3">
      <c r="A1259">
        <v>1</v>
      </c>
      <c r="B1259">
        <v>31</v>
      </c>
      <c r="C1259">
        <v>2</v>
      </c>
      <c r="D1259">
        <v>16</v>
      </c>
      <c r="E1259">
        <v>1</v>
      </c>
      <c r="F1259">
        <v>0</v>
      </c>
      <c r="G1259">
        <v>3</v>
      </c>
      <c r="H1259">
        <v>3</v>
      </c>
      <c r="I1259">
        <v>1</v>
      </c>
      <c r="J1259">
        <v>2</v>
      </c>
      <c r="K1259">
        <v>0</v>
      </c>
      <c r="L1259">
        <v>1</v>
      </c>
      <c r="M1259">
        <v>3</v>
      </c>
      <c r="N1259">
        <v>1</v>
      </c>
      <c r="O1259">
        <v>0</v>
      </c>
      <c r="P1259">
        <v>0</v>
      </c>
      <c r="Q1259">
        <v>0</v>
      </c>
      <c r="R1259">
        <f t="array" ref="R1259">SUM(B1259:Q1259*TRANSPOSE($V$18:$V$33))+$V$17</f>
        <v>0.30956786411069204</v>
      </c>
      <c r="S1259" s="9">
        <f t="shared" si="19"/>
        <v>0.57677194302944224</v>
      </c>
    </row>
    <row r="1260" spans="1:19" x14ac:dyDescent="0.3">
      <c r="A1260">
        <v>0</v>
      </c>
      <c r="B1260">
        <v>29</v>
      </c>
      <c r="C1260">
        <v>1</v>
      </c>
      <c r="D1260">
        <v>4</v>
      </c>
      <c r="E1260">
        <v>4</v>
      </c>
      <c r="F1260">
        <v>1</v>
      </c>
      <c r="G1260">
        <v>2</v>
      </c>
      <c r="H1260">
        <v>1</v>
      </c>
      <c r="I1260">
        <v>2</v>
      </c>
      <c r="J1260">
        <v>1</v>
      </c>
      <c r="K1260">
        <v>0</v>
      </c>
      <c r="L1260">
        <v>3</v>
      </c>
      <c r="M1260">
        <v>3</v>
      </c>
      <c r="N1260">
        <v>1</v>
      </c>
      <c r="O1260">
        <v>0</v>
      </c>
      <c r="P1260">
        <v>0</v>
      </c>
      <c r="Q1260">
        <v>0</v>
      </c>
      <c r="R1260">
        <f t="array" ref="R1260">SUM(B1260:Q1260*TRANSPOSE($V$18:$V$33))+$V$17</f>
        <v>9.3779847886641732E-2</v>
      </c>
      <c r="S1260" s="9">
        <f t="shared" si="19"/>
        <v>0.52342536899334124</v>
      </c>
    </row>
    <row r="1261" spans="1:19" x14ac:dyDescent="0.3">
      <c r="A1261">
        <v>0</v>
      </c>
      <c r="B1261">
        <v>30</v>
      </c>
      <c r="C1261">
        <v>1</v>
      </c>
      <c r="D1261">
        <v>16</v>
      </c>
      <c r="E1261">
        <v>3</v>
      </c>
      <c r="F1261">
        <v>0</v>
      </c>
      <c r="G1261">
        <v>4</v>
      </c>
      <c r="H1261">
        <v>3</v>
      </c>
      <c r="I1261">
        <v>1</v>
      </c>
      <c r="J1261">
        <v>3</v>
      </c>
      <c r="K1261">
        <v>0</v>
      </c>
      <c r="L1261">
        <v>3</v>
      </c>
      <c r="M1261">
        <v>3</v>
      </c>
      <c r="N1261">
        <v>7</v>
      </c>
      <c r="O1261">
        <v>0</v>
      </c>
      <c r="P1261">
        <v>1</v>
      </c>
      <c r="Q1261">
        <v>7</v>
      </c>
      <c r="R1261">
        <f t="array" ref="R1261">SUM(B1261:Q1261*TRANSPOSE($V$18:$V$33))+$V$17</f>
        <v>6.3260766726544571E-2</v>
      </c>
      <c r="S1261" s="9">
        <f t="shared" si="19"/>
        <v>0.51580828137713197</v>
      </c>
    </row>
    <row r="1262" spans="1:19" x14ac:dyDescent="0.3">
      <c r="A1262">
        <v>0</v>
      </c>
      <c r="B1262">
        <v>32</v>
      </c>
      <c r="C1262">
        <v>1</v>
      </c>
      <c r="D1262">
        <v>5</v>
      </c>
      <c r="E1262">
        <v>2</v>
      </c>
      <c r="F1262">
        <v>0</v>
      </c>
      <c r="G1262">
        <v>3</v>
      </c>
      <c r="H1262">
        <v>2</v>
      </c>
      <c r="I1262">
        <v>0</v>
      </c>
      <c r="J1262">
        <v>2</v>
      </c>
      <c r="K1262">
        <v>0</v>
      </c>
      <c r="L1262">
        <v>2</v>
      </c>
      <c r="M1262">
        <v>3</v>
      </c>
      <c r="N1262">
        <v>7</v>
      </c>
      <c r="O1262">
        <v>7</v>
      </c>
      <c r="P1262">
        <v>0</v>
      </c>
      <c r="Q1262">
        <v>7</v>
      </c>
      <c r="R1262">
        <f t="array" ref="R1262">SUM(B1262:Q1262*TRANSPOSE($V$18:$V$33))+$V$17</f>
        <v>0.14679420140534327</v>
      </c>
      <c r="S1262" s="9">
        <f t="shared" si="19"/>
        <v>0.53662900740011066</v>
      </c>
    </row>
    <row r="1263" spans="1:19" x14ac:dyDescent="0.3">
      <c r="A1263">
        <v>0</v>
      </c>
      <c r="B1263">
        <v>38</v>
      </c>
      <c r="C1263">
        <v>1</v>
      </c>
      <c r="D1263">
        <v>18</v>
      </c>
      <c r="E1263">
        <v>2</v>
      </c>
      <c r="F1263">
        <v>0</v>
      </c>
      <c r="G1263">
        <v>1</v>
      </c>
      <c r="H1263">
        <v>4</v>
      </c>
      <c r="I1263">
        <v>1</v>
      </c>
      <c r="J1263">
        <v>3</v>
      </c>
      <c r="K1263">
        <v>1</v>
      </c>
      <c r="L1263">
        <v>3</v>
      </c>
      <c r="M1263">
        <v>3</v>
      </c>
      <c r="N1263">
        <v>1</v>
      </c>
      <c r="O1263">
        <v>0</v>
      </c>
      <c r="P1263">
        <v>1</v>
      </c>
      <c r="Q1263">
        <v>0</v>
      </c>
      <c r="R1263">
        <f t="array" ref="R1263">SUM(B1263:Q1263*TRANSPOSE($V$18:$V$33))+$V$17</f>
        <v>0.47171901658212906</v>
      </c>
      <c r="S1263" s="9">
        <f t="shared" si="19"/>
        <v>0.61577897200710885</v>
      </c>
    </row>
    <row r="1264" spans="1:19" x14ac:dyDescent="0.3">
      <c r="A1264">
        <v>1</v>
      </c>
      <c r="B1264">
        <v>43</v>
      </c>
      <c r="C1264">
        <v>1</v>
      </c>
      <c r="D1264">
        <v>17</v>
      </c>
      <c r="E1264">
        <v>3</v>
      </c>
      <c r="F1264">
        <v>0</v>
      </c>
      <c r="G1264">
        <v>2</v>
      </c>
      <c r="H1264">
        <v>3</v>
      </c>
      <c r="I1264">
        <v>1</v>
      </c>
      <c r="J1264">
        <v>9</v>
      </c>
      <c r="K1264">
        <v>1</v>
      </c>
      <c r="L1264">
        <v>4</v>
      </c>
      <c r="M1264">
        <v>3</v>
      </c>
      <c r="N1264">
        <v>1</v>
      </c>
      <c r="O1264">
        <v>0</v>
      </c>
      <c r="P1264">
        <v>0</v>
      </c>
      <c r="Q1264">
        <v>0</v>
      </c>
      <c r="R1264">
        <f t="array" ref="R1264">SUM(B1264:Q1264*TRANSPOSE($V$18:$V$33))+$V$17</f>
        <v>0.42750393066165432</v>
      </c>
      <c r="S1264" s="9">
        <f t="shared" si="19"/>
        <v>0.60526688274211871</v>
      </c>
    </row>
    <row r="1265" spans="1:19" x14ac:dyDescent="0.3">
      <c r="A1265">
        <v>0</v>
      </c>
      <c r="B1265">
        <v>42</v>
      </c>
      <c r="C1265">
        <v>1</v>
      </c>
      <c r="D1265">
        <v>12</v>
      </c>
      <c r="E1265">
        <v>2</v>
      </c>
      <c r="F1265">
        <v>0</v>
      </c>
      <c r="G1265">
        <v>3</v>
      </c>
      <c r="H1265">
        <v>2</v>
      </c>
      <c r="I1265">
        <v>2</v>
      </c>
      <c r="J1265">
        <v>8</v>
      </c>
      <c r="K1265">
        <v>0</v>
      </c>
      <c r="L1265">
        <v>2</v>
      </c>
      <c r="M1265">
        <v>2</v>
      </c>
      <c r="N1265">
        <v>5</v>
      </c>
      <c r="O1265">
        <v>3</v>
      </c>
      <c r="P1265">
        <v>0</v>
      </c>
      <c r="Q1265">
        <v>4</v>
      </c>
      <c r="R1265">
        <f t="array" ref="R1265">SUM(B1265:Q1265*TRANSPOSE($V$18:$V$33))+$V$17</f>
        <v>0.13818491637696328</v>
      </c>
      <c r="S1265" s="9">
        <f t="shared" si="19"/>
        <v>0.53448779711179928</v>
      </c>
    </row>
    <row r="1266" spans="1:19" x14ac:dyDescent="0.3">
      <c r="A1266">
        <v>0</v>
      </c>
      <c r="B1266">
        <v>55</v>
      </c>
      <c r="C1266">
        <v>1</v>
      </c>
      <c r="D1266">
        <v>2</v>
      </c>
      <c r="E1266">
        <v>3</v>
      </c>
      <c r="F1266">
        <v>0</v>
      </c>
      <c r="G1266">
        <v>2</v>
      </c>
      <c r="H1266">
        <v>1</v>
      </c>
      <c r="I1266">
        <v>1</v>
      </c>
      <c r="J1266">
        <v>8</v>
      </c>
      <c r="K1266">
        <v>0</v>
      </c>
      <c r="L1266">
        <v>2</v>
      </c>
      <c r="M1266">
        <v>3</v>
      </c>
      <c r="N1266">
        <v>1</v>
      </c>
      <c r="O1266">
        <v>0</v>
      </c>
      <c r="P1266">
        <v>0</v>
      </c>
      <c r="Q1266">
        <v>0</v>
      </c>
      <c r="R1266">
        <f t="array" ref="R1266">SUM(B1266:Q1266*TRANSPOSE($V$18:$V$33))+$V$17</f>
        <v>0.19128612239926301</v>
      </c>
      <c r="S1266" s="9">
        <f t="shared" si="19"/>
        <v>0.54767133158540582</v>
      </c>
    </row>
    <row r="1267" spans="1:19" x14ac:dyDescent="0.3">
      <c r="A1267">
        <v>0</v>
      </c>
      <c r="B1267">
        <v>33</v>
      </c>
      <c r="C1267">
        <v>1</v>
      </c>
      <c r="D1267">
        <v>4</v>
      </c>
      <c r="E1267">
        <v>4</v>
      </c>
      <c r="F1267">
        <v>0</v>
      </c>
      <c r="G1267">
        <v>3</v>
      </c>
      <c r="H1267">
        <v>2</v>
      </c>
      <c r="I1267">
        <v>2</v>
      </c>
      <c r="J1267">
        <v>5</v>
      </c>
      <c r="K1267">
        <v>0</v>
      </c>
      <c r="L1267">
        <v>4</v>
      </c>
      <c r="M1267">
        <v>2</v>
      </c>
      <c r="N1267">
        <v>9</v>
      </c>
      <c r="O1267">
        <v>8</v>
      </c>
      <c r="P1267">
        <v>1</v>
      </c>
      <c r="Q1267">
        <v>7</v>
      </c>
      <c r="R1267">
        <f t="array" ref="R1267">SUM(B1267:Q1267*TRANSPOSE($V$18:$V$33))+$V$17</f>
        <v>-5.8802145582366627E-2</v>
      </c>
      <c r="S1267" s="9">
        <f t="shared" si="19"/>
        <v>0.48530522086568695</v>
      </c>
    </row>
    <row r="1268" spans="1:19" x14ac:dyDescent="0.3">
      <c r="A1268">
        <v>0</v>
      </c>
      <c r="B1268">
        <v>41</v>
      </c>
      <c r="C1268">
        <v>1</v>
      </c>
      <c r="D1268">
        <v>9</v>
      </c>
      <c r="E1268">
        <v>3</v>
      </c>
      <c r="F1268">
        <v>0</v>
      </c>
      <c r="G1268">
        <v>3</v>
      </c>
      <c r="H1268">
        <v>1</v>
      </c>
      <c r="I1268">
        <v>2</v>
      </c>
      <c r="J1268">
        <v>1</v>
      </c>
      <c r="K1268">
        <v>0</v>
      </c>
      <c r="L1268">
        <v>2</v>
      </c>
      <c r="M1268">
        <v>3</v>
      </c>
      <c r="N1268">
        <v>5</v>
      </c>
      <c r="O1268">
        <v>3</v>
      </c>
      <c r="P1268">
        <v>0</v>
      </c>
      <c r="Q1268">
        <v>4</v>
      </c>
      <c r="R1268">
        <f t="array" ref="R1268">SUM(B1268:Q1268*TRANSPOSE($V$18:$V$33))+$V$17</f>
        <v>7.0283284982355365E-3</v>
      </c>
      <c r="S1268" s="9">
        <f t="shared" si="19"/>
        <v>0.50175689271212398</v>
      </c>
    </row>
    <row r="1269" spans="1:19" x14ac:dyDescent="0.3">
      <c r="A1269">
        <v>0</v>
      </c>
      <c r="B1269">
        <v>34</v>
      </c>
      <c r="C1269">
        <v>2</v>
      </c>
      <c r="D1269">
        <v>10</v>
      </c>
      <c r="E1269">
        <v>4</v>
      </c>
      <c r="F1269">
        <v>0</v>
      </c>
      <c r="G1269">
        <v>3</v>
      </c>
      <c r="H1269">
        <v>3</v>
      </c>
      <c r="I1269">
        <v>2</v>
      </c>
      <c r="J1269">
        <v>1</v>
      </c>
      <c r="K1269">
        <v>1</v>
      </c>
      <c r="L1269">
        <v>3</v>
      </c>
      <c r="M1269">
        <v>3</v>
      </c>
      <c r="N1269">
        <v>15</v>
      </c>
      <c r="O1269">
        <v>14</v>
      </c>
      <c r="P1269">
        <v>0</v>
      </c>
      <c r="Q1269">
        <v>7</v>
      </c>
      <c r="R1269">
        <f t="array" ref="R1269">SUM(B1269:Q1269*TRANSPOSE($V$18:$V$33))+$V$17</f>
        <v>3.8257544407324651E-2</v>
      </c>
      <c r="S1269" s="9">
        <f t="shared" si="19"/>
        <v>0.50956222839094956</v>
      </c>
    </row>
    <row r="1270" spans="1:19" x14ac:dyDescent="0.3">
      <c r="A1270">
        <v>0</v>
      </c>
      <c r="B1270">
        <v>53</v>
      </c>
      <c r="C1270">
        <v>1</v>
      </c>
      <c r="D1270">
        <v>1</v>
      </c>
      <c r="E1270">
        <v>1</v>
      </c>
      <c r="F1270">
        <v>1</v>
      </c>
      <c r="G1270">
        <v>2</v>
      </c>
      <c r="H1270">
        <v>3</v>
      </c>
      <c r="I1270">
        <v>1</v>
      </c>
      <c r="J1270">
        <v>4</v>
      </c>
      <c r="K1270">
        <v>1</v>
      </c>
      <c r="L1270">
        <v>4</v>
      </c>
      <c r="M1270">
        <v>2</v>
      </c>
      <c r="N1270">
        <v>3</v>
      </c>
      <c r="O1270">
        <v>2</v>
      </c>
      <c r="P1270">
        <v>0</v>
      </c>
      <c r="Q1270">
        <v>2</v>
      </c>
      <c r="R1270">
        <f t="array" ref="R1270">SUM(B1270:Q1270*TRANSPOSE($V$18:$V$33))+$V$17</f>
        <v>0.27163969954837885</v>
      </c>
      <c r="S1270" s="9">
        <f t="shared" si="19"/>
        <v>0.56748849154806713</v>
      </c>
    </row>
    <row r="1271" spans="1:19" x14ac:dyDescent="0.3">
      <c r="A1271">
        <v>0</v>
      </c>
      <c r="B1271">
        <v>43</v>
      </c>
      <c r="C1271">
        <v>0</v>
      </c>
      <c r="D1271">
        <v>2</v>
      </c>
      <c r="E1271">
        <v>2</v>
      </c>
      <c r="F1271">
        <v>0</v>
      </c>
      <c r="G1271">
        <v>3</v>
      </c>
      <c r="H1271">
        <v>4</v>
      </c>
      <c r="I1271">
        <v>0</v>
      </c>
      <c r="J1271">
        <v>0</v>
      </c>
      <c r="K1271">
        <v>0</v>
      </c>
      <c r="L1271">
        <v>2</v>
      </c>
      <c r="M1271">
        <v>3</v>
      </c>
      <c r="N1271">
        <v>9</v>
      </c>
      <c r="O1271">
        <v>7</v>
      </c>
      <c r="P1271">
        <v>1</v>
      </c>
      <c r="Q1271">
        <v>8</v>
      </c>
      <c r="R1271">
        <f t="array" ref="R1271">SUM(B1271:Q1271*TRANSPOSE($V$18:$V$33))+$V$17</f>
        <v>-7.3831944952968853E-2</v>
      </c>
      <c r="S1271" s="9">
        <f t="shared" si="19"/>
        <v>0.48155230517132869</v>
      </c>
    </row>
    <row r="1272" spans="1:19" x14ac:dyDescent="0.3">
      <c r="A1272">
        <v>0</v>
      </c>
      <c r="B1272">
        <v>34</v>
      </c>
      <c r="C1272">
        <v>2</v>
      </c>
      <c r="D1272">
        <v>3</v>
      </c>
      <c r="E1272">
        <v>4</v>
      </c>
      <c r="F1272">
        <v>1</v>
      </c>
      <c r="G1272">
        <v>1</v>
      </c>
      <c r="H1272">
        <v>4</v>
      </c>
      <c r="I1272">
        <v>0</v>
      </c>
      <c r="J1272">
        <v>5</v>
      </c>
      <c r="K1272">
        <v>0</v>
      </c>
      <c r="L1272">
        <v>1</v>
      </c>
      <c r="M1272">
        <v>3</v>
      </c>
      <c r="N1272">
        <v>2</v>
      </c>
      <c r="O1272">
        <v>2</v>
      </c>
      <c r="P1272">
        <v>2</v>
      </c>
      <c r="Q1272">
        <v>2</v>
      </c>
      <c r="R1272">
        <f t="array" ref="R1272">SUM(B1272:Q1272*TRANSPOSE($V$18:$V$33))+$V$17</f>
        <v>0.26848834908084163</v>
      </c>
      <c r="S1272" s="9">
        <f t="shared" si="19"/>
        <v>0.56671492370903875</v>
      </c>
    </row>
    <row r="1273" spans="1:19" x14ac:dyDescent="0.3">
      <c r="A1273">
        <v>1</v>
      </c>
      <c r="B1273">
        <v>21</v>
      </c>
      <c r="C1273">
        <v>2</v>
      </c>
      <c r="D1273">
        <v>7</v>
      </c>
      <c r="E1273">
        <v>2</v>
      </c>
      <c r="F1273">
        <v>0</v>
      </c>
      <c r="G1273">
        <v>3</v>
      </c>
      <c r="H1273">
        <v>2</v>
      </c>
      <c r="I1273">
        <v>0</v>
      </c>
      <c r="J1273">
        <v>1</v>
      </c>
      <c r="K1273">
        <v>0</v>
      </c>
      <c r="L1273">
        <v>2</v>
      </c>
      <c r="M1273">
        <v>3</v>
      </c>
      <c r="N1273">
        <v>1</v>
      </c>
      <c r="O1273">
        <v>0</v>
      </c>
      <c r="P1273">
        <v>1</v>
      </c>
      <c r="Q1273">
        <v>0</v>
      </c>
      <c r="R1273">
        <f t="array" ref="R1273">SUM(B1273:Q1273*TRANSPOSE($V$18:$V$33))+$V$17</f>
        <v>0.39524277829745852</v>
      </c>
      <c r="S1273" s="9">
        <f t="shared" si="19"/>
        <v>0.59753429655104429</v>
      </c>
    </row>
    <row r="1274" spans="1:19" x14ac:dyDescent="0.3">
      <c r="A1274">
        <v>0</v>
      </c>
      <c r="B1274">
        <v>38</v>
      </c>
      <c r="C1274">
        <v>1</v>
      </c>
      <c r="D1274">
        <v>6</v>
      </c>
      <c r="E1274">
        <v>4</v>
      </c>
      <c r="F1274">
        <v>1</v>
      </c>
      <c r="G1274">
        <v>2</v>
      </c>
      <c r="H1274">
        <v>3</v>
      </c>
      <c r="I1274">
        <v>1</v>
      </c>
      <c r="J1274">
        <v>1</v>
      </c>
      <c r="K1274">
        <v>0</v>
      </c>
      <c r="L1274">
        <v>2</v>
      </c>
      <c r="M1274">
        <v>3</v>
      </c>
      <c r="N1274">
        <v>5</v>
      </c>
      <c r="O1274">
        <v>4</v>
      </c>
      <c r="P1274">
        <v>0</v>
      </c>
      <c r="Q1274">
        <v>4</v>
      </c>
      <c r="R1274">
        <f t="array" ref="R1274">SUM(B1274:Q1274*TRANSPOSE($V$18:$V$33))+$V$17</f>
        <v>-1.6323771650681329E-2</v>
      </c>
      <c r="S1274" s="9">
        <f t="shared" si="19"/>
        <v>0.49591957080553783</v>
      </c>
    </row>
    <row r="1275" spans="1:19" x14ac:dyDescent="0.3">
      <c r="A1275">
        <v>1</v>
      </c>
      <c r="B1275">
        <v>22</v>
      </c>
      <c r="C1275">
        <v>1</v>
      </c>
      <c r="D1275">
        <v>8</v>
      </c>
      <c r="E1275">
        <v>3</v>
      </c>
      <c r="F1275">
        <v>1</v>
      </c>
      <c r="G1275">
        <v>3</v>
      </c>
      <c r="H1275">
        <v>1</v>
      </c>
      <c r="I1275">
        <v>1</v>
      </c>
      <c r="J1275">
        <v>1</v>
      </c>
      <c r="K1275">
        <v>1</v>
      </c>
      <c r="L1275">
        <v>3</v>
      </c>
      <c r="M1275">
        <v>3</v>
      </c>
      <c r="N1275">
        <v>1</v>
      </c>
      <c r="O1275">
        <v>0</v>
      </c>
      <c r="P1275">
        <v>0</v>
      </c>
      <c r="Q1275">
        <v>0</v>
      </c>
      <c r="R1275">
        <f t="array" ref="R1275">SUM(B1275:Q1275*TRANSPOSE($V$18:$V$33))+$V$17</f>
        <v>0.42124162756576911</v>
      </c>
      <c r="S1275" s="9">
        <f t="shared" si="19"/>
        <v>0.60376987355501799</v>
      </c>
    </row>
    <row r="1276" spans="1:19" x14ac:dyDescent="0.3">
      <c r="A1276">
        <v>0</v>
      </c>
      <c r="B1276">
        <v>31</v>
      </c>
      <c r="C1276">
        <v>2</v>
      </c>
      <c r="D1276">
        <v>29</v>
      </c>
      <c r="E1276">
        <v>1</v>
      </c>
      <c r="F1276">
        <v>1</v>
      </c>
      <c r="G1276">
        <v>2</v>
      </c>
      <c r="H1276">
        <v>4</v>
      </c>
      <c r="I1276">
        <v>1</v>
      </c>
      <c r="J1276">
        <v>1</v>
      </c>
      <c r="K1276">
        <v>0</v>
      </c>
      <c r="L1276">
        <v>1</v>
      </c>
      <c r="M1276">
        <v>3</v>
      </c>
      <c r="N1276">
        <v>12</v>
      </c>
      <c r="O1276">
        <v>7</v>
      </c>
      <c r="P1276">
        <v>5</v>
      </c>
      <c r="Q1276">
        <v>7</v>
      </c>
      <c r="R1276">
        <f t="array" ref="R1276">SUM(B1276:Q1276*TRANSPOSE($V$18:$V$33))+$V$17</f>
        <v>0.25320745064768246</v>
      </c>
      <c r="S1276" s="9">
        <f t="shared" si="19"/>
        <v>0.56295934639209178</v>
      </c>
    </row>
    <row r="1277" spans="1:19" x14ac:dyDescent="0.3">
      <c r="A1277">
        <v>0</v>
      </c>
      <c r="B1277">
        <v>51</v>
      </c>
      <c r="C1277">
        <v>1</v>
      </c>
      <c r="D1277">
        <v>3</v>
      </c>
      <c r="E1277">
        <v>1</v>
      </c>
      <c r="F1277">
        <v>1</v>
      </c>
      <c r="G1277">
        <v>3</v>
      </c>
      <c r="H1277">
        <v>3</v>
      </c>
      <c r="I1277">
        <v>1</v>
      </c>
      <c r="J1277">
        <v>2</v>
      </c>
      <c r="K1277">
        <v>0</v>
      </c>
      <c r="L1277">
        <v>4</v>
      </c>
      <c r="M1277">
        <v>3</v>
      </c>
      <c r="N1277">
        <v>2</v>
      </c>
      <c r="O1277">
        <v>2</v>
      </c>
      <c r="P1277">
        <v>2</v>
      </c>
      <c r="Q1277">
        <v>2</v>
      </c>
      <c r="R1277">
        <f t="array" ref="R1277">SUM(B1277:Q1277*TRANSPOSE($V$18:$V$33))+$V$17</f>
        <v>-1.8526662299851449E-2</v>
      </c>
      <c r="S1277" s="9">
        <f t="shared" si="19"/>
        <v>0.49536894709015705</v>
      </c>
    </row>
    <row r="1278" spans="1:19" x14ac:dyDescent="0.3">
      <c r="A1278">
        <v>0</v>
      </c>
      <c r="B1278">
        <v>37</v>
      </c>
      <c r="C1278">
        <v>2</v>
      </c>
      <c r="D1278">
        <v>9</v>
      </c>
      <c r="E1278">
        <v>2</v>
      </c>
      <c r="F1278">
        <v>0</v>
      </c>
      <c r="G1278">
        <v>2</v>
      </c>
      <c r="H1278">
        <v>2</v>
      </c>
      <c r="I1278">
        <v>1</v>
      </c>
      <c r="J1278">
        <v>1</v>
      </c>
      <c r="K1278">
        <v>0</v>
      </c>
      <c r="L1278">
        <v>1</v>
      </c>
      <c r="M1278">
        <v>3</v>
      </c>
      <c r="N1278">
        <v>5</v>
      </c>
      <c r="O1278">
        <v>2</v>
      </c>
      <c r="P1278">
        <v>0</v>
      </c>
      <c r="Q1278">
        <v>3</v>
      </c>
      <c r="R1278">
        <f t="array" ref="R1278">SUM(B1278:Q1278*TRANSPOSE($V$18:$V$33))+$V$17</f>
        <v>0.24829284293604736</v>
      </c>
      <c r="S1278" s="9">
        <f t="shared" si="19"/>
        <v>0.56174992900203125</v>
      </c>
    </row>
    <row r="1279" spans="1:19" x14ac:dyDescent="0.3">
      <c r="A1279">
        <v>0</v>
      </c>
      <c r="B1279">
        <v>46</v>
      </c>
      <c r="C1279">
        <v>1</v>
      </c>
      <c r="D1279">
        <v>2</v>
      </c>
      <c r="E1279">
        <v>3</v>
      </c>
      <c r="F1279">
        <v>0</v>
      </c>
      <c r="G1279">
        <v>3</v>
      </c>
      <c r="H1279">
        <v>4</v>
      </c>
      <c r="I1279">
        <v>2</v>
      </c>
      <c r="J1279">
        <v>7</v>
      </c>
      <c r="K1279">
        <v>1</v>
      </c>
      <c r="L1279">
        <v>3</v>
      </c>
      <c r="M1279">
        <v>3</v>
      </c>
      <c r="N1279">
        <v>2</v>
      </c>
      <c r="O1279">
        <v>1</v>
      </c>
      <c r="P1279">
        <v>2</v>
      </c>
      <c r="Q1279">
        <v>2</v>
      </c>
      <c r="R1279">
        <f t="array" ref="R1279">SUM(B1279:Q1279*TRANSPOSE($V$18:$V$33))+$V$17</f>
        <v>0.16876619998418463</v>
      </c>
      <c r="S1279" s="9">
        <f t="shared" si="19"/>
        <v>0.54208734904889844</v>
      </c>
    </row>
    <row r="1280" spans="1:19" x14ac:dyDescent="0.3">
      <c r="A1280">
        <v>0</v>
      </c>
      <c r="B1280">
        <v>36</v>
      </c>
      <c r="C1280">
        <v>1</v>
      </c>
      <c r="D1280">
        <v>10</v>
      </c>
      <c r="E1280">
        <v>4</v>
      </c>
      <c r="F1280">
        <v>0</v>
      </c>
      <c r="G1280">
        <v>3</v>
      </c>
      <c r="H1280">
        <v>1</v>
      </c>
      <c r="I1280">
        <v>1</v>
      </c>
      <c r="J1280">
        <v>7</v>
      </c>
      <c r="K1280">
        <v>1</v>
      </c>
      <c r="L1280">
        <v>4</v>
      </c>
      <c r="M1280">
        <v>3</v>
      </c>
      <c r="N1280">
        <v>12</v>
      </c>
      <c r="O1280">
        <v>8</v>
      </c>
      <c r="P1280">
        <v>5</v>
      </c>
      <c r="Q1280">
        <v>7</v>
      </c>
      <c r="R1280">
        <f t="array" ref="R1280">SUM(B1280:Q1280*TRANSPOSE($V$18:$V$33))+$V$17</f>
        <v>0.32024580774736788</v>
      </c>
      <c r="S1280" s="9">
        <f t="shared" si="19"/>
        <v>0.57937606432675148</v>
      </c>
    </row>
    <row r="1281" spans="1:19" x14ac:dyDescent="0.3">
      <c r="A1281">
        <v>1</v>
      </c>
      <c r="B1281">
        <v>44</v>
      </c>
      <c r="C1281">
        <v>1</v>
      </c>
      <c r="D1281">
        <v>1</v>
      </c>
      <c r="E1281">
        <v>3</v>
      </c>
      <c r="F1281">
        <v>0</v>
      </c>
      <c r="G1281">
        <v>3</v>
      </c>
      <c r="H1281">
        <v>2</v>
      </c>
      <c r="I1281">
        <v>2</v>
      </c>
      <c r="J1281">
        <v>1</v>
      </c>
      <c r="K1281">
        <v>1</v>
      </c>
      <c r="L1281">
        <v>3</v>
      </c>
      <c r="M1281">
        <v>2</v>
      </c>
      <c r="N1281">
        <v>5</v>
      </c>
      <c r="O1281">
        <v>3</v>
      </c>
      <c r="P1281">
        <v>2</v>
      </c>
      <c r="Q1281">
        <v>3</v>
      </c>
      <c r="R1281">
        <f t="array" ref="R1281">SUM(B1281:Q1281*TRANSPOSE($V$18:$V$33))+$V$17</f>
        <v>0.17653431500933647</v>
      </c>
      <c r="S1281" s="9">
        <f t="shared" si="19"/>
        <v>0.5440147780853154</v>
      </c>
    </row>
    <row r="1282" spans="1:19" x14ac:dyDescent="0.3">
      <c r="A1282">
        <v>0</v>
      </c>
      <c r="B1282">
        <v>37</v>
      </c>
      <c r="C1282">
        <v>0</v>
      </c>
      <c r="D1282">
        <v>8</v>
      </c>
      <c r="E1282">
        <v>3</v>
      </c>
      <c r="F1282">
        <v>0</v>
      </c>
      <c r="G1282">
        <v>3</v>
      </c>
      <c r="H1282">
        <v>2</v>
      </c>
      <c r="I1282">
        <v>2</v>
      </c>
      <c r="J1282">
        <v>2</v>
      </c>
      <c r="K1282">
        <v>0</v>
      </c>
      <c r="L1282">
        <v>3</v>
      </c>
      <c r="M1282">
        <v>2</v>
      </c>
      <c r="N1282">
        <v>10</v>
      </c>
      <c r="O1282">
        <v>0</v>
      </c>
      <c r="P1282">
        <v>4</v>
      </c>
      <c r="Q1282">
        <v>7</v>
      </c>
      <c r="R1282">
        <f t="array" ref="R1282">SUM(B1282:Q1282*TRANSPOSE($V$18:$V$33))+$V$17</f>
        <v>3.1877649084551818E-2</v>
      </c>
      <c r="S1282" s="9">
        <f t="shared" si="19"/>
        <v>0.50796791138076003</v>
      </c>
    </row>
    <row r="1283" spans="1:19" x14ac:dyDescent="0.3">
      <c r="A1283">
        <v>1</v>
      </c>
      <c r="B1283">
        <v>35</v>
      </c>
      <c r="C1283">
        <v>2</v>
      </c>
      <c r="D1283">
        <v>27</v>
      </c>
      <c r="E1283">
        <v>3</v>
      </c>
      <c r="F1283">
        <v>0</v>
      </c>
      <c r="G1283">
        <v>3</v>
      </c>
      <c r="H1283">
        <v>4</v>
      </c>
      <c r="I1283">
        <v>0</v>
      </c>
      <c r="J1283">
        <v>1</v>
      </c>
      <c r="K1283">
        <v>1</v>
      </c>
      <c r="L1283">
        <v>4</v>
      </c>
      <c r="M1283">
        <v>3</v>
      </c>
      <c r="N1283">
        <v>10</v>
      </c>
      <c r="O1283">
        <v>7</v>
      </c>
      <c r="P1283">
        <v>7</v>
      </c>
      <c r="Q1283">
        <v>7</v>
      </c>
      <c r="R1283">
        <f t="array" ref="R1283">SUM(B1283:Q1283*TRANSPOSE($V$18:$V$33))+$V$17</f>
        <v>0.36602904451871821</v>
      </c>
      <c r="S1283" s="9">
        <f t="shared" ref="S1283:S1346" si="20">$X$1^R1283/(1+$X$1^R1283)</f>
        <v>0.59048993117811399</v>
      </c>
    </row>
    <row r="1284" spans="1:19" x14ac:dyDescent="0.3">
      <c r="A1284">
        <v>0</v>
      </c>
      <c r="B1284">
        <v>33</v>
      </c>
      <c r="C1284">
        <v>1</v>
      </c>
      <c r="D1284">
        <v>8</v>
      </c>
      <c r="E1284">
        <v>4</v>
      </c>
      <c r="F1284">
        <v>0</v>
      </c>
      <c r="G1284">
        <v>4</v>
      </c>
      <c r="H1284">
        <v>1</v>
      </c>
      <c r="I1284">
        <v>1</v>
      </c>
      <c r="J1284">
        <v>6</v>
      </c>
      <c r="K1284">
        <v>0</v>
      </c>
      <c r="L1284">
        <v>2</v>
      </c>
      <c r="M1284">
        <v>3</v>
      </c>
      <c r="N1284">
        <v>10</v>
      </c>
      <c r="O1284">
        <v>8</v>
      </c>
      <c r="P1284">
        <v>7</v>
      </c>
      <c r="Q1284">
        <v>6</v>
      </c>
      <c r="R1284">
        <f t="array" ref="R1284">SUM(B1284:Q1284*TRANSPOSE($V$18:$V$33))+$V$17</f>
        <v>0.115148174242379</v>
      </c>
      <c r="S1284" s="9">
        <f t="shared" si="20"/>
        <v>0.52875230325638412</v>
      </c>
    </row>
    <row r="1285" spans="1:19" x14ac:dyDescent="0.3">
      <c r="A1285">
        <v>0</v>
      </c>
      <c r="B1285">
        <v>28</v>
      </c>
      <c r="C1285">
        <v>1</v>
      </c>
      <c r="D1285">
        <v>1</v>
      </c>
      <c r="E1285">
        <v>3</v>
      </c>
      <c r="F1285">
        <v>0</v>
      </c>
      <c r="G1285">
        <v>3</v>
      </c>
      <c r="H1285">
        <v>4</v>
      </c>
      <c r="I1285">
        <v>1</v>
      </c>
      <c r="J1285">
        <v>1</v>
      </c>
      <c r="K1285">
        <v>0</v>
      </c>
      <c r="L1285">
        <v>3</v>
      </c>
      <c r="M1285">
        <v>4</v>
      </c>
      <c r="N1285">
        <v>5</v>
      </c>
      <c r="O1285">
        <v>3</v>
      </c>
      <c r="P1285">
        <v>0</v>
      </c>
      <c r="Q1285">
        <v>3</v>
      </c>
      <c r="R1285">
        <f t="array" ref="R1285">SUM(B1285:Q1285*TRANSPOSE($V$18:$V$33))+$V$17</f>
        <v>-1.846357508596308E-2</v>
      </c>
      <c r="S1285" s="9">
        <f t="shared" si="20"/>
        <v>0.49538471591007338</v>
      </c>
    </row>
    <row r="1286" spans="1:19" x14ac:dyDescent="0.3">
      <c r="A1286">
        <v>0</v>
      </c>
      <c r="B1286">
        <v>39</v>
      </c>
      <c r="C1286">
        <v>1</v>
      </c>
      <c r="D1286">
        <v>10</v>
      </c>
      <c r="E1286">
        <v>3</v>
      </c>
      <c r="F1286">
        <v>0</v>
      </c>
      <c r="G1286">
        <v>3</v>
      </c>
      <c r="H1286">
        <v>3</v>
      </c>
      <c r="I1286">
        <v>0</v>
      </c>
      <c r="J1286">
        <v>7</v>
      </c>
      <c r="K1286">
        <v>0</v>
      </c>
      <c r="L1286">
        <v>3</v>
      </c>
      <c r="M1286">
        <v>3</v>
      </c>
      <c r="N1286">
        <v>4</v>
      </c>
      <c r="O1286">
        <v>3</v>
      </c>
      <c r="P1286">
        <v>2</v>
      </c>
      <c r="Q1286">
        <v>2</v>
      </c>
      <c r="R1286">
        <f t="array" ref="R1286">SUM(B1286:Q1286*TRANSPOSE($V$18:$V$33))+$V$17</f>
        <v>0.19972705481169717</v>
      </c>
      <c r="S1286" s="9">
        <f t="shared" si="20"/>
        <v>0.54976131208144863</v>
      </c>
    </row>
    <row r="1287" spans="1:19" x14ac:dyDescent="0.3">
      <c r="A1287">
        <v>0</v>
      </c>
      <c r="B1287">
        <v>46</v>
      </c>
      <c r="C1287">
        <v>2</v>
      </c>
      <c r="D1287">
        <v>26</v>
      </c>
      <c r="E1287">
        <v>2</v>
      </c>
      <c r="F1287">
        <v>0</v>
      </c>
      <c r="G1287">
        <v>2</v>
      </c>
      <c r="H1287">
        <v>2</v>
      </c>
      <c r="I1287">
        <v>0</v>
      </c>
      <c r="J1287">
        <v>8</v>
      </c>
      <c r="K1287">
        <v>0</v>
      </c>
      <c r="L1287">
        <v>3</v>
      </c>
      <c r="M1287">
        <v>3</v>
      </c>
      <c r="N1287">
        <v>2</v>
      </c>
      <c r="O1287">
        <v>2</v>
      </c>
      <c r="P1287">
        <v>2</v>
      </c>
      <c r="Q1287">
        <v>2</v>
      </c>
      <c r="R1287">
        <f t="array" ref="R1287">SUM(B1287:Q1287*TRANSPOSE($V$18:$V$33))+$V$17</f>
        <v>0.4071852505712561</v>
      </c>
      <c r="S1287" s="9">
        <f t="shared" si="20"/>
        <v>0.60040263404834004</v>
      </c>
    </row>
    <row r="1288" spans="1:19" x14ac:dyDescent="0.3">
      <c r="A1288">
        <v>0</v>
      </c>
      <c r="B1288">
        <v>40</v>
      </c>
      <c r="C1288">
        <v>1</v>
      </c>
      <c r="D1288">
        <v>2</v>
      </c>
      <c r="E1288">
        <v>3</v>
      </c>
      <c r="F1288">
        <v>1</v>
      </c>
      <c r="G1288">
        <v>3</v>
      </c>
      <c r="H1288">
        <v>1</v>
      </c>
      <c r="I1288">
        <v>1</v>
      </c>
      <c r="J1288">
        <v>4</v>
      </c>
      <c r="K1288">
        <v>0</v>
      </c>
      <c r="L1288">
        <v>4</v>
      </c>
      <c r="M1288">
        <v>2</v>
      </c>
      <c r="N1288">
        <v>4</v>
      </c>
      <c r="O1288">
        <v>3</v>
      </c>
      <c r="P1288">
        <v>0</v>
      </c>
      <c r="Q1288">
        <v>2</v>
      </c>
      <c r="R1288">
        <f t="array" ref="R1288">SUM(B1288:Q1288*TRANSPOSE($V$18:$V$33))+$V$17</f>
        <v>7.5250371112403736E-2</v>
      </c>
      <c r="S1288" s="9">
        <f t="shared" si="20"/>
        <v>0.51880177261285676</v>
      </c>
    </row>
    <row r="1289" spans="1:19" x14ac:dyDescent="0.3">
      <c r="A1289">
        <v>0</v>
      </c>
      <c r="B1289">
        <v>42</v>
      </c>
      <c r="C1289">
        <v>1</v>
      </c>
      <c r="D1289">
        <v>13</v>
      </c>
      <c r="E1289">
        <v>2</v>
      </c>
      <c r="F1289">
        <v>0</v>
      </c>
      <c r="G1289">
        <v>4</v>
      </c>
      <c r="H1289">
        <v>1</v>
      </c>
      <c r="I1289">
        <v>1</v>
      </c>
      <c r="J1289">
        <v>5</v>
      </c>
      <c r="K1289">
        <v>0</v>
      </c>
      <c r="L1289">
        <v>3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f t="array" ref="R1289">SUM(B1289:Q1289*TRANSPOSE($V$18:$V$33))+$V$17</f>
        <v>0.19746408597524567</v>
      </c>
      <c r="S1289" s="9">
        <f t="shared" si="20"/>
        <v>0.54920116865532531</v>
      </c>
    </row>
    <row r="1290" spans="1:19" x14ac:dyDescent="0.3">
      <c r="A1290">
        <v>0</v>
      </c>
      <c r="B1290">
        <v>35</v>
      </c>
      <c r="C1290">
        <v>1</v>
      </c>
      <c r="D1290">
        <v>2</v>
      </c>
      <c r="E1290">
        <v>2</v>
      </c>
      <c r="F1290">
        <v>0</v>
      </c>
      <c r="G1290">
        <v>3</v>
      </c>
      <c r="H1290">
        <v>4</v>
      </c>
      <c r="I1290">
        <v>2</v>
      </c>
      <c r="J1290">
        <v>2</v>
      </c>
      <c r="K1290">
        <v>0</v>
      </c>
      <c r="L1290">
        <v>3</v>
      </c>
      <c r="M1290">
        <v>3</v>
      </c>
      <c r="N1290">
        <v>7</v>
      </c>
      <c r="O1290">
        <v>7</v>
      </c>
      <c r="P1290">
        <v>1</v>
      </c>
      <c r="Q1290">
        <v>7</v>
      </c>
      <c r="R1290">
        <f t="array" ref="R1290">SUM(B1290:Q1290*TRANSPOSE($V$18:$V$33))+$V$17</f>
        <v>-0.12106893319135392</v>
      </c>
      <c r="S1290" s="9">
        <f t="shared" si="20"/>
        <v>0.46977280999239734</v>
      </c>
    </row>
    <row r="1291" spans="1:19" x14ac:dyDescent="0.3">
      <c r="A1291">
        <v>0</v>
      </c>
      <c r="B1291">
        <v>38</v>
      </c>
      <c r="C1291">
        <v>0</v>
      </c>
      <c r="D1291">
        <v>2</v>
      </c>
      <c r="E1291">
        <v>1</v>
      </c>
      <c r="F1291">
        <v>0</v>
      </c>
      <c r="G1291">
        <v>3</v>
      </c>
      <c r="H1291">
        <v>2</v>
      </c>
      <c r="I1291">
        <v>2</v>
      </c>
      <c r="J1291">
        <v>5</v>
      </c>
      <c r="K1291">
        <v>0</v>
      </c>
      <c r="L1291">
        <v>4</v>
      </c>
      <c r="M1291">
        <v>3</v>
      </c>
      <c r="N1291">
        <v>11</v>
      </c>
      <c r="O1291">
        <v>10</v>
      </c>
      <c r="P1291">
        <v>3</v>
      </c>
      <c r="Q1291">
        <v>8</v>
      </c>
      <c r="R1291">
        <f t="array" ref="R1291">SUM(B1291:Q1291*TRANSPOSE($V$18:$V$33))+$V$17</f>
        <v>-5.093449700694086E-2</v>
      </c>
      <c r="S1291" s="9">
        <f t="shared" si="20"/>
        <v>0.48727044738279535</v>
      </c>
    </row>
    <row r="1292" spans="1:19" x14ac:dyDescent="0.3">
      <c r="A1292">
        <v>1</v>
      </c>
      <c r="B1292">
        <v>34</v>
      </c>
      <c r="C1292">
        <v>1</v>
      </c>
      <c r="D1292">
        <v>9</v>
      </c>
      <c r="E1292">
        <v>4</v>
      </c>
      <c r="F1292">
        <v>0</v>
      </c>
      <c r="G1292">
        <v>3</v>
      </c>
      <c r="H1292">
        <v>1</v>
      </c>
      <c r="I1292">
        <v>1</v>
      </c>
      <c r="J1292">
        <v>4</v>
      </c>
      <c r="K1292">
        <v>0</v>
      </c>
      <c r="L1292">
        <v>3</v>
      </c>
      <c r="M1292">
        <v>2</v>
      </c>
      <c r="N1292">
        <v>7</v>
      </c>
      <c r="O1292">
        <v>1</v>
      </c>
      <c r="P1292">
        <v>0</v>
      </c>
      <c r="Q1292">
        <v>7</v>
      </c>
      <c r="R1292">
        <f t="array" ref="R1292">SUM(B1292:Q1292*TRANSPOSE($V$18:$V$33))+$V$17</f>
        <v>0.13344065792679305</v>
      </c>
      <c r="S1292" s="9">
        <f t="shared" si="20"/>
        <v>0.53330730683319616</v>
      </c>
    </row>
    <row r="1293" spans="1:19" x14ac:dyDescent="0.3">
      <c r="A1293">
        <v>1</v>
      </c>
      <c r="B1293">
        <v>37</v>
      </c>
      <c r="C1293">
        <v>1</v>
      </c>
      <c r="D1293">
        <v>10</v>
      </c>
      <c r="E1293">
        <v>4</v>
      </c>
      <c r="F1293">
        <v>0</v>
      </c>
      <c r="G1293">
        <v>3</v>
      </c>
      <c r="H1293">
        <v>1</v>
      </c>
      <c r="I1293">
        <v>0</v>
      </c>
      <c r="J1293">
        <v>1</v>
      </c>
      <c r="K1293">
        <v>0</v>
      </c>
      <c r="L1293">
        <v>2</v>
      </c>
      <c r="M1293">
        <v>1</v>
      </c>
      <c r="N1293">
        <v>10</v>
      </c>
      <c r="O1293">
        <v>3</v>
      </c>
      <c r="P1293">
        <v>0</v>
      </c>
      <c r="Q1293">
        <v>8</v>
      </c>
      <c r="R1293">
        <f t="array" ref="R1293">SUM(B1293:Q1293*TRANSPOSE($V$18:$V$33))+$V$17</f>
        <v>0.17478605347326603</v>
      </c>
      <c r="S1293" s="9">
        <f t="shared" si="20"/>
        <v>0.54358111131873399</v>
      </c>
    </row>
    <row r="1294" spans="1:19" x14ac:dyDescent="0.3">
      <c r="A1294">
        <v>0</v>
      </c>
      <c r="B1294">
        <v>39</v>
      </c>
      <c r="C1294">
        <v>2</v>
      </c>
      <c r="D1294">
        <v>20</v>
      </c>
      <c r="E1294">
        <v>3</v>
      </c>
      <c r="F1294">
        <v>0</v>
      </c>
      <c r="G1294">
        <v>3</v>
      </c>
      <c r="H1294">
        <v>4</v>
      </c>
      <c r="I1294">
        <v>2</v>
      </c>
      <c r="J1294">
        <v>2</v>
      </c>
      <c r="K1294">
        <v>0</v>
      </c>
      <c r="L1294">
        <v>4</v>
      </c>
      <c r="M1294">
        <v>3</v>
      </c>
      <c r="N1294">
        <v>2</v>
      </c>
      <c r="O1294">
        <v>1</v>
      </c>
      <c r="P1294">
        <v>2</v>
      </c>
      <c r="Q1294">
        <v>2</v>
      </c>
      <c r="R1294">
        <f t="array" ref="R1294">SUM(B1294:Q1294*TRANSPOSE($V$18:$V$33))+$V$17</f>
        <v>9.5917768557727268E-3</v>
      </c>
      <c r="S1294" s="9">
        <f t="shared" si="20"/>
        <v>0.50239767720605721</v>
      </c>
    </row>
    <row r="1295" spans="1:19" x14ac:dyDescent="0.3">
      <c r="A1295">
        <v>0</v>
      </c>
      <c r="B1295">
        <v>43</v>
      </c>
      <c r="C1295">
        <v>1</v>
      </c>
      <c r="D1295">
        <v>9</v>
      </c>
      <c r="E1295">
        <v>1</v>
      </c>
      <c r="F1295">
        <v>0</v>
      </c>
      <c r="G1295">
        <v>3</v>
      </c>
      <c r="H1295">
        <v>3</v>
      </c>
      <c r="I1295">
        <v>0</v>
      </c>
      <c r="J1295">
        <v>4</v>
      </c>
      <c r="K1295">
        <v>0</v>
      </c>
      <c r="L1295">
        <v>3</v>
      </c>
      <c r="M1295">
        <v>2</v>
      </c>
      <c r="N1295">
        <v>3</v>
      </c>
      <c r="O1295">
        <v>2</v>
      </c>
      <c r="P1295">
        <v>1</v>
      </c>
      <c r="Q1295">
        <v>2</v>
      </c>
      <c r="R1295">
        <f t="array" ref="R1295">SUM(B1295:Q1295*TRANSPOSE($V$18:$V$33))+$V$17</f>
        <v>0.23534118440119778</v>
      </c>
      <c r="S1295" s="9">
        <f t="shared" si="20"/>
        <v>0.55855922338449615</v>
      </c>
    </row>
    <row r="1296" spans="1:19" x14ac:dyDescent="0.3">
      <c r="A1296">
        <v>0</v>
      </c>
      <c r="B1296">
        <v>41</v>
      </c>
      <c r="C1296">
        <v>1</v>
      </c>
      <c r="D1296">
        <v>5</v>
      </c>
      <c r="E1296">
        <v>2</v>
      </c>
      <c r="F1296">
        <v>0</v>
      </c>
      <c r="G1296">
        <v>4</v>
      </c>
      <c r="H1296">
        <v>2</v>
      </c>
      <c r="I1296">
        <v>0</v>
      </c>
      <c r="J1296">
        <v>3</v>
      </c>
      <c r="K1296">
        <v>0</v>
      </c>
      <c r="L1296">
        <v>1</v>
      </c>
      <c r="M1296">
        <v>1</v>
      </c>
      <c r="N1296">
        <v>3</v>
      </c>
      <c r="O1296">
        <v>2</v>
      </c>
      <c r="P1296">
        <v>1</v>
      </c>
      <c r="Q1296">
        <v>2</v>
      </c>
      <c r="R1296">
        <f t="array" ref="R1296">SUM(B1296:Q1296*TRANSPOSE($V$18:$V$33))+$V$17</f>
        <v>0.2302766759315038</v>
      </c>
      <c r="S1296" s="9">
        <f t="shared" si="20"/>
        <v>0.55731022515588657</v>
      </c>
    </row>
    <row r="1297" spans="1:19" x14ac:dyDescent="0.3">
      <c r="A1297">
        <v>0</v>
      </c>
      <c r="B1297">
        <v>41</v>
      </c>
      <c r="C1297">
        <v>2</v>
      </c>
      <c r="D1297">
        <v>4</v>
      </c>
      <c r="E1297">
        <v>3</v>
      </c>
      <c r="F1297">
        <v>1</v>
      </c>
      <c r="G1297">
        <v>3</v>
      </c>
      <c r="H1297">
        <v>3</v>
      </c>
      <c r="I1297">
        <v>2</v>
      </c>
      <c r="J1297">
        <v>0</v>
      </c>
      <c r="K1297">
        <v>1</v>
      </c>
      <c r="L1297">
        <v>4</v>
      </c>
      <c r="M1297">
        <v>4</v>
      </c>
      <c r="N1297">
        <v>22</v>
      </c>
      <c r="O1297">
        <v>14</v>
      </c>
      <c r="P1297">
        <v>13</v>
      </c>
      <c r="Q1297">
        <v>5</v>
      </c>
      <c r="R1297">
        <f t="array" ref="R1297">SUM(B1297:Q1297*TRANSPOSE($V$18:$V$33))+$V$17</f>
        <v>9.2093709221073627E-2</v>
      </c>
      <c r="S1297" s="9">
        <f t="shared" si="20"/>
        <v>0.52300478669161166</v>
      </c>
    </row>
    <row r="1298" spans="1:19" x14ac:dyDescent="0.3">
      <c r="A1298">
        <v>0</v>
      </c>
      <c r="B1298">
        <v>30</v>
      </c>
      <c r="C1298">
        <v>1</v>
      </c>
      <c r="D1298">
        <v>10</v>
      </c>
      <c r="E1298">
        <v>1</v>
      </c>
      <c r="F1298">
        <v>1</v>
      </c>
      <c r="G1298">
        <v>3</v>
      </c>
      <c r="H1298">
        <v>3</v>
      </c>
      <c r="I1298">
        <v>0</v>
      </c>
      <c r="J1298">
        <v>9</v>
      </c>
      <c r="K1298">
        <v>0</v>
      </c>
      <c r="L1298">
        <v>2</v>
      </c>
      <c r="M1298">
        <v>3</v>
      </c>
      <c r="N1298">
        <v>7</v>
      </c>
      <c r="O1298">
        <v>7</v>
      </c>
      <c r="P1298">
        <v>0</v>
      </c>
      <c r="Q1298">
        <v>2</v>
      </c>
      <c r="R1298">
        <f t="array" ref="R1298">SUM(B1298:Q1298*TRANSPOSE($V$18:$V$33))+$V$17</f>
        <v>0.28696449308777017</v>
      </c>
      <c r="S1298" s="9">
        <f t="shared" si="20"/>
        <v>0.57124554132351668</v>
      </c>
    </row>
    <row r="1299" spans="1:19" x14ac:dyDescent="0.3">
      <c r="A1299">
        <v>1</v>
      </c>
      <c r="B1299">
        <v>26</v>
      </c>
      <c r="C1299">
        <v>0</v>
      </c>
      <c r="D1299">
        <v>20</v>
      </c>
      <c r="E1299">
        <v>4</v>
      </c>
      <c r="F1299">
        <v>1</v>
      </c>
      <c r="G1299">
        <v>3</v>
      </c>
      <c r="H1299">
        <v>2</v>
      </c>
      <c r="I1299">
        <v>1</v>
      </c>
      <c r="J1299">
        <v>0</v>
      </c>
      <c r="K1299">
        <v>1</v>
      </c>
      <c r="L1299">
        <v>3</v>
      </c>
      <c r="M1299">
        <v>3</v>
      </c>
      <c r="N1299">
        <v>5</v>
      </c>
      <c r="O1299">
        <v>1</v>
      </c>
      <c r="P1299">
        <v>1</v>
      </c>
      <c r="Q1299">
        <v>4</v>
      </c>
      <c r="R1299">
        <f t="array" ref="R1299">SUM(B1299:Q1299*TRANSPOSE($V$18:$V$33))+$V$17</f>
        <v>0.27256193978336829</v>
      </c>
      <c r="S1299" s="9">
        <f t="shared" si="20"/>
        <v>0.56771481351153619</v>
      </c>
    </row>
    <row r="1300" spans="1:19" x14ac:dyDescent="0.3">
      <c r="A1300">
        <v>1</v>
      </c>
      <c r="B1300">
        <v>46</v>
      </c>
      <c r="C1300">
        <v>1</v>
      </c>
      <c r="D1300">
        <v>21</v>
      </c>
      <c r="E1300">
        <v>4</v>
      </c>
      <c r="F1300">
        <v>1</v>
      </c>
      <c r="G1300">
        <v>3</v>
      </c>
      <c r="H1300">
        <v>2</v>
      </c>
      <c r="I1300">
        <v>1</v>
      </c>
      <c r="J1300">
        <v>4</v>
      </c>
      <c r="K1300">
        <v>0</v>
      </c>
      <c r="L1300">
        <v>4</v>
      </c>
      <c r="M1300">
        <v>4</v>
      </c>
      <c r="N1300">
        <v>9</v>
      </c>
      <c r="O1300">
        <v>7</v>
      </c>
      <c r="P1300">
        <v>3</v>
      </c>
      <c r="Q1300">
        <v>7</v>
      </c>
      <c r="R1300">
        <f t="array" ref="R1300">SUM(B1300:Q1300*TRANSPOSE($V$18:$V$33))+$V$17</f>
        <v>-8.691723572768606E-2</v>
      </c>
      <c r="S1300" s="9">
        <f t="shared" si="20"/>
        <v>0.47828660917680244</v>
      </c>
    </row>
    <row r="1301" spans="1:19" x14ac:dyDescent="0.3">
      <c r="A1301">
        <v>0</v>
      </c>
      <c r="B1301">
        <v>40</v>
      </c>
      <c r="C1301">
        <v>1</v>
      </c>
      <c r="D1301">
        <v>1</v>
      </c>
      <c r="E1301">
        <v>3</v>
      </c>
      <c r="F1301">
        <v>1</v>
      </c>
      <c r="G1301">
        <v>3</v>
      </c>
      <c r="H1301">
        <v>4</v>
      </c>
      <c r="I1301">
        <v>2</v>
      </c>
      <c r="J1301">
        <v>4</v>
      </c>
      <c r="K1301">
        <v>0</v>
      </c>
      <c r="L1301">
        <v>4</v>
      </c>
      <c r="M1301">
        <v>3</v>
      </c>
      <c r="N1301">
        <v>5</v>
      </c>
      <c r="O1301">
        <v>3</v>
      </c>
      <c r="P1301">
        <v>0</v>
      </c>
      <c r="Q1301">
        <v>3</v>
      </c>
      <c r="R1301">
        <f t="array" ref="R1301">SUM(B1301:Q1301*TRANSPOSE($V$18:$V$33))+$V$17</f>
        <v>-0.1588834339178864</v>
      </c>
      <c r="S1301" s="9">
        <f t="shared" si="20"/>
        <v>0.46036658293577215</v>
      </c>
    </row>
    <row r="1302" spans="1:19" x14ac:dyDescent="0.3">
      <c r="A1302">
        <v>0</v>
      </c>
      <c r="B1302">
        <v>34</v>
      </c>
      <c r="C1302">
        <v>2</v>
      </c>
      <c r="D1302">
        <v>8</v>
      </c>
      <c r="E1302">
        <v>2</v>
      </c>
      <c r="F1302">
        <v>0</v>
      </c>
      <c r="G1302">
        <v>4</v>
      </c>
      <c r="H1302">
        <v>3</v>
      </c>
      <c r="I1302">
        <v>1</v>
      </c>
      <c r="J1302">
        <v>1</v>
      </c>
      <c r="K1302">
        <v>0</v>
      </c>
      <c r="L1302">
        <v>3</v>
      </c>
      <c r="M1302">
        <v>3</v>
      </c>
      <c r="N1302">
        <v>10</v>
      </c>
      <c r="O1302">
        <v>8</v>
      </c>
      <c r="P1302">
        <v>4</v>
      </c>
      <c r="Q1302">
        <v>8</v>
      </c>
      <c r="R1302">
        <f t="array" ref="R1302">SUM(B1302:Q1302*TRANSPOSE($V$18:$V$33))+$V$17</f>
        <v>3.7220736736248705E-3</v>
      </c>
      <c r="S1302" s="9">
        <f t="shared" si="20"/>
        <v>0.50093042086434747</v>
      </c>
    </row>
    <row r="1303" spans="1:19" x14ac:dyDescent="0.3">
      <c r="A1303">
        <v>0</v>
      </c>
      <c r="B1303">
        <v>58</v>
      </c>
      <c r="C1303">
        <v>2</v>
      </c>
      <c r="D1303">
        <v>2</v>
      </c>
      <c r="E1303">
        <v>2</v>
      </c>
      <c r="F1303">
        <v>0</v>
      </c>
      <c r="G1303">
        <v>3</v>
      </c>
      <c r="H1303">
        <v>2</v>
      </c>
      <c r="I1303">
        <v>2</v>
      </c>
      <c r="J1303">
        <v>4</v>
      </c>
      <c r="K1303">
        <v>0</v>
      </c>
      <c r="L1303">
        <v>4</v>
      </c>
      <c r="M1303">
        <v>2</v>
      </c>
      <c r="N1303">
        <v>16</v>
      </c>
      <c r="O1303">
        <v>9</v>
      </c>
      <c r="P1303">
        <v>14</v>
      </c>
      <c r="Q1303">
        <v>14</v>
      </c>
      <c r="R1303">
        <f t="array" ref="R1303">SUM(B1303:Q1303*TRANSPOSE($V$18:$V$33))+$V$17</f>
        <v>-4.3057033928188271E-2</v>
      </c>
      <c r="S1303" s="9">
        <f t="shared" si="20"/>
        <v>0.48923851977249733</v>
      </c>
    </row>
    <row r="1304" spans="1:19" x14ac:dyDescent="0.3">
      <c r="A1304">
        <v>0</v>
      </c>
      <c r="B1304">
        <v>35</v>
      </c>
      <c r="C1304">
        <v>1</v>
      </c>
      <c r="D1304">
        <v>23</v>
      </c>
      <c r="E1304">
        <v>2</v>
      </c>
      <c r="F1304">
        <v>0</v>
      </c>
      <c r="G1304">
        <v>1</v>
      </c>
      <c r="H1304">
        <v>3</v>
      </c>
      <c r="I1304">
        <v>1</v>
      </c>
      <c r="J1304">
        <v>0</v>
      </c>
      <c r="K1304">
        <v>0</v>
      </c>
      <c r="L1304">
        <v>2</v>
      </c>
      <c r="M1304">
        <v>4</v>
      </c>
      <c r="N1304">
        <v>5</v>
      </c>
      <c r="O1304">
        <v>4</v>
      </c>
      <c r="P1304">
        <v>0</v>
      </c>
      <c r="Q1304">
        <v>3</v>
      </c>
      <c r="R1304">
        <f t="array" ref="R1304">SUM(B1304:Q1304*TRANSPOSE($V$18:$V$33))+$V$17</f>
        <v>0.20574130482046271</v>
      </c>
      <c r="S1304" s="9">
        <f t="shared" si="20"/>
        <v>0.55124937803499141</v>
      </c>
    </row>
    <row r="1305" spans="1:19" x14ac:dyDescent="0.3">
      <c r="A1305">
        <v>0</v>
      </c>
      <c r="B1305">
        <v>47</v>
      </c>
      <c r="C1305">
        <v>1</v>
      </c>
      <c r="D1305">
        <v>4</v>
      </c>
      <c r="E1305">
        <v>3</v>
      </c>
      <c r="F1305">
        <v>1</v>
      </c>
      <c r="G1305">
        <v>2</v>
      </c>
      <c r="H1305">
        <v>2</v>
      </c>
      <c r="I1305">
        <v>2</v>
      </c>
      <c r="J1305">
        <v>8</v>
      </c>
      <c r="K1305">
        <v>1</v>
      </c>
      <c r="L1305">
        <v>3</v>
      </c>
      <c r="M1305">
        <v>3</v>
      </c>
      <c r="N1305">
        <v>22</v>
      </c>
      <c r="O1305">
        <v>11</v>
      </c>
      <c r="P1305">
        <v>14</v>
      </c>
      <c r="Q1305">
        <v>10</v>
      </c>
      <c r="R1305">
        <f t="array" ref="R1305">SUM(B1305:Q1305*TRANSPOSE($V$18:$V$33))+$V$17</f>
        <v>0.26873948872645936</v>
      </c>
      <c r="S1305" s="9">
        <f t="shared" si="20"/>
        <v>0.56677658340053405</v>
      </c>
    </row>
    <row r="1306" spans="1:19" x14ac:dyDescent="0.3">
      <c r="A1306">
        <v>0</v>
      </c>
      <c r="B1306">
        <v>40</v>
      </c>
      <c r="C1306">
        <v>1</v>
      </c>
      <c r="D1306">
        <v>12</v>
      </c>
      <c r="E1306">
        <v>2</v>
      </c>
      <c r="F1306">
        <v>1</v>
      </c>
      <c r="G1306">
        <v>3</v>
      </c>
      <c r="H1306">
        <v>1</v>
      </c>
      <c r="I1306">
        <v>2</v>
      </c>
      <c r="J1306">
        <v>2</v>
      </c>
      <c r="K1306">
        <v>0</v>
      </c>
      <c r="L1306">
        <v>2</v>
      </c>
      <c r="M1306">
        <v>3</v>
      </c>
      <c r="N1306">
        <v>7</v>
      </c>
      <c r="O1306">
        <v>4</v>
      </c>
      <c r="P1306">
        <v>7</v>
      </c>
      <c r="Q1306">
        <v>7</v>
      </c>
      <c r="R1306">
        <f t="array" ref="R1306">SUM(B1306:Q1306*TRANSPOSE($V$18:$V$33))+$V$17</f>
        <v>8.1073024740336064E-2</v>
      </c>
      <c r="S1306" s="9">
        <f t="shared" si="20"/>
        <v>0.52025506376765751</v>
      </c>
    </row>
    <row r="1307" spans="1:19" x14ac:dyDescent="0.3">
      <c r="A1307">
        <v>0</v>
      </c>
      <c r="B1307">
        <v>54</v>
      </c>
      <c r="C1307">
        <v>1</v>
      </c>
      <c r="D1307">
        <v>7</v>
      </c>
      <c r="E1307">
        <v>4</v>
      </c>
      <c r="F1307">
        <v>1</v>
      </c>
      <c r="G1307">
        <v>3</v>
      </c>
      <c r="H1307">
        <v>4</v>
      </c>
      <c r="I1307">
        <v>1</v>
      </c>
      <c r="J1307">
        <v>4</v>
      </c>
      <c r="K1307">
        <v>0</v>
      </c>
      <c r="L1307">
        <v>2</v>
      </c>
      <c r="M1307">
        <v>2</v>
      </c>
      <c r="N1307">
        <v>7</v>
      </c>
      <c r="O1307">
        <v>1</v>
      </c>
      <c r="P1307">
        <v>1</v>
      </c>
      <c r="Q1307">
        <v>7</v>
      </c>
      <c r="R1307">
        <f t="array" ref="R1307">SUM(B1307:Q1307*TRANSPOSE($V$18:$V$33))+$V$17</f>
        <v>-0.12674013462212097</v>
      </c>
      <c r="S1307" s="9">
        <f t="shared" si="20"/>
        <v>0.46836058363081989</v>
      </c>
    </row>
    <row r="1308" spans="1:19" x14ac:dyDescent="0.3">
      <c r="A1308">
        <v>0</v>
      </c>
      <c r="B1308">
        <v>31</v>
      </c>
      <c r="C1308">
        <v>2</v>
      </c>
      <c r="D1308">
        <v>7</v>
      </c>
      <c r="E1308">
        <v>1</v>
      </c>
      <c r="F1308">
        <v>1</v>
      </c>
      <c r="G1308">
        <v>3</v>
      </c>
      <c r="H1308">
        <v>1</v>
      </c>
      <c r="I1308">
        <v>1</v>
      </c>
      <c r="J1308">
        <v>2</v>
      </c>
      <c r="K1308">
        <v>0</v>
      </c>
      <c r="L1308">
        <v>4</v>
      </c>
      <c r="M1308">
        <v>3</v>
      </c>
      <c r="N1308">
        <v>3</v>
      </c>
      <c r="O1308">
        <v>2</v>
      </c>
      <c r="P1308">
        <v>2</v>
      </c>
      <c r="Q1308">
        <v>2</v>
      </c>
      <c r="R1308">
        <f t="array" ref="R1308">SUM(B1308:Q1308*TRANSPOSE($V$18:$V$33))+$V$17</f>
        <v>0.24260890634315746</v>
      </c>
      <c r="S1308" s="9">
        <f t="shared" si="20"/>
        <v>0.56035027566028761</v>
      </c>
    </row>
    <row r="1309" spans="1:19" x14ac:dyDescent="0.3">
      <c r="A1309">
        <v>0</v>
      </c>
      <c r="B1309">
        <v>28</v>
      </c>
      <c r="C1309">
        <v>1</v>
      </c>
      <c r="D1309">
        <v>1</v>
      </c>
      <c r="E1309">
        <v>3</v>
      </c>
      <c r="F1309">
        <v>1</v>
      </c>
      <c r="G1309">
        <v>3</v>
      </c>
      <c r="H1309">
        <v>1</v>
      </c>
      <c r="I1309">
        <v>1</v>
      </c>
      <c r="J1309">
        <v>1</v>
      </c>
      <c r="K1309">
        <v>0</v>
      </c>
      <c r="L1309">
        <v>3</v>
      </c>
      <c r="M1309">
        <v>3</v>
      </c>
      <c r="N1309">
        <v>3</v>
      </c>
      <c r="O1309">
        <v>2</v>
      </c>
      <c r="P1309">
        <v>1</v>
      </c>
      <c r="Q1309">
        <v>2</v>
      </c>
      <c r="R1309">
        <f t="array" ref="R1309">SUM(B1309:Q1309*TRANSPOSE($V$18:$V$33))+$V$17</f>
        <v>0.11865394912375915</v>
      </c>
      <c r="S1309" s="9">
        <f t="shared" si="20"/>
        <v>0.5296256692777318</v>
      </c>
    </row>
    <row r="1310" spans="1:19" x14ac:dyDescent="0.3">
      <c r="A1310">
        <v>0</v>
      </c>
      <c r="B1310">
        <v>38</v>
      </c>
      <c r="C1310">
        <v>2</v>
      </c>
      <c r="D1310">
        <v>2</v>
      </c>
      <c r="E1310">
        <v>2</v>
      </c>
      <c r="F1310">
        <v>1</v>
      </c>
      <c r="G1310">
        <v>1</v>
      </c>
      <c r="H1310">
        <v>4</v>
      </c>
      <c r="I1310">
        <v>1</v>
      </c>
      <c r="J1310">
        <v>2</v>
      </c>
      <c r="K1310">
        <v>1</v>
      </c>
      <c r="L1310">
        <v>1</v>
      </c>
      <c r="M1310">
        <v>2</v>
      </c>
      <c r="N1310">
        <v>4</v>
      </c>
      <c r="O1310">
        <v>2</v>
      </c>
      <c r="P1310">
        <v>0</v>
      </c>
      <c r="Q1310">
        <v>3</v>
      </c>
      <c r="R1310">
        <f t="array" ref="R1310">SUM(B1310:Q1310*TRANSPOSE($V$18:$V$33))+$V$17</f>
        <v>0.41573748689057011</v>
      </c>
      <c r="S1310" s="9">
        <f t="shared" si="20"/>
        <v>0.60245249549259294</v>
      </c>
    </row>
    <row r="1311" spans="1:19" x14ac:dyDescent="0.3">
      <c r="A1311">
        <v>0</v>
      </c>
      <c r="B1311">
        <v>26</v>
      </c>
      <c r="C1311">
        <v>2</v>
      </c>
      <c r="D1311">
        <v>10</v>
      </c>
      <c r="E1311">
        <v>3</v>
      </c>
      <c r="F1311">
        <v>0</v>
      </c>
      <c r="G1311">
        <v>3</v>
      </c>
      <c r="H1311">
        <v>4</v>
      </c>
      <c r="I1311">
        <v>0</v>
      </c>
      <c r="J1311">
        <v>1</v>
      </c>
      <c r="K1311">
        <v>0</v>
      </c>
      <c r="L1311">
        <v>1</v>
      </c>
      <c r="M1311">
        <v>3</v>
      </c>
      <c r="N1311">
        <v>5</v>
      </c>
      <c r="O1311">
        <v>3</v>
      </c>
      <c r="P1311">
        <v>1</v>
      </c>
      <c r="Q1311">
        <v>2</v>
      </c>
      <c r="R1311">
        <f t="array" ref="R1311">SUM(B1311:Q1311*TRANSPOSE($V$18:$V$33))+$V$17</f>
        <v>0.23015227878589861</v>
      </c>
      <c r="S1311" s="9">
        <f t="shared" si="20"/>
        <v>0.55727953741059744</v>
      </c>
    </row>
    <row r="1312" spans="1:19" x14ac:dyDescent="0.3">
      <c r="A1312">
        <v>0</v>
      </c>
      <c r="B1312">
        <v>58</v>
      </c>
      <c r="C1312">
        <v>1</v>
      </c>
      <c r="D1312">
        <v>15</v>
      </c>
      <c r="E1312">
        <v>1</v>
      </c>
      <c r="F1312">
        <v>0</v>
      </c>
      <c r="G1312">
        <v>3</v>
      </c>
      <c r="H1312">
        <v>3</v>
      </c>
      <c r="I1312">
        <v>1</v>
      </c>
      <c r="J1312">
        <v>2</v>
      </c>
      <c r="K1312">
        <v>1</v>
      </c>
      <c r="L1312">
        <v>2</v>
      </c>
      <c r="M1312">
        <v>3</v>
      </c>
      <c r="N1312">
        <v>2</v>
      </c>
      <c r="O1312">
        <v>2</v>
      </c>
      <c r="P1312">
        <v>2</v>
      </c>
      <c r="Q1312">
        <v>2</v>
      </c>
      <c r="R1312">
        <f t="array" ref="R1312">SUM(B1312:Q1312*TRANSPOSE($V$18:$V$33))+$V$17</f>
        <v>0.26989715095769806</v>
      </c>
      <c r="S1312" s="9">
        <f t="shared" si="20"/>
        <v>0.56706078534047433</v>
      </c>
    </row>
    <row r="1313" spans="1:19" x14ac:dyDescent="0.3">
      <c r="A1313">
        <v>0</v>
      </c>
      <c r="B1313">
        <v>18</v>
      </c>
      <c r="C1313">
        <v>1</v>
      </c>
      <c r="D1313">
        <v>14</v>
      </c>
      <c r="E1313">
        <v>2</v>
      </c>
      <c r="F1313">
        <v>1</v>
      </c>
      <c r="G1313">
        <v>3</v>
      </c>
      <c r="H1313">
        <v>3</v>
      </c>
      <c r="I1313">
        <v>0</v>
      </c>
      <c r="J1313">
        <v>1</v>
      </c>
      <c r="K1313">
        <v>0</v>
      </c>
      <c r="L1313">
        <v>3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f t="array" ref="R1313">SUM(B1313:Q1313*TRANSPOSE($V$18:$V$33))+$V$17</f>
        <v>0.34713217704712529</v>
      </c>
      <c r="S1313" s="9">
        <f t="shared" si="20"/>
        <v>0.58591323465729739</v>
      </c>
    </row>
    <row r="1314" spans="1:19" x14ac:dyDescent="0.3">
      <c r="A1314">
        <v>1</v>
      </c>
      <c r="B1314">
        <v>31</v>
      </c>
      <c r="C1314">
        <v>0</v>
      </c>
      <c r="D1314">
        <v>18</v>
      </c>
      <c r="E1314">
        <v>4</v>
      </c>
      <c r="F1314">
        <v>0</v>
      </c>
      <c r="G1314">
        <v>4</v>
      </c>
      <c r="H1314">
        <v>1</v>
      </c>
      <c r="I1314">
        <v>1</v>
      </c>
      <c r="J1314">
        <v>0</v>
      </c>
      <c r="K1314">
        <v>0</v>
      </c>
      <c r="L1314">
        <v>3</v>
      </c>
      <c r="M1314">
        <v>3</v>
      </c>
      <c r="N1314">
        <v>1</v>
      </c>
      <c r="O1314">
        <v>0</v>
      </c>
      <c r="P1314">
        <v>0</v>
      </c>
      <c r="Q1314">
        <v>0</v>
      </c>
      <c r="R1314">
        <f t="array" ref="R1314">SUM(B1314:Q1314*TRANSPOSE($V$18:$V$33))+$V$17</f>
        <v>7.0206777323490899E-2</v>
      </c>
      <c r="S1314" s="9">
        <f t="shared" si="20"/>
        <v>0.51754267094222983</v>
      </c>
    </row>
    <row r="1315" spans="1:19" x14ac:dyDescent="0.3">
      <c r="A1315">
        <v>1</v>
      </c>
      <c r="B1315">
        <v>29</v>
      </c>
      <c r="C1315">
        <v>0</v>
      </c>
      <c r="D1315">
        <v>13</v>
      </c>
      <c r="E1315">
        <v>1</v>
      </c>
      <c r="F1315">
        <v>0</v>
      </c>
      <c r="G1315">
        <v>2</v>
      </c>
      <c r="H1315">
        <v>1</v>
      </c>
      <c r="I1315">
        <v>2</v>
      </c>
      <c r="J1315">
        <v>4</v>
      </c>
      <c r="K1315">
        <v>1</v>
      </c>
      <c r="L1315">
        <v>4</v>
      </c>
      <c r="M1315">
        <v>3</v>
      </c>
      <c r="N1315">
        <v>2</v>
      </c>
      <c r="O1315">
        <v>2</v>
      </c>
      <c r="P1315">
        <v>2</v>
      </c>
      <c r="Q1315">
        <v>0</v>
      </c>
      <c r="R1315">
        <f t="array" ref="R1315">SUM(B1315:Q1315*TRANSPOSE($V$18:$V$33))+$V$17</f>
        <v>0.48205907189751701</v>
      </c>
      <c r="S1315" s="9">
        <f t="shared" si="20"/>
        <v>0.61822217974149696</v>
      </c>
    </row>
    <row r="1316" spans="1:19" x14ac:dyDescent="0.3">
      <c r="A1316">
        <v>0</v>
      </c>
      <c r="B1316">
        <v>45</v>
      </c>
      <c r="C1316">
        <v>2</v>
      </c>
      <c r="D1316">
        <v>2</v>
      </c>
      <c r="E1316">
        <v>3</v>
      </c>
      <c r="F1316">
        <v>1</v>
      </c>
      <c r="G1316">
        <v>3</v>
      </c>
      <c r="H1316">
        <v>3</v>
      </c>
      <c r="I1316">
        <v>1</v>
      </c>
      <c r="J1316">
        <v>4</v>
      </c>
      <c r="K1316">
        <v>0</v>
      </c>
      <c r="L1316">
        <v>2</v>
      </c>
      <c r="M1316">
        <v>4</v>
      </c>
      <c r="N1316">
        <v>8</v>
      </c>
      <c r="O1316">
        <v>7</v>
      </c>
      <c r="P1316">
        <v>5</v>
      </c>
      <c r="Q1316">
        <v>7</v>
      </c>
      <c r="R1316">
        <f t="array" ref="R1316">SUM(B1316:Q1316*TRANSPOSE($V$18:$V$33))+$V$17</f>
        <v>-4.4541463513831703E-2</v>
      </c>
      <c r="S1316" s="9">
        <f t="shared" si="20"/>
        <v>0.48886762873958106</v>
      </c>
    </row>
    <row r="1317" spans="1:19" x14ac:dyDescent="0.3">
      <c r="A1317">
        <v>0</v>
      </c>
      <c r="B1317">
        <v>36</v>
      </c>
      <c r="C1317">
        <v>1</v>
      </c>
      <c r="D1317">
        <v>2</v>
      </c>
      <c r="E1317">
        <v>4</v>
      </c>
      <c r="F1317">
        <v>1</v>
      </c>
      <c r="G1317">
        <v>3</v>
      </c>
      <c r="H1317">
        <v>2</v>
      </c>
      <c r="I1317">
        <v>1</v>
      </c>
      <c r="J1317">
        <v>4</v>
      </c>
      <c r="K1317">
        <v>1</v>
      </c>
      <c r="L1317">
        <v>4</v>
      </c>
      <c r="M1317">
        <v>3</v>
      </c>
      <c r="N1317">
        <v>1</v>
      </c>
      <c r="O1317">
        <v>0</v>
      </c>
      <c r="P1317">
        <v>0</v>
      </c>
      <c r="Q1317">
        <v>0</v>
      </c>
      <c r="R1317">
        <f t="array" ref="R1317">SUM(B1317:Q1317*TRANSPOSE($V$18:$V$33))+$V$17</f>
        <v>0.25300578344197799</v>
      </c>
      <c r="S1317" s="9">
        <f t="shared" si="20"/>
        <v>0.56290973348997975</v>
      </c>
    </row>
    <row r="1318" spans="1:19" x14ac:dyDescent="0.3">
      <c r="A1318">
        <v>0</v>
      </c>
      <c r="B1318">
        <v>43</v>
      </c>
      <c r="C1318">
        <v>2</v>
      </c>
      <c r="D1318">
        <v>2</v>
      </c>
      <c r="E1318">
        <v>1</v>
      </c>
      <c r="F1318">
        <v>0</v>
      </c>
      <c r="G1318">
        <v>3</v>
      </c>
      <c r="H1318">
        <v>4</v>
      </c>
      <c r="I1318">
        <v>1</v>
      </c>
      <c r="J1318">
        <v>1</v>
      </c>
      <c r="K1318">
        <v>0</v>
      </c>
      <c r="L1318">
        <v>3</v>
      </c>
      <c r="M1318">
        <v>3</v>
      </c>
      <c r="N1318">
        <v>7</v>
      </c>
      <c r="O1318">
        <v>7</v>
      </c>
      <c r="P1318">
        <v>7</v>
      </c>
      <c r="Q1318">
        <v>7</v>
      </c>
      <c r="R1318">
        <f t="array" ref="R1318">SUM(B1318:Q1318*TRANSPOSE($V$18:$V$33))+$V$17</f>
        <v>3.51348214686934E-2</v>
      </c>
      <c r="S1318" s="9">
        <f t="shared" si="20"/>
        <v>0.508781891436345</v>
      </c>
    </row>
    <row r="1319" spans="1:19" x14ac:dyDescent="0.3">
      <c r="A1319">
        <v>0</v>
      </c>
      <c r="B1319">
        <v>27</v>
      </c>
      <c r="C1319">
        <v>1</v>
      </c>
      <c r="D1319">
        <v>5</v>
      </c>
      <c r="E1319">
        <v>4</v>
      </c>
      <c r="F1319">
        <v>1</v>
      </c>
      <c r="G1319">
        <v>3</v>
      </c>
      <c r="H1319">
        <v>4</v>
      </c>
      <c r="I1319">
        <v>0</v>
      </c>
      <c r="J1319">
        <v>0</v>
      </c>
      <c r="K1319">
        <v>1</v>
      </c>
      <c r="L1319">
        <v>3</v>
      </c>
      <c r="M1319">
        <v>2</v>
      </c>
      <c r="N1319">
        <v>5</v>
      </c>
      <c r="O1319">
        <v>4</v>
      </c>
      <c r="P1319">
        <v>0</v>
      </c>
      <c r="Q1319">
        <v>2</v>
      </c>
      <c r="R1319">
        <f t="array" ref="R1319">SUM(B1319:Q1319*TRANSPOSE($V$18:$V$33))+$V$17</f>
        <v>0.25600457257618292</v>
      </c>
      <c r="S1319" s="9">
        <f t="shared" si="20"/>
        <v>0.5636473464695716</v>
      </c>
    </row>
    <row r="1320" spans="1:19" x14ac:dyDescent="0.3">
      <c r="A1320">
        <v>0</v>
      </c>
      <c r="B1320">
        <v>29</v>
      </c>
      <c r="C1320">
        <v>1</v>
      </c>
      <c r="D1320">
        <v>20</v>
      </c>
      <c r="E1320">
        <v>4</v>
      </c>
      <c r="F1320">
        <v>0</v>
      </c>
      <c r="G1320">
        <v>3</v>
      </c>
      <c r="H1320">
        <v>4</v>
      </c>
      <c r="I1320">
        <v>1</v>
      </c>
      <c r="J1320">
        <v>1</v>
      </c>
      <c r="K1320">
        <v>0</v>
      </c>
      <c r="L1320">
        <v>2</v>
      </c>
      <c r="M1320">
        <v>4</v>
      </c>
      <c r="N1320">
        <v>11</v>
      </c>
      <c r="O1320">
        <v>8</v>
      </c>
      <c r="P1320">
        <v>3</v>
      </c>
      <c r="Q1320">
        <v>10</v>
      </c>
      <c r="R1320">
        <f t="array" ref="R1320">SUM(B1320:Q1320*TRANSPOSE($V$18:$V$33))+$V$17</f>
        <v>-5.934908928320759E-2</v>
      </c>
      <c r="S1320" s="9">
        <f t="shared" si="20"/>
        <v>0.48516861831191793</v>
      </c>
    </row>
    <row r="1321" spans="1:19" x14ac:dyDescent="0.3">
      <c r="A1321">
        <v>0</v>
      </c>
      <c r="B1321">
        <v>32</v>
      </c>
      <c r="C1321">
        <v>2</v>
      </c>
      <c r="D1321">
        <v>10</v>
      </c>
      <c r="E1321">
        <v>4</v>
      </c>
      <c r="F1321">
        <v>0</v>
      </c>
      <c r="G1321">
        <v>3</v>
      </c>
      <c r="H1321">
        <v>4</v>
      </c>
      <c r="I1321">
        <v>0</v>
      </c>
      <c r="J1321">
        <v>8</v>
      </c>
      <c r="K1321">
        <v>0</v>
      </c>
      <c r="L1321">
        <v>3</v>
      </c>
      <c r="M1321">
        <v>4</v>
      </c>
      <c r="N1321">
        <v>0</v>
      </c>
      <c r="O1321">
        <v>0</v>
      </c>
      <c r="P1321">
        <v>0</v>
      </c>
      <c r="Q1321">
        <v>0</v>
      </c>
      <c r="R1321">
        <f t="array" ref="R1321">SUM(B1321:Q1321*TRANSPOSE($V$18:$V$33))+$V$17</f>
        <v>0.21084456929888507</v>
      </c>
      <c r="S1321" s="9">
        <f t="shared" si="20"/>
        <v>0.55251132679155179</v>
      </c>
    </row>
    <row r="1322" spans="1:19" x14ac:dyDescent="0.3">
      <c r="A1322">
        <v>0</v>
      </c>
      <c r="B1322">
        <v>42</v>
      </c>
      <c r="C1322">
        <v>1</v>
      </c>
      <c r="D1322">
        <v>10</v>
      </c>
      <c r="E1322">
        <v>3</v>
      </c>
      <c r="F1322">
        <v>0</v>
      </c>
      <c r="G1322">
        <v>3</v>
      </c>
      <c r="H1322">
        <v>3</v>
      </c>
      <c r="I1322">
        <v>1</v>
      </c>
      <c r="J1322">
        <v>3</v>
      </c>
      <c r="K1322">
        <v>0</v>
      </c>
      <c r="L1322">
        <v>2</v>
      </c>
      <c r="M1322">
        <v>2</v>
      </c>
      <c r="N1322">
        <v>6</v>
      </c>
      <c r="O1322">
        <v>3</v>
      </c>
      <c r="P1322">
        <v>3</v>
      </c>
      <c r="Q1322">
        <v>3</v>
      </c>
      <c r="R1322">
        <f t="array" ref="R1322">SUM(B1322:Q1322*TRANSPOSE($V$18:$V$33))+$V$17</f>
        <v>0.10407567854140221</v>
      </c>
      <c r="S1322" s="9">
        <f t="shared" si="20"/>
        <v>0.52599276872289813</v>
      </c>
    </row>
    <row r="1323" spans="1:19" x14ac:dyDescent="0.3">
      <c r="A1323">
        <v>0</v>
      </c>
      <c r="B1323">
        <v>47</v>
      </c>
      <c r="C1323">
        <v>1</v>
      </c>
      <c r="D1323">
        <v>9</v>
      </c>
      <c r="E1323">
        <v>2</v>
      </c>
      <c r="F1323">
        <v>1</v>
      </c>
      <c r="G1323">
        <v>3</v>
      </c>
      <c r="H1323">
        <v>3</v>
      </c>
      <c r="I1323">
        <v>0</v>
      </c>
      <c r="J1323">
        <v>4</v>
      </c>
      <c r="K1323">
        <v>0</v>
      </c>
      <c r="L1323">
        <v>3</v>
      </c>
      <c r="M1323">
        <v>3</v>
      </c>
      <c r="N1323">
        <v>2</v>
      </c>
      <c r="O1323">
        <v>2</v>
      </c>
      <c r="P1323">
        <v>2</v>
      </c>
      <c r="Q1323">
        <v>0</v>
      </c>
      <c r="R1323">
        <f t="array" ref="R1323">SUM(B1323:Q1323*TRANSPOSE($V$18:$V$33))+$V$17</f>
        <v>0.13162402514172</v>
      </c>
      <c r="S1323" s="9">
        <f t="shared" si="20"/>
        <v>0.5328551836175599</v>
      </c>
    </row>
    <row r="1324" spans="1:19" x14ac:dyDescent="0.3">
      <c r="A1324">
        <v>0</v>
      </c>
      <c r="B1324">
        <v>46</v>
      </c>
      <c r="C1324">
        <v>1</v>
      </c>
      <c r="D1324">
        <v>2</v>
      </c>
      <c r="E1324">
        <v>4</v>
      </c>
      <c r="F1324">
        <v>0</v>
      </c>
      <c r="G1324">
        <v>3</v>
      </c>
      <c r="H1324">
        <v>4</v>
      </c>
      <c r="I1324">
        <v>2</v>
      </c>
      <c r="J1324">
        <v>3</v>
      </c>
      <c r="K1324">
        <v>0</v>
      </c>
      <c r="L1324">
        <v>3</v>
      </c>
      <c r="M1324">
        <v>2</v>
      </c>
      <c r="N1324">
        <v>9</v>
      </c>
      <c r="O1324">
        <v>8</v>
      </c>
      <c r="P1324">
        <v>4</v>
      </c>
      <c r="Q1324">
        <v>7</v>
      </c>
      <c r="R1324">
        <f t="array" ref="R1324">SUM(B1324:Q1324*TRANSPOSE($V$18:$V$33))+$V$17</f>
        <v>-0.20128911570048968</v>
      </c>
      <c r="S1324" s="9">
        <f t="shared" si="20"/>
        <v>0.44985211086648708</v>
      </c>
    </row>
    <row r="1325" spans="1:19" x14ac:dyDescent="0.3">
      <c r="A1325">
        <v>0</v>
      </c>
      <c r="B1325">
        <v>28</v>
      </c>
      <c r="C1325">
        <v>0</v>
      </c>
      <c r="D1325">
        <v>1</v>
      </c>
      <c r="E1325">
        <v>3</v>
      </c>
      <c r="F1325">
        <v>0</v>
      </c>
      <c r="G1325">
        <v>3</v>
      </c>
      <c r="H1325">
        <v>4</v>
      </c>
      <c r="I1325">
        <v>2</v>
      </c>
      <c r="J1325">
        <v>1</v>
      </c>
      <c r="K1325">
        <v>0</v>
      </c>
      <c r="L1325">
        <v>2</v>
      </c>
      <c r="M1325">
        <v>3</v>
      </c>
      <c r="N1325">
        <v>3</v>
      </c>
      <c r="O1325">
        <v>2</v>
      </c>
      <c r="P1325">
        <v>2</v>
      </c>
      <c r="Q1325">
        <v>2</v>
      </c>
      <c r="R1325">
        <f t="array" ref="R1325">SUM(B1325:Q1325*TRANSPOSE($V$18:$V$33))+$V$17</f>
        <v>-4.2634277200121917E-2</v>
      </c>
      <c r="S1325" s="9">
        <f t="shared" si="20"/>
        <v>0.48934414952099597</v>
      </c>
    </row>
    <row r="1326" spans="1:19" x14ac:dyDescent="0.3">
      <c r="A1326">
        <v>0</v>
      </c>
      <c r="B1326">
        <v>29</v>
      </c>
      <c r="C1326">
        <v>1</v>
      </c>
      <c r="D1326">
        <v>29</v>
      </c>
      <c r="E1326">
        <v>4</v>
      </c>
      <c r="F1326">
        <v>0</v>
      </c>
      <c r="G1326">
        <v>1</v>
      </c>
      <c r="H1326">
        <v>3</v>
      </c>
      <c r="I1326">
        <v>2</v>
      </c>
      <c r="J1326">
        <v>8</v>
      </c>
      <c r="K1326">
        <v>0</v>
      </c>
      <c r="L1326">
        <v>4</v>
      </c>
      <c r="M1326">
        <v>3</v>
      </c>
      <c r="N1326">
        <v>7</v>
      </c>
      <c r="O1326">
        <v>0</v>
      </c>
      <c r="P1326">
        <v>1</v>
      </c>
      <c r="Q1326">
        <v>6</v>
      </c>
      <c r="R1326">
        <f t="array" ref="R1326">SUM(B1326:Q1326*TRANSPOSE($V$18:$V$33))+$V$17</f>
        <v>0.23776403374917532</v>
      </c>
      <c r="S1326" s="9">
        <f t="shared" si="20"/>
        <v>0.55915648036491938</v>
      </c>
    </row>
    <row r="1327" spans="1:19" x14ac:dyDescent="0.3">
      <c r="A1327">
        <v>0</v>
      </c>
      <c r="B1327">
        <v>42</v>
      </c>
      <c r="C1327">
        <v>1</v>
      </c>
      <c r="D1327">
        <v>8</v>
      </c>
      <c r="E1327">
        <v>4</v>
      </c>
      <c r="F1327">
        <v>0</v>
      </c>
      <c r="G1327">
        <v>3</v>
      </c>
      <c r="H1327">
        <v>3</v>
      </c>
      <c r="I1327">
        <v>0</v>
      </c>
      <c r="J1327">
        <v>4</v>
      </c>
      <c r="K1327">
        <v>0</v>
      </c>
      <c r="L1327">
        <v>4</v>
      </c>
      <c r="M1327">
        <v>3</v>
      </c>
      <c r="N1327">
        <v>0</v>
      </c>
      <c r="O1327">
        <v>0</v>
      </c>
      <c r="P1327">
        <v>0</v>
      </c>
      <c r="Q1327">
        <v>0</v>
      </c>
      <c r="R1327">
        <f t="array" ref="R1327">SUM(B1327:Q1327*TRANSPOSE($V$18:$V$33))+$V$17</f>
        <v>9.3856334397785401E-2</v>
      </c>
      <c r="S1327" s="9">
        <f t="shared" si="20"/>
        <v>0.52344444663686596</v>
      </c>
    </row>
    <row r="1328" spans="1:19" x14ac:dyDescent="0.3">
      <c r="A1328">
        <v>1</v>
      </c>
      <c r="B1328">
        <v>32</v>
      </c>
      <c r="C1328">
        <v>2</v>
      </c>
      <c r="D1328">
        <v>2</v>
      </c>
      <c r="E1328">
        <v>3</v>
      </c>
      <c r="F1328">
        <v>0</v>
      </c>
      <c r="G1328">
        <v>2</v>
      </c>
      <c r="H1328">
        <v>2</v>
      </c>
      <c r="I1328">
        <v>0</v>
      </c>
      <c r="J1328">
        <v>7</v>
      </c>
      <c r="K1328">
        <v>1</v>
      </c>
      <c r="L1328">
        <v>3</v>
      </c>
      <c r="M1328">
        <v>2</v>
      </c>
      <c r="N1328">
        <v>2</v>
      </c>
      <c r="O1328">
        <v>2</v>
      </c>
      <c r="P1328">
        <v>2</v>
      </c>
      <c r="Q1328">
        <v>2</v>
      </c>
      <c r="R1328">
        <f t="array" ref="R1328">SUM(B1328:Q1328*TRANSPOSE($V$18:$V$33))+$V$17</f>
        <v>0.604888146048978</v>
      </c>
      <c r="S1328" s="9">
        <f t="shared" si="20"/>
        <v>0.64675951072474547</v>
      </c>
    </row>
    <row r="1329" spans="1:19" x14ac:dyDescent="0.3">
      <c r="A1329">
        <v>0</v>
      </c>
      <c r="B1329">
        <v>46</v>
      </c>
      <c r="C1329">
        <v>2</v>
      </c>
      <c r="D1329">
        <v>3</v>
      </c>
      <c r="E1329">
        <v>1</v>
      </c>
      <c r="F1329">
        <v>1</v>
      </c>
      <c r="G1329">
        <v>4</v>
      </c>
      <c r="H1329">
        <v>1</v>
      </c>
      <c r="I1329">
        <v>2</v>
      </c>
      <c r="J1329">
        <v>2</v>
      </c>
      <c r="K1329">
        <v>0</v>
      </c>
      <c r="L1329">
        <v>4</v>
      </c>
      <c r="M1329">
        <v>3</v>
      </c>
      <c r="N1329">
        <v>19</v>
      </c>
      <c r="O1329">
        <v>17</v>
      </c>
      <c r="P1329">
        <v>2</v>
      </c>
      <c r="Q1329">
        <v>8</v>
      </c>
      <c r="R1329">
        <f t="array" ref="R1329">SUM(B1329:Q1329*TRANSPOSE($V$18:$V$33))+$V$17</f>
        <v>-0.19508412087009153</v>
      </c>
      <c r="S1329" s="9">
        <f t="shared" si="20"/>
        <v>0.45138806892742622</v>
      </c>
    </row>
    <row r="1330" spans="1:19" x14ac:dyDescent="0.3">
      <c r="A1330">
        <v>0</v>
      </c>
      <c r="B1330">
        <v>27</v>
      </c>
      <c r="C1330">
        <v>2</v>
      </c>
      <c r="D1330">
        <v>23</v>
      </c>
      <c r="E1330">
        <v>2</v>
      </c>
      <c r="F1330">
        <v>1</v>
      </c>
      <c r="G1330">
        <v>2</v>
      </c>
      <c r="H1330">
        <v>3</v>
      </c>
      <c r="I1330">
        <v>1</v>
      </c>
      <c r="J1330">
        <v>1</v>
      </c>
      <c r="K1330">
        <v>0</v>
      </c>
      <c r="L1330">
        <v>4</v>
      </c>
      <c r="M1330">
        <v>3</v>
      </c>
      <c r="N1330">
        <v>9</v>
      </c>
      <c r="O1330">
        <v>8</v>
      </c>
      <c r="P1330">
        <v>5</v>
      </c>
      <c r="Q1330">
        <v>8</v>
      </c>
      <c r="R1330">
        <f t="array" ref="R1330">SUM(B1330:Q1330*TRANSPOSE($V$18:$V$33))+$V$17</f>
        <v>0.17005403151468679</v>
      </c>
      <c r="S1330" s="9">
        <f t="shared" si="20"/>
        <v>0.54240697522564052</v>
      </c>
    </row>
    <row r="1331" spans="1:19" x14ac:dyDescent="0.3">
      <c r="A1331">
        <v>0</v>
      </c>
      <c r="B1331">
        <v>29</v>
      </c>
      <c r="C1331">
        <v>0</v>
      </c>
      <c r="D1331">
        <v>6</v>
      </c>
      <c r="E1331">
        <v>4</v>
      </c>
      <c r="F1331">
        <v>0</v>
      </c>
      <c r="G1331">
        <v>2</v>
      </c>
      <c r="H1331">
        <v>2</v>
      </c>
      <c r="I1331">
        <v>1</v>
      </c>
      <c r="J1331">
        <v>1</v>
      </c>
      <c r="K1331">
        <v>0</v>
      </c>
      <c r="L1331">
        <v>4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f t="array" ref="R1331">SUM(B1331:Q1331*TRANSPOSE($V$18:$V$33))+$V$17</f>
        <v>0.11647827476214878</v>
      </c>
      <c r="S1331" s="9">
        <f t="shared" si="20"/>
        <v>0.52908368171475006</v>
      </c>
    </row>
    <row r="1332" spans="1:19" x14ac:dyDescent="0.3">
      <c r="A1332">
        <v>0</v>
      </c>
      <c r="B1332">
        <v>43</v>
      </c>
      <c r="C1332">
        <v>1</v>
      </c>
      <c r="D1332">
        <v>6</v>
      </c>
      <c r="E1332">
        <v>1</v>
      </c>
      <c r="F1332">
        <v>1</v>
      </c>
      <c r="G1332">
        <v>2</v>
      </c>
      <c r="H1332">
        <v>3</v>
      </c>
      <c r="I1332">
        <v>1</v>
      </c>
      <c r="J1332">
        <v>7</v>
      </c>
      <c r="K1332">
        <v>0</v>
      </c>
      <c r="L1332">
        <v>4</v>
      </c>
      <c r="M1332">
        <v>3</v>
      </c>
      <c r="N1332">
        <v>16</v>
      </c>
      <c r="O1332">
        <v>12</v>
      </c>
      <c r="P1332">
        <v>6</v>
      </c>
      <c r="Q1332">
        <v>14</v>
      </c>
      <c r="R1332">
        <f t="array" ref="R1332">SUM(B1332:Q1332*TRANSPOSE($V$18:$V$33))+$V$17</f>
        <v>1.5374613079051302E-2</v>
      </c>
      <c r="S1332" s="9">
        <f t="shared" si="20"/>
        <v>0.50384317905555676</v>
      </c>
    </row>
    <row r="1333" spans="1:19" x14ac:dyDescent="0.3">
      <c r="A1333">
        <v>0</v>
      </c>
      <c r="B1333">
        <v>48</v>
      </c>
      <c r="C1333">
        <v>1</v>
      </c>
      <c r="D1333">
        <v>10</v>
      </c>
      <c r="E1333">
        <v>4</v>
      </c>
      <c r="F1333">
        <v>0</v>
      </c>
      <c r="G1333">
        <v>2</v>
      </c>
      <c r="H1333">
        <v>2</v>
      </c>
      <c r="I1333">
        <v>1</v>
      </c>
      <c r="J1333">
        <v>4</v>
      </c>
      <c r="K1333">
        <v>0</v>
      </c>
      <c r="L1333">
        <v>4</v>
      </c>
      <c r="M1333">
        <v>3</v>
      </c>
      <c r="N1333">
        <v>22</v>
      </c>
      <c r="O1333">
        <v>10</v>
      </c>
      <c r="P1333">
        <v>12</v>
      </c>
      <c r="Q1333">
        <v>9</v>
      </c>
      <c r="R1333">
        <f t="array" ref="R1333">SUM(B1333:Q1333*TRANSPOSE($V$18:$V$33))+$V$17</f>
        <v>6.5277711290013807E-2</v>
      </c>
      <c r="S1333" s="9">
        <f t="shared" si="20"/>
        <v>0.51631194502283606</v>
      </c>
    </row>
    <row r="1334" spans="1:19" x14ac:dyDescent="0.3">
      <c r="A1334">
        <v>1</v>
      </c>
      <c r="B1334">
        <v>29</v>
      </c>
      <c r="C1334">
        <v>1</v>
      </c>
      <c r="D1334">
        <v>24</v>
      </c>
      <c r="E1334">
        <v>4</v>
      </c>
      <c r="F1334">
        <v>0</v>
      </c>
      <c r="G1334">
        <v>2</v>
      </c>
      <c r="H1334">
        <v>4</v>
      </c>
      <c r="I1334">
        <v>0</v>
      </c>
      <c r="J1334">
        <v>1</v>
      </c>
      <c r="K1334">
        <v>1</v>
      </c>
      <c r="L1334">
        <v>2</v>
      </c>
      <c r="M1334">
        <v>2</v>
      </c>
      <c r="N1334">
        <v>1</v>
      </c>
      <c r="O1334">
        <v>0</v>
      </c>
      <c r="P1334">
        <v>1</v>
      </c>
      <c r="Q1334">
        <v>0</v>
      </c>
      <c r="R1334">
        <f t="array" ref="R1334">SUM(B1334:Q1334*TRANSPOSE($V$18:$V$33))+$V$17</f>
        <v>0.50752789420688593</v>
      </c>
      <c r="S1334" s="9">
        <f t="shared" si="20"/>
        <v>0.62421443294273804</v>
      </c>
    </row>
    <row r="1335" spans="1:19" x14ac:dyDescent="0.3">
      <c r="A1335">
        <v>1</v>
      </c>
      <c r="B1335">
        <v>46</v>
      </c>
      <c r="C1335">
        <v>2</v>
      </c>
      <c r="D1335">
        <v>10</v>
      </c>
      <c r="E1335">
        <v>3</v>
      </c>
      <c r="F1335">
        <v>1</v>
      </c>
      <c r="G1335">
        <v>3</v>
      </c>
      <c r="H1335">
        <v>2</v>
      </c>
      <c r="I1335">
        <v>1</v>
      </c>
      <c r="J1335">
        <v>5</v>
      </c>
      <c r="K1335">
        <v>0</v>
      </c>
      <c r="L1335">
        <v>3</v>
      </c>
      <c r="M1335">
        <v>3</v>
      </c>
      <c r="N1335">
        <v>8</v>
      </c>
      <c r="O1335">
        <v>7</v>
      </c>
      <c r="P1335">
        <v>0</v>
      </c>
      <c r="Q1335">
        <v>7</v>
      </c>
      <c r="R1335">
        <f t="array" ref="R1335">SUM(B1335:Q1335*TRANSPOSE($V$18:$V$33))+$V$17</f>
        <v>-1.848474491826757E-2</v>
      </c>
      <c r="S1335" s="9">
        <f t="shared" si="20"/>
        <v>0.49537942445214772</v>
      </c>
    </row>
    <row r="1336" spans="1:19" x14ac:dyDescent="0.3">
      <c r="A1336">
        <v>0</v>
      </c>
      <c r="B1336">
        <v>27</v>
      </c>
      <c r="C1336">
        <v>1</v>
      </c>
      <c r="D1336">
        <v>15</v>
      </c>
      <c r="E1336">
        <v>4</v>
      </c>
      <c r="F1336">
        <v>1</v>
      </c>
      <c r="G1336">
        <v>2</v>
      </c>
      <c r="H1336">
        <v>1</v>
      </c>
      <c r="I1336">
        <v>1</v>
      </c>
      <c r="J1336">
        <v>0</v>
      </c>
      <c r="K1336">
        <v>0</v>
      </c>
      <c r="L1336">
        <v>4</v>
      </c>
      <c r="M1336">
        <v>2</v>
      </c>
      <c r="N1336">
        <v>7</v>
      </c>
      <c r="O1336">
        <v>6</v>
      </c>
      <c r="P1336">
        <v>7</v>
      </c>
      <c r="Q1336">
        <v>3</v>
      </c>
      <c r="R1336">
        <f t="array" ref="R1336">SUM(B1336:Q1336*TRANSPOSE($V$18:$V$33))+$V$17</f>
        <v>0.21003047190044033</v>
      </c>
      <c r="S1336" s="9">
        <f t="shared" si="20"/>
        <v>0.55231005954370194</v>
      </c>
    </row>
    <row r="1337" spans="1:19" x14ac:dyDescent="0.3">
      <c r="A1337">
        <v>0</v>
      </c>
      <c r="B1337">
        <v>39</v>
      </c>
      <c r="C1337">
        <v>1</v>
      </c>
      <c r="D1337">
        <v>19</v>
      </c>
      <c r="E1337">
        <v>4</v>
      </c>
      <c r="F1337">
        <v>0</v>
      </c>
      <c r="G1337">
        <v>3</v>
      </c>
      <c r="H1337">
        <v>4</v>
      </c>
      <c r="I1337">
        <v>2</v>
      </c>
      <c r="J1337">
        <v>8</v>
      </c>
      <c r="K1337">
        <v>0</v>
      </c>
      <c r="L1337">
        <v>2</v>
      </c>
      <c r="M1337">
        <v>3</v>
      </c>
      <c r="N1337">
        <v>2</v>
      </c>
      <c r="O1337">
        <v>2</v>
      </c>
      <c r="P1337">
        <v>2</v>
      </c>
      <c r="Q1337">
        <v>2</v>
      </c>
      <c r="R1337">
        <f t="array" ref="R1337">SUM(B1337:Q1337*TRANSPOSE($V$18:$V$33))+$V$17</f>
        <v>4.1618369776782571E-2</v>
      </c>
      <c r="S1337" s="9">
        <f t="shared" si="20"/>
        <v>0.51040201257223183</v>
      </c>
    </row>
    <row r="1338" spans="1:19" x14ac:dyDescent="0.3">
      <c r="A1338">
        <v>0</v>
      </c>
      <c r="B1338">
        <v>55</v>
      </c>
      <c r="C1338">
        <v>1</v>
      </c>
      <c r="D1338">
        <v>2</v>
      </c>
      <c r="E1338">
        <v>2</v>
      </c>
      <c r="F1338">
        <v>0</v>
      </c>
      <c r="G1338">
        <v>2</v>
      </c>
      <c r="H1338">
        <v>4</v>
      </c>
      <c r="I1338">
        <v>1</v>
      </c>
      <c r="J1338">
        <v>8</v>
      </c>
      <c r="K1338">
        <v>0</v>
      </c>
      <c r="L1338">
        <v>2</v>
      </c>
      <c r="M1338">
        <v>4</v>
      </c>
      <c r="N1338">
        <v>5</v>
      </c>
      <c r="O1338">
        <v>2</v>
      </c>
      <c r="P1338">
        <v>0</v>
      </c>
      <c r="Q1338">
        <v>4</v>
      </c>
      <c r="R1338">
        <f t="array" ref="R1338">SUM(B1338:Q1338*TRANSPOSE($V$18:$V$33))+$V$17</f>
        <v>2.9533633531297454E-2</v>
      </c>
      <c r="S1338" s="9">
        <f t="shared" si="20"/>
        <v>0.50738210638062553</v>
      </c>
    </row>
    <row r="1339" spans="1:19" x14ac:dyDescent="0.3">
      <c r="A1339">
        <v>0</v>
      </c>
      <c r="B1339">
        <v>28</v>
      </c>
      <c r="C1339">
        <v>2</v>
      </c>
      <c r="D1339">
        <v>3</v>
      </c>
      <c r="E1339">
        <v>2</v>
      </c>
      <c r="F1339">
        <v>1</v>
      </c>
      <c r="G1339">
        <v>3</v>
      </c>
      <c r="H1339">
        <v>2</v>
      </c>
      <c r="I1339">
        <v>1</v>
      </c>
      <c r="J1339">
        <v>1</v>
      </c>
      <c r="K1339">
        <v>0</v>
      </c>
      <c r="L1339">
        <v>4</v>
      </c>
      <c r="M1339">
        <v>3</v>
      </c>
      <c r="N1339">
        <v>1</v>
      </c>
      <c r="O1339">
        <v>0</v>
      </c>
      <c r="P1339">
        <v>0</v>
      </c>
      <c r="Q1339">
        <v>0</v>
      </c>
      <c r="R1339">
        <f t="array" ref="R1339">SUM(B1339:Q1339*TRANSPOSE($V$18:$V$33))+$V$17</f>
        <v>0.17060269131843431</v>
      </c>
      <c r="S1339" s="9">
        <f t="shared" si="20"/>
        <v>0.54254313620268146</v>
      </c>
    </row>
    <row r="1340" spans="1:19" x14ac:dyDescent="0.3">
      <c r="A1340">
        <v>1</v>
      </c>
      <c r="B1340">
        <v>30</v>
      </c>
      <c r="C1340">
        <v>2</v>
      </c>
      <c r="D1340">
        <v>9</v>
      </c>
      <c r="E1340">
        <v>2</v>
      </c>
      <c r="F1340">
        <v>0</v>
      </c>
      <c r="G1340">
        <v>3</v>
      </c>
      <c r="H1340">
        <v>4</v>
      </c>
      <c r="I1340">
        <v>0</v>
      </c>
      <c r="J1340">
        <v>1</v>
      </c>
      <c r="K1340">
        <v>0</v>
      </c>
      <c r="L1340">
        <v>3</v>
      </c>
      <c r="M1340">
        <v>2</v>
      </c>
      <c r="N1340">
        <v>1</v>
      </c>
      <c r="O1340">
        <v>0</v>
      </c>
      <c r="P1340">
        <v>0</v>
      </c>
      <c r="Q1340">
        <v>0</v>
      </c>
      <c r="R1340">
        <f t="array" ref="R1340">SUM(B1340:Q1340*TRANSPOSE($V$18:$V$33))+$V$17</f>
        <v>0.2630398406712281</v>
      </c>
      <c r="S1340" s="9">
        <f t="shared" si="20"/>
        <v>0.5653767029074861</v>
      </c>
    </row>
    <row r="1341" spans="1:19" x14ac:dyDescent="0.3">
      <c r="A1341">
        <v>1</v>
      </c>
      <c r="B1341">
        <v>22</v>
      </c>
      <c r="C1341">
        <v>1</v>
      </c>
      <c r="D1341">
        <v>7</v>
      </c>
      <c r="E1341">
        <v>4</v>
      </c>
      <c r="F1341">
        <v>0</v>
      </c>
      <c r="G1341">
        <v>3</v>
      </c>
      <c r="H1341">
        <v>2</v>
      </c>
      <c r="I1341">
        <v>0</v>
      </c>
      <c r="J1341">
        <v>1</v>
      </c>
      <c r="K1341">
        <v>1</v>
      </c>
      <c r="L1341">
        <v>1</v>
      </c>
      <c r="M1341">
        <v>3</v>
      </c>
      <c r="N1341">
        <v>1</v>
      </c>
      <c r="O1341">
        <v>0</v>
      </c>
      <c r="P1341">
        <v>0</v>
      </c>
      <c r="Q1341">
        <v>0</v>
      </c>
      <c r="R1341">
        <f t="array" ref="R1341">SUM(B1341:Q1341*TRANSPOSE($V$18:$V$33))+$V$17</f>
        <v>0.49333235656538771</v>
      </c>
      <c r="S1341" s="9">
        <f t="shared" si="20"/>
        <v>0.62087909537351771</v>
      </c>
    </row>
    <row r="1342" spans="1:19" x14ac:dyDescent="0.3">
      <c r="A1342">
        <v>0</v>
      </c>
      <c r="B1342">
        <v>36</v>
      </c>
      <c r="C1342">
        <v>2</v>
      </c>
      <c r="D1342">
        <v>10</v>
      </c>
      <c r="E1342">
        <v>2</v>
      </c>
      <c r="F1342">
        <v>1</v>
      </c>
      <c r="G1342">
        <v>2</v>
      </c>
      <c r="H1342">
        <v>3</v>
      </c>
      <c r="I1342">
        <v>1</v>
      </c>
      <c r="J1342">
        <v>1</v>
      </c>
      <c r="K1342">
        <v>1</v>
      </c>
      <c r="L1342">
        <v>1</v>
      </c>
      <c r="M1342">
        <v>3</v>
      </c>
      <c r="N1342">
        <v>10</v>
      </c>
      <c r="O1342">
        <v>9</v>
      </c>
      <c r="P1342">
        <v>1</v>
      </c>
      <c r="Q1342">
        <v>7</v>
      </c>
      <c r="R1342">
        <f t="array" ref="R1342">SUM(B1342:Q1342*TRANSPOSE($V$18:$V$33))+$V$17</f>
        <v>0.29851583315201513</v>
      </c>
      <c r="S1342" s="9">
        <f t="shared" si="20"/>
        <v>0.57407209185450803</v>
      </c>
    </row>
    <row r="1343" spans="1:19" x14ac:dyDescent="0.3">
      <c r="A1343">
        <v>0</v>
      </c>
      <c r="B1343">
        <v>31</v>
      </c>
      <c r="C1343">
        <v>1</v>
      </c>
      <c r="D1343">
        <v>20</v>
      </c>
      <c r="E1343">
        <v>2</v>
      </c>
      <c r="F1343">
        <v>0</v>
      </c>
      <c r="G1343">
        <v>3</v>
      </c>
      <c r="H1343">
        <v>3</v>
      </c>
      <c r="I1343">
        <v>2</v>
      </c>
      <c r="J1343">
        <v>1</v>
      </c>
      <c r="K1343">
        <v>0</v>
      </c>
      <c r="L1343">
        <v>1</v>
      </c>
      <c r="M1343">
        <v>3</v>
      </c>
      <c r="N1343">
        <v>10</v>
      </c>
      <c r="O1343">
        <v>8</v>
      </c>
      <c r="P1343">
        <v>0</v>
      </c>
      <c r="Q1343">
        <v>2</v>
      </c>
      <c r="R1343">
        <f t="array" ref="R1343">SUM(B1343:Q1343*TRANSPOSE($V$18:$V$33))+$V$17</f>
        <v>6.6225729415890444E-2</v>
      </c>
      <c r="S1343" s="9">
        <f t="shared" si="20"/>
        <v>0.51654866908052899</v>
      </c>
    </row>
    <row r="1344" spans="1:19" x14ac:dyDescent="0.3">
      <c r="A1344">
        <v>0</v>
      </c>
      <c r="B1344">
        <v>34</v>
      </c>
      <c r="C1344">
        <v>2</v>
      </c>
      <c r="D1344">
        <v>4</v>
      </c>
      <c r="E1344">
        <v>3</v>
      </c>
      <c r="F1344">
        <v>0</v>
      </c>
      <c r="G1344">
        <v>3</v>
      </c>
      <c r="H1344">
        <v>4</v>
      </c>
      <c r="I1344">
        <v>1</v>
      </c>
      <c r="J1344">
        <v>2</v>
      </c>
      <c r="K1344">
        <v>1</v>
      </c>
      <c r="L1344">
        <v>4</v>
      </c>
      <c r="M1344">
        <v>3</v>
      </c>
      <c r="N1344">
        <v>5</v>
      </c>
      <c r="O1344">
        <v>3</v>
      </c>
      <c r="P1344">
        <v>1</v>
      </c>
      <c r="Q1344">
        <v>0</v>
      </c>
      <c r="R1344">
        <f t="array" ref="R1344">SUM(B1344:Q1344*TRANSPOSE($V$18:$V$33))+$V$17</f>
        <v>0.26947094617241296</v>
      </c>
      <c r="S1344" s="9">
        <f t="shared" si="20"/>
        <v>0.56695615871099225</v>
      </c>
    </row>
    <row r="1345" spans="1:19" x14ac:dyDescent="0.3">
      <c r="A1345">
        <v>0</v>
      </c>
      <c r="B1345">
        <v>29</v>
      </c>
      <c r="C1345">
        <v>1</v>
      </c>
      <c r="D1345">
        <v>7</v>
      </c>
      <c r="E1345">
        <v>4</v>
      </c>
      <c r="F1345">
        <v>0</v>
      </c>
      <c r="G1345">
        <v>3</v>
      </c>
      <c r="H1345">
        <v>1</v>
      </c>
      <c r="I1345">
        <v>0</v>
      </c>
      <c r="J1345">
        <v>3</v>
      </c>
      <c r="K1345">
        <v>0</v>
      </c>
      <c r="L1345">
        <v>2</v>
      </c>
      <c r="M1345">
        <v>3</v>
      </c>
      <c r="N1345">
        <v>3</v>
      </c>
      <c r="O1345">
        <v>2</v>
      </c>
      <c r="P1345">
        <v>1</v>
      </c>
      <c r="Q1345">
        <v>2</v>
      </c>
      <c r="R1345">
        <f t="array" ref="R1345">SUM(B1345:Q1345*TRANSPOSE($V$18:$V$33))+$V$17</f>
        <v>0.25482998070088492</v>
      </c>
      <c r="S1345" s="9">
        <f t="shared" si="20"/>
        <v>0.56335846514657428</v>
      </c>
    </row>
    <row r="1346" spans="1:19" x14ac:dyDescent="0.3">
      <c r="A1346">
        <v>0</v>
      </c>
      <c r="B1346">
        <v>37</v>
      </c>
      <c r="C1346">
        <v>1</v>
      </c>
      <c r="D1346">
        <v>7</v>
      </c>
      <c r="E1346">
        <v>4</v>
      </c>
      <c r="F1346">
        <v>0</v>
      </c>
      <c r="G1346">
        <v>3</v>
      </c>
      <c r="H1346">
        <v>1</v>
      </c>
      <c r="I1346">
        <v>1</v>
      </c>
      <c r="J1346">
        <v>5</v>
      </c>
      <c r="K1346">
        <v>1</v>
      </c>
      <c r="L1346">
        <v>3</v>
      </c>
      <c r="M1346">
        <v>3</v>
      </c>
      <c r="N1346">
        <v>5</v>
      </c>
      <c r="O1346">
        <v>3</v>
      </c>
      <c r="P1346">
        <v>0</v>
      </c>
      <c r="Q1346">
        <v>4</v>
      </c>
      <c r="R1346">
        <f t="array" ref="R1346">SUM(B1346:Q1346*TRANSPOSE($V$18:$V$33))+$V$17</f>
        <v>0.31035886220222886</v>
      </c>
      <c r="S1346" s="9">
        <f t="shared" si="20"/>
        <v>0.57696499871140039</v>
      </c>
    </row>
    <row r="1347" spans="1:19" x14ac:dyDescent="0.3">
      <c r="A1347">
        <v>0</v>
      </c>
      <c r="B1347">
        <v>35</v>
      </c>
      <c r="C1347">
        <v>1</v>
      </c>
      <c r="D1347">
        <v>16</v>
      </c>
      <c r="E1347">
        <v>4</v>
      </c>
      <c r="F1347">
        <v>1</v>
      </c>
      <c r="G1347">
        <v>2</v>
      </c>
      <c r="H1347">
        <v>2</v>
      </c>
      <c r="I1347">
        <v>1</v>
      </c>
      <c r="J1347">
        <v>0</v>
      </c>
      <c r="K1347">
        <v>1</v>
      </c>
      <c r="L1347">
        <v>4</v>
      </c>
      <c r="M1347">
        <v>3</v>
      </c>
      <c r="N1347">
        <v>3</v>
      </c>
      <c r="O1347">
        <v>2</v>
      </c>
      <c r="P1347">
        <v>0</v>
      </c>
      <c r="Q1347">
        <v>2</v>
      </c>
      <c r="R1347">
        <f t="array" ref="R1347">SUM(B1347:Q1347*TRANSPOSE($V$18:$V$33))+$V$17</f>
        <v>0.27306011458509516</v>
      </c>
      <c r="S1347" s="9">
        <f t="shared" ref="S1347:S1410" si="21">$X$1^R1347/(1+$X$1^R1347)</f>
        <v>0.56783705613086888</v>
      </c>
    </row>
    <row r="1348" spans="1:19" x14ac:dyDescent="0.3">
      <c r="A1348">
        <v>0</v>
      </c>
      <c r="B1348">
        <v>45</v>
      </c>
      <c r="C1348">
        <v>1</v>
      </c>
      <c r="D1348">
        <v>25</v>
      </c>
      <c r="E1348">
        <v>2</v>
      </c>
      <c r="F1348">
        <v>1</v>
      </c>
      <c r="G1348">
        <v>2</v>
      </c>
      <c r="H1348">
        <v>4</v>
      </c>
      <c r="I1348">
        <v>1</v>
      </c>
      <c r="J1348">
        <v>0</v>
      </c>
      <c r="K1348">
        <v>0</v>
      </c>
      <c r="L1348">
        <v>4</v>
      </c>
      <c r="M1348">
        <v>2</v>
      </c>
      <c r="N1348">
        <v>9</v>
      </c>
      <c r="O1348">
        <v>8</v>
      </c>
      <c r="P1348">
        <v>3</v>
      </c>
      <c r="Q1348">
        <v>8</v>
      </c>
      <c r="R1348">
        <f t="array" ref="R1348">SUM(B1348:Q1348*TRANSPOSE($V$18:$V$33))+$V$17</f>
        <v>-2.3969648273803212E-2</v>
      </c>
      <c r="S1348" s="9">
        <f t="shared" si="21"/>
        <v>0.49400849605343627</v>
      </c>
    </row>
    <row r="1349" spans="1:19" x14ac:dyDescent="0.3">
      <c r="A1349">
        <v>0</v>
      </c>
      <c r="B1349">
        <v>36</v>
      </c>
      <c r="C1349">
        <v>0</v>
      </c>
      <c r="D1349">
        <v>2</v>
      </c>
      <c r="E1349">
        <v>2</v>
      </c>
      <c r="F1349">
        <v>0</v>
      </c>
      <c r="G1349">
        <v>2</v>
      </c>
      <c r="H1349">
        <v>4</v>
      </c>
      <c r="I1349">
        <v>0</v>
      </c>
      <c r="J1349">
        <v>1</v>
      </c>
      <c r="K1349">
        <v>0</v>
      </c>
      <c r="L1349">
        <v>4</v>
      </c>
      <c r="M1349">
        <v>2</v>
      </c>
      <c r="N1349">
        <v>10</v>
      </c>
      <c r="O1349">
        <v>1</v>
      </c>
      <c r="P1349">
        <v>0</v>
      </c>
      <c r="Q1349">
        <v>8</v>
      </c>
      <c r="R1349">
        <f t="array" ref="R1349">SUM(B1349:Q1349*TRANSPOSE($V$18:$V$33))+$V$17</f>
        <v>8.9199368418392488E-2</v>
      </c>
      <c r="S1349" s="9">
        <f t="shared" si="21"/>
        <v>0.52228276053393641</v>
      </c>
    </row>
    <row r="1350" spans="1:19" x14ac:dyDescent="0.3">
      <c r="A1350">
        <v>0</v>
      </c>
      <c r="B1350">
        <v>40</v>
      </c>
      <c r="C1350">
        <v>1</v>
      </c>
      <c r="D1350">
        <v>1</v>
      </c>
      <c r="E1350">
        <v>1</v>
      </c>
      <c r="F1350">
        <v>0</v>
      </c>
      <c r="G1350">
        <v>3</v>
      </c>
      <c r="H1350">
        <v>1</v>
      </c>
      <c r="I1350">
        <v>2</v>
      </c>
      <c r="J1350">
        <v>2</v>
      </c>
      <c r="K1350">
        <v>0</v>
      </c>
      <c r="L1350">
        <v>1</v>
      </c>
      <c r="M1350">
        <v>3</v>
      </c>
      <c r="N1350">
        <v>19</v>
      </c>
      <c r="O1350">
        <v>7</v>
      </c>
      <c r="P1350">
        <v>11</v>
      </c>
      <c r="Q1350">
        <v>16</v>
      </c>
      <c r="R1350">
        <f t="array" ref="R1350">SUM(B1350:Q1350*TRANSPOSE($V$18:$V$33))+$V$17</f>
        <v>8.7495876255527683E-2</v>
      </c>
      <c r="S1350" s="9">
        <f t="shared" si="21"/>
        <v>0.52185776135429185</v>
      </c>
    </row>
    <row r="1351" spans="1:19" x14ac:dyDescent="0.3">
      <c r="A1351">
        <v>0</v>
      </c>
      <c r="B1351">
        <v>26</v>
      </c>
      <c r="C1351">
        <v>1</v>
      </c>
      <c r="D1351">
        <v>1</v>
      </c>
      <c r="E1351">
        <v>2</v>
      </c>
      <c r="F1351">
        <v>1</v>
      </c>
      <c r="G1351">
        <v>2</v>
      </c>
      <c r="H1351">
        <v>3</v>
      </c>
      <c r="I1351">
        <v>1</v>
      </c>
      <c r="J1351">
        <v>1</v>
      </c>
      <c r="K1351">
        <v>1</v>
      </c>
      <c r="L1351">
        <v>3</v>
      </c>
      <c r="M1351">
        <v>2</v>
      </c>
      <c r="N1351">
        <v>1</v>
      </c>
      <c r="O1351">
        <v>0</v>
      </c>
      <c r="P1351">
        <v>1</v>
      </c>
      <c r="Q1351">
        <v>0</v>
      </c>
      <c r="R1351">
        <f t="array" ref="R1351">SUM(B1351:Q1351*TRANSPOSE($V$18:$V$33))+$V$17</f>
        <v>0.4335944002104366</v>
      </c>
      <c r="S1351" s="9">
        <f t="shared" si="21"/>
        <v>0.60672092343364215</v>
      </c>
    </row>
    <row r="1352" spans="1:19" x14ac:dyDescent="0.3">
      <c r="A1352">
        <v>0</v>
      </c>
      <c r="B1352">
        <v>27</v>
      </c>
      <c r="C1352">
        <v>2</v>
      </c>
      <c r="D1352">
        <v>2</v>
      </c>
      <c r="E1352">
        <v>1</v>
      </c>
      <c r="F1352">
        <v>1</v>
      </c>
      <c r="G1352">
        <v>4</v>
      </c>
      <c r="H1352">
        <v>3</v>
      </c>
      <c r="I1352">
        <v>0</v>
      </c>
      <c r="J1352">
        <v>0</v>
      </c>
      <c r="K1352">
        <v>0</v>
      </c>
      <c r="L1352">
        <v>2</v>
      </c>
      <c r="M1352">
        <v>2</v>
      </c>
      <c r="N1352">
        <v>8</v>
      </c>
      <c r="O1352">
        <v>7</v>
      </c>
      <c r="P1352">
        <v>0</v>
      </c>
      <c r="Q1352">
        <v>7</v>
      </c>
      <c r="R1352">
        <f t="array" ref="R1352">SUM(B1352:Q1352*TRANSPOSE($V$18:$V$33))+$V$17</f>
        <v>0.11259434216860786</v>
      </c>
      <c r="S1352" s="9">
        <f t="shared" si="21"/>
        <v>0.52811597608318805</v>
      </c>
    </row>
    <row r="1353" spans="1:19" x14ac:dyDescent="0.3">
      <c r="A1353">
        <v>0</v>
      </c>
      <c r="B1353">
        <v>48</v>
      </c>
      <c r="C1353">
        <v>1</v>
      </c>
      <c r="D1353">
        <v>22</v>
      </c>
      <c r="E1353">
        <v>4</v>
      </c>
      <c r="F1353">
        <v>1</v>
      </c>
      <c r="G1353">
        <v>3</v>
      </c>
      <c r="H1353">
        <v>4</v>
      </c>
      <c r="I1353">
        <v>2</v>
      </c>
      <c r="J1353">
        <v>3</v>
      </c>
      <c r="K1353">
        <v>0</v>
      </c>
      <c r="L1353">
        <v>2</v>
      </c>
      <c r="M1353">
        <v>3</v>
      </c>
      <c r="N1353">
        <v>22</v>
      </c>
      <c r="O1353">
        <v>17</v>
      </c>
      <c r="P1353">
        <v>4</v>
      </c>
      <c r="Q1353">
        <v>7</v>
      </c>
      <c r="R1353">
        <f t="array" ref="R1353">SUM(B1353:Q1353*TRANSPOSE($V$18:$V$33))+$V$17</f>
        <v>-0.265950374271954</v>
      </c>
      <c r="S1353" s="9">
        <f t="shared" si="21"/>
        <v>0.43390831433518612</v>
      </c>
    </row>
    <row r="1354" spans="1:19" x14ac:dyDescent="0.3">
      <c r="A1354">
        <v>0</v>
      </c>
      <c r="B1354">
        <v>44</v>
      </c>
      <c r="C1354">
        <v>1</v>
      </c>
      <c r="D1354">
        <v>1</v>
      </c>
      <c r="E1354">
        <v>2</v>
      </c>
      <c r="F1354">
        <v>0</v>
      </c>
      <c r="G1354">
        <v>4</v>
      </c>
      <c r="H1354">
        <v>1</v>
      </c>
      <c r="I1354">
        <v>1</v>
      </c>
      <c r="J1354">
        <v>2</v>
      </c>
      <c r="K1354">
        <v>0</v>
      </c>
      <c r="L1354">
        <v>4</v>
      </c>
      <c r="M1354">
        <v>3</v>
      </c>
      <c r="N1354">
        <v>2</v>
      </c>
      <c r="O1354">
        <v>0</v>
      </c>
      <c r="P1354">
        <v>2</v>
      </c>
      <c r="Q1354">
        <v>2</v>
      </c>
      <c r="R1354">
        <f t="array" ref="R1354">SUM(B1354:Q1354*TRANSPOSE($V$18:$V$33))+$V$17</f>
        <v>5.8709664063994804E-2</v>
      </c>
      <c r="S1354" s="9">
        <f t="shared" si="21"/>
        <v>0.51467168108863726</v>
      </c>
    </row>
    <row r="1355" spans="1:19" x14ac:dyDescent="0.3">
      <c r="A1355">
        <v>1</v>
      </c>
      <c r="B1355">
        <v>34</v>
      </c>
      <c r="C1355">
        <v>1</v>
      </c>
      <c r="D1355">
        <v>16</v>
      </c>
      <c r="E1355">
        <v>4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2</v>
      </c>
      <c r="M1355">
        <v>3</v>
      </c>
      <c r="N1355">
        <v>5</v>
      </c>
      <c r="O1355">
        <v>2</v>
      </c>
      <c r="P1355">
        <v>3</v>
      </c>
      <c r="Q1355">
        <v>0</v>
      </c>
      <c r="R1355">
        <f t="array" ref="R1355">SUM(B1355:Q1355*TRANSPOSE($V$18:$V$33))+$V$17</f>
        <v>0.53016057226848712</v>
      </c>
      <c r="S1355" s="9">
        <f t="shared" si="21"/>
        <v>0.62950774184349545</v>
      </c>
    </row>
    <row r="1356" spans="1:19" x14ac:dyDescent="0.3">
      <c r="A1356">
        <v>1</v>
      </c>
      <c r="B1356">
        <v>56</v>
      </c>
      <c r="C1356">
        <v>1</v>
      </c>
      <c r="D1356">
        <v>24</v>
      </c>
      <c r="E1356">
        <v>1</v>
      </c>
      <c r="F1356">
        <v>0</v>
      </c>
      <c r="G1356">
        <v>3</v>
      </c>
      <c r="H1356">
        <v>4</v>
      </c>
      <c r="I1356">
        <v>0</v>
      </c>
      <c r="J1356">
        <v>1</v>
      </c>
      <c r="K1356">
        <v>0</v>
      </c>
      <c r="L1356">
        <v>4</v>
      </c>
      <c r="M1356">
        <v>3</v>
      </c>
      <c r="N1356">
        <v>4</v>
      </c>
      <c r="O1356">
        <v>2</v>
      </c>
      <c r="P1356">
        <v>1</v>
      </c>
      <c r="Q1356">
        <v>0</v>
      </c>
      <c r="R1356">
        <f t="array" ref="R1356">SUM(B1356:Q1356*TRANSPOSE($V$18:$V$33))+$V$17</f>
        <v>9.3974352131475647E-2</v>
      </c>
      <c r="S1356" s="9">
        <f t="shared" si="21"/>
        <v>0.52347388306888398</v>
      </c>
    </row>
    <row r="1357" spans="1:19" x14ac:dyDescent="0.3">
      <c r="A1357">
        <v>0</v>
      </c>
      <c r="B1357">
        <v>36</v>
      </c>
      <c r="C1357">
        <v>2</v>
      </c>
      <c r="D1357">
        <v>17</v>
      </c>
      <c r="E1357">
        <v>3</v>
      </c>
      <c r="F1357">
        <v>0</v>
      </c>
      <c r="G1357">
        <v>2</v>
      </c>
      <c r="H1357">
        <v>2</v>
      </c>
      <c r="I1357">
        <v>1</v>
      </c>
      <c r="J1357">
        <v>2</v>
      </c>
      <c r="K1357">
        <v>0</v>
      </c>
      <c r="L1357">
        <v>3</v>
      </c>
      <c r="M1357">
        <v>1</v>
      </c>
      <c r="N1357">
        <v>4</v>
      </c>
      <c r="O1357">
        <v>2</v>
      </c>
      <c r="P1357">
        <v>1</v>
      </c>
      <c r="Q1357">
        <v>3</v>
      </c>
      <c r="R1357">
        <f t="array" ref="R1357">SUM(B1357:Q1357*TRANSPOSE($V$18:$V$33))+$V$17</f>
        <v>0.28314339262041632</v>
      </c>
      <c r="S1357" s="9">
        <f t="shared" si="21"/>
        <v>0.57030950521231583</v>
      </c>
    </row>
    <row r="1358" spans="1:19" x14ac:dyDescent="0.3">
      <c r="A1358">
        <v>0</v>
      </c>
      <c r="B1358">
        <v>41</v>
      </c>
      <c r="C1358">
        <v>2</v>
      </c>
      <c r="D1358">
        <v>8</v>
      </c>
      <c r="E1358">
        <v>3</v>
      </c>
      <c r="F1358">
        <v>1</v>
      </c>
      <c r="G1358">
        <v>3</v>
      </c>
      <c r="H1358">
        <v>2</v>
      </c>
      <c r="I1358">
        <v>1</v>
      </c>
      <c r="J1358">
        <v>5</v>
      </c>
      <c r="K1358">
        <v>0</v>
      </c>
      <c r="L1358">
        <v>3</v>
      </c>
      <c r="M1358">
        <v>3</v>
      </c>
      <c r="N1358">
        <v>5</v>
      </c>
      <c r="O1358">
        <v>4</v>
      </c>
      <c r="P1358">
        <v>1</v>
      </c>
      <c r="Q1358">
        <v>4</v>
      </c>
      <c r="R1358">
        <f t="array" ref="R1358">SUM(B1358:Q1358*TRANSPOSE($V$18:$V$33))+$V$17</f>
        <v>7.5366050119265449E-2</v>
      </c>
      <c r="S1358" s="9">
        <f t="shared" si="21"/>
        <v>0.5188306484141606</v>
      </c>
    </row>
    <row r="1359" spans="1:19" x14ac:dyDescent="0.3">
      <c r="A1359">
        <v>0</v>
      </c>
      <c r="B1359">
        <v>42</v>
      </c>
      <c r="C1359">
        <v>1</v>
      </c>
      <c r="D1359">
        <v>6</v>
      </c>
      <c r="E1359">
        <v>3</v>
      </c>
      <c r="F1359">
        <v>0</v>
      </c>
      <c r="G1359">
        <v>3</v>
      </c>
      <c r="H1359">
        <v>1</v>
      </c>
      <c r="I1359">
        <v>1</v>
      </c>
      <c r="J1359">
        <v>9</v>
      </c>
      <c r="K1359">
        <v>0</v>
      </c>
      <c r="L1359">
        <v>2</v>
      </c>
      <c r="M1359">
        <v>4</v>
      </c>
      <c r="N1359">
        <v>13</v>
      </c>
      <c r="O1359">
        <v>7</v>
      </c>
      <c r="P1359">
        <v>5</v>
      </c>
      <c r="Q1359">
        <v>7</v>
      </c>
      <c r="R1359">
        <f t="array" ref="R1359">SUM(B1359:Q1359*TRANSPOSE($V$18:$V$33))+$V$17</f>
        <v>0.14655324804691161</v>
      </c>
      <c r="S1359" s="9">
        <f t="shared" si="21"/>
        <v>0.53656909802765307</v>
      </c>
    </row>
    <row r="1360" spans="1:19" x14ac:dyDescent="0.3">
      <c r="A1360">
        <v>0</v>
      </c>
      <c r="B1360">
        <v>31</v>
      </c>
      <c r="C1360">
        <v>2</v>
      </c>
      <c r="D1360">
        <v>10</v>
      </c>
      <c r="E1360">
        <v>3</v>
      </c>
      <c r="F1360">
        <v>1</v>
      </c>
      <c r="G1360">
        <v>3</v>
      </c>
      <c r="H1360">
        <v>4</v>
      </c>
      <c r="I1360">
        <v>2</v>
      </c>
      <c r="J1360">
        <v>2</v>
      </c>
      <c r="K1360">
        <v>1</v>
      </c>
      <c r="L1360">
        <v>4</v>
      </c>
      <c r="M1360">
        <v>3</v>
      </c>
      <c r="N1360">
        <v>5</v>
      </c>
      <c r="O1360">
        <v>2</v>
      </c>
      <c r="P1360">
        <v>1</v>
      </c>
      <c r="Q1360">
        <v>4</v>
      </c>
      <c r="R1360">
        <f t="array" ref="R1360">SUM(B1360:Q1360*TRANSPOSE($V$18:$V$33))+$V$17</f>
        <v>0.16554635105024196</v>
      </c>
      <c r="S1360" s="9">
        <f t="shared" si="21"/>
        <v>0.54128806553592446</v>
      </c>
    </row>
    <row r="1361" spans="1:19" x14ac:dyDescent="0.3">
      <c r="A1361">
        <v>0</v>
      </c>
      <c r="B1361">
        <v>34</v>
      </c>
      <c r="C1361">
        <v>2</v>
      </c>
      <c r="D1361">
        <v>3</v>
      </c>
      <c r="E1361">
        <v>4</v>
      </c>
      <c r="F1361">
        <v>1</v>
      </c>
      <c r="G1361">
        <v>2</v>
      </c>
      <c r="H1361">
        <v>4</v>
      </c>
      <c r="I1361">
        <v>1</v>
      </c>
      <c r="J1361">
        <v>3</v>
      </c>
      <c r="K1361">
        <v>1</v>
      </c>
      <c r="L1361">
        <v>3</v>
      </c>
      <c r="M1361">
        <v>2</v>
      </c>
      <c r="N1361">
        <v>4</v>
      </c>
      <c r="O1361">
        <v>2</v>
      </c>
      <c r="P1361">
        <v>0</v>
      </c>
      <c r="Q1361">
        <v>1</v>
      </c>
      <c r="R1361">
        <f t="array" ref="R1361">SUM(B1361:Q1361*TRANSPOSE($V$18:$V$33))+$V$17</f>
        <v>0.29864882481092336</v>
      </c>
      <c r="S1361" s="9">
        <f t="shared" si="21"/>
        <v>0.57410460639530891</v>
      </c>
    </row>
    <row r="1362" spans="1:19" x14ac:dyDescent="0.3">
      <c r="A1362">
        <v>0</v>
      </c>
      <c r="B1362">
        <v>31</v>
      </c>
      <c r="C1362">
        <v>1</v>
      </c>
      <c r="D1362">
        <v>4</v>
      </c>
      <c r="E1362">
        <v>1</v>
      </c>
      <c r="F1362">
        <v>1</v>
      </c>
      <c r="G1362">
        <v>4</v>
      </c>
      <c r="H1362">
        <v>3</v>
      </c>
      <c r="I1362">
        <v>2</v>
      </c>
      <c r="J1362">
        <v>8</v>
      </c>
      <c r="K1362">
        <v>0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2</v>
      </c>
      <c r="R1362">
        <f t="array" ref="R1362">SUM(B1362:Q1362*TRANSPOSE($V$18:$V$33))+$V$17</f>
        <v>0.13201214499474256</v>
      </c>
      <c r="S1362" s="9">
        <f t="shared" si="21"/>
        <v>0.53295178336981774</v>
      </c>
    </row>
    <row r="1363" spans="1:19" x14ac:dyDescent="0.3">
      <c r="A1363">
        <v>0</v>
      </c>
      <c r="B1363">
        <v>26</v>
      </c>
      <c r="C1363">
        <v>1</v>
      </c>
      <c r="D1363">
        <v>6</v>
      </c>
      <c r="E1363">
        <v>3</v>
      </c>
      <c r="F1363">
        <v>0</v>
      </c>
      <c r="G1363">
        <v>4</v>
      </c>
      <c r="H1363">
        <v>4</v>
      </c>
      <c r="I1363">
        <v>1</v>
      </c>
      <c r="J1363">
        <v>0</v>
      </c>
      <c r="K1363">
        <v>0</v>
      </c>
      <c r="L1363">
        <v>1</v>
      </c>
      <c r="M1363">
        <v>3</v>
      </c>
      <c r="N1363">
        <v>7</v>
      </c>
      <c r="O1363">
        <v>7</v>
      </c>
      <c r="P1363">
        <v>7</v>
      </c>
      <c r="Q1363">
        <v>7</v>
      </c>
      <c r="R1363">
        <f t="array" ref="R1363">SUM(B1363:Q1363*TRANSPOSE($V$18:$V$33))+$V$17</f>
        <v>7.056068992357889E-3</v>
      </c>
      <c r="S1363" s="9">
        <f t="shared" si="21"/>
        <v>0.50176382703063616</v>
      </c>
    </row>
    <row r="1364" spans="1:19" x14ac:dyDescent="0.3">
      <c r="A1364">
        <v>0</v>
      </c>
      <c r="B1364">
        <v>45</v>
      </c>
      <c r="C1364">
        <v>1</v>
      </c>
      <c r="D1364">
        <v>1</v>
      </c>
      <c r="E1364">
        <v>2</v>
      </c>
      <c r="F1364">
        <v>0</v>
      </c>
      <c r="G1364">
        <v>3</v>
      </c>
      <c r="H1364">
        <v>3</v>
      </c>
      <c r="I1364">
        <v>0</v>
      </c>
      <c r="J1364">
        <v>4</v>
      </c>
      <c r="K1364">
        <v>0</v>
      </c>
      <c r="L1364">
        <v>3</v>
      </c>
      <c r="M1364">
        <v>3</v>
      </c>
      <c r="N1364">
        <v>4</v>
      </c>
      <c r="O1364">
        <v>2</v>
      </c>
      <c r="P1364">
        <v>0</v>
      </c>
      <c r="Q1364">
        <v>3</v>
      </c>
      <c r="R1364">
        <f t="array" ref="R1364">SUM(B1364:Q1364*TRANSPOSE($V$18:$V$33))+$V$17</f>
        <v>0.10661489119514878</v>
      </c>
      <c r="S1364" s="9">
        <f t="shared" si="21"/>
        <v>0.52662574857892441</v>
      </c>
    </row>
    <row r="1365" spans="1:19" x14ac:dyDescent="0.3">
      <c r="A1365">
        <v>0</v>
      </c>
      <c r="B1365">
        <v>33</v>
      </c>
      <c r="C1365">
        <v>2</v>
      </c>
      <c r="D1365">
        <v>10</v>
      </c>
      <c r="E1365">
        <v>2</v>
      </c>
      <c r="F1365">
        <v>0</v>
      </c>
      <c r="G1365">
        <v>3</v>
      </c>
      <c r="H1365">
        <v>3</v>
      </c>
      <c r="I1365">
        <v>0</v>
      </c>
      <c r="J1365">
        <v>1</v>
      </c>
      <c r="K1365">
        <v>0</v>
      </c>
      <c r="L1365">
        <v>2</v>
      </c>
      <c r="M1365">
        <v>2</v>
      </c>
      <c r="N1365">
        <v>10</v>
      </c>
      <c r="O1365">
        <v>4</v>
      </c>
      <c r="P1365">
        <v>0</v>
      </c>
      <c r="Q1365">
        <v>9</v>
      </c>
      <c r="R1365">
        <f t="array" ref="R1365">SUM(B1365:Q1365*TRANSPOSE($V$18:$V$33))+$V$17</f>
        <v>0.18970151267643276</v>
      </c>
      <c r="S1365" s="9">
        <f t="shared" si="21"/>
        <v>0.54727879140273095</v>
      </c>
    </row>
    <row r="1366" spans="1:19" x14ac:dyDescent="0.3">
      <c r="A1366">
        <v>0</v>
      </c>
      <c r="B1366">
        <v>28</v>
      </c>
      <c r="C1366">
        <v>2</v>
      </c>
      <c r="D1366">
        <v>1</v>
      </c>
      <c r="E1366">
        <v>3</v>
      </c>
      <c r="F1366">
        <v>0</v>
      </c>
      <c r="G1366">
        <v>2</v>
      </c>
      <c r="H1366">
        <v>4</v>
      </c>
      <c r="I1366">
        <v>1</v>
      </c>
      <c r="J1366">
        <v>1</v>
      </c>
      <c r="K1366">
        <v>1</v>
      </c>
      <c r="L1366">
        <v>3</v>
      </c>
      <c r="M1366">
        <v>3</v>
      </c>
      <c r="N1366">
        <v>7</v>
      </c>
      <c r="O1366">
        <v>7</v>
      </c>
      <c r="P1366">
        <v>0</v>
      </c>
      <c r="Q1366">
        <v>7</v>
      </c>
      <c r="R1366">
        <f t="array" ref="R1366">SUM(B1366:Q1366*TRANSPOSE($V$18:$V$33))+$V$17</f>
        <v>0.24252124286473897</v>
      </c>
      <c r="S1366" s="9">
        <f t="shared" si="21"/>
        <v>0.56032868119973289</v>
      </c>
    </row>
    <row r="1367" spans="1:19" x14ac:dyDescent="0.3">
      <c r="A1367">
        <v>1</v>
      </c>
      <c r="B1367">
        <v>29</v>
      </c>
      <c r="C1367">
        <v>2</v>
      </c>
      <c r="D1367">
        <v>24</v>
      </c>
      <c r="E1367">
        <v>3</v>
      </c>
      <c r="F1367">
        <v>0</v>
      </c>
      <c r="G1367">
        <v>4</v>
      </c>
      <c r="H1367">
        <v>1</v>
      </c>
      <c r="I1367">
        <v>0</v>
      </c>
      <c r="J1367">
        <v>1</v>
      </c>
      <c r="K1367">
        <v>0</v>
      </c>
      <c r="L1367">
        <v>4</v>
      </c>
      <c r="M1367">
        <v>3</v>
      </c>
      <c r="N1367">
        <v>1</v>
      </c>
      <c r="O1367">
        <v>0</v>
      </c>
      <c r="P1367">
        <v>0</v>
      </c>
      <c r="Q1367">
        <v>0</v>
      </c>
      <c r="R1367">
        <f t="array" ref="R1367">SUM(B1367:Q1367*TRANSPOSE($V$18:$V$33))+$V$17</f>
        <v>0.28877131638157549</v>
      </c>
      <c r="S1367" s="9">
        <f t="shared" si="21"/>
        <v>0.5716879728918608</v>
      </c>
    </row>
    <row r="1368" spans="1:19" x14ac:dyDescent="0.3">
      <c r="A1368">
        <v>0</v>
      </c>
      <c r="B1368">
        <v>39</v>
      </c>
      <c r="C1368">
        <v>2</v>
      </c>
      <c r="D1368">
        <v>21</v>
      </c>
      <c r="E1368">
        <v>1</v>
      </c>
      <c r="F1368">
        <v>1</v>
      </c>
      <c r="G1368">
        <v>1</v>
      </c>
      <c r="H1368">
        <v>3</v>
      </c>
      <c r="I1368">
        <v>1</v>
      </c>
      <c r="J1368">
        <v>6</v>
      </c>
      <c r="K1368">
        <v>0</v>
      </c>
      <c r="L1368">
        <v>3</v>
      </c>
      <c r="M1368">
        <v>3</v>
      </c>
      <c r="N1368">
        <v>3</v>
      </c>
      <c r="O1368">
        <v>2</v>
      </c>
      <c r="P1368">
        <v>1</v>
      </c>
      <c r="Q1368">
        <v>2</v>
      </c>
      <c r="R1368">
        <f t="array" ref="R1368">SUM(B1368:Q1368*TRANSPOSE($V$18:$V$33))+$V$17</f>
        <v>0.34464116570045777</v>
      </c>
      <c r="S1368" s="9">
        <f t="shared" si="21"/>
        <v>0.58530880181836187</v>
      </c>
    </row>
    <row r="1369" spans="1:19" x14ac:dyDescent="0.3">
      <c r="A1369">
        <v>0</v>
      </c>
      <c r="B1369">
        <v>27</v>
      </c>
      <c r="C1369">
        <v>1</v>
      </c>
      <c r="D1369">
        <v>2</v>
      </c>
      <c r="E1369">
        <v>2</v>
      </c>
      <c r="F1369">
        <v>0</v>
      </c>
      <c r="G1369">
        <v>3</v>
      </c>
      <c r="H1369">
        <v>2</v>
      </c>
      <c r="I1369">
        <v>1</v>
      </c>
      <c r="J1369">
        <v>1</v>
      </c>
      <c r="K1369">
        <v>0</v>
      </c>
      <c r="L1369">
        <v>3</v>
      </c>
      <c r="M1369">
        <v>2</v>
      </c>
      <c r="N1369">
        <v>5</v>
      </c>
      <c r="O1369">
        <v>3</v>
      </c>
      <c r="P1369">
        <v>1</v>
      </c>
      <c r="Q1369">
        <v>2</v>
      </c>
      <c r="R1369">
        <f t="array" ref="R1369">SUM(B1369:Q1369*TRANSPOSE($V$18:$V$33))+$V$17</f>
        <v>0.18989838764187361</v>
      </c>
      <c r="S1369" s="9">
        <f t="shared" si="21"/>
        <v>0.54732756456093579</v>
      </c>
    </row>
    <row r="1370" spans="1:19" x14ac:dyDescent="0.3">
      <c r="A1370">
        <v>0</v>
      </c>
      <c r="B1370">
        <v>34</v>
      </c>
      <c r="C1370">
        <v>1</v>
      </c>
      <c r="D1370">
        <v>22</v>
      </c>
      <c r="E1370">
        <v>3</v>
      </c>
      <c r="F1370">
        <v>0</v>
      </c>
      <c r="G1370">
        <v>2</v>
      </c>
      <c r="H1370">
        <v>4</v>
      </c>
      <c r="I1370">
        <v>1</v>
      </c>
      <c r="J1370">
        <v>1</v>
      </c>
      <c r="K1370">
        <v>1</v>
      </c>
      <c r="L1370">
        <v>2</v>
      </c>
      <c r="M1370">
        <v>3</v>
      </c>
      <c r="N1370">
        <v>15</v>
      </c>
      <c r="O1370">
        <v>10</v>
      </c>
      <c r="P1370">
        <v>6</v>
      </c>
      <c r="Q1370">
        <v>11</v>
      </c>
      <c r="R1370">
        <f t="array" ref="R1370">SUM(B1370:Q1370*TRANSPOSE($V$18:$V$33))+$V$17</f>
        <v>0.26786860278615388</v>
      </c>
      <c r="S1370" s="9">
        <f t="shared" si="21"/>
        <v>0.5665627550447907</v>
      </c>
    </row>
    <row r="1371" spans="1:19" x14ac:dyDescent="0.3">
      <c r="A1371">
        <v>1</v>
      </c>
      <c r="B1371">
        <v>28</v>
      </c>
      <c r="C1371">
        <v>2</v>
      </c>
      <c r="D1371">
        <v>13</v>
      </c>
      <c r="E1371">
        <v>4</v>
      </c>
      <c r="F1371">
        <v>1</v>
      </c>
      <c r="G1371">
        <v>3</v>
      </c>
      <c r="H1371">
        <v>3</v>
      </c>
      <c r="I1371">
        <v>0</v>
      </c>
      <c r="J1371">
        <v>3</v>
      </c>
      <c r="K1371">
        <v>1</v>
      </c>
      <c r="L1371">
        <v>4</v>
      </c>
      <c r="M1371">
        <v>3</v>
      </c>
      <c r="N1371">
        <v>2</v>
      </c>
      <c r="O1371">
        <v>0</v>
      </c>
      <c r="P1371">
        <v>2</v>
      </c>
      <c r="Q1371">
        <v>2</v>
      </c>
      <c r="R1371">
        <f t="array" ref="R1371">SUM(B1371:Q1371*TRANSPOSE($V$18:$V$33))+$V$17</f>
        <v>0.40661594252169914</v>
      </c>
      <c r="S1371" s="9">
        <f t="shared" si="21"/>
        <v>0.6002660524128145</v>
      </c>
    </row>
    <row r="1372" spans="1:19" x14ac:dyDescent="0.3">
      <c r="A1372">
        <v>0</v>
      </c>
      <c r="B1372">
        <v>47</v>
      </c>
      <c r="C1372">
        <v>1</v>
      </c>
      <c r="D1372">
        <v>14</v>
      </c>
      <c r="E1372">
        <v>3</v>
      </c>
      <c r="F1372">
        <v>0</v>
      </c>
      <c r="G1372">
        <v>3</v>
      </c>
      <c r="H1372">
        <v>2</v>
      </c>
      <c r="I1372">
        <v>1</v>
      </c>
      <c r="J1372">
        <v>8</v>
      </c>
      <c r="K1372">
        <v>0</v>
      </c>
      <c r="L1372">
        <v>3</v>
      </c>
      <c r="M1372">
        <v>4</v>
      </c>
      <c r="N1372">
        <v>8</v>
      </c>
      <c r="O1372">
        <v>7</v>
      </c>
      <c r="P1372">
        <v>1</v>
      </c>
      <c r="Q1372">
        <v>7</v>
      </c>
      <c r="R1372">
        <f t="array" ref="R1372">SUM(B1372:Q1372*TRANSPOSE($V$18:$V$33))+$V$17</f>
        <v>1.274498072348007E-2</v>
      </c>
      <c r="S1372" s="9">
        <f t="shared" si="21"/>
        <v>0.50318587170178808</v>
      </c>
    </row>
    <row r="1373" spans="1:19" x14ac:dyDescent="0.3">
      <c r="A1373">
        <v>0</v>
      </c>
      <c r="B1373">
        <v>56</v>
      </c>
      <c r="C1373">
        <v>2</v>
      </c>
      <c r="D1373">
        <v>11</v>
      </c>
      <c r="E1373">
        <v>4</v>
      </c>
      <c r="F1373">
        <v>1</v>
      </c>
      <c r="G1373">
        <v>2</v>
      </c>
      <c r="H1373">
        <v>1</v>
      </c>
      <c r="I1373">
        <v>1</v>
      </c>
      <c r="J1373">
        <v>4</v>
      </c>
      <c r="K1373">
        <v>0</v>
      </c>
      <c r="L1373">
        <v>3</v>
      </c>
      <c r="M1373">
        <v>3</v>
      </c>
      <c r="N1373">
        <v>0</v>
      </c>
      <c r="O1373">
        <v>0</v>
      </c>
      <c r="P1373">
        <v>0</v>
      </c>
      <c r="Q1373">
        <v>0</v>
      </c>
      <c r="R1373">
        <f t="array" ref="R1373">SUM(B1373:Q1373*TRANSPOSE($V$18:$V$33))+$V$17</f>
        <v>9.7207121129954999E-2</v>
      </c>
      <c r="S1373" s="9">
        <f t="shared" si="21"/>
        <v>0.52428014849604554</v>
      </c>
    </row>
    <row r="1374" spans="1:19" x14ac:dyDescent="0.3">
      <c r="A1374">
        <v>0</v>
      </c>
      <c r="B1374">
        <v>39</v>
      </c>
      <c r="C1374">
        <v>1</v>
      </c>
      <c r="D1374">
        <v>9</v>
      </c>
      <c r="E1374">
        <v>1</v>
      </c>
      <c r="F1374">
        <v>0</v>
      </c>
      <c r="G1374">
        <v>3</v>
      </c>
      <c r="H1374">
        <v>1</v>
      </c>
      <c r="I1374">
        <v>1</v>
      </c>
      <c r="J1374">
        <v>1</v>
      </c>
      <c r="K1374">
        <v>0</v>
      </c>
      <c r="L1374">
        <v>4</v>
      </c>
      <c r="M1374">
        <v>3</v>
      </c>
      <c r="N1374">
        <v>10</v>
      </c>
      <c r="O1374">
        <v>0</v>
      </c>
      <c r="P1374">
        <v>7</v>
      </c>
      <c r="Q1374">
        <v>9</v>
      </c>
      <c r="R1374">
        <f t="array" ref="R1374">SUM(B1374:Q1374*TRANSPOSE($V$18:$V$33))+$V$17</f>
        <v>0.20524635668679003</v>
      </c>
      <c r="S1374" s="9">
        <f t="shared" si="21"/>
        <v>0.55112695057437588</v>
      </c>
    </row>
    <row r="1375" spans="1:19" x14ac:dyDescent="0.3">
      <c r="A1375">
        <v>0</v>
      </c>
      <c r="B1375">
        <v>38</v>
      </c>
      <c r="C1375">
        <v>1</v>
      </c>
      <c r="D1375">
        <v>8</v>
      </c>
      <c r="E1375">
        <v>4</v>
      </c>
      <c r="F1375">
        <v>1</v>
      </c>
      <c r="G1375">
        <v>2</v>
      </c>
      <c r="H1375">
        <v>2</v>
      </c>
      <c r="I1375">
        <v>2</v>
      </c>
      <c r="J1375">
        <v>1</v>
      </c>
      <c r="K1375">
        <v>1</v>
      </c>
      <c r="L1375">
        <v>3</v>
      </c>
      <c r="M1375">
        <v>3</v>
      </c>
      <c r="N1375">
        <v>20</v>
      </c>
      <c r="O1375">
        <v>11</v>
      </c>
      <c r="P1375">
        <v>0</v>
      </c>
      <c r="Q1375">
        <v>7</v>
      </c>
      <c r="R1375">
        <f t="array" ref="R1375">SUM(B1375:Q1375*TRANSPOSE($V$18:$V$33))+$V$17</f>
        <v>7.0394791436756865E-2</v>
      </c>
      <c r="S1375" s="9">
        <f t="shared" si="21"/>
        <v>0.51758961158761341</v>
      </c>
    </row>
    <row r="1376" spans="1:19" x14ac:dyDescent="0.3">
      <c r="A1376">
        <v>0</v>
      </c>
      <c r="B1376">
        <v>58</v>
      </c>
      <c r="C1376">
        <v>2</v>
      </c>
      <c r="D1376">
        <v>21</v>
      </c>
      <c r="E1376">
        <v>4</v>
      </c>
      <c r="F1376">
        <v>1</v>
      </c>
      <c r="G1376">
        <v>3</v>
      </c>
      <c r="H1376">
        <v>4</v>
      </c>
      <c r="I1376">
        <v>1</v>
      </c>
      <c r="J1376">
        <v>4</v>
      </c>
      <c r="K1376">
        <v>1</v>
      </c>
      <c r="L1376">
        <v>3</v>
      </c>
      <c r="M1376">
        <v>2</v>
      </c>
      <c r="N1376">
        <v>1</v>
      </c>
      <c r="O1376">
        <v>0</v>
      </c>
      <c r="P1376">
        <v>0</v>
      </c>
      <c r="Q1376">
        <v>0</v>
      </c>
      <c r="R1376">
        <f t="array" ref="R1376">SUM(B1376:Q1376*TRANSPOSE($V$18:$V$33))+$V$17</f>
        <v>0.18518442257561885</v>
      </c>
      <c r="S1376" s="9">
        <f t="shared" si="21"/>
        <v>0.54615949478590808</v>
      </c>
    </row>
    <row r="1377" spans="1:19" x14ac:dyDescent="0.3">
      <c r="A1377">
        <v>1</v>
      </c>
      <c r="B1377">
        <v>32</v>
      </c>
      <c r="C1377">
        <v>1</v>
      </c>
      <c r="D1377">
        <v>5</v>
      </c>
      <c r="E1377">
        <v>1</v>
      </c>
      <c r="F1377">
        <v>1</v>
      </c>
      <c r="G1377">
        <v>4</v>
      </c>
      <c r="H1377">
        <v>3</v>
      </c>
      <c r="I1377">
        <v>0</v>
      </c>
      <c r="J1377">
        <v>3</v>
      </c>
      <c r="K1377">
        <v>1</v>
      </c>
      <c r="L1377">
        <v>1</v>
      </c>
      <c r="M1377">
        <v>3</v>
      </c>
      <c r="N1377">
        <v>4</v>
      </c>
      <c r="O1377">
        <v>1</v>
      </c>
      <c r="P1377">
        <v>0</v>
      </c>
      <c r="Q1377">
        <v>3</v>
      </c>
      <c r="R1377">
        <f t="array" ref="R1377">SUM(B1377:Q1377*TRANSPOSE($V$18:$V$33))+$V$17</f>
        <v>0.39651424091203819</v>
      </c>
      <c r="S1377" s="9">
        <f t="shared" si="21"/>
        <v>0.59783999720726677</v>
      </c>
    </row>
    <row r="1378" spans="1:19" x14ac:dyDescent="0.3">
      <c r="A1378">
        <v>0</v>
      </c>
      <c r="B1378">
        <v>38</v>
      </c>
      <c r="C1378">
        <v>1</v>
      </c>
      <c r="D1378">
        <v>9</v>
      </c>
      <c r="E1378">
        <v>2</v>
      </c>
      <c r="F1378">
        <v>0</v>
      </c>
      <c r="G1378">
        <v>3</v>
      </c>
      <c r="H1378">
        <v>4</v>
      </c>
      <c r="I1378">
        <v>2</v>
      </c>
      <c r="J1378">
        <v>2</v>
      </c>
      <c r="K1378">
        <v>0</v>
      </c>
      <c r="L1378">
        <v>4</v>
      </c>
      <c r="M1378">
        <v>4</v>
      </c>
      <c r="N1378">
        <v>5</v>
      </c>
      <c r="O1378">
        <v>2</v>
      </c>
      <c r="P1378">
        <v>0</v>
      </c>
      <c r="Q1378">
        <v>3</v>
      </c>
      <c r="R1378">
        <f t="array" ref="R1378">SUM(B1378:Q1378*TRANSPOSE($V$18:$V$33))+$V$17</f>
        <v>-8.682758616209918E-2</v>
      </c>
      <c r="S1378" s="9">
        <f t="shared" si="21"/>
        <v>0.47830897702508995</v>
      </c>
    </row>
    <row r="1379" spans="1:19" x14ac:dyDescent="0.3">
      <c r="A1379">
        <v>0</v>
      </c>
      <c r="B1379">
        <v>49</v>
      </c>
      <c r="C1379">
        <v>1</v>
      </c>
      <c r="D1379">
        <v>2</v>
      </c>
      <c r="E1379">
        <v>2</v>
      </c>
      <c r="F1379">
        <v>0</v>
      </c>
      <c r="G1379">
        <v>3</v>
      </c>
      <c r="H1379">
        <v>4</v>
      </c>
      <c r="I1379">
        <v>1</v>
      </c>
      <c r="J1379">
        <v>3</v>
      </c>
      <c r="K1379">
        <v>0</v>
      </c>
      <c r="L1379">
        <v>4</v>
      </c>
      <c r="M1379">
        <v>3</v>
      </c>
      <c r="N1379">
        <v>5</v>
      </c>
      <c r="O1379">
        <v>4</v>
      </c>
      <c r="P1379">
        <v>4</v>
      </c>
      <c r="Q1379">
        <v>3</v>
      </c>
      <c r="R1379">
        <f t="array" ref="R1379">SUM(B1379:Q1379*TRANSPOSE($V$18:$V$33))+$V$17</f>
        <v>-3.9044896616677649E-2</v>
      </c>
      <c r="S1379" s="9">
        <f t="shared" si="21"/>
        <v>0.49024102744202486</v>
      </c>
    </row>
    <row r="1380" spans="1:19" x14ac:dyDescent="0.3">
      <c r="A1380">
        <v>0</v>
      </c>
      <c r="B1380">
        <v>42</v>
      </c>
      <c r="C1380">
        <v>2</v>
      </c>
      <c r="D1380">
        <v>12</v>
      </c>
      <c r="E1380">
        <v>2</v>
      </c>
      <c r="F1380">
        <v>0</v>
      </c>
      <c r="G1380">
        <v>3</v>
      </c>
      <c r="H1380">
        <v>4</v>
      </c>
      <c r="I1380">
        <v>2</v>
      </c>
      <c r="J1380">
        <v>3</v>
      </c>
      <c r="K1380">
        <v>1</v>
      </c>
      <c r="L1380">
        <v>3</v>
      </c>
      <c r="M1380">
        <v>3</v>
      </c>
      <c r="N1380">
        <v>0</v>
      </c>
      <c r="O1380">
        <v>0</v>
      </c>
      <c r="P1380">
        <v>0</v>
      </c>
      <c r="Q1380">
        <v>0</v>
      </c>
      <c r="R1380">
        <f t="array" ref="R1380">SUM(B1380:Q1380*TRANSPOSE($V$18:$V$33))+$V$17</f>
        <v>0.25535836127158795</v>
      </c>
      <c r="S1380" s="9">
        <f t="shared" si="21"/>
        <v>0.56348842138427824</v>
      </c>
    </row>
    <row r="1381" spans="1:19" x14ac:dyDescent="0.3">
      <c r="A1381">
        <v>1</v>
      </c>
      <c r="B1381">
        <v>27</v>
      </c>
      <c r="C1381">
        <v>0</v>
      </c>
      <c r="D1381">
        <v>22</v>
      </c>
      <c r="E1381">
        <v>1</v>
      </c>
      <c r="F1381">
        <v>1</v>
      </c>
      <c r="G1381">
        <v>2</v>
      </c>
      <c r="H1381">
        <v>2</v>
      </c>
      <c r="I1381">
        <v>1</v>
      </c>
      <c r="J1381">
        <v>1</v>
      </c>
      <c r="K1381">
        <v>0</v>
      </c>
      <c r="L1381">
        <v>1</v>
      </c>
      <c r="M1381">
        <v>3</v>
      </c>
      <c r="N1381">
        <v>1</v>
      </c>
      <c r="O1381">
        <v>0</v>
      </c>
      <c r="P1381">
        <v>0</v>
      </c>
      <c r="Q1381">
        <v>0</v>
      </c>
      <c r="R1381">
        <f t="array" ref="R1381">SUM(B1381:Q1381*TRANSPOSE($V$18:$V$33))+$V$17</f>
        <v>0.32592192266007303</v>
      </c>
      <c r="S1381" s="9">
        <f t="shared" si="21"/>
        <v>0.58075856040493645</v>
      </c>
    </row>
    <row r="1382" spans="1:19" x14ac:dyDescent="0.3">
      <c r="A1382">
        <v>0</v>
      </c>
      <c r="B1382">
        <v>35</v>
      </c>
      <c r="C1382">
        <v>2</v>
      </c>
      <c r="D1382">
        <v>18</v>
      </c>
      <c r="E1382">
        <v>2</v>
      </c>
      <c r="F1382">
        <v>0</v>
      </c>
      <c r="G1382">
        <v>3</v>
      </c>
      <c r="H1382">
        <v>1</v>
      </c>
      <c r="I1382">
        <v>1</v>
      </c>
      <c r="J1382">
        <v>0</v>
      </c>
      <c r="K1382">
        <v>0</v>
      </c>
      <c r="L1382">
        <v>4</v>
      </c>
      <c r="M1382">
        <v>1</v>
      </c>
      <c r="N1382">
        <v>5</v>
      </c>
      <c r="O1382">
        <v>3</v>
      </c>
      <c r="P1382">
        <v>0</v>
      </c>
      <c r="Q1382">
        <v>4</v>
      </c>
      <c r="R1382">
        <f t="array" ref="R1382">SUM(B1382:Q1382*TRANSPOSE($V$18:$V$33))+$V$17</f>
        <v>0.23356657019913518</v>
      </c>
      <c r="S1382" s="9">
        <f t="shared" si="21"/>
        <v>0.55812165532656766</v>
      </c>
    </row>
    <row r="1383" spans="1:19" x14ac:dyDescent="0.3">
      <c r="A1383">
        <v>0</v>
      </c>
      <c r="B1383">
        <v>28</v>
      </c>
      <c r="C1383">
        <v>1</v>
      </c>
      <c r="D1383">
        <v>16</v>
      </c>
      <c r="E1383">
        <v>3</v>
      </c>
      <c r="F1383">
        <v>0</v>
      </c>
      <c r="G1383">
        <v>3</v>
      </c>
      <c r="H1383">
        <v>3</v>
      </c>
      <c r="I1383">
        <v>0</v>
      </c>
      <c r="J1383">
        <v>1</v>
      </c>
      <c r="K1383">
        <v>0</v>
      </c>
      <c r="L1383">
        <v>3</v>
      </c>
      <c r="M1383">
        <v>2</v>
      </c>
      <c r="N1383">
        <v>5</v>
      </c>
      <c r="O1383">
        <v>3</v>
      </c>
      <c r="P1383">
        <v>1</v>
      </c>
      <c r="Q1383">
        <v>4</v>
      </c>
      <c r="R1383">
        <f t="array" ref="R1383">SUM(B1383:Q1383*TRANSPOSE($V$18:$V$33))+$V$17</f>
        <v>0.20688316032071197</v>
      </c>
      <c r="S1383" s="9">
        <f t="shared" si="21"/>
        <v>0.55153179698490584</v>
      </c>
    </row>
    <row r="1384" spans="1:19" x14ac:dyDescent="0.3">
      <c r="A1384">
        <v>0</v>
      </c>
      <c r="B1384">
        <v>31</v>
      </c>
      <c r="C1384">
        <v>1</v>
      </c>
      <c r="D1384">
        <v>3</v>
      </c>
      <c r="E1384">
        <v>3</v>
      </c>
      <c r="F1384">
        <v>0</v>
      </c>
      <c r="G1384">
        <v>3</v>
      </c>
      <c r="H1384">
        <v>1</v>
      </c>
      <c r="I1384">
        <v>2</v>
      </c>
      <c r="J1384">
        <v>1</v>
      </c>
      <c r="K1384">
        <v>1</v>
      </c>
      <c r="L1384">
        <v>4</v>
      </c>
      <c r="M1384">
        <v>4</v>
      </c>
      <c r="N1384">
        <v>4</v>
      </c>
      <c r="O1384">
        <v>2</v>
      </c>
      <c r="P1384">
        <v>2</v>
      </c>
      <c r="Q1384">
        <v>3</v>
      </c>
      <c r="R1384">
        <f t="array" ref="R1384">SUM(B1384:Q1384*TRANSPOSE($V$18:$V$33))+$V$17</f>
        <v>0.23623254886711686</v>
      </c>
      <c r="S1384" s="9">
        <f t="shared" si="21"/>
        <v>0.55877897357743578</v>
      </c>
    </row>
    <row r="1385" spans="1:19" x14ac:dyDescent="0.3">
      <c r="A1385">
        <v>0</v>
      </c>
      <c r="B1385">
        <v>36</v>
      </c>
      <c r="C1385">
        <v>1</v>
      </c>
      <c r="D1385">
        <v>9</v>
      </c>
      <c r="E1385">
        <v>1</v>
      </c>
      <c r="F1385">
        <v>0</v>
      </c>
      <c r="G1385">
        <v>4</v>
      </c>
      <c r="H1385">
        <v>2</v>
      </c>
      <c r="I1385">
        <v>1</v>
      </c>
      <c r="J1385">
        <v>1</v>
      </c>
      <c r="K1385">
        <v>0</v>
      </c>
      <c r="L1385">
        <v>2</v>
      </c>
      <c r="M1385">
        <v>3</v>
      </c>
      <c r="N1385">
        <v>5</v>
      </c>
      <c r="O1385">
        <v>4</v>
      </c>
      <c r="P1385">
        <v>0</v>
      </c>
      <c r="Q1385">
        <v>2</v>
      </c>
      <c r="R1385">
        <f t="array" ref="R1385">SUM(B1385:Q1385*TRANSPOSE($V$18:$V$33))+$V$17</f>
        <v>0.10455993356901971</v>
      </c>
      <c r="S1385" s="9">
        <f t="shared" si="21"/>
        <v>0.52611349126523521</v>
      </c>
    </row>
    <row r="1386" spans="1:19" x14ac:dyDescent="0.3">
      <c r="A1386">
        <v>0</v>
      </c>
      <c r="B1386">
        <v>34</v>
      </c>
      <c r="C1386">
        <v>2</v>
      </c>
      <c r="D1386">
        <v>1</v>
      </c>
      <c r="E1386">
        <v>1</v>
      </c>
      <c r="F1386">
        <v>0</v>
      </c>
      <c r="G1386">
        <v>3</v>
      </c>
      <c r="H1386">
        <v>4</v>
      </c>
      <c r="I1386">
        <v>0</v>
      </c>
      <c r="J1386">
        <v>1</v>
      </c>
      <c r="K1386">
        <v>0</v>
      </c>
      <c r="L1386">
        <v>1</v>
      </c>
      <c r="M1386">
        <v>2</v>
      </c>
      <c r="N1386">
        <v>14</v>
      </c>
      <c r="O1386">
        <v>8</v>
      </c>
      <c r="P1386">
        <v>2</v>
      </c>
      <c r="Q1386">
        <v>1</v>
      </c>
      <c r="R1386">
        <f t="array" ref="R1386">SUM(B1386:Q1386*TRANSPOSE($V$18:$V$33))+$V$17</f>
        <v>0.24196311872011145</v>
      </c>
      <c r="S1386" s="9">
        <f t="shared" si="21"/>
        <v>0.5601911911153733</v>
      </c>
    </row>
    <row r="1387" spans="1:19" x14ac:dyDescent="0.3">
      <c r="A1387">
        <v>0</v>
      </c>
      <c r="B1387">
        <v>34</v>
      </c>
      <c r="C1387">
        <v>2</v>
      </c>
      <c r="D1387">
        <v>13</v>
      </c>
      <c r="E1387">
        <v>4</v>
      </c>
      <c r="F1387">
        <v>0</v>
      </c>
      <c r="G1387">
        <v>3</v>
      </c>
      <c r="H1387">
        <v>3</v>
      </c>
      <c r="I1387">
        <v>2</v>
      </c>
      <c r="J1387">
        <v>1</v>
      </c>
      <c r="K1387">
        <v>0</v>
      </c>
      <c r="L1387">
        <v>3</v>
      </c>
      <c r="M1387">
        <v>2</v>
      </c>
      <c r="N1387">
        <v>8</v>
      </c>
      <c r="O1387">
        <v>7</v>
      </c>
      <c r="P1387">
        <v>1</v>
      </c>
      <c r="Q1387">
        <v>1</v>
      </c>
      <c r="R1387">
        <f t="array" ref="R1387">SUM(B1387:Q1387*TRANSPOSE($V$18:$V$33))+$V$17</f>
        <v>-1.357146765624484E-3</v>
      </c>
      <c r="S1387" s="9">
        <f t="shared" si="21"/>
        <v>0.49966074853934711</v>
      </c>
    </row>
    <row r="1388" spans="1:19" x14ac:dyDescent="0.3">
      <c r="A1388">
        <v>0</v>
      </c>
      <c r="B1388">
        <v>26</v>
      </c>
      <c r="C1388">
        <v>1</v>
      </c>
      <c r="D1388">
        <v>1</v>
      </c>
      <c r="E1388">
        <v>3</v>
      </c>
      <c r="F1388">
        <v>0</v>
      </c>
      <c r="G1388">
        <v>3</v>
      </c>
      <c r="H1388">
        <v>1</v>
      </c>
      <c r="I1388">
        <v>0</v>
      </c>
      <c r="J1388">
        <v>0</v>
      </c>
      <c r="K1388">
        <v>0</v>
      </c>
      <c r="L1388">
        <v>4</v>
      </c>
      <c r="M1388">
        <v>2</v>
      </c>
      <c r="N1388">
        <v>7</v>
      </c>
      <c r="O1388">
        <v>7</v>
      </c>
      <c r="P1388">
        <v>7</v>
      </c>
      <c r="Q1388">
        <v>6</v>
      </c>
      <c r="R1388">
        <f t="array" ref="R1388">SUM(B1388:Q1388*TRANSPOSE($V$18:$V$33))+$V$17</f>
        <v>0.22153554638983597</v>
      </c>
      <c r="S1388" s="9">
        <f t="shared" si="21"/>
        <v>0.55515280935557332</v>
      </c>
    </row>
    <row r="1389" spans="1:19" x14ac:dyDescent="0.3">
      <c r="A1389">
        <v>0</v>
      </c>
      <c r="B1389">
        <v>29</v>
      </c>
      <c r="C1389">
        <v>1</v>
      </c>
      <c r="D1389">
        <v>1</v>
      </c>
      <c r="E1389">
        <v>1</v>
      </c>
      <c r="F1389">
        <v>0</v>
      </c>
      <c r="G1389">
        <v>3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2</v>
      </c>
      <c r="N1389">
        <v>5</v>
      </c>
      <c r="O1389">
        <v>3</v>
      </c>
      <c r="P1389">
        <v>0</v>
      </c>
      <c r="Q1389">
        <v>2</v>
      </c>
      <c r="R1389">
        <f t="array" ref="R1389">SUM(B1389:Q1389*TRANSPOSE($V$18:$V$33))+$V$17</f>
        <v>0.2682845076515763</v>
      </c>
      <c r="S1389" s="9">
        <f t="shared" si="21"/>
        <v>0.56666487513501362</v>
      </c>
    </row>
    <row r="1390" spans="1:19" x14ac:dyDescent="0.3">
      <c r="A1390">
        <v>0</v>
      </c>
      <c r="B1390">
        <v>32</v>
      </c>
      <c r="C1390">
        <v>1</v>
      </c>
      <c r="D1390">
        <v>15</v>
      </c>
      <c r="E1390">
        <v>3</v>
      </c>
      <c r="F1390">
        <v>1</v>
      </c>
      <c r="G1390">
        <v>3</v>
      </c>
      <c r="H1390">
        <v>4</v>
      </c>
      <c r="I1390">
        <v>2</v>
      </c>
      <c r="J1390">
        <v>5</v>
      </c>
      <c r="K1390">
        <v>0</v>
      </c>
      <c r="L1390">
        <v>2</v>
      </c>
      <c r="M1390">
        <v>3</v>
      </c>
      <c r="N1390">
        <v>5</v>
      </c>
      <c r="O1390">
        <v>1</v>
      </c>
      <c r="P1390">
        <v>1</v>
      </c>
      <c r="Q1390">
        <v>2</v>
      </c>
      <c r="R1390">
        <f t="array" ref="R1390">SUM(B1390:Q1390*TRANSPOSE($V$18:$V$33))+$V$17</f>
        <v>3.7993859150481479E-2</v>
      </c>
      <c r="S1390" s="9">
        <f t="shared" si="21"/>
        <v>0.5094963378538846</v>
      </c>
    </row>
    <row r="1391" spans="1:19" x14ac:dyDescent="0.3">
      <c r="A1391">
        <v>0</v>
      </c>
      <c r="B1391">
        <v>31</v>
      </c>
      <c r="C1391">
        <v>1</v>
      </c>
      <c r="D1391">
        <v>1</v>
      </c>
      <c r="E1391">
        <v>4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2</v>
      </c>
      <c r="M1391">
        <v>3</v>
      </c>
      <c r="N1391">
        <v>10</v>
      </c>
      <c r="O1391">
        <v>8</v>
      </c>
      <c r="P1391">
        <v>8</v>
      </c>
      <c r="Q1391">
        <v>7</v>
      </c>
      <c r="R1391">
        <f t="array" ref="R1391">SUM(B1391:Q1391*TRANSPOSE($V$18:$V$33))+$V$17</f>
        <v>0.21559158107157506</v>
      </c>
      <c r="S1391" s="9">
        <f t="shared" si="21"/>
        <v>0.55368457381691238</v>
      </c>
    </row>
    <row r="1392" spans="1:19" x14ac:dyDescent="0.3">
      <c r="A1392">
        <v>1</v>
      </c>
      <c r="B1392">
        <v>28</v>
      </c>
      <c r="C1392">
        <v>1</v>
      </c>
      <c r="D1392">
        <v>17</v>
      </c>
      <c r="E1392">
        <v>3</v>
      </c>
      <c r="F1392">
        <v>0</v>
      </c>
      <c r="G1392">
        <v>2</v>
      </c>
      <c r="H1392">
        <v>4</v>
      </c>
      <c r="I1392">
        <v>2</v>
      </c>
      <c r="J1392">
        <v>5</v>
      </c>
      <c r="K1392">
        <v>0</v>
      </c>
      <c r="L1392">
        <v>1</v>
      </c>
      <c r="M1392">
        <v>2</v>
      </c>
      <c r="N1392">
        <v>4</v>
      </c>
      <c r="O1392">
        <v>1</v>
      </c>
      <c r="P1392">
        <v>0</v>
      </c>
      <c r="Q1392">
        <v>3</v>
      </c>
      <c r="R1392">
        <f t="array" ref="R1392">SUM(B1392:Q1392*TRANSPOSE($V$18:$V$33))+$V$17</f>
        <v>0.19519320292346165</v>
      </c>
      <c r="S1392" s="9">
        <f t="shared" si="21"/>
        <v>0.54863894086791887</v>
      </c>
    </row>
    <row r="1393" spans="1:19" x14ac:dyDescent="0.3">
      <c r="A1393">
        <v>0</v>
      </c>
      <c r="B1393">
        <v>38</v>
      </c>
      <c r="C1393">
        <v>2</v>
      </c>
      <c r="D1393">
        <v>1</v>
      </c>
      <c r="E1393">
        <v>1</v>
      </c>
      <c r="F1393">
        <v>0</v>
      </c>
      <c r="G1393">
        <v>2</v>
      </c>
      <c r="H1393">
        <v>1</v>
      </c>
      <c r="I1393">
        <v>0</v>
      </c>
      <c r="J1393">
        <v>4</v>
      </c>
      <c r="K1393">
        <v>0</v>
      </c>
      <c r="L1393">
        <v>1</v>
      </c>
      <c r="M1393">
        <v>2</v>
      </c>
      <c r="N1393">
        <v>1</v>
      </c>
      <c r="O1393">
        <v>0</v>
      </c>
      <c r="P1393">
        <v>0</v>
      </c>
      <c r="Q1393">
        <v>0</v>
      </c>
      <c r="R1393">
        <f t="array" ref="R1393">SUM(B1393:Q1393*TRANSPOSE($V$18:$V$33))+$V$17</f>
        <v>0.48466389951628563</v>
      </c>
      <c r="S1393" s="9">
        <f t="shared" si="21"/>
        <v>0.61883672699343917</v>
      </c>
    </row>
    <row r="1394" spans="1:19" x14ac:dyDescent="0.3">
      <c r="A1394">
        <v>0</v>
      </c>
      <c r="B1394">
        <v>35</v>
      </c>
      <c r="C1394">
        <v>2</v>
      </c>
      <c r="D1394">
        <v>7</v>
      </c>
      <c r="E1394">
        <v>3</v>
      </c>
      <c r="F1394">
        <v>1</v>
      </c>
      <c r="G1394">
        <v>3</v>
      </c>
      <c r="H1394">
        <v>4</v>
      </c>
      <c r="I1394">
        <v>1</v>
      </c>
      <c r="J1394">
        <v>1</v>
      </c>
      <c r="K1394">
        <v>1</v>
      </c>
      <c r="L1394">
        <v>4</v>
      </c>
      <c r="M1394">
        <v>3</v>
      </c>
      <c r="N1394">
        <v>10</v>
      </c>
      <c r="O1394">
        <v>8</v>
      </c>
      <c r="P1394">
        <v>0</v>
      </c>
      <c r="Q1394">
        <v>9</v>
      </c>
      <c r="R1394">
        <f t="array" ref="R1394">SUM(B1394:Q1394*TRANSPOSE($V$18:$V$33))+$V$17</f>
        <v>7.371501475156772E-2</v>
      </c>
      <c r="S1394" s="9">
        <f t="shared" si="21"/>
        <v>0.51841850503561282</v>
      </c>
    </row>
    <row r="1395" spans="1:19" x14ac:dyDescent="0.3">
      <c r="A1395">
        <v>0</v>
      </c>
      <c r="B1395">
        <v>27</v>
      </c>
      <c r="C1395">
        <v>2</v>
      </c>
      <c r="D1395">
        <v>9</v>
      </c>
      <c r="E1395">
        <v>4</v>
      </c>
      <c r="F1395">
        <v>0</v>
      </c>
      <c r="G1395">
        <v>3</v>
      </c>
      <c r="H1395">
        <v>4</v>
      </c>
      <c r="I1395">
        <v>0</v>
      </c>
      <c r="J1395">
        <v>1</v>
      </c>
      <c r="K1395">
        <v>0</v>
      </c>
      <c r="L1395">
        <v>1</v>
      </c>
      <c r="M1395">
        <v>3</v>
      </c>
      <c r="N1395">
        <v>7</v>
      </c>
      <c r="O1395">
        <v>7</v>
      </c>
      <c r="P1395">
        <v>0</v>
      </c>
      <c r="Q1395">
        <v>7</v>
      </c>
      <c r="R1395">
        <f t="array" ref="R1395">SUM(B1395:Q1395*TRANSPOSE($V$18:$V$33))+$V$17</f>
        <v>7.8948311079922395E-2</v>
      </c>
      <c r="S1395" s="9">
        <f t="shared" si="21"/>
        <v>0.51972478941902667</v>
      </c>
    </row>
    <row r="1396" spans="1:19" x14ac:dyDescent="0.3">
      <c r="A1396">
        <v>0</v>
      </c>
      <c r="B1396">
        <v>32</v>
      </c>
      <c r="C1396">
        <v>1</v>
      </c>
      <c r="D1396">
        <v>5</v>
      </c>
      <c r="E1396">
        <v>4</v>
      </c>
      <c r="F1396">
        <v>0</v>
      </c>
      <c r="G1396">
        <v>2</v>
      </c>
      <c r="H1396">
        <v>4</v>
      </c>
      <c r="I1396">
        <v>0</v>
      </c>
      <c r="J1396">
        <v>8</v>
      </c>
      <c r="K1396">
        <v>0</v>
      </c>
      <c r="L1396">
        <v>2</v>
      </c>
      <c r="M1396">
        <v>3</v>
      </c>
      <c r="N1396">
        <v>1</v>
      </c>
      <c r="O1396">
        <v>0</v>
      </c>
      <c r="P1396">
        <v>0</v>
      </c>
      <c r="Q1396">
        <v>0</v>
      </c>
      <c r="R1396">
        <f t="array" ref="R1396">SUM(B1396:Q1396*TRANSPOSE($V$18:$V$33))+$V$17</f>
        <v>0.26715956094236504</v>
      </c>
      <c r="S1396" s="9">
        <f t="shared" si="21"/>
        <v>0.56638864590921922</v>
      </c>
    </row>
    <row r="1397" spans="1:19" x14ac:dyDescent="0.3">
      <c r="A1397">
        <v>1</v>
      </c>
      <c r="B1397">
        <v>31</v>
      </c>
      <c r="C1397">
        <v>2</v>
      </c>
      <c r="D1397">
        <v>26</v>
      </c>
      <c r="E1397">
        <v>1</v>
      </c>
      <c r="F1397">
        <v>0</v>
      </c>
      <c r="G1397">
        <v>3</v>
      </c>
      <c r="H1397">
        <v>4</v>
      </c>
      <c r="I1397">
        <v>1</v>
      </c>
      <c r="J1397">
        <v>1</v>
      </c>
      <c r="K1397">
        <v>1</v>
      </c>
      <c r="L1397">
        <v>3</v>
      </c>
      <c r="M1397">
        <v>3</v>
      </c>
      <c r="N1397">
        <v>10</v>
      </c>
      <c r="O1397">
        <v>7</v>
      </c>
      <c r="P1397">
        <v>0</v>
      </c>
      <c r="Q1397">
        <v>8</v>
      </c>
      <c r="R1397">
        <f t="array" ref="R1397">SUM(B1397:Q1397*TRANSPOSE($V$18:$V$33))+$V$17</f>
        <v>0.32352521978523241</v>
      </c>
      <c r="S1397" s="9">
        <f t="shared" si="21"/>
        <v>0.58017496368851018</v>
      </c>
    </row>
    <row r="1398" spans="1:19" x14ac:dyDescent="0.3">
      <c r="A1398">
        <v>1</v>
      </c>
      <c r="B1398">
        <v>53</v>
      </c>
      <c r="C1398">
        <v>2</v>
      </c>
      <c r="D1398">
        <v>24</v>
      </c>
      <c r="E1398">
        <v>1</v>
      </c>
      <c r="F1398">
        <v>0</v>
      </c>
      <c r="G1398">
        <v>3</v>
      </c>
      <c r="H1398">
        <v>1</v>
      </c>
      <c r="I1398">
        <v>0</v>
      </c>
      <c r="J1398">
        <v>6</v>
      </c>
      <c r="K1398">
        <v>1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f t="array" ref="R1398">SUM(B1398:Q1398*TRANSPOSE($V$18:$V$33))+$V$17</f>
        <v>0.60988579102669194</v>
      </c>
      <c r="S1398" s="9">
        <f t="shared" si="21"/>
        <v>0.64790032352037175</v>
      </c>
    </row>
    <row r="1399" spans="1:19" x14ac:dyDescent="0.3">
      <c r="A1399">
        <v>0</v>
      </c>
      <c r="B1399">
        <v>54</v>
      </c>
      <c r="C1399">
        <v>1</v>
      </c>
      <c r="D1399">
        <v>9</v>
      </c>
      <c r="E1399">
        <v>1</v>
      </c>
      <c r="F1399">
        <v>1</v>
      </c>
      <c r="G1399">
        <v>3</v>
      </c>
      <c r="H1399">
        <v>3</v>
      </c>
      <c r="I1399">
        <v>1</v>
      </c>
      <c r="J1399">
        <v>3</v>
      </c>
      <c r="K1399">
        <v>0</v>
      </c>
      <c r="L1399">
        <v>3</v>
      </c>
      <c r="M1399">
        <v>2</v>
      </c>
      <c r="N1399">
        <v>4</v>
      </c>
      <c r="O1399">
        <v>3</v>
      </c>
      <c r="P1399">
        <v>2</v>
      </c>
      <c r="Q1399">
        <v>3</v>
      </c>
      <c r="R1399">
        <f t="array" ref="R1399">SUM(B1399:Q1399*TRANSPOSE($V$18:$V$33))+$V$17</f>
        <v>2.9041478258212461E-2</v>
      </c>
      <c r="S1399" s="9">
        <f t="shared" si="21"/>
        <v>0.50725910669266183</v>
      </c>
    </row>
    <row r="1400" spans="1:19" x14ac:dyDescent="0.3">
      <c r="A1400">
        <v>0</v>
      </c>
      <c r="B1400">
        <v>33</v>
      </c>
      <c r="C1400">
        <v>1</v>
      </c>
      <c r="D1400">
        <v>7</v>
      </c>
      <c r="E1400">
        <v>4</v>
      </c>
      <c r="F1400">
        <v>0</v>
      </c>
      <c r="G1400">
        <v>3</v>
      </c>
      <c r="H1400">
        <v>3</v>
      </c>
      <c r="I1400">
        <v>2</v>
      </c>
      <c r="J1400">
        <v>1</v>
      </c>
      <c r="K1400">
        <v>0</v>
      </c>
      <c r="L1400">
        <v>3</v>
      </c>
      <c r="M1400">
        <v>3</v>
      </c>
      <c r="N1400">
        <v>9</v>
      </c>
      <c r="O1400">
        <v>7</v>
      </c>
      <c r="P1400">
        <v>2</v>
      </c>
      <c r="Q1400">
        <v>8</v>
      </c>
      <c r="R1400">
        <f t="array" ref="R1400">SUM(B1400:Q1400*TRANSPOSE($V$18:$V$33))+$V$17</f>
        <v>-0.14051258218572027</v>
      </c>
      <c r="S1400" s="9">
        <f t="shared" si="21"/>
        <v>0.46493316176893051</v>
      </c>
    </row>
    <row r="1401" spans="1:19" x14ac:dyDescent="0.3">
      <c r="A1401">
        <v>0</v>
      </c>
      <c r="B1401">
        <v>43</v>
      </c>
      <c r="C1401">
        <v>1</v>
      </c>
      <c r="D1401">
        <v>11</v>
      </c>
      <c r="E1401">
        <v>1</v>
      </c>
      <c r="F1401">
        <v>0</v>
      </c>
      <c r="G1401">
        <v>3</v>
      </c>
      <c r="H1401">
        <v>3</v>
      </c>
      <c r="I1401">
        <v>1</v>
      </c>
      <c r="J1401">
        <v>1</v>
      </c>
      <c r="K1401">
        <v>0</v>
      </c>
      <c r="L1401">
        <v>2</v>
      </c>
      <c r="M1401">
        <v>3</v>
      </c>
      <c r="N1401">
        <v>10</v>
      </c>
      <c r="O1401">
        <v>9</v>
      </c>
      <c r="P1401">
        <v>0</v>
      </c>
      <c r="Q1401">
        <v>9</v>
      </c>
      <c r="R1401">
        <f t="array" ref="R1401">SUM(B1401:Q1401*TRANSPOSE($V$18:$V$33))+$V$17</f>
        <v>-2.8519906288668961E-2</v>
      </c>
      <c r="S1401" s="9">
        <f t="shared" si="21"/>
        <v>0.49287124578935737</v>
      </c>
    </row>
    <row r="1402" spans="1:19" x14ac:dyDescent="0.3">
      <c r="A1402">
        <v>0</v>
      </c>
      <c r="B1402">
        <v>38</v>
      </c>
      <c r="C1402">
        <v>0</v>
      </c>
      <c r="D1402">
        <v>1</v>
      </c>
      <c r="E1402">
        <v>4</v>
      </c>
      <c r="F1402">
        <v>0</v>
      </c>
      <c r="G1402">
        <v>3</v>
      </c>
      <c r="H1402">
        <v>2</v>
      </c>
      <c r="I1402">
        <v>1</v>
      </c>
      <c r="J1402">
        <v>0</v>
      </c>
      <c r="K1402">
        <v>1</v>
      </c>
      <c r="L1402">
        <v>2</v>
      </c>
      <c r="M1402">
        <v>3</v>
      </c>
      <c r="N1402">
        <v>6</v>
      </c>
      <c r="O1402">
        <v>2</v>
      </c>
      <c r="P1402">
        <v>1</v>
      </c>
      <c r="Q1402">
        <v>2</v>
      </c>
      <c r="R1402">
        <f t="array" ref="R1402">SUM(B1402:Q1402*TRANSPOSE($V$18:$V$33))+$V$17</f>
        <v>0.20112228497848461</v>
      </c>
      <c r="S1402" s="9">
        <f t="shared" si="21"/>
        <v>0.55010660493637986</v>
      </c>
    </row>
    <row r="1403" spans="1:19" x14ac:dyDescent="0.3">
      <c r="A1403">
        <v>0</v>
      </c>
      <c r="B1403">
        <v>55</v>
      </c>
      <c r="C1403">
        <v>0</v>
      </c>
      <c r="D1403">
        <v>26</v>
      </c>
      <c r="E1403">
        <v>3</v>
      </c>
      <c r="F1403">
        <v>0</v>
      </c>
      <c r="G1403">
        <v>4</v>
      </c>
      <c r="H1403">
        <v>2</v>
      </c>
      <c r="I1403">
        <v>1</v>
      </c>
      <c r="J1403">
        <v>4</v>
      </c>
      <c r="K1403">
        <v>1</v>
      </c>
      <c r="L1403">
        <v>1</v>
      </c>
      <c r="M1403">
        <v>3</v>
      </c>
      <c r="N1403">
        <v>10</v>
      </c>
      <c r="O1403">
        <v>9</v>
      </c>
      <c r="P1403">
        <v>1</v>
      </c>
      <c r="Q1403">
        <v>4</v>
      </c>
      <c r="R1403">
        <f t="array" ref="R1403">SUM(B1403:Q1403*TRANSPOSE($V$18:$V$33))+$V$17</f>
        <v>0.14422045787643711</v>
      </c>
      <c r="S1403" s="9">
        <f t="shared" si="21"/>
        <v>0.53598903105154916</v>
      </c>
    </row>
    <row r="1404" spans="1:19" x14ac:dyDescent="0.3">
      <c r="A1404">
        <v>0</v>
      </c>
      <c r="B1404">
        <v>31</v>
      </c>
      <c r="C1404">
        <v>1</v>
      </c>
      <c r="D1404">
        <v>2</v>
      </c>
      <c r="E1404">
        <v>4</v>
      </c>
      <c r="F1404">
        <v>1</v>
      </c>
      <c r="G1404">
        <v>1</v>
      </c>
      <c r="H1404">
        <v>4</v>
      </c>
      <c r="I1404">
        <v>2</v>
      </c>
      <c r="J1404">
        <v>1</v>
      </c>
      <c r="K1404">
        <v>1</v>
      </c>
      <c r="L1404">
        <v>3</v>
      </c>
      <c r="M1404">
        <v>3</v>
      </c>
      <c r="N1404">
        <v>1</v>
      </c>
      <c r="O1404">
        <v>0</v>
      </c>
      <c r="P1404">
        <v>0</v>
      </c>
      <c r="Q1404">
        <v>0</v>
      </c>
      <c r="R1404">
        <f t="array" ref="R1404">SUM(B1404:Q1404*TRANSPOSE($V$18:$V$33))+$V$17</f>
        <v>0.22966852751822442</v>
      </c>
      <c r="S1404" s="9">
        <f t="shared" si="21"/>
        <v>0.55716019582579179</v>
      </c>
    </row>
    <row r="1405" spans="1:19" x14ac:dyDescent="0.3">
      <c r="A1405">
        <v>0</v>
      </c>
      <c r="B1405">
        <v>39</v>
      </c>
      <c r="C1405">
        <v>2</v>
      </c>
      <c r="D1405">
        <v>15</v>
      </c>
      <c r="E1405">
        <v>2</v>
      </c>
      <c r="F1405">
        <v>0</v>
      </c>
      <c r="G1405">
        <v>3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3</v>
      </c>
      <c r="N1405">
        <v>20</v>
      </c>
      <c r="O1405">
        <v>8</v>
      </c>
      <c r="P1405">
        <v>11</v>
      </c>
      <c r="Q1405">
        <v>10</v>
      </c>
      <c r="R1405">
        <f t="array" ref="R1405">SUM(B1405:Q1405*TRANSPOSE($V$18:$V$33))+$V$17</f>
        <v>0.31465100480379071</v>
      </c>
      <c r="S1405" s="9">
        <f t="shared" si="21"/>
        <v>0.57801215326439226</v>
      </c>
    </row>
    <row r="1406" spans="1:19" x14ac:dyDescent="0.3">
      <c r="A1406">
        <v>0</v>
      </c>
      <c r="B1406">
        <v>42</v>
      </c>
      <c r="C1406">
        <v>1</v>
      </c>
      <c r="D1406">
        <v>23</v>
      </c>
      <c r="E1406">
        <v>4</v>
      </c>
      <c r="F1406">
        <v>0</v>
      </c>
      <c r="G1406">
        <v>2</v>
      </c>
      <c r="H1406">
        <v>3</v>
      </c>
      <c r="I1406">
        <v>0</v>
      </c>
      <c r="J1406">
        <v>1</v>
      </c>
      <c r="K1406">
        <v>0</v>
      </c>
      <c r="L1406">
        <v>4</v>
      </c>
      <c r="M1406">
        <v>3</v>
      </c>
      <c r="N1406">
        <v>20</v>
      </c>
      <c r="O1406">
        <v>9</v>
      </c>
      <c r="P1406">
        <v>3</v>
      </c>
      <c r="Q1406">
        <v>7</v>
      </c>
      <c r="R1406">
        <f t="array" ref="R1406">SUM(B1406:Q1406*TRANSPOSE($V$18:$V$33))+$V$17</f>
        <v>6.7313306011390628E-2</v>
      </c>
      <c r="S1406" s="9">
        <f t="shared" si="21"/>
        <v>0.51682023231326446</v>
      </c>
    </row>
    <row r="1407" spans="1:19" x14ac:dyDescent="0.3">
      <c r="A1407">
        <v>0</v>
      </c>
      <c r="B1407">
        <v>31</v>
      </c>
      <c r="C1407">
        <v>1</v>
      </c>
      <c r="D1407">
        <v>10</v>
      </c>
      <c r="E1407">
        <v>3</v>
      </c>
      <c r="F1407">
        <v>1</v>
      </c>
      <c r="G1407">
        <v>3</v>
      </c>
      <c r="H1407">
        <v>3</v>
      </c>
      <c r="I1407">
        <v>1</v>
      </c>
      <c r="J1407">
        <v>4</v>
      </c>
      <c r="K1407">
        <v>0</v>
      </c>
      <c r="L1407">
        <v>3</v>
      </c>
      <c r="M1407">
        <v>4</v>
      </c>
      <c r="N1407">
        <v>11</v>
      </c>
      <c r="O1407">
        <v>7</v>
      </c>
      <c r="P1407">
        <v>4</v>
      </c>
      <c r="Q1407">
        <v>8</v>
      </c>
      <c r="R1407">
        <f t="array" ref="R1407">SUM(B1407:Q1407*TRANSPOSE($V$18:$V$33))+$V$17</f>
        <v>-1.5930361732758858E-3</v>
      </c>
      <c r="S1407" s="9">
        <f t="shared" si="21"/>
        <v>0.49960178233407732</v>
      </c>
    </row>
    <row r="1408" spans="1:19" x14ac:dyDescent="0.3">
      <c r="A1408">
        <v>0</v>
      </c>
      <c r="B1408">
        <v>54</v>
      </c>
      <c r="C1408">
        <v>1</v>
      </c>
      <c r="D1408">
        <v>10</v>
      </c>
      <c r="E1408">
        <v>3</v>
      </c>
      <c r="F1408">
        <v>1</v>
      </c>
      <c r="G1408">
        <v>3</v>
      </c>
      <c r="H1408">
        <v>1</v>
      </c>
      <c r="I1408">
        <v>0</v>
      </c>
      <c r="J1408">
        <v>6</v>
      </c>
      <c r="K1408">
        <v>1</v>
      </c>
      <c r="L1408">
        <v>4</v>
      </c>
      <c r="M1408">
        <v>3</v>
      </c>
      <c r="N1408">
        <v>5</v>
      </c>
      <c r="O1408">
        <v>2</v>
      </c>
      <c r="P1408">
        <v>1</v>
      </c>
      <c r="Q1408">
        <v>4</v>
      </c>
      <c r="R1408">
        <f t="array" ref="R1408">SUM(B1408:Q1408*TRANSPOSE($V$18:$V$33))+$V$17</f>
        <v>0.30357300895858264</v>
      </c>
      <c r="S1408" s="9">
        <f t="shared" si="21"/>
        <v>0.57530804494851762</v>
      </c>
    </row>
    <row r="1409" spans="1:19" x14ac:dyDescent="0.3">
      <c r="A1409">
        <v>0</v>
      </c>
      <c r="B1409">
        <v>24</v>
      </c>
      <c r="C1409">
        <v>1</v>
      </c>
      <c r="D1409">
        <v>1</v>
      </c>
      <c r="E1409">
        <v>2</v>
      </c>
      <c r="F1409">
        <v>0</v>
      </c>
      <c r="G1409">
        <v>2</v>
      </c>
      <c r="H1409">
        <v>3</v>
      </c>
      <c r="I1409">
        <v>0</v>
      </c>
      <c r="J1409">
        <v>1</v>
      </c>
      <c r="K1409">
        <v>0</v>
      </c>
      <c r="L1409">
        <v>2</v>
      </c>
      <c r="M1409">
        <v>2</v>
      </c>
      <c r="N1409">
        <v>4</v>
      </c>
      <c r="O1409">
        <v>3</v>
      </c>
      <c r="P1409">
        <v>1</v>
      </c>
      <c r="Q1409">
        <v>2</v>
      </c>
      <c r="R1409">
        <f t="array" ref="R1409">SUM(B1409:Q1409*TRANSPOSE($V$18:$V$33))+$V$17</f>
        <v>0.32027242101753572</v>
      </c>
      <c r="S1409" s="9">
        <f t="shared" si="21"/>
        <v>0.57938254927964195</v>
      </c>
    </row>
    <row r="1410" spans="1:19" x14ac:dyDescent="0.3">
      <c r="A1410">
        <v>0</v>
      </c>
      <c r="B1410">
        <v>23</v>
      </c>
      <c r="C1410">
        <v>1</v>
      </c>
      <c r="D1410">
        <v>12</v>
      </c>
      <c r="E1410">
        <v>4</v>
      </c>
      <c r="F1410">
        <v>0</v>
      </c>
      <c r="G1410">
        <v>3</v>
      </c>
      <c r="H1410">
        <v>4</v>
      </c>
      <c r="I1410">
        <v>0</v>
      </c>
      <c r="J1410">
        <v>1</v>
      </c>
      <c r="K1410">
        <v>0</v>
      </c>
      <c r="L1410">
        <v>3</v>
      </c>
      <c r="M1410">
        <v>4</v>
      </c>
      <c r="N1410">
        <v>5</v>
      </c>
      <c r="O1410">
        <v>2</v>
      </c>
      <c r="P1410">
        <v>1</v>
      </c>
      <c r="Q1410">
        <v>4</v>
      </c>
      <c r="R1410">
        <f t="array" ref="R1410">SUM(B1410:Q1410*TRANSPOSE($V$18:$V$33))+$V$17</f>
        <v>9.8595382139664789E-2</v>
      </c>
      <c r="S1410" s="9">
        <f t="shared" si="21"/>
        <v>0.52462634770892158</v>
      </c>
    </row>
    <row r="1411" spans="1:19" x14ac:dyDescent="0.3">
      <c r="A1411">
        <v>0</v>
      </c>
      <c r="B1411">
        <v>40</v>
      </c>
      <c r="C1411">
        <v>1</v>
      </c>
      <c r="D1411">
        <v>11</v>
      </c>
      <c r="E1411">
        <v>4</v>
      </c>
      <c r="F1411">
        <v>1</v>
      </c>
      <c r="G1411">
        <v>3</v>
      </c>
      <c r="H1411">
        <v>3</v>
      </c>
      <c r="I1411">
        <v>1</v>
      </c>
      <c r="J1411">
        <v>1</v>
      </c>
      <c r="K1411">
        <v>0</v>
      </c>
      <c r="L1411">
        <v>1</v>
      </c>
      <c r="M1411">
        <v>4</v>
      </c>
      <c r="N1411">
        <v>10</v>
      </c>
      <c r="O1411">
        <v>9</v>
      </c>
      <c r="P1411">
        <v>9</v>
      </c>
      <c r="Q1411">
        <v>4</v>
      </c>
      <c r="R1411">
        <f t="array" ref="R1411">SUM(B1411:Q1411*TRANSPOSE($V$18:$V$33))+$V$17</f>
        <v>-2.3322791358609263E-2</v>
      </c>
      <c r="S1411" s="9">
        <f t="shared" ref="S1411:S1471" si="22">$X$1^R1411/(1+$X$1^R1411)</f>
        <v>0.49417017091736698</v>
      </c>
    </row>
    <row r="1412" spans="1:19" x14ac:dyDescent="0.3">
      <c r="A1412">
        <v>0</v>
      </c>
      <c r="B1412">
        <v>40</v>
      </c>
      <c r="C1412">
        <v>2</v>
      </c>
      <c r="D1412">
        <v>2</v>
      </c>
      <c r="E1412">
        <v>2</v>
      </c>
      <c r="F1412">
        <v>1</v>
      </c>
      <c r="G1412">
        <v>3</v>
      </c>
      <c r="H1412">
        <v>2</v>
      </c>
      <c r="I1412">
        <v>1</v>
      </c>
      <c r="J1412">
        <v>3</v>
      </c>
      <c r="K1412">
        <v>0</v>
      </c>
      <c r="L1412">
        <v>3</v>
      </c>
      <c r="M1412">
        <v>3</v>
      </c>
      <c r="N1412">
        <v>11</v>
      </c>
      <c r="O1412">
        <v>8</v>
      </c>
      <c r="P1412">
        <v>5</v>
      </c>
      <c r="Q1412">
        <v>10</v>
      </c>
      <c r="R1412">
        <f t="array" ref="R1412">SUM(B1412:Q1412*TRANSPOSE($V$18:$V$33))+$V$17</f>
        <v>2.6355248919922136E-2</v>
      </c>
      <c r="S1412" s="9">
        <f t="shared" si="22"/>
        <v>0.50658774783693472</v>
      </c>
    </row>
    <row r="1413" spans="1:19" x14ac:dyDescent="0.3">
      <c r="A1413">
        <v>0</v>
      </c>
      <c r="B1413">
        <v>25</v>
      </c>
      <c r="C1413">
        <v>0</v>
      </c>
      <c r="D1413">
        <v>2</v>
      </c>
      <c r="E1413">
        <v>3</v>
      </c>
      <c r="F1413">
        <v>1</v>
      </c>
      <c r="G1413">
        <v>3</v>
      </c>
      <c r="H1413">
        <v>2</v>
      </c>
      <c r="I1413">
        <v>1</v>
      </c>
      <c r="J1413">
        <v>4</v>
      </c>
      <c r="K1413">
        <v>0</v>
      </c>
      <c r="L1413">
        <v>3</v>
      </c>
      <c r="M1413">
        <v>3</v>
      </c>
      <c r="N1413">
        <v>2</v>
      </c>
      <c r="O1413">
        <v>0</v>
      </c>
      <c r="P1413">
        <v>1</v>
      </c>
      <c r="Q1413">
        <v>2</v>
      </c>
      <c r="R1413">
        <f t="array" ref="R1413">SUM(B1413:Q1413*TRANSPOSE($V$18:$V$33))+$V$17</f>
        <v>0.12532767065974493</v>
      </c>
      <c r="S1413" s="9">
        <f t="shared" si="22"/>
        <v>0.5312877351389893</v>
      </c>
    </row>
    <row r="1414" spans="1:19" x14ac:dyDescent="0.3">
      <c r="A1414">
        <v>0</v>
      </c>
      <c r="B1414">
        <v>30</v>
      </c>
      <c r="C1414">
        <v>1</v>
      </c>
      <c r="D1414">
        <v>1</v>
      </c>
      <c r="E1414">
        <v>4</v>
      </c>
      <c r="F1414">
        <v>0</v>
      </c>
      <c r="G1414">
        <v>3</v>
      </c>
      <c r="H1414">
        <v>2</v>
      </c>
      <c r="I1414">
        <v>1</v>
      </c>
      <c r="J1414">
        <v>1</v>
      </c>
      <c r="K1414">
        <v>0</v>
      </c>
      <c r="L1414">
        <v>3</v>
      </c>
      <c r="M1414">
        <v>2</v>
      </c>
      <c r="N1414">
        <v>12</v>
      </c>
      <c r="O1414">
        <v>8</v>
      </c>
      <c r="P1414">
        <v>1</v>
      </c>
      <c r="Q1414">
        <v>7</v>
      </c>
      <c r="R1414">
        <f t="array" ref="R1414">SUM(B1414:Q1414*TRANSPOSE($V$18:$V$33))+$V$17</f>
        <v>-3.8144571898011126E-3</v>
      </c>
      <c r="S1414" s="9">
        <f t="shared" si="22"/>
        <v>0.49904648573325572</v>
      </c>
    </row>
    <row r="1415" spans="1:19" x14ac:dyDescent="0.3">
      <c r="A1415">
        <v>0</v>
      </c>
      <c r="B1415">
        <v>25</v>
      </c>
      <c r="C1415">
        <v>1</v>
      </c>
      <c r="D1415">
        <v>2</v>
      </c>
      <c r="E1415">
        <v>4</v>
      </c>
      <c r="F1415">
        <v>0</v>
      </c>
      <c r="G1415">
        <v>3</v>
      </c>
      <c r="H1415">
        <v>3</v>
      </c>
      <c r="I1415">
        <v>2</v>
      </c>
      <c r="J1415">
        <v>6</v>
      </c>
      <c r="K1415">
        <v>1</v>
      </c>
      <c r="L1415">
        <v>3</v>
      </c>
      <c r="M1415">
        <v>2</v>
      </c>
      <c r="N1415">
        <v>2</v>
      </c>
      <c r="O1415">
        <v>2</v>
      </c>
      <c r="P1415">
        <v>0</v>
      </c>
      <c r="Q1415">
        <v>2</v>
      </c>
      <c r="R1415">
        <f t="array" ref="R1415">SUM(B1415:Q1415*TRANSPOSE($V$18:$V$33))+$V$17</f>
        <v>0.28519865673826106</v>
      </c>
      <c r="S1415" s="9">
        <f t="shared" si="22"/>
        <v>0.57081303604123224</v>
      </c>
    </row>
    <row r="1416" spans="1:19" x14ac:dyDescent="0.3">
      <c r="A1416">
        <v>0</v>
      </c>
      <c r="B1416">
        <v>47</v>
      </c>
      <c r="C1416">
        <v>1</v>
      </c>
      <c r="D1416">
        <v>25</v>
      </c>
      <c r="E1416">
        <v>1</v>
      </c>
      <c r="F1416">
        <v>0</v>
      </c>
      <c r="G1416">
        <v>3</v>
      </c>
      <c r="H1416">
        <v>3</v>
      </c>
      <c r="I1416">
        <v>0</v>
      </c>
      <c r="J1416">
        <v>2</v>
      </c>
      <c r="K1416">
        <v>0</v>
      </c>
      <c r="L1416">
        <v>2</v>
      </c>
      <c r="M1416">
        <v>3</v>
      </c>
      <c r="N1416">
        <v>17</v>
      </c>
      <c r="O1416">
        <v>14</v>
      </c>
      <c r="P1416">
        <v>12</v>
      </c>
      <c r="Q1416">
        <v>11</v>
      </c>
      <c r="R1416">
        <f t="array" ref="R1416">SUM(B1416:Q1416*TRANSPOSE($V$18:$V$33))+$V$17</f>
        <v>0.15794356712370228</v>
      </c>
      <c r="S1416" s="9">
        <f t="shared" si="22"/>
        <v>0.53939994224611787</v>
      </c>
    </row>
    <row r="1417" spans="1:19" x14ac:dyDescent="0.3">
      <c r="A1417">
        <v>0</v>
      </c>
      <c r="B1417">
        <v>33</v>
      </c>
      <c r="C1417">
        <v>1</v>
      </c>
      <c r="D1417">
        <v>1</v>
      </c>
      <c r="E1417">
        <v>2</v>
      </c>
      <c r="F1417">
        <v>0</v>
      </c>
      <c r="G1417">
        <v>2</v>
      </c>
      <c r="H1417">
        <v>3</v>
      </c>
      <c r="I1417">
        <v>2</v>
      </c>
      <c r="J1417">
        <v>1</v>
      </c>
      <c r="K1417">
        <v>0</v>
      </c>
      <c r="L1417">
        <v>3</v>
      </c>
      <c r="M1417">
        <v>2</v>
      </c>
      <c r="N1417">
        <v>1</v>
      </c>
      <c r="O1417">
        <v>1</v>
      </c>
      <c r="P1417">
        <v>0</v>
      </c>
      <c r="Q1417">
        <v>0</v>
      </c>
      <c r="R1417">
        <f t="array" ref="R1417">SUM(B1417:Q1417*TRANSPOSE($V$18:$V$33))+$V$17</f>
        <v>0.11595375797137442</v>
      </c>
      <c r="S1417" s="9">
        <f t="shared" si="22"/>
        <v>0.5289530077449337</v>
      </c>
    </row>
    <row r="1418" spans="1:19" x14ac:dyDescent="0.3">
      <c r="A1418">
        <v>0</v>
      </c>
      <c r="B1418">
        <v>38</v>
      </c>
      <c r="C1418">
        <v>2</v>
      </c>
      <c r="D1418">
        <v>1</v>
      </c>
      <c r="E1418">
        <v>4</v>
      </c>
      <c r="F1418">
        <v>0</v>
      </c>
      <c r="G1418">
        <v>3</v>
      </c>
      <c r="H1418">
        <v>2</v>
      </c>
      <c r="I1418">
        <v>1</v>
      </c>
      <c r="J1418">
        <v>0</v>
      </c>
      <c r="K1418">
        <v>0</v>
      </c>
      <c r="L1418">
        <v>1</v>
      </c>
      <c r="M1418">
        <v>3</v>
      </c>
      <c r="N1418">
        <v>15</v>
      </c>
      <c r="O1418">
        <v>13</v>
      </c>
      <c r="P1418">
        <v>5</v>
      </c>
      <c r="Q1418">
        <v>8</v>
      </c>
      <c r="R1418">
        <f t="array" ref="R1418">SUM(B1418:Q1418*TRANSPOSE($V$18:$V$33))+$V$17</f>
        <v>-3.2553261744647233E-2</v>
      </c>
      <c r="S1418" s="9">
        <f t="shared" si="22"/>
        <v>0.49186324677064447</v>
      </c>
    </row>
    <row r="1419" spans="1:19" x14ac:dyDescent="0.3">
      <c r="A1419">
        <v>0</v>
      </c>
      <c r="B1419">
        <v>31</v>
      </c>
      <c r="C1419">
        <v>2</v>
      </c>
      <c r="D1419">
        <v>2</v>
      </c>
      <c r="E1419">
        <v>1</v>
      </c>
      <c r="F1419">
        <v>0</v>
      </c>
      <c r="G1419">
        <v>3</v>
      </c>
      <c r="H1419">
        <v>3</v>
      </c>
      <c r="I1419">
        <v>1</v>
      </c>
      <c r="J1419">
        <v>0</v>
      </c>
      <c r="K1419">
        <v>0</v>
      </c>
      <c r="L1419">
        <v>3</v>
      </c>
      <c r="M1419">
        <v>3</v>
      </c>
      <c r="N1419">
        <v>2</v>
      </c>
      <c r="O1419">
        <v>2</v>
      </c>
      <c r="P1419">
        <v>1</v>
      </c>
      <c r="Q1419">
        <v>2</v>
      </c>
      <c r="R1419">
        <f t="array" ref="R1419">SUM(B1419:Q1419*TRANSPOSE($V$18:$V$33))+$V$17</f>
        <v>0.16477290858027338</v>
      </c>
      <c r="S1419" s="9">
        <f t="shared" si="22"/>
        <v>0.54109603719891231</v>
      </c>
    </row>
    <row r="1420" spans="1:19" x14ac:dyDescent="0.3">
      <c r="A1420">
        <v>0</v>
      </c>
      <c r="B1420">
        <v>38</v>
      </c>
      <c r="C1420">
        <v>1</v>
      </c>
      <c r="D1420">
        <v>6</v>
      </c>
      <c r="E1420">
        <v>1</v>
      </c>
      <c r="F1420">
        <v>0</v>
      </c>
      <c r="G1420">
        <v>2</v>
      </c>
      <c r="H1420">
        <v>3</v>
      </c>
      <c r="I1420">
        <v>1</v>
      </c>
      <c r="J1420">
        <v>2</v>
      </c>
      <c r="K1420">
        <v>0</v>
      </c>
      <c r="L1420">
        <v>4</v>
      </c>
      <c r="M1420">
        <v>3</v>
      </c>
      <c r="N1420">
        <v>8</v>
      </c>
      <c r="O1420">
        <v>3</v>
      </c>
      <c r="P1420">
        <v>7</v>
      </c>
      <c r="Q1420">
        <v>7</v>
      </c>
      <c r="R1420">
        <f t="array" ref="R1420">SUM(B1420:Q1420*TRANSPOSE($V$18:$V$33))+$V$17</f>
        <v>0.18067063166372788</v>
      </c>
      <c r="S1420" s="9">
        <f t="shared" si="22"/>
        <v>0.54504054937911917</v>
      </c>
    </row>
    <row r="1421" spans="1:19" x14ac:dyDescent="0.3">
      <c r="A1421">
        <v>0</v>
      </c>
      <c r="B1421">
        <v>42</v>
      </c>
      <c r="C1421">
        <v>1</v>
      </c>
      <c r="D1421">
        <v>18</v>
      </c>
      <c r="E1421">
        <v>4</v>
      </c>
      <c r="F1421">
        <v>0</v>
      </c>
      <c r="G1421">
        <v>3</v>
      </c>
      <c r="H1421">
        <v>1</v>
      </c>
      <c r="I1421">
        <v>2</v>
      </c>
      <c r="J1421">
        <v>6</v>
      </c>
      <c r="K1421">
        <v>1</v>
      </c>
      <c r="L1421">
        <v>3</v>
      </c>
      <c r="M1421">
        <v>2</v>
      </c>
      <c r="N1421">
        <v>4</v>
      </c>
      <c r="O1421">
        <v>3</v>
      </c>
      <c r="P1421">
        <v>1</v>
      </c>
      <c r="Q1421">
        <v>2</v>
      </c>
      <c r="R1421">
        <f t="array" ref="R1421">SUM(B1421:Q1421*TRANSPOSE($V$18:$V$33))+$V$17</f>
        <v>0.31302610631353966</v>
      </c>
      <c r="S1421" s="9">
        <f t="shared" si="22"/>
        <v>0.57761580854993355</v>
      </c>
    </row>
    <row r="1422" spans="1:19" x14ac:dyDescent="0.3">
      <c r="A1422">
        <v>0</v>
      </c>
      <c r="B1422">
        <v>41</v>
      </c>
      <c r="C1422">
        <v>1</v>
      </c>
      <c r="D1422">
        <v>1</v>
      </c>
      <c r="E1422">
        <v>4</v>
      </c>
      <c r="F1422">
        <v>0</v>
      </c>
      <c r="G1422">
        <v>3</v>
      </c>
      <c r="H1422">
        <v>4</v>
      </c>
      <c r="I1422">
        <v>1</v>
      </c>
      <c r="J1422">
        <v>3</v>
      </c>
      <c r="K1422">
        <v>0</v>
      </c>
      <c r="L1422">
        <v>1</v>
      </c>
      <c r="M1422">
        <v>3</v>
      </c>
      <c r="N1422">
        <v>5</v>
      </c>
      <c r="O1422">
        <v>3</v>
      </c>
      <c r="P1422">
        <v>1</v>
      </c>
      <c r="Q1422">
        <v>0</v>
      </c>
      <c r="R1422">
        <f t="array" ref="R1422">SUM(B1422:Q1422*TRANSPOSE($V$18:$V$33))+$V$17</f>
        <v>-2.3164858626577578E-3</v>
      </c>
      <c r="S1422" s="9">
        <f t="shared" si="22"/>
        <v>0.49942093883901084</v>
      </c>
    </row>
    <row r="1423" spans="1:19" x14ac:dyDescent="0.3">
      <c r="A1423">
        <v>0</v>
      </c>
      <c r="B1423">
        <v>47</v>
      </c>
      <c r="C1423">
        <v>1</v>
      </c>
      <c r="D1423">
        <v>1</v>
      </c>
      <c r="E1423">
        <v>3</v>
      </c>
      <c r="F1423">
        <v>1</v>
      </c>
      <c r="G1423">
        <v>3</v>
      </c>
      <c r="H1423">
        <v>2</v>
      </c>
      <c r="I1423">
        <v>1</v>
      </c>
      <c r="J1423">
        <v>0</v>
      </c>
      <c r="K1423">
        <v>0</v>
      </c>
      <c r="L1423">
        <v>1</v>
      </c>
      <c r="M1423">
        <v>1</v>
      </c>
      <c r="N1423">
        <v>13</v>
      </c>
      <c r="O1423">
        <v>8</v>
      </c>
      <c r="P1423">
        <v>5</v>
      </c>
      <c r="Q1423">
        <v>12</v>
      </c>
      <c r="R1423">
        <f t="array" ref="R1423">SUM(B1423:Q1423*TRANSPOSE($V$18:$V$33))+$V$17</f>
        <v>-5.9089737943295528E-2</v>
      </c>
      <c r="S1423" s="9">
        <f t="shared" si="22"/>
        <v>0.48523339262943171</v>
      </c>
    </row>
    <row r="1424" spans="1:19" x14ac:dyDescent="0.3">
      <c r="A1424">
        <v>0</v>
      </c>
      <c r="B1424">
        <v>35</v>
      </c>
      <c r="C1424">
        <v>1</v>
      </c>
      <c r="D1424">
        <v>11</v>
      </c>
      <c r="E1424">
        <v>4</v>
      </c>
      <c r="F1424">
        <v>0</v>
      </c>
      <c r="G1424">
        <v>3</v>
      </c>
      <c r="H1424">
        <v>3</v>
      </c>
      <c r="I1424">
        <v>1</v>
      </c>
      <c r="J1424">
        <v>7</v>
      </c>
      <c r="K1424">
        <v>1</v>
      </c>
      <c r="L1424">
        <v>3</v>
      </c>
      <c r="M1424">
        <v>3</v>
      </c>
      <c r="N1424">
        <v>2</v>
      </c>
      <c r="O1424">
        <v>2</v>
      </c>
      <c r="P1424">
        <v>2</v>
      </c>
      <c r="Q1424">
        <v>2</v>
      </c>
      <c r="R1424">
        <f t="array" ref="R1424">SUM(B1424:Q1424*TRANSPOSE($V$18:$V$33))+$V$17</f>
        <v>0.33408007861656186</v>
      </c>
      <c r="S1424" s="9">
        <f t="shared" si="22"/>
        <v>0.58274336785475778</v>
      </c>
    </row>
    <row r="1425" spans="1:19" x14ac:dyDescent="0.3">
      <c r="A1425">
        <v>0</v>
      </c>
      <c r="B1425">
        <v>22</v>
      </c>
      <c r="C1425">
        <v>1</v>
      </c>
      <c r="D1425">
        <v>1</v>
      </c>
      <c r="E1425">
        <v>4</v>
      </c>
      <c r="F1425">
        <v>0</v>
      </c>
      <c r="G1425">
        <v>3</v>
      </c>
      <c r="H1425">
        <v>3</v>
      </c>
      <c r="I1425">
        <v>0</v>
      </c>
      <c r="J1425">
        <v>0</v>
      </c>
      <c r="K1425">
        <v>0</v>
      </c>
      <c r="L1425">
        <v>4</v>
      </c>
      <c r="M1425">
        <v>4</v>
      </c>
      <c r="N1425">
        <v>3</v>
      </c>
      <c r="O1425">
        <v>2</v>
      </c>
      <c r="P1425">
        <v>1</v>
      </c>
      <c r="Q1425">
        <v>2</v>
      </c>
      <c r="R1425">
        <f t="array" ref="R1425">SUM(B1425:Q1425*TRANSPOSE($V$18:$V$33))+$V$17</f>
        <v>8.9077265074800183E-2</v>
      </c>
      <c r="S1425" s="9">
        <f t="shared" si="22"/>
        <v>0.5222522984008916</v>
      </c>
    </row>
    <row r="1426" spans="1:19" x14ac:dyDescent="0.3">
      <c r="A1426">
        <v>0</v>
      </c>
      <c r="B1426">
        <v>35</v>
      </c>
      <c r="C1426">
        <v>1</v>
      </c>
      <c r="D1426">
        <v>9</v>
      </c>
      <c r="E1426">
        <v>2</v>
      </c>
      <c r="F1426">
        <v>0</v>
      </c>
      <c r="G1426">
        <v>3</v>
      </c>
      <c r="H1426">
        <v>3</v>
      </c>
      <c r="I1426">
        <v>0</v>
      </c>
      <c r="J1426">
        <v>1</v>
      </c>
      <c r="K1426">
        <v>0</v>
      </c>
      <c r="L1426">
        <v>2</v>
      </c>
      <c r="M1426">
        <v>3</v>
      </c>
      <c r="N1426">
        <v>10</v>
      </c>
      <c r="O1426">
        <v>7</v>
      </c>
      <c r="P1426">
        <v>0</v>
      </c>
      <c r="Q1426">
        <v>8</v>
      </c>
      <c r="R1426">
        <f t="array" ref="R1426">SUM(B1426:Q1426*TRANSPOSE($V$18:$V$33))+$V$17</f>
        <v>8.3510462517414341E-2</v>
      </c>
      <c r="S1426" s="9">
        <f t="shared" si="22"/>
        <v>0.52086332980451067</v>
      </c>
    </row>
    <row r="1427" spans="1:19" x14ac:dyDescent="0.3">
      <c r="A1427">
        <v>0</v>
      </c>
      <c r="B1427">
        <v>33</v>
      </c>
      <c r="C1427">
        <v>1</v>
      </c>
      <c r="D1427">
        <v>15</v>
      </c>
      <c r="E1427">
        <v>2</v>
      </c>
      <c r="F1427">
        <v>1</v>
      </c>
      <c r="G1427">
        <v>3</v>
      </c>
      <c r="H1427">
        <v>4</v>
      </c>
      <c r="I1427">
        <v>1</v>
      </c>
      <c r="J1427">
        <v>0</v>
      </c>
      <c r="K1427">
        <v>1</v>
      </c>
      <c r="L1427">
        <v>1</v>
      </c>
      <c r="M1427">
        <v>3</v>
      </c>
      <c r="N1427">
        <v>9</v>
      </c>
      <c r="O1427">
        <v>7</v>
      </c>
      <c r="P1427">
        <v>8</v>
      </c>
      <c r="Q1427">
        <v>1</v>
      </c>
      <c r="R1427">
        <f t="array" ref="R1427">SUM(B1427:Q1427*TRANSPOSE($V$18:$V$33))+$V$17</f>
        <v>0.34340986358058123</v>
      </c>
      <c r="S1427" s="9">
        <f t="shared" si="22"/>
        <v>0.58500993683795788</v>
      </c>
    </row>
    <row r="1428" spans="1:19" x14ac:dyDescent="0.3">
      <c r="A1428">
        <v>0</v>
      </c>
      <c r="B1428">
        <v>32</v>
      </c>
      <c r="C1428">
        <v>1</v>
      </c>
      <c r="D1428">
        <v>29</v>
      </c>
      <c r="E1428">
        <v>3</v>
      </c>
      <c r="F1428">
        <v>1</v>
      </c>
      <c r="G1428">
        <v>2</v>
      </c>
      <c r="H1428">
        <v>2</v>
      </c>
      <c r="I1428">
        <v>0</v>
      </c>
      <c r="J1428">
        <v>1</v>
      </c>
      <c r="K1428">
        <v>0</v>
      </c>
      <c r="L1428">
        <v>3</v>
      </c>
      <c r="M1428">
        <v>3</v>
      </c>
      <c r="N1428">
        <v>6</v>
      </c>
      <c r="O1428">
        <v>2</v>
      </c>
      <c r="P1428">
        <v>4</v>
      </c>
      <c r="Q1428">
        <v>1</v>
      </c>
      <c r="R1428">
        <f t="array" ref="R1428">SUM(B1428:Q1428*TRANSPOSE($V$18:$V$33))+$V$17</f>
        <v>0.33393002587339471</v>
      </c>
      <c r="S1428" s="9">
        <f t="shared" si="22"/>
        <v>0.58270688532997106</v>
      </c>
    </row>
    <row r="1429" spans="1:19" x14ac:dyDescent="0.3">
      <c r="A1429">
        <v>0</v>
      </c>
      <c r="B1429">
        <v>40</v>
      </c>
      <c r="C1429">
        <v>1</v>
      </c>
      <c r="D1429">
        <v>1</v>
      </c>
      <c r="E1429">
        <v>1</v>
      </c>
      <c r="F1429">
        <v>0</v>
      </c>
      <c r="G1429">
        <v>3</v>
      </c>
      <c r="H1429">
        <v>4</v>
      </c>
      <c r="I1429">
        <v>1</v>
      </c>
      <c r="J1429">
        <v>8</v>
      </c>
      <c r="K1429">
        <v>0</v>
      </c>
      <c r="L1429">
        <v>3</v>
      </c>
      <c r="M1429">
        <v>2</v>
      </c>
      <c r="N1429">
        <v>1</v>
      </c>
      <c r="O1429">
        <v>0</v>
      </c>
      <c r="P1429">
        <v>0</v>
      </c>
      <c r="Q1429">
        <v>0</v>
      </c>
      <c r="R1429">
        <f t="array" ref="R1429">SUM(B1429:Q1429*TRANSPOSE($V$18:$V$33))+$V$17</f>
        <v>0.19529739186279882</v>
      </c>
      <c r="S1429" s="9">
        <f t="shared" si="22"/>
        <v>0.54866473881225108</v>
      </c>
    </row>
    <row r="1430" spans="1:19" x14ac:dyDescent="0.3">
      <c r="A1430">
        <v>0</v>
      </c>
      <c r="B1430">
        <v>32</v>
      </c>
      <c r="C1430">
        <v>2</v>
      </c>
      <c r="D1430">
        <v>1</v>
      </c>
      <c r="E1430">
        <v>2</v>
      </c>
      <c r="F1430">
        <v>0</v>
      </c>
      <c r="G1430">
        <v>2</v>
      </c>
      <c r="H1430">
        <v>2</v>
      </c>
      <c r="I1430">
        <v>1</v>
      </c>
      <c r="J1430">
        <v>0</v>
      </c>
      <c r="K1430">
        <v>0</v>
      </c>
      <c r="L1430">
        <v>2</v>
      </c>
      <c r="M1430">
        <v>3</v>
      </c>
      <c r="N1430">
        <v>2</v>
      </c>
      <c r="O1430">
        <v>2</v>
      </c>
      <c r="P1430">
        <v>2</v>
      </c>
      <c r="Q1430">
        <v>2</v>
      </c>
      <c r="R1430">
        <f t="array" ref="R1430">SUM(B1430:Q1430*TRANSPOSE($V$18:$V$33))+$V$17</f>
        <v>0.24603631145361649</v>
      </c>
      <c r="S1430" s="9">
        <f t="shared" si="22"/>
        <v>0.5611943808400558</v>
      </c>
    </row>
    <row r="1431" spans="1:19" x14ac:dyDescent="0.3">
      <c r="A1431">
        <v>0</v>
      </c>
      <c r="B1431">
        <v>39</v>
      </c>
      <c r="C1431">
        <v>1</v>
      </c>
      <c r="D1431">
        <v>24</v>
      </c>
      <c r="E1431">
        <v>1</v>
      </c>
      <c r="F1431">
        <v>0</v>
      </c>
      <c r="G1431">
        <v>3</v>
      </c>
      <c r="H1431">
        <v>4</v>
      </c>
      <c r="I1431">
        <v>0</v>
      </c>
      <c r="J1431">
        <v>7</v>
      </c>
      <c r="K1431">
        <v>0</v>
      </c>
      <c r="L1431">
        <v>1</v>
      </c>
      <c r="M1431">
        <v>3</v>
      </c>
      <c r="N1431">
        <v>7</v>
      </c>
      <c r="O1431">
        <v>7</v>
      </c>
      <c r="P1431">
        <v>1</v>
      </c>
      <c r="Q1431">
        <v>7</v>
      </c>
      <c r="R1431">
        <f t="array" ref="R1431">SUM(B1431:Q1431*TRANSPOSE($V$18:$V$33))+$V$17</f>
        <v>0.22889078688584275</v>
      </c>
      <c r="S1431" s="9">
        <f t="shared" si="22"/>
        <v>0.55696831314697204</v>
      </c>
    </row>
    <row r="1432" spans="1:19" x14ac:dyDescent="0.3">
      <c r="A1432">
        <v>0</v>
      </c>
      <c r="B1432">
        <v>38</v>
      </c>
      <c r="C1432">
        <v>1</v>
      </c>
      <c r="D1432">
        <v>10</v>
      </c>
      <c r="E1432">
        <v>2</v>
      </c>
      <c r="F1432">
        <v>1</v>
      </c>
      <c r="G1432">
        <v>1</v>
      </c>
      <c r="H1432">
        <v>3</v>
      </c>
      <c r="I1432">
        <v>1</v>
      </c>
      <c r="J1432">
        <v>3</v>
      </c>
      <c r="K1432">
        <v>0</v>
      </c>
      <c r="L1432">
        <v>1</v>
      </c>
      <c r="M1432">
        <v>3</v>
      </c>
      <c r="N1432">
        <v>18</v>
      </c>
      <c r="O1432">
        <v>16</v>
      </c>
      <c r="P1432">
        <v>1</v>
      </c>
      <c r="Q1432">
        <v>11</v>
      </c>
      <c r="R1432">
        <f t="array" ref="R1432">SUM(B1432:Q1432*TRANSPOSE($V$18:$V$33))+$V$17</f>
        <v>2.0811948614545495E-2</v>
      </c>
      <c r="S1432" s="9">
        <f t="shared" si="22"/>
        <v>0.50520225995163626</v>
      </c>
    </row>
    <row r="1433" spans="1:19" x14ac:dyDescent="0.3">
      <c r="A1433">
        <v>0</v>
      </c>
      <c r="B1433">
        <v>32</v>
      </c>
      <c r="C1433">
        <v>2</v>
      </c>
      <c r="D1433">
        <v>1</v>
      </c>
      <c r="E1433">
        <v>3</v>
      </c>
      <c r="F1433">
        <v>1</v>
      </c>
      <c r="G1433">
        <v>3</v>
      </c>
      <c r="H1433">
        <v>4</v>
      </c>
      <c r="I1433">
        <v>1</v>
      </c>
      <c r="J1433">
        <v>1</v>
      </c>
      <c r="K1433">
        <v>0</v>
      </c>
      <c r="L1433">
        <v>3</v>
      </c>
      <c r="M1433">
        <v>3</v>
      </c>
      <c r="N1433">
        <v>14</v>
      </c>
      <c r="O1433">
        <v>10</v>
      </c>
      <c r="P1433">
        <v>5</v>
      </c>
      <c r="Q1433">
        <v>7</v>
      </c>
      <c r="R1433">
        <f t="array" ref="R1433">SUM(B1433:Q1433*TRANSPOSE($V$18:$V$33))+$V$17</f>
        <v>-5.7282623338215322E-2</v>
      </c>
      <c r="S1433" s="9">
        <f t="shared" si="22"/>
        <v>0.48568474235320402</v>
      </c>
    </row>
    <row r="1434" spans="1:19" x14ac:dyDescent="0.3">
      <c r="A1434">
        <v>0</v>
      </c>
      <c r="B1434">
        <v>37</v>
      </c>
      <c r="C1434">
        <v>1</v>
      </c>
      <c r="D1434">
        <v>10</v>
      </c>
      <c r="E1434">
        <v>3</v>
      </c>
      <c r="F1434">
        <v>1</v>
      </c>
      <c r="G1434">
        <v>4</v>
      </c>
      <c r="H1434">
        <v>4</v>
      </c>
      <c r="I1434">
        <v>1</v>
      </c>
      <c r="J1434">
        <v>1</v>
      </c>
      <c r="K1434">
        <v>1</v>
      </c>
      <c r="L1434">
        <v>1</v>
      </c>
      <c r="M1434">
        <v>3</v>
      </c>
      <c r="N1434">
        <v>16</v>
      </c>
      <c r="O1434">
        <v>11</v>
      </c>
      <c r="P1434">
        <v>6</v>
      </c>
      <c r="Q1434">
        <v>8</v>
      </c>
      <c r="R1434">
        <f t="array" ref="R1434">SUM(B1434:Q1434*TRANSPOSE($V$18:$V$33))+$V$17</f>
        <v>9.1415528433371307E-2</v>
      </c>
      <c r="S1434" s="9">
        <f t="shared" si="22"/>
        <v>0.5228356153110677</v>
      </c>
    </row>
    <row r="1435" spans="1:19" x14ac:dyDescent="0.3">
      <c r="A1435">
        <v>0</v>
      </c>
      <c r="B1435">
        <v>25</v>
      </c>
      <c r="C1435">
        <v>2</v>
      </c>
      <c r="D1435">
        <v>8</v>
      </c>
      <c r="E1435">
        <v>1</v>
      </c>
      <c r="F1435">
        <v>1</v>
      </c>
      <c r="G1435">
        <v>3</v>
      </c>
      <c r="H1435">
        <v>3</v>
      </c>
      <c r="I1435">
        <v>2</v>
      </c>
      <c r="J1435">
        <v>0</v>
      </c>
      <c r="K1435">
        <v>1</v>
      </c>
      <c r="L1435">
        <v>2</v>
      </c>
      <c r="M1435">
        <v>2</v>
      </c>
      <c r="N1435">
        <v>5</v>
      </c>
      <c r="O1435">
        <v>3</v>
      </c>
      <c r="P1435">
        <v>0</v>
      </c>
      <c r="Q1435">
        <v>4</v>
      </c>
      <c r="R1435">
        <f t="array" ref="R1435">SUM(B1435:Q1435*TRANSPOSE($V$18:$V$33))+$V$17</f>
        <v>0.33643476132755901</v>
      </c>
      <c r="S1435" s="9">
        <f t="shared" si="22"/>
        <v>0.58331574614373505</v>
      </c>
    </row>
    <row r="1436" spans="1:19" x14ac:dyDescent="0.3">
      <c r="A1436">
        <v>0</v>
      </c>
      <c r="B1436">
        <v>52</v>
      </c>
      <c r="C1436">
        <v>2</v>
      </c>
      <c r="D1436">
        <v>29</v>
      </c>
      <c r="E1436">
        <v>1</v>
      </c>
      <c r="F1436">
        <v>0</v>
      </c>
      <c r="G1436">
        <v>3</v>
      </c>
      <c r="H1436">
        <v>4</v>
      </c>
      <c r="I1436">
        <v>2</v>
      </c>
      <c r="J1436">
        <v>2</v>
      </c>
      <c r="K1436">
        <v>0</v>
      </c>
      <c r="L1436">
        <v>2</v>
      </c>
      <c r="M1436">
        <v>2</v>
      </c>
      <c r="N1436">
        <v>9</v>
      </c>
      <c r="O1436">
        <v>8</v>
      </c>
      <c r="P1436">
        <v>0</v>
      </c>
      <c r="Q1436">
        <v>0</v>
      </c>
      <c r="R1436">
        <f t="array" ref="R1436">SUM(B1436:Q1436*TRANSPOSE($V$18:$V$33))+$V$17</f>
        <v>4.1575705452320588E-2</v>
      </c>
      <c r="S1436" s="9">
        <f t="shared" si="22"/>
        <v>0.51039135220817311</v>
      </c>
    </row>
    <row r="1437" spans="1:19" x14ac:dyDescent="0.3">
      <c r="A1437">
        <v>0</v>
      </c>
      <c r="B1437">
        <v>44</v>
      </c>
      <c r="C1437">
        <v>1</v>
      </c>
      <c r="D1437">
        <v>1</v>
      </c>
      <c r="E1437">
        <v>2</v>
      </c>
      <c r="F1437">
        <v>0</v>
      </c>
      <c r="G1437">
        <v>3</v>
      </c>
      <c r="H1437">
        <v>4</v>
      </c>
      <c r="I1437">
        <v>0</v>
      </c>
      <c r="J1437">
        <v>6</v>
      </c>
      <c r="K1437">
        <v>1</v>
      </c>
      <c r="L1437">
        <v>3</v>
      </c>
      <c r="M1437">
        <v>3</v>
      </c>
      <c r="N1437">
        <v>4</v>
      </c>
      <c r="O1437">
        <v>3</v>
      </c>
      <c r="P1437">
        <v>1</v>
      </c>
      <c r="Q1437">
        <v>2</v>
      </c>
      <c r="R1437">
        <f t="array" ref="R1437">SUM(B1437:Q1437*TRANSPOSE($V$18:$V$33))+$V$17</f>
        <v>0.32579733422121726</v>
      </c>
      <c r="S1437" s="9">
        <f t="shared" si="22"/>
        <v>0.58072822869427976</v>
      </c>
    </row>
    <row r="1438" spans="1:19" x14ac:dyDescent="0.3">
      <c r="A1438">
        <v>0</v>
      </c>
      <c r="B1438">
        <v>21</v>
      </c>
      <c r="C1438">
        <v>2</v>
      </c>
      <c r="D1438">
        <v>5</v>
      </c>
      <c r="E1438">
        <v>3</v>
      </c>
      <c r="F1438">
        <v>0</v>
      </c>
      <c r="G1438">
        <v>3</v>
      </c>
      <c r="H1438">
        <v>1</v>
      </c>
      <c r="I1438">
        <v>0</v>
      </c>
      <c r="J1438">
        <v>1</v>
      </c>
      <c r="K1438">
        <v>1</v>
      </c>
      <c r="L1438">
        <v>4</v>
      </c>
      <c r="M1438">
        <v>3</v>
      </c>
      <c r="N1438">
        <v>2</v>
      </c>
      <c r="O1438">
        <v>2</v>
      </c>
      <c r="P1438">
        <v>1</v>
      </c>
      <c r="Q1438">
        <v>2</v>
      </c>
      <c r="R1438">
        <f t="array" ref="R1438">SUM(B1438:Q1438*TRANSPOSE($V$18:$V$33))+$V$17</f>
        <v>0.52060367390003082</v>
      </c>
      <c r="S1438" s="9">
        <f t="shared" si="22"/>
        <v>0.62727629451664746</v>
      </c>
    </row>
    <row r="1439" spans="1:19" x14ac:dyDescent="0.3">
      <c r="A1439">
        <v>0</v>
      </c>
      <c r="B1439">
        <v>39</v>
      </c>
      <c r="C1439">
        <v>1</v>
      </c>
      <c r="D1439">
        <v>9</v>
      </c>
      <c r="E1439">
        <v>4</v>
      </c>
      <c r="F1439">
        <v>0</v>
      </c>
      <c r="G1439">
        <v>3</v>
      </c>
      <c r="H1439">
        <v>4</v>
      </c>
      <c r="I1439">
        <v>0</v>
      </c>
      <c r="J1439">
        <v>2</v>
      </c>
      <c r="K1439">
        <v>0</v>
      </c>
      <c r="L1439">
        <v>3</v>
      </c>
      <c r="M1439">
        <v>2</v>
      </c>
      <c r="N1439">
        <v>6</v>
      </c>
      <c r="O1439">
        <v>0</v>
      </c>
      <c r="P1439">
        <v>1</v>
      </c>
      <c r="Q1439">
        <v>3</v>
      </c>
      <c r="R1439">
        <f t="array" ref="R1439">SUM(B1439:Q1439*TRANSPOSE($V$18:$V$33))+$V$17</f>
        <v>9.1672702968440989E-2</v>
      </c>
      <c r="S1439" s="9">
        <f t="shared" si="22"/>
        <v>0.5228997678078332</v>
      </c>
    </row>
    <row r="1440" spans="1:19" x14ac:dyDescent="0.3">
      <c r="A1440">
        <v>1</v>
      </c>
      <c r="B1440">
        <v>23</v>
      </c>
      <c r="C1440">
        <v>2</v>
      </c>
      <c r="D1440">
        <v>9</v>
      </c>
      <c r="E1440">
        <v>4</v>
      </c>
      <c r="F1440">
        <v>0</v>
      </c>
      <c r="G1440">
        <v>3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2</v>
      </c>
      <c r="N1440">
        <v>1</v>
      </c>
      <c r="O1440">
        <v>0</v>
      </c>
      <c r="P1440">
        <v>1</v>
      </c>
      <c r="Q1440">
        <v>0</v>
      </c>
      <c r="R1440">
        <f t="array" ref="R1440">SUM(B1440:Q1440*TRANSPOSE($V$18:$V$33))+$V$17</f>
        <v>0.32300766386792679</v>
      </c>
      <c r="S1440" s="9">
        <f t="shared" si="22"/>
        <v>0.58004890941484566</v>
      </c>
    </row>
    <row r="1441" spans="1:19" x14ac:dyDescent="0.3">
      <c r="A1441">
        <v>0</v>
      </c>
      <c r="B1441">
        <v>36</v>
      </c>
      <c r="C1441">
        <v>2</v>
      </c>
      <c r="D1441">
        <v>3</v>
      </c>
      <c r="E1441">
        <v>1</v>
      </c>
      <c r="F1441">
        <v>1</v>
      </c>
      <c r="G1441">
        <v>2</v>
      </c>
      <c r="H1441">
        <v>4</v>
      </c>
      <c r="I1441">
        <v>1</v>
      </c>
      <c r="J1441">
        <v>0</v>
      </c>
      <c r="K1441">
        <v>0</v>
      </c>
      <c r="L1441">
        <v>3</v>
      </c>
      <c r="M1441">
        <v>3</v>
      </c>
      <c r="N1441">
        <v>9</v>
      </c>
      <c r="O1441">
        <v>7</v>
      </c>
      <c r="P1441">
        <v>3</v>
      </c>
      <c r="Q1441">
        <v>4</v>
      </c>
      <c r="R1441">
        <f t="array" ref="R1441">SUM(B1441:Q1441*TRANSPOSE($V$18:$V$33))+$V$17</f>
        <v>7.9976538763120386E-2</v>
      </c>
      <c r="S1441" s="9">
        <f t="shared" si="22"/>
        <v>0.51998141445193369</v>
      </c>
    </row>
    <row r="1442" spans="1:19" x14ac:dyDescent="0.3">
      <c r="A1442">
        <v>0</v>
      </c>
      <c r="B1442">
        <v>36</v>
      </c>
      <c r="C1442">
        <v>1</v>
      </c>
      <c r="D1442">
        <v>4</v>
      </c>
      <c r="E1442">
        <v>4</v>
      </c>
      <c r="F1442">
        <v>1</v>
      </c>
      <c r="G1442">
        <v>3</v>
      </c>
      <c r="H1442">
        <v>2</v>
      </c>
      <c r="I1442">
        <v>2</v>
      </c>
      <c r="J1442">
        <v>7</v>
      </c>
      <c r="K1442">
        <v>0</v>
      </c>
      <c r="L1442">
        <v>2</v>
      </c>
      <c r="M1442">
        <v>3</v>
      </c>
      <c r="N1442">
        <v>4</v>
      </c>
      <c r="O1442">
        <v>2</v>
      </c>
      <c r="P1442">
        <v>0</v>
      </c>
      <c r="Q1442">
        <v>2</v>
      </c>
      <c r="R1442">
        <f t="array" ref="R1442">SUM(B1442:Q1442*TRANSPOSE($V$18:$V$33))+$V$17</f>
        <v>1.7381520176793286E-2</v>
      </c>
      <c r="S1442" s="9">
        <f t="shared" si="22"/>
        <v>0.50434482013277859</v>
      </c>
    </row>
    <row r="1443" spans="1:19" x14ac:dyDescent="0.3">
      <c r="A1443">
        <v>0</v>
      </c>
      <c r="B1443">
        <v>56</v>
      </c>
      <c r="C1443">
        <v>1</v>
      </c>
      <c r="D1443">
        <v>1</v>
      </c>
      <c r="E1443">
        <v>3</v>
      </c>
      <c r="F1443">
        <v>0</v>
      </c>
      <c r="G1443">
        <v>3</v>
      </c>
      <c r="H1443">
        <v>3</v>
      </c>
      <c r="I1443">
        <v>2</v>
      </c>
      <c r="J1443">
        <v>1</v>
      </c>
      <c r="K1443">
        <v>0</v>
      </c>
      <c r="L1443">
        <v>1</v>
      </c>
      <c r="M1443">
        <v>2</v>
      </c>
      <c r="N1443">
        <v>13</v>
      </c>
      <c r="O1443">
        <v>12</v>
      </c>
      <c r="P1443">
        <v>1</v>
      </c>
      <c r="Q1443">
        <v>9</v>
      </c>
      <c r="R1443">
        <f t="array" ref="R1443">SUM(B1443:Q1443*TRANSPOSE($V$18:$V$33))+$V$17</f>
        <v>-0.26689452420427462</v>
      </c>
      <c r="S1443" s="9">
        <f t="shared" si="22"/>
        <v>0.43367643953430984</v>
      </c>
    </row>
    <row r="1444" spans="1:19" x14ac:dyDescent="0.3">
      <c r="A1444">
        <v>1</v>
      </c>
      <c r="B1444">
        <v>29</v>
      </c>
      <c r="C1444">
        <v>1</v>
      </c>
      <c r="D1444">
        <v>1</v>
      </c>
      <c r="E1444">
        <v>1</v>
      </c>
      <c r="F1444">
        <v>0</v>
      </c>
      <c r="G1444">
        <v>3</v>
      </c>
      <c r="H1444">
        <v>4</v>
      </c>
      <c r="I1444">
        <v>1</v>
      </c>
      <c r="J1444">
        <v>9</v>
      </c>
      <c r="K1444">
        <v>1</v>
      </c>
      <c r="L1444">
        <v>2</v>
      </c>
      <c r="M1444">
        <v>4</v>
      </c>
      <c r="N1444">
        <v>2</v>
      </c>
      <c r="O1444">
        <v>2</v>
      </c>
      <c r="P1444">
        <v>2</v>
      </c>
      <c r="Q1444">
        <v>2</v>
      </c>
      <c r="R1444">
        <f t="array" ref="R1444">SUM(B1444:Q1444*TRANSPOSE($V$18:$V$33))+$V$17</f>
        <v>0.43807749630989656</v>
      </c>
      <c r="S1444" s="9">
        <f t="shared" si="22"/>
        <v>0.60779001373784636</v>
      </c>
    </row>
    <row r="1445" spans="1:19" x14ac:dyDescent="0.3">
      <c r="A1445">
        <v>0</v>
      </c>
      <c r="B1445">
        <v>42</v>
      </c>
      <c r="C1445">
        <v>1</v>
      </c>
      <c r="D1445">
        <v>2</v>
      </c>
      <c r="E1445">
        <v>1</v>
      </c>
      <c r="F1445">
        <v>0</v>
      </c>
      <c r="G1445">
        <v>3</v>
      </c>
      <c r="H1445">
        <v>3</v>
      </c>
      <c r="I1445">
        <v>1</v>
      </c>
      <c r="J1445">
        <v>5</v>
      </c>
      <c r="K1445">
        <v>0</v>
      </c>
      <c r="L1445">
        <v>1</v>
      </c>
      <c r="M1445">
        <v>2</v>
      </c>
      <c r="N1445">
        <v>22</v>
      </c>
      <c r="O1445">
        <v>6</v>
      </c>
      <c r="P1445">
        <v>4</v>
      </c>
      <c r="Q1445">
        <v>14</v>
      </c>
      <c r="R1445">
        <f t="array" ref="R1445">SUM(B1445:Q1445*TRANSPOSE($V$18:$V$33))+$V$17</f>
        <v>0.10335494799047784</v>
      </c>
      <c r="S1445" s="9">
        <f t="shared" si="22"/>
        <v>0.52581308830169193</v>
      </c>
    </row>
    <row r="1446" spans="1:19" x14ac:dyDescent="0.3">
      <c r="A1446">
        <v>1</v>
      </c>
      <c r="B1446">
        <v>56</v>
      </c>
      <c r="C1446">
        <v>1</v>
      </c>
      <c r="D1446">
        <v>7</v>
      </c>
      <c r="E1446">
        <v>4</v>
      </c>
      <c r="F1446">
        <v>0</v>
      </c>
      <c r="G1446">
        <v>3</v>
      </c>
      <c r="H1446">
        <v>3</v>
      </c>
      <c r="I1446">
        <v>1</v>
      </c>
      <c r="J1446">
        <v>8</v>
      </c>
      <c r="K1446">
        <v>0</v>
      </c>
      <c r="L1446">
        <v>4</v>
      </c>
      <c r="M1446">
        <v>1</v>
      </c>
      <c r="N1446">
        <v>10</v>
      </c>
      <c r="O1446">
        <v>9</v>
      </c>
      <c r="P1446">
        <v>9</v>
      </c>
      <c r="Q1446">
        <v>8</v>
      </c>
      <c r="R1446">
        <f t="array" ref="R1446">SUM(B1446:Q1446*TRANSPOSE($V$18:$V$33))+$V$17</f>
        <v>-1.7717998350435193E-2</v>
      </c>
      <c r="S1446" s="9">
        <f t="shared" si="22"/>
        <v>0.49557107552061563</v>
      </c>
    </row>
    <row r="1447" spans="1:19" x14ac:dyDescent="0.3">
      <c r="A1447">
        <v>0</v>
      </c>
      <c r="B1447">
        <v>41</v>
      </c>
      <c r="C1447">
        <v>1</v>
      </c>
      <c r="D1447">
        <v>28</v>
      </c>
      <c r="E1447">
        <v>1</v>
      </c>
      <c r="F1447">
        <v>1</v>
      </c>
      <c r="G1447">
        <v>2</v>
      </c>
      <c r="H1447">
        <v>2</v>
      </c>
      <c r="I1447">
        <v>1</v>
      </c>
      <c r="J1447">
        <v>0</v>
      </c>
      <c r="K1447">
        <v>0</v>
      </c>
      <c r="L1447">
        <v>3</v>
      </c>
      <c r="M1447">
        <v>3</v>
      </c>
      <c r="N1447">
        <v>20</v>
      </c>
      <c r="O1447">
        <v>7</v>
      </c>
      <c r="P1447">
        <v>0</v>
      </c>
      <c r="Q1447">
        <v>10</v>
      </c>
      <c r="R1447">
        <f t="array" ref="R1447">SUM(B1447:Q1447*TRANSPOSE($V$18:$V$33))+$V$17</f>
        <v>9.9391930679761264E-2</v>
      </c>
      <c r="S1447" s="9">
        <f t="shared" si="22"/>
        <v>0.52482497726777511</v>
      </c>
    </row>
    <row r="1448" spans="1:19" x14ac:dyDescent="0.3">
      <c r="A1448">
        <v>0</v>
      </c>
      <c r="B1448">
        <v>34</v>
      </c>
      <c r="C1448">
        <v>2</v>
      </c>
      <c r="D1448">
        <v>28</v>
      </c>
      <c r="E1448">
        <v>4</v>
      </c>
      <c r="F1448">
        <v>1</v>
      </c>
      <c r="G1448">
        <v>2</v>
      </c>
      <c r="H1448">
        <v>3</v>
      </c>
      <c r="I1448">
        <v>1</v>
      </c>
      <c r="J1448">
        <v>1</v>
      </c>
      <c r="K1448">
        <v>0</v>
      </c>
      <c r="L1448">
        <v>4</v>
      </c>
      <c r="M1448">
        <v>3</v>
      </c>
      <c r="N1448">
        <v>8</v>
      </c>
      <c r="O1448">
        <v>7</v>
      </c>
      <c r="P1448">
        <v>1</v>
      </c>
      <c r="Q1448">
        <v>7</v>
      </c>
      <c r="R1448">
        <f t="array" ref="R1448">SUM(B1448:Q1448*TRANSPOSE($V$18:$V$33))+$V$17</f>
        <v>3.5817967946765172E-2</v>
      </c>
      <c r="S1448" s="9">
        <f t="shared" si="22"/>
        <v>0.50895260663737196</v>
      </c>
    </row>
    <row r="1449" spans="1:19" x14ac:dyDescent="0.3">
      <c r="A1449">
        <v>0</v>
      </c>
      <c r="B1449">
        <v>36</v>
      </c>
      <c r="C1449">
        <v>2</v>
      </c>
      <c r="D1449">
        <v>15</v>
      </c>
      <c r="E1449">
        <v>4</v>
      </c>
      <c r="F1449">
        <v>0</v>
      </c>
      <c r="G1449">
        <v>1</v>
      </c>
      <c r="H1449">
        <v>4</v>
      </c>
      <c r="I1449">
        <v>2</v>
      </c>
      <c r="J1449">
        <v>1</v>
      </c>
      <c r="K1449">
        <v>0</v>
      </c>
      <c r="L1449">
        <v>1</v>
      </c>
      <c r="M1449">
        <v>2</v>
      </c>
      <c r="N1449">
        <v>15</v>
      </c>
      <c r="O1449">
        <v>12</v>
      </c>
      <c r="P1449">
        <v>11</v>
      </c>
      <c r="Q1449">
        <v>11</v>
      </c>
      <c r="R1449">
        <f t="array" ref="R1449">SUM(B1449:Q1449*TRANSPOSE($V$18:$V$33))+$V$17</f>
        <v>8.5475145924978735E-2</v>
      </c>
      <c r="S1449" s="9">
        <f t="shared" si="22"/>
        <v>0.52135357438324859</v>
      </c>
    </row>
    <row r="1450" spans="1:19" x14ac:dyDescent="0.3">
      <c r="A1450">
        <v>0</v>
      </c>
      <c r="B1450">
        <v>41</v>
      </c>
      <c r="C1450">
        <v>2</v>
      </c>
      <c r="D1450">
        <v>3</v>
      </c>
      <c r="E1450">
        <v>3</v>
      </c>
      <c r="F1450">
        <v>0</v>
      </c>
      <c r="G1450">
        <v>2</v>
      </c>
      <c r="H1450">
        <v>2</v>
      </c>
      <c r="I1450">
        <v>2</v>
      </c>
      <c r="J1450">
        <v>2</v>
      </c>
      <c r="K1450">
        <v>0</v>
      </c>
      <c r="L1450">
        <v>3</v>
      </c>
      <c r="M1450">
        <v>3</v>
      </c>
      <c r="N1450">
        <v>5</v>
      </c>
      <c r="O1450">
        <v>4</v>
      </c>
      <c r="P1450">
        <v>0</v>
      </c>
      <c r="Q1450">
        <v>4</v>
      </c>
      <c r="R1450">
        <f t="array" ref="R1450">SUM(B1450:Q1450*TRANSPOSE($V$18:$V$33))+$V$17</f>
        <v>2.8288982328318446E-2</v>
      </c>
      <c r="S1450" s="9">
        <f t="shared" si="22"/>
        <v>0.50707104084574861</v>
      </c>
    </row>
    <row r="1451" spans="1:19" x14ac:dyDescent="0.3">
      <c r="A1451">
        <v>0</v>
      </c>
      <c r="B1451">
        <v>32</v>
      </c>
      <c r="C1451">
        <v>1</v>
      </c>
      <c r="D1451">
        <v>2</v>
      </c>
      <c r="E1451">
        <v>4</v>
      </c>
      <c r="F1451">
        <v>0</v>
      </c>
      <c r="G1451">
        <v>3</v>
      </c>
      <c r="H1451">
        <v>1</v>
      </c>
      <c r="I1451">
        <v>0</v>
      </c>
      <c r="J1451">
        <v>1</v>
      </c>
      <c r="K1451">
        <v>0</v>
      </c>
      <c r="L1451">
        <v>4</v>
      </c>
      <c r="M1451">
        <v>3</v>
      </c>
      <c r="N1451">
        <v>4</v>
      </c>
      <c r="O1451">
        <v>2</v>
      </c>
      <c r="P1451">
        <v>1</v>
      </c>
      <c r="Q1451">
        <v>2</v>
      </c>
      <c r="R1451">
        <f t="array" ref="R1451">SUM(B1451:Q1451*TRANSPOSE($V$18:$V$33))+$V$17</f>
        <v>0.15184532432355957</v>
      </c>
      <c r="S1451" s="9">
        <f t="shared" si="22"/>
        <v>0.53788464592981944</v>
      </c>
    </row>
    <row r="1452" spans="1:19" x14ac:dyDescent="0.3">
      <c r="A1452">
        <v>0</v>
      </c>
      <c r="B1452">
        <v>35</v>
      </c>
      <c r="C1452">
        <v>0</v>
      </c>
      <c r="D1452">
        <v>26</v>
      </c>
      <c r="E1452">
        <v>3</v>
      </c>
      <c r="F1452">
        <v>1</v>
      </c>
      <c r="G1452">
        <v>3</v>
      </c>
      <c r="H1452">
        <v>4</v>
      </c>
      <c r="I1452">
        <v>0</v>
      </c>
      <c r="J1452">
        <v>1</v>
      </c>
      <c r="K1452">
        <v>1</v>
      </c>
      <c r="L1452">
        <v>3</v>
      </c>
      <c r="M1452">
        <v>3</v>
      </c>
      <c r="N1452">
        <v>9</v>
      </c>
      <c r="O1452">
        <v>0</v>
      </c>
      <c r="P1452">
        <v>1</v>
      </c>
      <c r="Q1452">
        <v>7</v>
      </c>
      <c r="R1452">
        <f t="array" ref="R1452">SUM(B1452:Q1452*TRANSPOSE($V$18:$V$33))+$V$17</f>
        <v>0.27375557119137361</v>
      </c>
      <c r="S1452" s="9">
        <f t="shared" si="22"/>
        <v>0.56800769413269758</v>
      </c>
    </row>
    <row r="1453" spans="1:19" x14ac:dyDescent="0.3">
      <c r="A1453">
        <v>0</v>
      </c>
      <c r="B1453">
        <v>38</v>
      </c>
      <c r="C1453">
        <v>2</v>
      </c>
      <c r="D1453">
        <v>10</v>
      </c>
      <c r="E1453">
        <v>1</v>
      </c>
      <c r="F1453">
        <v>1</v>
      </c>
      <c r="G1453">
        <v>3</v>
      </c>
      <c r="H1453">
        <v>4</v>
      </c>
      <c r="I1453">
        <v>1</v>
      </c>
      <c r="J1453">
        <v>1</v>
      </c>
      <c r="K1453">
        <v>0</v>
      </c>
      <c r="L1453">
        <v>3</v>
      </c>
      <c r="M1453">
        <v>3</v>
      </c>
      <c r="N1453">
        <v>10</v>
      </c>
      <c r="O1453">
        <v>7</v>
      </c>
      <c r="P1453">
        <v>1</v>
      </c>
      <c r="Q1453">
        <v>9</v>
      </c>
      <c r="R1453">
        <f t="array" ref="R1453">SUM(B1453:Q1453*TRANSPOSE($V$18:$V$33))+$V$17</f>
        <v>-2.6607079390707944E-2</v>
      </c>
      <c r="S1453" s="9">
        <f t="shared" si="22"/>
        <v>0.49334931210573435</v>
      </c>
    </row>
    <row r="1454" spans="1:19" x14ac:dyDescent="0.3">
      <c r="A1454">
        <v>1</v>
      </c>
      <c r="B1454">
        <v>50</v>
      </c>
      <c r="C1454">
        <v>2</v>
      </c>
      <c r="D1454">
        <v>1</v>
      </c>
      <c r="E1454">
        <v>2</v>
      </c>
      <c r="F1454">
        <v>0</v>
      </c>
      <c r="G1454">
        <v>3</v>
      </c>
      <c r="H1454">
        <v>3</v>
      </c>
      <c r="I1454">
        <v>2</v>
      </c>
      <c r="J1454">
        <v>7</v>
      </c>
      <c r="K1454">
        <v>0</v>
      </c>
      <c r="L1454">
        <v>4</v>
      </c>
      <c r="M1454">
        <v>3</v>
      </c>
      <c r="N1454">
        <v>6</v>
      </c>
      <c r="O1454">
        <v>3</v>
      </c>
      <c r="P1454">
        <v>0</v>
      </c>
      <c r="Q1454">
        <v>1</v>
      </c>
      <c r="R1454">
        <f t="array" ref="R1454">SUM(B1454:Q1454*TRANSPOSE($V$18:$V$33))+$V$17</f>
        <v>-3.3016060007383663E-3</v>
      </c>
      <c r="S1454" s="9">
        <f t="shared" si="22"/>
        <v>0.49917468483051541</v>
      </c>
    </row>
    <row r="1455" spans="1:19" x14ac:dyDescent="0.3">
      <c r="A1455">
        <v>0</v>
      </c>
      <c r="B1455">
        <v>36</v>
      </c>
      <c r="C1455">
        <v>2</v>
      </c>
      <c r="D1455">
        <v>11</v>
      </c>
      <c r="E1455">
        <v>2</v>
      </c>
      <c r="F1455">
        <v>1</v>
      </c>
      <c r="G1455">
        <v>2</v>
      </c>
      <c r="H1455">
        <v>4</v>
      </c>
      <c r="I1455">
        <v>1</v>
      </c>
      <c r="J1455">
        <v>4</v>
      </c>
      <c r="K1455">
        <v>0</v>
      </c>
      <c r="L1455">
        <v>1</v>
      </c>
      <c r="M1455">
        <v>2</v>
      </c>
      <c r="N1455">
        <v>6</v>
      </c>
      <c r="O1455">
        <v>3</v>
      </c>
      <c r="P1455">
        <v>0</v>
      </c>
      <c r="Q1455">
        <v>0</v>
      </c>
      <c r="R1455">
        <f t="array" ref="R1455">SUM(B1455:Q1455*TRANSPOSE($V$18:$V$33))+$V$17</f>
        <v>0.2370568723523292</v>
      </c>
      <c r="S1455" s="9">
        <f t="shared" si="22"/>
        <v>0.55898217550943974</v>
      </c>
    </row>
    <row r="1456" spans="1:19" x14ac:dyDescent="0.3">
      <c r="A1456">
        <v>0</v>
      </c>
      <c r="B1456">
        <v>45</v>
      </c>
      <c r="C1456">
        <v>2</v>
      </c>
      <c r="D1456">
        <v>20</v>
      </c>
      <c r="E1456">
        <v>4</v>
      </c>
      <c r="F1456">
        <v>1</v>
      </c>
      <c r="G1456">
        <v>3</v>
      </c>
      <c r="H1456">
        <v>3</v>
      </c>
      <c r="I1456">
        <v>0</v>
      </c>
      <c r="J1456">
        <v>8</v>
      </c>
      <c r="K1456">
        <v>0</v>
      </c>
      <c r="L1456">
        <v>3</v>
      </c>
      <c r="M1456">
        <v>3</v>
      </c>
      <c r="N1456">
        <v>5</v>
      </c>
      <c r="O1456">
        <v>3</v>
      </c>
      <c r="P1456">
        <v>0</v>
      </c>
      <c r="Q1456">
        <v>1</v>
      </c>
      <c r="R1456">
        <f t="array" ref="R1456">SUM(B1456:Q1456*TRANSPOSE($V$18:$V$33))+$V$17</f>
        <v>0.15823717233640033</v>
      </c>
      <c r="S1456" s="9">
        <f t="shared" si="22"/>
        <v>0.53947287936216215</v>
      </c>
    </row>
    <row r="1457" spans="1:19" x14ac:dyDescent="0.3">
      <c r="A1457">
        <v>0</v>
      </c>
      <c r="B1457">
        <v>40</v>
      </c>
      <c r="C1457">
        <v>1</v>
      </c>
      <c r="D1457">
        <v>2</v>
      </c>
      <c r="E1457">
        <v>3</v>
      </c>
      <c r="F1457">
        <v>0</v>
      </c>
      <c r="G1457">
        <v>2</v>
      </c>
      <c r="H1457">
        <v>3</v>
      </c>
      <c r="I1457">
        <v>0</v>
      </c>
      <c r="J1457">
        <v>2</v>
      </c>
      <c r="K1457">
        <v>0</v>
      </c>
      <c r="L1457">
        <v>4</v>
      </c>
      <c r="M1457">
        <v>3</v>
      </c>
      <c r="N1457">
        <v>2</v>
      </c>
      <c r="O1457">
        <v>2</v>
      </c>
      <c r="P1457">
        <v>2</v>
      </c>
      <c r="Q1457">
        <v>2</v>
      </c>
      <c r="R1457">
        <f t="array" ref="R1457">SUM(B1457:Q1457*TRANSPOSE($V$18:$V$33))+$V$17</f>
        <v>0.14295288136438833</v>
      </c>
      <c r="S1457" s="9">
        <f t="shared" si="22"/>
        <v>0.5356737970515506</v>
      </c>
    </row>
    <row r="1458" spans="1:19" x14ac:dyDescent="0.3">
      <c r="A1458">
        <v>0</v>
      </c>
      <c r="B1458">
        <v>35</v>
      </c>
      <c r="C1458">
        <v>1</v>
      </c>
      <c r="D1458">
        <v>18</v>
      </c>
      <c r="E1458">
        <v>3</v>
      </c>
      <c r="F1458">
        <v>0</v>
      </c>
      <c r="G1458">
        <v>3</v>
      </c>
      <c r="H1458">
        <v>3</v>
      </c>
      <c r="I1458">
        <v>1</v>
      </c>
      <c r="J1458">
        <v>1</v>
      </c>
      <c r="K1458">
        <v>1</v>
      </c>
      <c r="L1458">
        <v>4</v>
      </c>
      <c r="M1458">
        <v>4</v>
      </c>
      <c r="N1458">
        <v>10</v>
      </c>
      <c r="O1458">
        <v>2</v>
      </c>
      <c r="P1458">
        <v>0</v>
      </c>
      <c r="Q1458">
        <v>2</v>
      </c>
      <c r="R1458">
        <f t="array" ref="R1458">SUM(B1458:Q1458*TRANSPOSE($V$18:$V$33))+$V$17</f>
        <v>0.25724362426263936</v>
      </c>
      <c r="S1458" s="9">
        <f t="shared" si="22"/>
        <v>0.56395203434974928</v>
      </c>
    </row>
    <row r="1459" spans="1:19" x14ac:dyDescent="0.3">
      <c r="A1459">
        <v>0</v>
      </c>
      <c r="B1459">
        <v>40</v>
      </c>
      <c r="C1459">
        <v>1</v>
      </c>
      <c r="D1459">
        <v>2</v>
      </c>
      <c r="E1459">
        <v>3</v>
      </c>
      <c r="F1459">
        <v>1</v>
      </c>
      <c r="G1459">
        <v>3</v>
      </c>
      <c r="H1459">
        <v>3</v>
      </c>
      <c r="I1459">
        <v>1</v>
      </c>
      <c r="J1459">
        <v>2</v>
      </c>
      <c r="K1459">
        <v>0</v>
      </c>
      <c r="L1459">
        <v>2</v>
      </c>
      <c r="M1459">
        <v>3</v>
      </c>
      <c r="N1459">
        <v>5</v>
      </c>
      <c r="O1459">
        <v>3</v>
      </c>
      <c r="P1459">
        <v>0</v>
      </c>
      <c r="Q1459">
        <v>2</v>
      </c>
      <c r="R1459">
        <f t="array" ref="R1459">SUM(B1459:Q1459*TRANSPOSE($V$18:$V$33))+$V$17</f>
        <v>-1.7775368091922261E-2</v>
      </c>
      <c r="S1459" s="9">
        <f t="shared" si="22"/>
        <v>0.49555673570118808</v>
      </c>
    </row>
    <row r="1460" spans="1:19" x14ac:dyDescent="0.3">
      <c r="A1460">
        <v>0</v>
      </c>
      <c r="B1460">
        <v>35</v>
      </c>
      <c r="C1460">
        <v>1</v>
      </c>
      <c r="D1460">
        <v>1</v>
      </c>
      <c r="E1460">
        <v>3</v>
      </c>
      <c r="F1460">
        <v>1</v>
      </c>
      <c r="G1460">
        <v>1</v>
      </c>
      <c r="H1460">
        <v>4</v>
      </c>
      <c r="I1460">
        <v>1</v>
      </c>
      <c r="J1460">
        <v>1</v>
      </c>
      <c r="K1460">
        <v>0</v>
      </c>
      <c r="L1460">
        <v>4</v>
      </c>
      <c r="M1460">
        <v>3</v>
      </c>
      <c r="N1460">
        <v>4</v>
      </c>
      <c r="O1460">
        <v>3</v>
      </c>
      <c r="P1460">
        <v>1</v>
      </c>
      <c r="Q1460">
        <v>1</v>
      </c>
      <c r="R1460">
        <f t="array" ref="R1460">SUM(B1460:Q1460*TRANSPOSE($V$18:$V$33))+$V$17</f>
        <v>5.6416101703016364E-2</v>
      </c>
      <c r="S1460" s="9">
        <f t="shared" si="22"/>
        <v>0.51409882458316292</v>
      </c>
    </row>
    <row r="1461" spans="1:19" x14ac:dyDescent="0.3">
      <c r="A1461">
        <v>0</v>
      </c>
      <c r="B1461">
        <v>29</v>
      </c>
      <c r="C1461">
        <v>1</v>
      </c>
      <c r="D1461">
        <v>13</v>
      </c>
      <c r="E1461">
        <v>4</v>
      </c>
      <c r="F1461">
        <v>0</v>
      </c>
      <c r="G1461">
        <v>2</v>
      </c>
      <c r="H1461">
        <v>2</v>
      </c>
      <c r="I1461">
        <v>1</v>
      </c>
      <c r="J1461">
        <v>4</v>
      </c>
      <c r="K1461">
        <v>1</v>
      </c>
      <c r="L1461">
        <v>1</v>
      </c>
      <c r="M1461">
        <v>3</v>
      </c>
      <c r="N1461">
        <v>4</v>
      </c>
      <c r="O1461">
        <v>3</v>
      </c>
      <c r="P1461">
        <v>0</v>
      </c>
      <c r="Q1461">
        <v>3</v>
      </c>
      <c r="R1461">
        <f t="array" ref="R1461">SUM(B1461:Q1461*TRANSPOSE($V$18:$V$33))+$V$17</f>
        <v>0.43789024409623961</v>
      </c>
      <c r="S1461" s="9">
        <f t="shared" si="22"/>
        <v>0.6077453800368442</v>
      </c>
    </row>
    <row r="1462" spans="1:19" x14ac:dyDescent="0.3">
      <c r="A1462">
        <v>0</v>
      </c>
      <c r="B1462">
        <v>29</v>
      </c>
      <c r="C1462">
        <v>1</v>
      </c>
      <c r="D1462">
        <v>28</v>
      </c>
      <c r="E1462">
        <v>4</v>
      </c>
      <c r="F1462">
        <v>1</v>
      </c>
      <c r="G1462">
        <v>2</v>
      </c>
      <c r="H1462">
        <v>1</v>
      </c>
      <c r="I1462">
        <v>0</v>
      </c>
      <c r="J1462">
        <v>1</v>
      </c>
      <c r="K1462">
        <v>0</v>
      </c>
      <c r="L1462">
        <v>2</v>
      </c>
      <c r="M1462">
        <v>1</v>
      </c>
      <c r="N1462">
        <v>5</v>
      </c>
      <c r="O1462">
        <v>4</v>
      </c>
      <c r="P1462">
        <v>0</v>
      </c>
      <c r="Q1462">
        <v>4</v>
      </c>
      <c r="R1462">
        <f t="array" ref="R1462">SUM(B1462:Q1462*TRANSPOSE($V$18:$V$33))+$V$17</f>
        <v>0.32879229851437497</v>
      </c>
      <c r="S1462" s="9">
        <f t="shared" si="22"/>
        <v>0.5814571990602313</v>
      </c>
    </row>
    <row r="1463" spans="1:19" x14ac:dyDescent="0.3">
      <c r="A1463">
        <v>1</v>
      </c>
      <c r="B1463">
        <v>50</v>
      </c>
      <c r="C1463">
        <v>2</v>
      </c>
      <c r="D1463">
        <v>28</v>
      </c>
      <c r="E1463">
        <v>4</v>
      </c>
      <c r="F1463">
        <v>0</v>
      </c>
      <c r="G1463">
        <v>2</v>
      </c>
      <c r="H1463">
        <v>1</v>
      </c>
      <c r="I1463">
        <v>2</v>
      </c>
      <c r="J1463">
        <v>4</v>
      </c>
      <c r="K1463">
        <v>1</v>
      </c>
      <c r="L1463">
        <v>2</v>
      </c>
      <c r="M1463">
        <v>3</v>
      </c>
      <c r="N1463">
        <v>3</v>
      </c>
      <c r="O1463">
        <v>2</v>
      </c>
      <c r="P1463">
        <v>2</v>
      </c>
      <c r="Q1463">
        <v>0</v>
      </c>
      <c r="R1463">
        <f t="array" ref="R1463">SUM(B1463:Q1463*TRANSPOSE($V$18:$V$33))+$V$17</f>
        <v>0.39739697068323337</v>
      </c>
      <c r="S1463" s="9">
        <f t="shared" si="22"/>
        <v>0.59805218923036407</v>
      </c>
    </row>
    <row r="1464" spans="1:19" x14ac:dyDescent="0.3">
      <c r="A1464">
        <v>0</v>
      </c>
      <c r="B1464">
        <v>39</v>
      </c>
      <c r="C1464">
        <v>2</v>
      </c>
      <c r="D1464">
        <v>24</v>
      </c>
      <c r="E1464">
        <v>2</v>
      </c>
      <c r="F1464">
        <v>1</v>
      </c>
      <c r="G1464">
        <v>2</v>
      </c>
      <c r="H1464">
        <v>4</v>
      </c>
      <c r="I1464">
        <v>1</v>
      </c>
      <c r="J1464">
        <v>0</v>
      </c>
      <c r="K1464">
        <v>0</v>
      </c>
      <c r="L1464">
        <v>1</v>
      </c>
      <c r="M1464">
        <v>2</v>
      </c>
      <c r="N1464">
        <v>20</v>
      </c>
      <c r="O1464">
        <v>9</v>
      </c>
      <c r="P1464">
        <v>9</v>
      </c>
      <c r="Q1464">
        <v>6</v>
      </c>
      <c r="R1464">
        <f t="array" ref="R1464">SUM(B1464:Q1464*TRANSPOSE($V$18:$V$33))+$V$17</f>
        <v>0.2096607966943167</v>
      </c>
      <c r="S1464" s="9">
        <f t="shared" si="22"/>
        <v>0.55221866001134334</v>
      </c>
    </row>
    <row r="1465" spans="1:19" x14ac:dyDescent="0.3">
      <c r="A1465">
        <v>0</v>
      </c>
      <c r="B1465">
        <v>31</v>
      </c>
      <c r="C1465">
        <v>1</v>
      </c>
      <c r="D1465">
        <v>5</v>
      </c>
      <c r="E1465">
        <v>2</v>
      </c>
      <c r="F1465">
        <v>0</v>
      </c>
      <c r="G1465">
        <v>3</v>
      </c>
      <c r="H1465">
        <v>1</v>
      </c>
      <c r="I1465">
        <v>0</v>
      </c>
      <c r="J1465">
        <v>0</v>
      </c>
      <c r="K1465">
        <v>0</v>
      </c>
      <c r="L1465">
        <v>2</v>
      </c>
      <c r="M1465">
        <v>3</v>
      </c>
      <c r="N1465">
        <v>9</v>
      </c>
      <c r="O1465">
        <v>4</v>
      </c>
      <c r="P1465">
        <v>1</v>
      </c>
      <c r="Q1465">
        <v>7</v>
      </c>
      <c r="R1465">
        <f t="array" ref="R1465">SUM(B1465:Q1465*TRANSPOSE($V$18:$V$33))+$V$17</f>
        <v>0.21239890056729949</v>
      </c>
      <c r="S1465" s="9">
        <f t="shared" si="22"/>
        <v>0.55289555235419552</v>
      </c>
    </row>
    <row r="1466" spans="1:19" x14ac:dyDescent="0.3">
      <c r="A1466">
        <v>0</v>
      </c>
      <c r="B1466">
        <v>26</v>
      </c>
      <c r="C1466">
        <v>2</v>
      </c>
      <c r="D1466">
        <v>5</v>
      </c>
      <c r="E1466">
        <v>4</v>
      </c>
      <c r="F1466">
        <v>1</v>
      </c>
      <c r="G1466">
        <v>2</v>
      </c>
      <c r="H1466">
        <v>3</v>
      </c>
      <c r="I1466">
        <v>0</v>
      </c>
      <c r="J1466">
        <v>0</v>
      </c>
      <c r="K1466">
        <v>0</v>
      </c>
      <c r="L1466">
        <v>4</v>
      </c>
      <c r="M1466">
        <v>3</v>
      </c>
      <c r="N1466">
        <v>4</v>
      </c>
      <c r="O1466">
        <v>2</v>
      </c>
      <c r="P1466">
        <v>0</v>
      </c>
      <c r="Q1466">
        <v>0</v>
      </c>
      <c r="R1466">
        <f t="array" ref="R1466">SUM(B1466:Q1466*TRANSPOSE($V$18:$V$33))+$V$17</f>
        <v>0.17675361516309751</v>
      </c>
      <c r="S1466" s="9">
        <f t="shared" si="22"/>
        <v>0.54406917210777361</v>
      </c>
    </row>
    <row r="1467" spans="1:19" x14ac:dyDescent="0.3">
      <c r="A1467">
        <v>0</v>
      </c>
      <c r="B1467">
        <v>36</v>
      </c>
      <c r="C1467">
        <v>1</v>
      </c>
      <c r="D1467">
        <v>23</v>
      </c>
      <c r="E1467">
        <v>3</v>
      </c>
      <c r="F1467">
        <v>0</v>
      </c>
      <c r="G1467">
        <v>4</v>
      </c>
      <c r="H1467">
        <v>4</v>
      </c>
      <c r="I1467">
        <v>1</v>
      </c>
      <c r="J1467">
        <v>4</v>
      </c>
      <c r="K1467">
        <v>0</v>
      </c>
      <c r="L1467">
        <v>3</v>
      </c>
      <c r="M1467">
        <v>3</v>
      </c>
      <c r="N1467">
        <v>5</v>
      </c>
      <c r="O1467">
        <v>2</v>
      </c>
      <c r="P1467">
        <v>0</v>
      </c>
      <c r="Q1467">
        <v>3</v>
      </c>
      <c r="R1467">
        <f t="array" ref="R1467">SUM(B1467:Q1467*TRANSPOSE($V$18:$V$33))+$V$17</f>
        <v>2.6669203355592641E-2</v>
      </c>
      <c r="S1467" s="9">
        <f t="shared" si="22"/>
        <v>0.50666621452118732</v>
      </c>
    </row>
    <row r="1468" spans="1:19" x14ac:dyDescent="0.3">
      <c r="A1468">
        <v>0</v>
      </c>
      <c r="B1468">
        <v>39</v>
      </c>
      <c r="C1468">
        <v>1</v>
      </c>
      <c r="D1468">
        <v>6</v>
      </c>
      <c r="E1468">
        <v>4</v>
      </c>
      <c r="F1468">
        <v>0</v>
      </c>
      <c r="G1468">
        <v>2</v>
      </c>
      <c r="H1468">
        <v>1</v>
      </c>
      <c r="I1468">
        <v>1</v>
      </c>
      <c r="J1468">
        <v>4</v>
      </c>
      <c r="K1468">
        <v>0</v>
      </c>
      <c r="L1468">
        <v>1</v>
      </c>
      <c r="M1468">
        <v>3</v>
      </c>
      <c r="N1468">
        <v>7</v>
      </c>
      <c r="O1468">
        <v>7</v>
      </c>
      <c r="P1468">
        <v>1</v>
      </c>
      <c r="Q1468">
        <v>7</v>
      </c>
      <c r="R1468">
        <f t="array" ref="R1468">SUM(B1468:Q1468*TRANSPOSE($V$18:$V$33))+$V$17</f>
        <v>0.10884057534416791</v>
      </c>
      <c r="S1468" s="9">
        <f t="shared" si="22"/>
        <v>0.52718050113185333</v>
      </c>
    </row>
    <row r="1469" spans="1:19" x14ac:dyDescent="0.3">
      <c r="A1469">
        <v>0</v>
      </c>
      <c r="B1469">
        <v>27</v>
      </c>
      <c r="C1469">
        <v>1</v>
      </c>
      <c r="D1469">
        <v>4</v>
      </c>
      <c r="E1469">
        <v>2</v>
      </c>
      <c r="F1469">
        <v>0</v>
      </c>
      <c r="G1469">
        <v>4</v>
      </c>
      <c r="H1469">
        <v>2</v>
      </c>
      <c r="I1469">
        <v>1</v>
      </c>
      <c r="J1469">
        <v>1</v>
      </c>
      <c r="K1469">
        <v>1</v>
      </c>
      <c r="L1469">
        <v>2</v>
      </c>
      <c r="M1469">
        <v>3</v>
      </c>
      <c r="N1469">
        <v>6</v>
      </c>
      <c r="O1469">
        <v>2</v>
      </c>
      <c r="P1469">
        <v>0</v>
      </c>
      <c r="Q1469">
        <v>3</v>
      </c>
      <c r="R1469">
        <f t="array" ref="R1469">SUM(B1469:Q1469*TRANSPOSE($V$18:$V$33))+$V$17</f>
        <v>0.33264805641686312</v>
      </c>
      <c r="S1469" s="9">
        <f t="shared" si="22"/>
        <v>0.58239516150226911</v>
      </c>
    </row>
    <row r="1470" spans="1:19" x14ac:dyDescent="0.3">
      <c r="A1470">
        <v>0</v>
      </c>
      <c r="B1470">
        <v>49</v>
      </c>
      <c r="C1470">
        <v>2</v>
      </c>
      <c r="D1470">
        <v>2</v>
      </c>
      <c r="E1470">
        <v>4</v>
      </c>
      <c r="F1470">
        <v>0</v>
      </c>
      <c r="G1470">
        <v>2</v>
      </c>
      <c r="H1470">
        <v>2</v>
      </c>
      <c r="I1470">
        <v>1</v>
      </c>
      <c r="J1470">
        <v>2</v>
      </c>
      <c r="K1470">
        <v>0</v>
      </c>
      <c r="L1470">
        <v>4</v>
      </c>
      <c r="M1470">
        <v>2</v>
      </c>
      <c r="N1470">
        <v>9</v>
      </c>
      <c r="O1470">
        <v>6</v>
      </c>
      <c r="P1470">
        <v>0</v>
      </c>
      <c r="Q1470">
        <v>8</v>
      </c>
      <c r="R1470">
        <f t="array" ref="R1470">SUM(B1470:Q1470*TRANSPOSE($V$18:$V$33))+$V$17</f>
        <v>-3.6659587218171641E-2</v>
      </c>
      <c r="S1470" s="9">
        <f t="shared" si="22"/>
        <v>0.49083707940543198</v>
      </c>
    </row>
    <row r="1471" spans="1:19" x14ac:dyDescent="0.3">
      <c r="A1471">
        <v>0</v>
      </c>
      <c r="B1471">
        <v>34</v>
      </c>
      <c r="C1471">
        <v>1</v>
      </c>
      <c r="D1471">
        <v>8</v>
      </c>
      <c r="E1471">
        <v>2</v>
      </c>
      <c r="F1471">
        <v>0</v>
      </c>
      <c r="G1471">
        <v>4</v>
      </c>
      <c r="H1471">
        <v>3</v>
      </c>
      <c r="I1471">
        <v>1</v>
      </c>
      <c r="J1471">
        <v>2</v>
      </c>
      <c r="K1471">
        <v>0</v>
      </c>
      <c r="L1471">
        <v>1</v>
      </c>
      <c r="M1471">
        <v>4</v>
      </c>
      <c r="N1471">
        <v>4</v>
      </c>
      <c r="O1471">
        <v>3</v>
      </c>
      <c r="P1471">
        <v>1</v>
      </c>
      <c r="Q1471">
        <v>2</v>
      </c>
      <c r="R1471">
        <f t="array" ref="R1471">SUM(B1471:Q1471*TRANSPOSE($V$18:$V$33))+$V$17</f>
        <v>6.016060392529432E-2</v>
      </c>
      <c r="S1471" s="9">
        <f t="shared" si="22"/>
        <v>0.51503405837274507</v>
      </c>
    </row>
  </sheetData>
  <pageMargins left="0.7" right="0.7" top="0.75" bottom="0.75" header="0.3" footer="0.3"/>
  <ignoredErrors>
    <ignoredError sqref="R2:R147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Analysis 1</vt:lpstr>
      <vt:lpstr>Analysis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Saluja</dc:creator>
  <cp:lastModifiedBy>Sagar Saluja</cp:lastModifiedBy>
  <dcterms:created xsi:type="dcterms:W3CDTF">2025-02-17T23:30:55Z</dcterms:created>
  <dcterms:modified xsi:type="dcterms:W3CDTF">2025-02-21T05:13:01Z</dcterms:modified>
</cp:coreProperties>
</file>