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14825037\Downloads\Data Science\Assignment\New Assignment\"/>
    </mc:Choice>
  </mc:AlternateContent>
  <xr:revisionPtr revIDLastSave="0" documentId="13_ncr:1_{40FED51D-D281-4B2F-9621-FCF8E4F4ACBB}" xr6:coauthVersionLast="47" xr6:coauthVersionMax="47" xr10:uidLastSave="{00000000-0000-0000-0000-000000000000}"/>
  <bookViews>
    <workbookView xWindow="-110" yWindow="-110" windowWidth="22780" windowHeight="14660" tabRatio="626" activeTab="13" xr2:uid="{00000000-000D-0000-FFFF-FFFF00000000}"/>
  </bookViews>
  <sheets>
    <sheet name="Q1" sheetId="1" r:id="rId1"/>
    <sheet name="Q2" sheetId="2" r:id="rId2"/>
    <sheet name="Sheet1" sheetId="18" r:id="rId3"/>
    <sheet name="Q3" sheetId="3" r:id="rId4"/>
    <sheet name="Q4" sheetId="4" r:id="rId5"/>
    <sheet name="Q5" sheetId="5" r:id="rId6"/>
    <sheet name="Sheet2" sheetId="19" r:id="rId7"/>
    <sheet name="Q6" sheetId="6" r:id="rId8"/>
    <sheet name="Q7" sheetId="8" r:id="rId9"/>
    <sheet name="Q8" sheetId="9" r:id="rId10"/>
    <sheet name="Q9" sheetId="11" r:id="rId11"/>
    <sheet name="Q10" sheetId="12" r:id="rId12"/>
    <sheet name="Q11" sheetId="13" r:id="rId13"/>
    <sheet name="Q12" sheetId="17" r:id="rId14"/>
    <sheet name="Sheet10" sheetId="10" state="hidden" r:id="rId15"/>
  </sheets>
  <definedNames>
    <definedName name="_xlnm._FilterDatabase" localSheetId="3" hidden="1">'Q3'!$A$1:$F$17</definedName>
  </definedNames>
  <calcPr calcId="144525"/>
  <pivotCaches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7" l="1"/>
  <c r="B13" i="17"/>
  <c r="B12" i="17"/>
  <c r="B11" i="1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9" i="17"/>
  <c r="C8" i="17"/>
  <c r="C7" i="17"/>
  <c r="C6" i="17"/>
  <c r="C5" i="17"/>
  <c r="C4" i="17"/>
  <c r="C3" i="17"/>
  <c r="L21" i="13"/>
  <c r="L20" i="13"/>
  <c r="L19" i="13"/>
  <c r="K21" i="13"/>
  <c r="K20" i="13"/>
  <c r="K19" i="13"/>
  <c r="J19" i="13"/>
  <c r="J21" i="13"/>
  <c r="J20" i="13"/>
  <c r="B14" i="13"/>
  <c r="B13" i="13"/>
  <c r="B12" i="13"/>
  <c r="B25" i="12"/>
  <c r="B24" i="12"/>
  <c r="B23" i="12"/>
  <c r="B22" i="12"/>
  <c r="B21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22" i="11"/>
  <c r="B16" i="11"/>
  <c r="B15" i="11"/>
  <c r="B14" i="11"/>
  <c r="M11" i="11"/>
  <c r="L6" i="11"/>
  <c r="K14" i="9"/>
  <c r="J14" i="9"/>
  <c r="I14" i="9"/>
  <c r="D30" i="9"/>
  <c r="C30" i="9"/>
  <c r="B30" i="9"/>
  <c r="B13" i="8"/>
  <c r="B12" i="8"/>
  <c r="D12" i="1" l="1"/>
  <c r="K13" i="9"/>
  <c r="J13" i="9"/>
  <c r="I13" i="9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<sst xmlns="http://schemas.openxmlformats.org/spreadsheetml/2006/main" count="379" uniqueCount="132">
  <si>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</si>
  <si>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</si>
  <si>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</si>
  <si>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</si>
  <si>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</si>
  <si>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</si>
  <si>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</si>
  <si>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</si>
  <si>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</si>
  <si>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</si>
  <si>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</si>
  <si>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</si>
  <si>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</si>
  <si>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</si>
  <si>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</si>
  <si>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</si>
  <si>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</si>
  <si>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</si>
  <si>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</si>
  <si>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</si>
  <si>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</si>
  <si>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</si>
  <si>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</si>
  <si>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</si>
  <si>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</si>
  <si>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</si>
  <si>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</si>
  <si>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</si>
  <si>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</si>
  <si>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</si>
  <si>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</si>
  <si>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</si>
  <si>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</si>
  <si>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</si>
  <si>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</si>
  <si>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</si>
  <si>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</si>
  <si>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</si>
  <si>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</si>
  <si>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</si>
  <si>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</si>
  <si>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</si>
  <si>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</si>
  <si>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</si>
  <si>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</si>
  <si>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</si>
  <si>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</si>
  <si>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</si>
  <si>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</si>
  <si>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</si>
  <si>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</si>
  <si>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</si>
  <si>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</si>
  <si>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</si>
  <si>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</si>
  <si>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</si>
  <si>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</si>
  <si>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</si>
  <si>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</si>
  <si>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</si>
  <si>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</si>
  <si>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</si>
  <si>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</si>
  <si>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</si>
  <si>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</si>
  <si>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</si>
  <si>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</si>
  <si>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</si>
  <si>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</si>
  <si>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</si>
  <si>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</si>
  <si>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</si>
  <si>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</si>
  <si>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</si>
  <si>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</si>
  <si>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</si>
  <si>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</si>
  <si>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</si>
  <si>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</si>
  <si>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</si>
  <si>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</si>
  <si>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</si>
  <si>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</si>
  <si>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</si>
  <si>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</si>
  <si>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</si>
  <si>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</si>
  <si>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</si>
  <si>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</si>
  <si>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</si>
  <si>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</si>
  <si>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</si>
  <si>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</si>
  <si>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</si>
  <si>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</si>
  <si>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</si>
  <si>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</si>
  <si>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</si>
  <si>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</si>
  <si>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</si>
  <si>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</si>
  <si>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</si>
  <si>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</si>
  <si>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</si>
  <si>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</si>
  <si>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</si>
  <si>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</si>
  <si>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</si>
  <si>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</si>
  <si>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</si>
  <si>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</si>
  <si>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</si>
  <si>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</si>
  <si>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</si>
  <si>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</si>
  <si>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</si>
  <si>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</si>
  <si>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</si>
  <si>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</si>
  <si>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Row Labels</t>
  </si>
  <si>
    <t>Grand Total</t>
  </si>
  <si>
    <t>Sum of Salary</t>
  </si>
  <si>
    <t>Average of Salary</t>
  </si>
  <si>
    <t>Sum</t>
  </si>
  <si>
    <t>For Q3 rule is applied but still it is not highlighting</t>
  </si>
  <si>
    <t>Q3 is not at all clear, need to to be more specific as to which data we are referring to , because the Products are different when compared to Q1 (Sheet) and none of the them are matching</t>
  </si>
  <si>
    <t>Questions are really not clear.</t>
  </si>
  <si>
    <t>What is subtotal ?</t>
  </si>
  <si>
    <t>For which item discount needs to be applied and do you want total for discount ?</t>
  </si>
  <si>
    <t>Same for GST ?</t>
  </si>
  <si>
    <t>Are you looking for total on Item Price or Price ?</t>
  </si>
  <si>
    <t>This is the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</si>
</sst>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[$-14009]dddd\,\ d\ mmmm\,\ yyyy;@"/>
    <numFmt numFmtId="168" formatCode="_ &quot;₹&quot;\ * #,##0.0_ ;_ &quot;₹&quot;\ * \-#,##0.0_ ;_ &quot;₹&quot;\ * &quot;-&quot;??_ ;_ @_ "/>
    <numFmt numFmtId="169" formatCode="##,##0.00;\-#,##0.00"/>
    <numFmt numFmtId="170" formatCode="&quot;$&quot;\ ##000&quot;,&quot;##0;\-##0,##0"/>
    <numFmt numFmtId="171" formatCode="&quot;$&quot;\ ##00&quot;,&quot;##0;\-##0,##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16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164" fontId="2" fillId="0" borderId="4" xfId="0" applyNumberFormat="1" applyFont="1" applyBorder="1"/>
    <xf numFmtId="164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7" fontId="0" fillId="0" borderId="0" xfId="0" applyNumberFormat="1"/>
    <xf numFmtId="166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68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164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9" fontId="0" fillId="0" borderId="1" xfId="2" applyNumberFormat="1" applyFont="1" applyBorder="1" applyProtection="1">
      <protection locked="0"/>
    </xf>
    <xf numFmtId="170" fontId="0" fillId="0" borderId="0" xfId="0" applyNumberFormat="1"/>
    <xf numFmtId="171" fontId="3" fillId="2" borderId="7" xfId="0" applyNumberFormat="1" applyFont="1" applyFill="1" applyBorder="1"/>
    <xf numFmtId="171" fontId="2" fillId="0" borderId="4" xfId="0" applyNumberFormat="1" applyFont="1" applyBorder="1"/>
    <xf numFmtId="171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71" fontId="2" fillId="18" borderId="10" xfId="0" applyNumberFormat="1" applyFont="1" applyFill="1" applyBorder="1"/>
    <xf numFmtId="164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165" fontId="17" fillId="20" borderId="19" xfId="5" applyNumberFormat="1" applyFont="1" applyFill="1" applyBorder="1"/>
    <xf numFmtId="0" fontId="17" fillId="10" borderId="20" xfId="5" applyFont="1" applyBorder="1"/>
    <xf numFmtId="165" fontId="17" fillId="20" borderId="21" xfId="5" applyNumberFormat="1" applyFont="1" applyFill="1" applyBorder="1"/>
    <xf numFmtId="0" fontId="17" fillId="10" borderId="22" xfId="5" applyFont="1" applyBorder="1"/>
    <xf numFmtId="165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165" fontId="17" fillId="9" borderId="1" xfId="4" applyNumberFormat="1" applyFont="1" applyBorder="1"/>
    <xf numFmtId="0" fontId="16" fillId="15" borderId="1" xfId="0" applyFont="1" applyFill="1" applyBorder="1"/>
    <xf numFmtId="165" fontId="17" fillId="9" borderId="1" xfId="4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3" fillId="2" borderId="0" xfId="0" applyNumberFormat="1" applyFont="1" applyFill="1"/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8" fontId="3" fillId="2" borderId="1" xfId="2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8" fontId="2" fillId="0" borderId="1" xfId="2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8" fontId="2" fillId="0" borderId="1" xfId="2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83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604-BAA0-97BC993F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029840"/>
        <c:axId val="1213418912"/>
      </c:barChart>
      <c:catAx>
        <c:axId val="14340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18912"/>
        <c:crosses val="autoZero"/>
        <c:auto val="1"/>
        <c:lblAlgn val="ctr"/>
        <c:lblOffset val="100"/>
        <c:noMultiLvlLbl val="0"/>
      </c:catAx>
      <c:valAx>
        <c:axId val="12134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C-48E5-BD0D-D778AC89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98144"/>
        <c:axId val="1268424896"/>
      </c:lineChart>
      <c:catAx>
        <c:axId val="15143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4896"/>
        <c:crosses val="autoZero"/>
        <c:auto val="1"/>
        <c:lblAlgn val="ctr"/>
        <c:lblOffset val="100"/>
        <c:noMultiLvlLbl val="0"/>
      </c:catAx>
      <c:valAx>
        <c:axId val="12684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Quaterly Salary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'Q3'!$E$1</c:f>
              <c:strCache>
                <c:ptCount val="1"/>
                <c:pt idx="0">
                  <c:v> Salary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'Q3'!$E$2:$E$17</c:f>
              <c:numCache>
                <c:formatCode>_ "₹"\ * #,##0.0_ ;_ "₹"\ * \-#,##0.0_ ;_ "₹"\ * "-"??_ ;_ @_ </c:formatCode>
                <c:ptCount val="16"/>
                <c:pt idx="0">
                  <c:v>650000</c:v>
                </c:pt>
                <c:pt idx="1">
                  <c:v>100000</c:v>
                </c:pt>
                <c:pt idx="2">
                  <c:v>150000</c:v>
                </c:pt>
                <c:pt idx="3">
                  <c:v>250000</c:v>
                </c:pt>
                <c:pt idx="4">
                  <c:v>49000</c:v>
                </c:pt>
                <c:pt idx="5">
                  <c:v>55000</c:v>
                </c:pt>
                <c:pt idx="6">
                  <c:v>450000</c:v>
                </c:pt>
                <c:pt idx="7">
                  <c:v>300000</c:v>
                </c:pt>
                <c:pt idx="8">
                  <c:v>650000</c:v>
                </c:pt>
                <c:pt idx="9">
                  <c:v>550000</c:v>
                </c:pt>
                <c:pt idx="10">
                  <c:v>450000</c:v>
                </c:pt>
                <c:pt idx="11">
                  <c:v>350000</c:v>
                </c:pt>
                <c:pt idx="12">
                  <c:v>250000</c:v>
                </c:pt>
                <c:pt idx="13">
                  <c:v>150000</c:v>
                </c:pt>
                <c:pt idx="14">
                  <c:v>50000</c:v>
                </c:pt>
                <c:pt idx="1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6-4E52-B2BB-1D02F8B32F58}"/>
            </c:ext>
          </c:extLst>
        </c:ser>
        <c:ser>
          <c:idx val="1"/>
          <c:order val="1"/>
          <c:tx>
            <c:strRef>
              <c:f>'Q3'!$F$1</c:f>
              <c:strCache>
                <c:ptCount val="1"/>
                <c:pt idx="0">
                  <c:v>Reporting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'Q3'!$F$2:$F$17</c:f>
              <c:numCache>
                <c:formatCode>m/d/yyyy</c:formatCode>
                <c:ptCount val="16"/>
                <c:pt idx="0">
                  <c:v>43030</c:v>
                </c:pt>
                <c:pt idx="1">
                  <c:v>44465</c:v>
                </c:pt>
                <c:pt idx="2">
                  <c:v>44362</c:v>
                </c:pt>
                <c:pt idx="3">
                  <c:v>43691</c:v>
                </c:pt>
                <c:pt idx="4">
                  <c:v>43030</c:v>
                </c:pt>
                <c:pt idx="5">
                  <c:v>42273</c:v>
                </c:pt>
                <c:pt idx="6">
                  <c:v>44362</c:v>
                </c:pt>
                <c:pt idx="7">
                  <c:v>44491</c:v>
                </c:pt>
                <c:pt idx="8">
                  <c:v>42273</c:v>
                </c:pt>
                <c:pt idx="9">
                  <c:v>44465</c:v>
                </c:pt>
                <c:pt idx="10">
                  <c:v>42536</c:v>
                </c:pt>
                <c:pt idx="11">
                  <c:v>44260</c:v>
                </c:pt>
                <c:pt idx="12">
                  <c:v>43062</c:v>
                </c:pt>
                <c:pt idx="13">
                  <c:v>43325</c:v>
                </c:pt>
                <c:pt idx="14">
                  <c:v>44319</c:v>
                </c:pt>
                <c:pt idx="15">
                  <c:v>43851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6-4E52-B2BB-1D02F8B3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81824"/>
        <c:axId val="1523658288"/>
      </c:lineChart>
      <c:catAx>
        <c:axId val="1514381824"/>
        <c:scaling>
          <c:orientation val="minMax"/>
        </c:scaling>
        <c:delete val="0"/>
        <c:axPos val="b"/>
        <c:title>
          <c:tx>
            <c:strRef>
              <c:f>'Q3'!$F$1</c:f>
              <c:strCache>
                <c:ptCount val="1"/>
                <c:pt idx="0">
                  <c:v>Reporting Date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8288"/>
        <c:crosses val="autoZero"/>
        <c:auto val="1"/>
        <c:lblAlgn val="ctr"/>
        <c:lblOffset val="100"/>
        <c:noMultiLvlLbl val="0"/>
      </c:catAx>
      <c:valAx>
        <c:axId val="15236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'Q3'!$E$1</c:f>
              <c:strCache>
                <c:ptCount val="1"/>
                <c:pt idx="0">
                  <c:v> Salary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.0_ ;_ &quot;₹&quot;\ * \-#,##0.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3-4970-B6AA-A2BD216F5EB3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3-4970-B6AA-A2BD216F5EB3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3-4970-B6AA-A2BD216F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322320"/>
        <c:axId val="1523673664"/>
      </c:lineChart>
      <c:catAx>
        <c:axId val="143432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73664"/>
        <c:crosses val="autoZero"/>
        <c:auto val="1"/>
        <c:lblAlgn val="ctr"/>
        <c:lblOffset val="100"/>
        <c:noMultiLvlLbl val="0"/>
      </c:catAx>
      <c:valAx>
        <c:axId val="1523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'Q4'!$A$1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'Q4'!$A$2:$A$11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2018</c:v>
                </c:pt>
                <c:pt idx="7">
                  <c:v>2017</c:v>
                </c:pt>
                <c:pt idx="8">
                  <c:v>2015</c:v>
                </c:pt>
                <c:pt idx="9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A-4885-B212-3C5372E18021}"/>
            </c:ext>
          </c:extLst>
        </c:ser>
        <c:ser>
          <c:idx val="1"/>
          <c:order val="1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A-4885-B212-3C5372E18021}"/>
            </c:ext>
          </c:extLst>
        </c:ser>
        <c:ser>
          <c:idx val="2"/>
          <c:order val="2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A-4885-B212-3C5372E18021}"/>
            </c:ext>
          </c:extLst>
        </c:ser>
        <c:ser>
          <c:idx val="3"/>
          <c:order val="3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A-4885-B212-3C5372E1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6864"/>
        <c:axId val="1213411968"/>
      </c:areaChart>
      <c:catAx>
        <c:axId val="156107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11968"/>
        <c:crosses val="autoZero"/>
        <c:auto val="1"/>
        <c:lblAlgn val="ctr"/>
        <c:lblOffset val="100"/>
        <c:noMultiLvlLbl val="0"/>
      </c:catAx>
      <c:valAx>
        <c:axId val="1213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'Q12'!$B$2</c:f>
              <c:strCache>
                <c:ptCount val="1"/>
                <c:pt idx="0">
                  <c:v>Item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 "₹"\ * #,##0.00_ ;_ "₹"\ * \-#,##0.00_ ;_ "₹"\ * "-"??_ ;_ @_ 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6-419F-9583-0819AD9ED476}"/>
            </c:ext>
          </c:extLst>
        </c:ser>
        <c:ser>
          <c:idx val="1"/>
          <c:order val="1"/>
          <c:tx>
            <c:strRef>
              <c:f>'Q12'!$C$2</c:f>
              <c:strCache>
                <c:ptCount val="1"/>
                <c:pt idx="0">
                  <c:v>Price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 "₹"\ * #,##0.00_ ;_ "₹"\ * \-#,##0.00_ ;_ "₹"\ * "-"??_ ;_ @_ 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6-419F-9583-0819AD9ED476}"/>
            </c:ext>
          </c:extLst>
        </c:ser>
        <c:ser>
          <c:idx val="2"/>
          <c:order val="2"/>
          <c:tx>
            <c:strRef>
              <c:f>'Q12'!$D$2</c:f>
              <c:strCache>
                <c:ptCount val="1"/>
                <c:pt idx="0">
                  <c:v>Shop cart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'Q12'!$D$3:$D$9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6-419F-9583-0819AD9E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'Q12'!$B$2</c:f>
              <c:strCache>
                <c:ptCount val="1"/>
                <c:pt idx="0">
                  <c:v>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'Q12'!$B$3:$B$9</c:f>
              <c:numCache>
                <c:formatCode>_ "₹"\ * #,##0.00_ ;_ "₹"\ * \-#,##0.00_ ;_ "₹"\ * "-"??_ ;_ @_ </c:formatCode>
                <c:ptCount val="7"/>
                <c:pt idx="0">
                  <c:v>200</c:v>
                </c:pt>
                <c:pt idx="1">
                  <c:v>600</c:v>
                </c:pt>
                <c:pt idx="2">
                  <c:v>1200</c:v>
                </c:pt>
                <c:pt idx="3">
                  <c:v>300</c:v>
                </c:pt>
                <c:pt idx="4">
                  <c:v>700</c:v>
                </c:pt>
                <c:pt idx="5">
                  <c:v>1200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3-4C1D-B614-637160E719E3}"/>
            </c:ext>
          </c:extLst>
        </c:ser>
        <c:ser>
          <c:idx val="1"/>
          <c:order val="1"/>
          <c:tx>
            <c:strRef>
              <c:f>'Q12'!$C$2</c:f>
              <c:strCache>
                <c:ptCount val="1"/>
                <c:pt idx="0">
                  <c:v>Price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 "₹"\ * #,##0.00_ ;_ "₹"\ * \-#,##0.00_ ;_ "₹"\ * "-"??_ ;_ @_ 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3-4C1D-B614-637160E719E3}"/>
            </c:ext>
          </c:extLst>
        </c:ser>
        <c:ser>
          <c:idx val="2"/>
          <c:order val="2"/>
          <c:tx>
            <c:strRef>
              <c:f>'Q12'!$D$2</c:f>
              <c:strCache>
                <c:ptCount val="1"/>
                <c:pt idx="0">
                  <c:v>Shop cart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'Q12'!$D$3:$D$9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3-4C1D-B614-637160E7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586448"/>
        <c:axId val="54141584"/>
      </c:barChart>
      <c:catAx>
        <c:axId val="46158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584"/>
        <c:crosses val="autoZero"/>
        <c:auto val="1"/>
        <c:lblAlgn val="ctr"/>
        <c:lblOffset val="100"/>
        <c:noMultiLvlLbl val="0"/>
      </c:catAx>
      <c:valAx>
        <c:axId val="541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2</xdr:row>
      <xdr:rowOff>152400</xdr:rowOff>
    </xdr:from>
    <xdr:to>
      <xdr:col>8</xdr:col>
      <xdr:colOff>2374900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600574" y="546100"/>
          <a:ext cx="4060826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9</xdr:col>
      <xdr:colOff>123825</xdr:colOff>
      <xdr:row>12</xdr:row>
      <xdr:rowOff>85725</xdr:rowOff>
    </xdr:from>
    <xdr:to>
      <xdr:col>16</xdr:col>
      <xdr:colOff>428625</xdr:colOff>
      <xdr:row>26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0B147-2632-AF68-9849-64C300CB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720725</xdr:colOff>
      <xdr:row>17</xdr:row>
      <xdr:rowOff>92075</xdr:rowOff>
    </xdr:from>
    <xdr:to>
      <xdr:col>3</xdr:col>
      <xdr:colOff>765175</xdr:colOff>
      <xdr:row>32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A870D-3629-8654-E6DA-5E08DEA3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9</xdr:col>
      <xdr:colOff>511175</xdr:colOff>
      <xdr:row>10</xdr:row>
      <xdr:rowOff>9525</xdr:rowOff>
    </xdr:from>
    <xdr:to>
      <xdr:col>17</xdr:col>
      <xdr:colOff>206375</xdr:colOff>
      <xdr:row>24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10</xdr:row>
      <xdr:rowOff>53975</xdr:rowOff>
    </xdr:from>
    <xdr:to>
      <xdr:col>8</xdr:col>
      <xdr:colOff>292100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18</xdr:col>
      <xdr:colOff>171450</xdr:colOff>
      <xdr:row>21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391650" y="114300"/>
          <a:ext cx="56769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  <xdr:twoCellAnchor>
    <xdr:from>
      <xdr:col>11</xdr:col>
      <xdr:colOff>98425</xdr:colOff>
      <xdr:row>21</xdr:row>
      <xdr:rowOff>34925</xdr:rowOff>
    </xdr:from>
    <xdr:to>
      <xdr:col>18</xdr:col>
      <xdr:colOff>403225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492125</xdr:colOff>
      <xdr:row>10</xdr:row>
      <xdr:rowOff>98425</xdr:rowOff>
    </xdr:from>
    <xdr:to>
      <xdr:col>14</xdr:col>
      <xdr:colOff>187325</xdr:colOff>
      <xdr:row>25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460375</xdr:colOff>
      <xdr:row>14</xdr:row>
      <xdr:rowOff>155575</xdr:rowOff>
    </xdr:from>
    <xdr:to>
      <xdr:col>5</xdr:col>
      <xdr:colOff>574675</xdr:colOff>
      <xdr:row>29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0</xdr:row>
          <xdr:rowOff>146050</xdr:rowOff>
        </xdr:from>
        <xdr:to>
          <xdr:col>2</xdr:col>
          <xdr:colOff>850900</xdr:colOff>
          <xdr:row>2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</xdr:row>
          <xdr:rowOff>146050</xdr:rowOff>
        </xdr:from>
        <xdr:to>
          <xdr:col>2</xdr:col>
          <xdr:colOff>850900</xdr:colOff>
          <xdr:row>3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8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2</xdr:row>
          <xdr:rowOff>146050</xdr:rowOff>
        </xdr:from>
        <xdr:to>
          <xdr:col>2</xdr:col>
          <xdr:colOff>850900</xdr:colOff>
          <xdr:row>4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8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</xdr:row>
          <xdr:rowOff>146050</xdr:rowOff>
        </xdr:from>
        <xdr:to>
          <xdr:col>2</xdr:col>
          <xdr:colOff>850900</xdr:colOff>
          <xdr:row>5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8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4</xdr:row>
          <xdr:rowOff>146050</xdr:rowOff>
        </xdr:from>
        <xdr:to>
          <xdr:col>2</xdr:col>
          <xdr:colOff>850900</xdr:colOff>
          <xdr:row>6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8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5</xdr:row>
          <xdr:rowOff>146050</xdr:rowOff>
        </xdr:from>
        <xdr:to>
          <xdr:col>2</xdr:col>
          <xdr:colOff>850900</xdr:colOff>
          <xdr:row>7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8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6</xdr:row>
          <xdr:rowOff>146050</xdr:rowOff>
        </xdr:from>
        <xdr:to>
          <xdr:col>2</xdr:col>
          <xdr:colOff>850900</xdr:colOff>
          <xdr:row>8</xdr:row>
          <xdr:rowOff>19050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8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7</xdr:row>
          <xdr:rowOff>146050</xdr:rowOff>
        </xdr:from>
        <xdr:to>
          <xdr:col>2</xdr:col>
          <xdr:colOff>850900</xdr:colOff>
          <xdr:row>9</xdr:row>
          <xdr:rowOff>19050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8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</xdr:row>
          <xdr:rowOff>146050</xdr:rowOff>
        </xdr:from>
        <xdr:to>
          <xdr:col>2</xdr:col>
          <xdr:colOff>850900</xdr:colOff>
          <xdr:row>3</xdr:row>
          <xdr:rowOff>19050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8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4</xdr:row>
          <xdr:rowOff>146050</xdr:rowOff>
        </xdr:from>
        <xdr:to>
          <xdr:col>2</xdr:col>
          <xdr:colOff>850900</xdr:colOff>
          <xdr:row>6</xdr:row>
          <xdr:rowOff>19050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8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5</xdr:row>
          <xdr:rowOff>146050</xdr:rowOff>
        </xdr:from>
        <xdr:to>
          <xdr:col>2</xdr:col>
          <xdr:colOff>850900</xdr:colOff>
          <xdr:row>7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8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6</xdr:row>
          <xdr:rowOff>146050</xdr:rowOff>
        </xdr:from>
        <xdr:to>
          <xdr:col>2</xdr:col>
          <xdr:colOff>850900</xdr:colOff>
          <xdr:row>8</xdr:row>
          <xdr:rowOff>19050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8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7</xdr:row>
          <xdr:rowOff>146050</xdr:rowOff>
        </xdr:from>
        <xdr:to>
          <xdr:col>2</xdr:col>
          <xdr:colOff>850900</xdr:colOff>
          <xdr:row>9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8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4</xdr:row>
          <xdr:rowOff>146050</xdr:rowOff>
        </xdr:from>
        <xdr:to>
          <xdr:col>2</xdr:col>
          <xdr:colOff>850900</xdr:colOff>
          <xdr:row>6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8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5</xdr:row>
          <xdr:rowOff>146050</xdr:rowOff>
        </xdr:from>
        <xdr:to>
          <xdr:col>2</xdr:col>
          <xdr:colOff>850900</xdr:colOff>
          <xdr:row>7</xdr:row>
          <xdr:rowOff>19050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8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6</xdr:row>
          <xdr:rowOff>146050</xdr:rowOff>
        </xdr:from>
        <xdr:to>
          <xdr:col>2</xdr:col>
          <xdr:colOff>850900</xdr:colOff>
          <xdr:row>8</xdr:row>
          <xdr:rowOff>19050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8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7</xdr:row>
          <xdr:rowOff>146050</xdr:rowOff>
        </xdr:from>
        <xdr:to>
          <xdr:col>2</xdr:col>
          <xdr:colOff>850900</xdr:colOff>
          <xdr:row>9</xdr:row>
          <xdr:rowOff>19050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8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19050</xdr:rowOff>
        </xdr:from>
        <xdr:to>
          <xdr:col>7</xdr:col>
          <xdr:colOff>762000</xdr:colOff>
          <xdr:row>11</xdr:row>
          <xdr:rowOff>12700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8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8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31750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8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184150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8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31750</xdr:rowOff>
        </xdr:from>
        <xdr:to>
          <xdr:col>7</xdr:col>
          <xdr:colOff>165100</xdr:colOff>
          <xdr:row>8</xdr:row>
          <xdr:rowOff>165100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8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31750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8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31750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8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31750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8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31750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8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</xdr:row>
      <xdr:rowOff>190501</xdr:rowOff>
    </xdr:from>
    <xdr:to>
      <xdr:col>9</xdr:col>
      <xdr:colOff>660400</xdr:colOff>
      <xdr:row>14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591175" y="457201"/>
          <a:ext cx="5229225" cy="333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pal,S,Sagar,CSC R" refreshedDate="45354.596438657405" createdVersion="8" refreshedVersion="8" minRefreshableVersion="3" recordCount="16" xr:uid="{BEF5AC8B-2805-40DE-A06D-6CD4CEBA08AD}">
  <cacheSource type="worksheet">
    <worksheetSource ref="A1:F17" sheet="Q3"/>
  </cacheSource>
  <cacheFields count="6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US"/>
        <s v="UK"/>
        <s v="Australia"/>
        <s v="Bangladesh"/>
      </sharedItems>
    </cacheField>
    <cacheField name="Quarter" numFmtId="0">
      <sharedItems/>
    </cacheField>
    <cacheField name="Salary" numFmtId="168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pal,S,Sagar,CSC R" refreshedDate="45354.664403472219" createdVersion="8" refreshedVersion="8" minRefreshableVersion="3" recordCount="17" xr:uid="{D061389C-91C8-464D-A5A1-24E0F273609C}">
  <cacheSource type="worksheet">
    <worksheetSource ref="A1:E18" sheet="Q6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164">
      <sharedItems containsString="0" containsBlank="1" containsNumber="1" containsInteger="1" minValue="49000" maxValue="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Feroz"/>
    <s v="Khan"/>
    <x v="0"/>
    <s v="Q1"/>
    <n v="650000"/>
    <d v="2017-10-22T00:00:00"/>
  </r>
  <r>
    <s v="Hari"/>
    <s v="Sharma"/>
    <x v="1"/>
    <s v="Q2"/>
    <n v="100000"/>
    <d v="2021-09-26T00:00:00"/>
  </r>
  <r>
    <s v="Harish"/>
    <s v="Mittal"/>
    <x v="2"/>
    <s v="Q3"/>
    <n v="150000"/>
    <d v="2021-06-15T00:00:00"/>
  </r>
  <r>
    <s v="Jia"/>
    <s v="Khan"/>
    <x v="3"/>
    <s v="Q4"/>
    <n v="250000"/>
    <d v="2019-08-14T00:00:00"/>
  </r>
  <r>
    <s v="Namrata"/>
    <s v="Singh"/>
    <x v="4"/>
    <s v="Q1"/>
    <n v="49000"/>
    <d v="2017-10-22T00:00:00"/>
  </r>
  <r>
    <s v="Namrata"/>
    <s v="Das"/>
    <x v="0"/>
    <s v="Q2"/>
    <n v="55000"/>
    <d v="2015-09-26T00:00:00"/>
  </r>
  <r>
    <s v="Ram"/>
    <s v="Verma"/>
    <x v="1"/>
    <s v="Q3"/>
    <n v="450000"/>
    <d v="2021-06-15T00:00:00"/>
  </r>
  <r>
    <s v="Robert"/>
    <s v="Kurt"/>
    <x v="2"/>
    <s v="Q4"/>
    <n v="300000"/>
    <d v="2021-10-22T00:00:00"/>
  </r>
  <r>
    <s v="Shefali"/>
    <s v="Tomar"/>
    <x v="3"/>
    <s v="Q1"/>
    <n v="650000"/>
    <d v="2015-09-26T00:00:00"/>
  </r>
  <r>
    <s v="Venkat"/>
    <s v="Raman"/>
    <x v="4"/>
    <s v="Q2"/>
    <n v="550000"/>
    <d v="2021-09-26T00:00:00"/>
  </r>
  <r>
    <s v="Ghanshaym"/>
    <s v="Kumar"/>
    <x v="0"/>
    <s v="Q3"/>
    <n v="450000"/>
    <d v="2016-06-15T00:00:00"/>
  </r>
  <r>
    <s v="Kiran"/>
    <s v="Gupta"/>
    <x v="1"/>
    <s v="Q4"/>
    <n v="350000"/>
    <d v="2021-03-05T00:00:00"/>
  </r>
  <r>
    <s v="Jogi "/>
    <s v="Das"/>
    <x v="0"/>
    <s v="Q1"/>
    <n v="250000"/>
    <d v="2017-11-23T00:00:00"/>
  </r>
  <r>
    <s v="Aryan"/>
    <s v="Mukherji"/>
    <x v="1"/>
    <s v="Q2"/>
    <n v="150000"/>
    <d v="2018-08-13T00:00:00"/>
  </r>
  <r>
    <s v="Ashish "/>
    <s v="Mehra"/>
    <x v="2"/>
    <s v="Q3"/>
    <n v="50000"/>
    <d v="2021-05-03T00:00:00"/>
  </r>
  <r>
    <s v="Binod"/>
    <s v="Mishra"/>
    <x v="2"/>
    <s v="Q4"/>
    <n v="250000"/>
    <d v="2020-01-2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07A98-0E17-4ACF-BA3D-6EDAB9C7917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8" showAll="0"/>
    <pivotField numFmtId="14" showAll="0"/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3A927-34E7-47FE-8A6C-1FF0CA4392B5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h="1" x="5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82" headerRowBorderDxfId="81" tableBorderDxfId="80" totalsRowBorderDxfId="79">
  <tableColumns count="4">
    <tableColumn id="1" xr3:uid="{00000000-0010-0000-0000-000001000000}" name="First Name" dataDxfId="78" totalsRowDxfId="77"/>
    <tableColumn id="2" xr3:uid="{00000000-0010-0000-0000-000002000000}" name="Last Name" dataDxfId="76" totalsRowDxfId="75"/>
    <tableColumn id="3" xr3:uid="{00000000-0010-0000-0000-000003000000}" name="Company Name" dataDxfId="74" totalsRowDxfId="73"/>
    <tableColumn id="4" xr3:uid="{00000000-0010-0000-0000-000004000000}" name="Salary" dataDxfId="72" totalsRowDxfId="71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0" headerRowBorderDxfId="69" tableBorderDxfId="68" totalsRowBorderDxfId="67">
  <tableColumns count="5">
    <tableColumn id="1" xr3:uid="{00000000-0010-0000-0100-000001000000}" name="First Name" dataDxfId="66" totalsRowDxfId="65"/>
    <tableColumn id="2" xr3:uid="{00000000-0010-0000-0100-000002000000}" name="Last Name" dataDxfId="64" totalsRowDxfId="63"/>
    <tableColumn id="3" xr3:uid="{00000000-0010-0000-0100-000003000000}" name="Country" dataDxfId="62" totalsRowDxfId="61"/>
    <tableColumn id="4" xr3:uid="{00000000-0010-0000-0100-000004000000}" name="Quarter" dataDxfId="60" totalsRowDxfId="59"/>
    <tableColumn id="5" xr3:uid="{00000000-0010-0000-0100-000005000000}" name="Salary" dataDxfId="58" totalsRowDxfId="57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"/>
  <sheetViews>
    <sheetView workbookViewId="0">
      <selection activeCell="D21" sqref="D21"/>
    </sheetView>
  </sheetViews>
  <sheetFormatPr defaultRowHeight="14.5" x14ac:dyDescent="0.35"/>
  <cols>
    <col min="1" max="1" width="15.54296875" customWidth="1"/>
    <col min="2" max="2" width="15" customWidth="1"/>
    <col min="3" max="3" width="20.81640625" customWidth="1"/>
    <col min="4" max="4" width="22" style="72" customWidth="1"/>
  </cols>
  <sheetData>
    <row r="1" spans="1:4" ht="18.5" x14ac:dyDescent="0.45">
      <c r="A1" s="7" t="s">
        <v>0</v>
      </c>
      <c r="B1" s="8" t="s">
        <v>1</v>
      </c>
      <c r="C1" s="8" t="s">
        <v>21</v>
      </c>
      <c r="D1" s="73" t="s">
        <v>2</v>
      </c>
    </row>
    <row r="2" spans="1:4" ht="18.5" x14ac:dyDescent="0.45">
      <c r="A2" s="4" t="s">
        <v>18</v>
      </c>
      <c r="B2" s="1" t="s">
        <v>6</v>
      </c>
      <c r="C2" s="1" t="s">
        <v>30</v>
      </c>
      <c r="D2" s="74">
        <v>650000</v>
      </c>
    </row>
    <row r="3" spans="1:4" ht="18.5" x14ac:dyDescent="0.45">
      <c r="A3" s="4" t="s">
        <v>3</v>
      </c>
      <c r="B3" s="1" t="s">
        <v>4</v>
      </c>
      <c r="C3" s="1" t="s">
        <v>22</v>
      </c>
      <c r="D3" s="74">
        <v>100000</v>
      </c>
    </row>
    <row r="4" spans="1:4" ht="18.5" x14ac:dyDescent="0.45">
      <c r="A4" s="4" t="s">
        <v>7</v>
      </c>
      <c r="B4" s="1" t="s">
        <v>8</v>
      </c>
      <c r="C4" s="1" t="s">
        <v>24</v>
      </c>
      <c r="D4" s="74">
        <v>150000</v>
      </c>
    </row>
    <row r="5" spans="1:4" ht="18.5" x14ac:dyDescent="0.45">
      <c r="A5" s="4" t="s">
        <v>5</v>
      </c>
      <c r="B5" s="1" t="s">
        <v>6</v>
      </c>
      <c r="C5" s="1" t="s">
        <v>23</v>
      </c>
      <c r="D5" s="74">
        <v>250000</v>
      </c>
    </row>
    <row r="6" spans="1:4" ht="18.5" x14ac:dyDescent="0.45">
      <c r="A6" s="4" t="s">
        <v>19</v>
      </c>
      <c r="B6" s="1" t="s">
        <v>20</v>
      </c>
      <c r="C6" s="1" t="s">
        <v>31</v>
      </c>
      <c r="D6" s="74">
        <v>49000</v>
      </c>
    </row>
    <row r="7" spans="1:4" ht="18.5" x14ac:dyDescent="0.45">
      <c r="A7" s="4" t="s">
        <v>19</v>
      </c>
      <c r="B7" s="1" t="s">
        <v>17</v>
      </c>
      <c r="C7" s="1" t="s">
        <v>29</v>
      </c>
      <c r="D7" s="74">
        <v>55000</v>
      </c>
    </row>
    <row r="8" spans="1:4" ht="18.5" x14ac:dyDescent="0.45">
      <c r="A8" s="4" t="s">
        <v>11</v>
      </c>
      <c r="B8" s="1" t="s">
        <v>12</v>
      </c>
      <c r="C8" s="1" t="s">
        <v>26</v>
      </c>
      <c r="D8" s="74">
        <v>450000</v>
      </c>
    </row>
    <row r="9" spans="1:4" ht="18.5" x14ac:dyDescent="0.45">
      <c r="A9" s="4" t="s">
        <v>9</v>
      </c>
      <c r="B9" s="1" t="s">
        <v>10</v>
      </c>
      <c r="C9" s="1" t="s">
        <v>25</v>
      </c>
      <c r="D9" s="74">
        <v>300000</v>
      </c>
    </row>
    <row r="10" spans="1:4" ht="18.5" x14ac:dyDescent="0.45">
      <c r="A10" s="4" t="s">
        <v>15</v>
      </c>
      <c r="B10" s="1" t="s">
        <v>16</v>
      </c>
      <c r="C10" s="1" t="s">
        <v>28</v>
      </c>
      <c r="D10" s="74">
        <v>650000</v>
      </c>
    </row>
    <row r="11" spans="1:4" ht="18.5" x14ac:dyDescent="0.45">
      <c r="A11" s="5" t="s">
        <v>13</v>
      </c>
      <c r="B11" s="6" t="s">
        <v>14</v>
      </c>
      <c r="C11" s="6" t="s">
        <v>27</v>
      </c>
      <c r="D11" s="75">
        <v>550000</v>
      </c>
    </row>
    <row r="12" spans="1:4" ht="18.5" x14ac:dyDescent="0.45">
      <c r="A12" s="5" t="s">
        <v>106</v>
      </c>
      <c r="B12" s="6"/>
      <c r="C12" s="6"/>
      <c r="D12" s="82">
        <f>SUM(D2:D11)</f>
        <v>3204000</v>
      </c>
    </row>
    <row r="13" spans="1:4" ht="28.5" customHeight="1" x14ac:dyDescent="0.35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P30"/>
  <sheetViews>
    <sheetView workbookViewId="0">
      <selection activeCell="F30" sqref="F30"/>
    </sheetView>
  </sheetViews>
  <sheetFormatPr defaultRowHeight="14.5" x14ac:dyDescent="0.35"/>
  <cols>
    <col min="1" max="1" width="24.26953125" customWidth="1"/>
    <col min="2" max="2" width="37.1796875" customWidth="1"/>
    <col min="9" max="9" width="11.453125" customWidth="1"/>
    <col min="11" max="11" width="10.54296875" customWidth="1"/>
    <col min="16" max="16" width="10.453125" bestFit="1" customWidth="1"/>
  </cols>
  <sheetData>
    <row r="1" spans="1:12" x14ac:dyDescent="0.35">
      <c r="H1" t="s">
        <v>112</v>
      </c>
    </row>
    <row r="2" spans="1:12" x14ac:dyDescent="0.35">
      <c r="A2" s="13">
        <v>43831</v>
      </c>
      <c r="B2" s="30">
        <v>44562</v>
      </c>
      <c r="H2" s="2" t="s">
        <v>62</v>
      </c>
      <c r="I2" s="2" t="s">
        <v>63</v>
      </c>
      <c r="J2" s="2" t="s">
        <v>64</v>
      </c>
      <c r="K2" s="2" t="s">
        <v>65</v>
      </c>
      <c r="L2" s="85" t="s">
        <v>81</v>
      </c>
    </row>
    <row r="3" spans="1:12" x14ac:dyDescent="0.35">
      <c r="A3" s="13">
        <v>43832</v>
      </c>
      <c r="B3" s="30">
        <v>44594</v>
      </c>
      <c r="H3" s="3">
        <v>2014</v>
      </c>
      <c r="I3" s="3">
        <v>20000</v>
      </c>
      <c r="J3" s="3">
        <v>6500</v>
      </c>
      <c r="K3" s="3">
        <v>250000</v>
      </c>
    </row>
    <row r="4" spans="1:12" x14ac:dyDescent="0.35">
      <c r="A4" s="13">
        <v>43833</v>
      </c>
      <c r="B4" s="30">
        <v>44626</v>
      </c>
      <c r="H4" s="3">
        <v>2017</v>
      </c>
      <c r="I4" s="3">
        <v>5000</v>
      </c>
      <c r="J4" s="3">
        <v>8500</v>
      </c>
      <c r="K4" s="3">
        <v>65000</v>
      </c>
    </row>
    <row r="5" spans="1:12" x14ac:dyDescent="0.35">
      <c r="A5" s="13">
        <v>43834</v>
      </c>
      <c r="B5" s="30">
        <v>44658</v>
      </c>
      <c r="H5" s="3">
        <v>2018</v>
      </c>
      <c r="I5" s="3">
        <v>40000</v>
      </c>
      <c r="J5" s="3">
        <v>25000</v>
      </c>
      <c r="K5" s="3">
        <v>450000</v>
      </c>
    </row>
    <row r="6" spans="1:12" x14ac:dyDescent="0.35">
      <c r="A6" s="13">
        <v>43835</v>
      </c>
      <c r="B6" s="30">
        <v>44690</v>
      </c>
      <c r="H6" s="3">
        <v>2019</v>
      </c>
      <c r="I6" s="3">
        <v>50000</v>
      </c>
      <c r="J6" s="3">
        <v>3600</v>
      </c>
      <c r="K6" s="3">
        <v>25000</v>
      </c>
    </row>
    <row r="7" spans="1:12" x14ac:dyDescent="0.35">
      <c r="A7" s="13">
        <v>43836</v>
      </c>
      <c r="B7" s="30">
        <v>44722</v>
      </c>
      <c r="H7" s="3">
        <v>2020</v>
      </c>
      <c r="I7" s="3">
        <v>600000</v>
      </c>
      <c r="J7" s="3">
        <v>45000</v>
      </c>
      <c r="K7" s="3">
        <v>65000</v>
      </c>
    </row>
    <row r="8" spans="1:12" x14ac:dyDescent="0.35">
      <c r="A8" s="13">
        <v>43837</v>
      </c>
      <c r="B8" s="30">
        <v>44754</v>
      </c>
      <c r="H8" s="3">
        <v>2021</v>
      </c>
      <c r="I8" s="3">
        <v>55000</v>
      </c>
      <c r="J8" s="3">
        <v>25000</v>
      </c>
      <c r="K8" s="3">
        <v>45000</v>
      </c>
    </row>
    <row r="9" spans="1:12" x14ac:dyDescent="0.35">
      <c r="A9" s="13">
        <v>43838</v>
      </c>
      <c r="B9" s="30">
        <v>44786</v>
      </c>
      <c r="H9" s="3">
        <v>2018</v>
      </c>
      <c r="I9" s="3">
        <v>5200</v>
      </c>
      <c r="J9" s="3">
        <v>47000</v>
      </c>
      <c r="K9" s="3">
        <v>450000</v>
      </c>
    </row>
    <row r="10" spans="1:12" x14ac:dyDescent="0.35">
      <c r="A10" s="13">
        <v>43839</v>
      </c>
      <c r="B10" s="30">
        <v>44818</v>
      </c>
      <c r="H10" s="3">
        <v>2017</v>
      </c>
      <c r="I10" s="3">
        <v>4200</v>
      </c>
      <c r="J10" s="3">
        <v>65000</v>
      </c>
      <c r="K10" s="3">
        <v>650000</v>
      </c>
    </row>
    <row r="11" spans="1:12" x14ac:dyDescent="0.35">
      <c r="A11" s="13">
        <v>43839</v>
      </c>
      <c r="B11" s="30">
        <v>44850</v>
      </c>
      <c r="H11" s="3">
        <v>2015</v>
      </c>
      <c r="I11" s="3">
        <v>10000</v>
      </c>
      <c r="J11" s="3">
        <v>45000</v>
      </c>
      <c r="K11" s="3">
        <v>45000</v>
      </c>
    </row>
    <row r="12" spans="1:12" x14ac:dyDescent="0.35">
      <c r="H12" s="3">
        <v>2016</v>
      </c>
      <c r="I12" s="3">
        <v>80000</v>
      </c>
      <c r="J12" s="3">
        <v>2500</v>
      </c>
      <c r="K12" s="3">
        <v>85000</v>
      </c>
    </row>
    <row r="13" spans="1:12" x14ac:dyDescent="0.35">
      <c r="I13">
        <f>SUM(I3:I12)</f>
        <v>869400</v>
      </c>
      <c r="J13">
        <f>SUM(J3:J12)</f>
        <v>273100</v>
      </c>
      <c r="K13">
        <f>SUM(K3:K12)</f>
        <v>2130000</v>
      </c>
    </row>
    <row r="14" spans="1:12" x14ac:dyDescent="0.35">
      <c r="I14">
        <f>AVERAGE(I3:I12)</f>
        <v>86940</v>
      </c>
      <c r="J14">
        <f t="shared" ref="J14:K14" si="0">AVERAGE(J3:J12)</f>
        <v>27310</v>
      </c>
      <c r="K14">
        <f t="shared" si="0"/>
        <v>213000</v>
      </c>
    </row>
    <row r="18" spans="1:16" x14ac:dyDescent="0.35">
      <c r="A18" t="s">
        <v>111</v>
      </c>
    </row>
    <row r="19" spans="1:16" x14ac:dyDescent="0.35">
      <c r="A19" s="2" t="s">
        <v>62</v>
      </c>
      <c r="B19" s="2" t="s">
        <v>63</v>
      </c>
      <c r="C19" s="2" t="s">
        <v>64</v>
      </c>
      <c r="D19" s="2" t="s">
        <v>65</v>
      </c>
      <c r="E19" s="84" t="s">
        <v>106</v>
      </c>
    </row>
    <row r="20" spans="1:16" x14ac:dyDescent="0.35">
      <c r="A20" s="3">
        <v>2014</v>
      </c>
      <c r="B20" s="3">
        <v>20000</v>
      </c>
      <c r="C20" s="3">
        <v>6500</v>
      </c>
      <c r="D20" s="3">
        <v>250000</v>
      </c>
    </row>
    <row r="21" spans="1:16" x14ac:dyDescent="0.35">
      <c r="A21" s="3">
        <v>2017</v>
      </c>
      <c r="B21" s="3">
        <v>5000</v>
      </c>
      <c r="C21" s="3">
        <v>8500</v>
      </c>
      <c r="D21" s="3">
        <v>65000</v>
      </c>
      <c r="P21" s="14"/>
    </row>
    <row r="22" spans="1:16" x14ac:dyDescent="0.35">
      <c r="A22" s="3">
        <v>2018</v>
      </c>
      <c r="B22" s="3">
        <v>40000</v>
      </c>
      <c r="C22" s="3">
        <v>25000</v>
      </c>
      <c r="D22" s="3">
        <v>450000</v>
      </c>
      <c r="P22" s="14"/>
    </row>
    <row r="23" spans="1:16" x14ac:dyDescent="0.35">
      <c r="A23" s="3">
        <v>2019</v>
      </c>
      <c r="B23" s="3">
        <v>50000</v>
      </c>
      <c r="C23" s="3">
        <v>3600</v>
      </c>
      <c r="D23" s="3">
        <v>25000</v>
      </c>
    </row>
    <row r="24" spans="1:16" x14ac:dyDescent="0.35">
      <c r="A24" s="3">
        <v>2020</v>
      </c>
      <c r="B24" s="3">
        <v>600000</v>
      </c>
      <c r="C24" s="3">
        <v>45000</v>
      </c>
      <c r="D24" s="3">
        <v>65000</v>
      </c>
      <c r="P24" s="15"/>
    </row>
    <row r="25" spans="1:16" x14ac:dyDescent="0.35">
      <c r="A25" s="3">
        <v>2021</v>
      </c>
      <c r="B25" s="3">
        <v>55000</v>
      </c>
      <c r="C25" s="3">
        <v>25000</v>
      </c>
      <c r="D25" s="3">
        <v>45000</v>
      </c>
    </row>
    <row r="26" spans="1:16" x14ac:dyDescent="0.35">
      <c r="A26" s="3">
        <v>2018</v>
      </c>
      <c r="B26" s="3">
        <v>5200</v>
      </c>
      <c r="C26" s="3">
        <v>47000</v>
      </c>
      <c r="D26" s="3">
        <v>450000</v>
      </c>
    </row>
    <row r="27" spans="1:16" x14ac:dyDescent="0.35">
      <c r="A27" s="3">
        <v>2017</v>
      </c>
      <c r="B27" s="3">
        <v>4200</v>
      </c>
      <c r="C27" s="3">
        <v>65000</v>
      </c>
      <c r="D27" s="3">
        <v>650000</v>
      </c>
    </row>
    <row r="28" spans="1:16" x14ac:dyDescent="0.35">
      <c r="A28" s="3">
        <v>2015</v>
      </c>
      <c r="B28" s="3">
        <v>10000</v>
      </c>
      <c r="C28" s="3">
        <v>45000</v>
      </c>
      <c r="D28" s="3">
        <v>45000</v>
      </c>
      <c r="P28" s="14"/>
    </row>
    <row r="29" spans="1:16" x14ac:dyDescent="0.35">
      <c r="A29" s="3">
        <v>2016</v>
      </c>
      <c r="B29" s="3">
        <v>80000</v>
      </c>
      <c r="C29" s="3">
        <v>2500</v>
      </c>
      <c r="D29" s="3">
        <v>85000</v>
      </c>
    </row>
    <row r="30" spans="1:16" x14ac:dyDescent="0.35">
      <c r="B30">
        <f>SUM(B20:B29)</f>
        <v>869400</v>
      </c>
      <c r="C30">
        <f t="shared" ref="C30:D30" si="1">SUM(C20:C29)</f>
        <v>273100</v>
      </c>
      <c r="D30">
        <f t="shared" si="1"/>
        <v>2130000</v>
      </c>
      <c r="E30" t="s">
        <v>131</v>
      </c>
    </row>
  </sheetData>
  <conditionalFormatting sqref="A20">
    <cfRule type="expression" dxfId="36" priority="7">
      <formula>"if(mod(row(),2)=0,""TRUE"",""FALSE"")"</formula>
    </cfRule>
    <cfRule type="expression" dxfId="35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4" priority="6">
      <formula>"if(mod(row(),2)=0,""TRUE"",""FALSE"")"</formula>
    </cfRule>
  </conditionalFormatting>
  <conditionalFormatting sqref="E19 A19:D29">
    <cfRule type="expression" dxfId="33" priority="1">
      <formula>"if(mod(row(),2=0),""TRUE"",""FALSE"")"</formula>
    </cfRule>
    <cfRule type="expression" dxfId="32" priority="2">
      <formula>"if(mod(row(),2)=0,""TRUE"",""FALSE"")"</formula>
    </cfRule>
    <cfRule type="expression" dxfId="31" priority="3">
      <formula>"if(mod(row(),2)=0,""TRUE"",""FALSE"")"</formula>
    </cfRule>
    <cfRule type="expression" dxfId="30" priority="5">
      <formula>"if(mod(row(),2)=0,""TRUE"",""FALSE"")"</formula>
    </cfRule>
  </conditionalFormatting>
  <conditionalFormatting sqref="H3">
    <cfRule type="expression" dxfId="29" priority="22">
      <formula>"if(mod(row(),2)=0,""TRUE"",""FALSE"")"</formula>
    </cfRule>
    <cfRule type="expression" dxfId="28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27" priority="21">
      <formula>"if(mod(row(),2)=0,""TRUE"",""FALSE"")"</formula>
    </cfRule>
  </conditionalFormatting>
  <conditionalFormatting sqref="L2 H2:K12">
    <cfRule type="expression" dxfId="26" priority="16">
      <formula>"if(mod(row(),2=0),""TRUE"",""FALSE"")"</formula>
    </cfRule>
    <cfRule type="expression" dxfId="25" priority="17">
      <formula>"if(mod(row(),2)=0,""TRUE"",""FALSE"")"</formula>
    </cfRule>
    <cfRule type="expression" dxfId="24" priority="18">
      <formula>"if(mod(row(),2)=0,""TRUE"",""FALSE"")"</formula>
    </cfRule>
    <cfRule type="expression" dxfId="23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workbookViewId="0">
      <selection activeCell="B23" sqref="B23"/>
    </sheetView>
  </sheetViews>
  <sheetFormatPr defaultRowHeight="14.5" x14ac:dyDescent="0.35"/>
  <cols>
    <col min="1" max="1" width="13" customWidth="1"/>
    <col min="2" max="2" width="19.81640625" customWidth="1"/>
    <col min="3" max="3" width="15" customWidth="1"/>
    <col min="4" max="4" width="14.7265625" customWidth="1"/>
    <col min="7" max="7" width="15.81640625" customWidth="1"/>
    <col min="8" max="8" width="27.1796875" customWidth="1"/>
    <col min="9" max="9" width="22.453125" customWidth="1"/>
    <col min="10" max="10" width="15.26953125" customWidth="1"/>
    <col min="11" max="11" width="12.1796875" customWidth="1"/>
    <col min="12" max="12" width="23" customWidth="1"/>
    <col min="13" max="13" width="31" customWidth="1"/>
    <col min="14" max="14" width="10.81640625" customWidth="1"/>
    <col min="15" max="15" width="15.81640625" customWidth="1"/>
    <col min="18" max="18" width="9.1796875" customWidth="1"/>
    <col min="19" max="19" width="11.81640625" customWidth="1"/>
    <col min="20" max="20" width="9.81640625" bestFit="1" customWidth="1"/>
  </cols>
  <sheetData>
    <row r="1" spans="1:13" ht="21" x14ac:dyDescent="0.45">
      <c r="A1" s="62" t="s">
        <v>80</v>
      </c>
      <c r="B1" s="63" t="s">
        <v>79</v>
      </c>
      <c r="C1" s="62" t="s">
        <v>85</v>
      </c>
      <c r="D1" s="64" t="s">
        <v>66</v>
      </c>
    </row>
    <row r="2" spans="1:13" ht="18.5" x14ac:dyDescent="0.45">
      <c r="A2" s="1" t="s">
        <v>30</v>
      </c>
      <c r="B2" s="19">
        <v>650000</v>
      </c>
      <c r="C2" s="16">
        <v>0.25</v>
      </c>
      <c r="D2" s="3">
        <v>80000</v>
      </c>
    </row>
    <row r="3" spans="1:13" ht="19" thickBot="1" x14ac:dyDescent="0.5">
      <c r="A3" s="1" t="s">
        <v>22</v>
      </c>
      <c r="B3" s="19">
        <v>100000</v>
      </c>
      <c r="C3" s="16">
        <v>0.45</v>
      </c>
      <c r="D3" s="3">
        <v>5000</v>
      </c>
    </row>
    <row r="4" spans="1:13" ht="21.5" thickBot="1" x14ac:dyDescent="0.55000000000000004">
      <c r="A4" s="1" t="s">
        <v>23</v>
      </c>
      <c r="B4" s="19">
        <v>150000</v>
      </c>
      <c r="C4" s="16">
        <v>0.65</v>
      </c>
      <c r="D4" s="3">
        <v>4200</v>
      </c>
      <c r="K4" s="101" t="s">
        <v>87</v>
      </c>
      <c r="L4" s="102"/>
    </row>
    <row r="5" spans="1:13" ht="21" x14ac:dyDescent="0.5">
      <c r="A5" s="1" t="s">
        <v>24</v>
      </c>
      <c r="B5" s="19">
        <v>250000</v>
      </c>
      <c r="C5" s="16">
        <v>0.55000000000000004</v>
      </c>
      <c r="D5" s="3">
        <v>40000</v>
      </c>
      <c r="K5" s="32" t="s">
        <v>88</v>
      </c>
      <c r="L5" s="33" t="s">
        <v>90</v>
      </c>
    </row>
    <row r="6" spans="1:13" ht="21.5" thickBot="1" x14ac:dyDescent="0.55000000000000004">
      <c r="A6" s="1" t="s">
        <v>89</v>
      </c>
      <c r="B6" s="19">
        <v>49000</v>
      </c>
      <c r="C6" s="16">
        <v>0.55000000000000004</v>
      </c>
      <c r="D6" s="3">
        <v>5200</v>
      </c>
      <c r="K6" s="34" t="s">
        <v>84</v>
      </c>
      <c r="L6" s="35">
        <f>SUMIF(A2:A13,A5,B2:B13)</f>
        <v>250000</v>
      </c>
    </row>
    <row r="7" spans="1:13" ht="18.5" x14ac:dyDescent="0.45">
      <c r="A7" s="1" t="s">
        <v>31</v>
      </c>
      <c r="B7" s="19">
        <v>55000</v>
      </c>
      <c r="C7" s="16">
        <v>0.45</v>
      </c>
      <c r="D7" s="3">
        <v>50000</v>
      </c>
    </row>
    <row r="8" spans="1:13" ht="19" thickBot="1" x14ac:dyDescent="0.5">
      <c r="A8" s="1" t="s">
        <v>29</v>
      </c>
      <c r="B8" s="19">
        <v>25000</v>
      </c>
      <c r="C8" s="16">
        <v>0.85</v>
      </c>
      <c r="D8" s="3">
        <v>600000</v>
      </c>
    </row>
    <row r="9" spans="1:13" ht="23.5" x14ac:dyDescent="0.55000000000000004">
      <c r="A9" s="1" t="s">
        <v>29</v>
      </c>
      <c r="B9" s="19">
        <v>450000</v>
      </c>
      <c r="C9" s="16">
        <v>0.25</v>
      </c>
      <c r="D9" s="3">
        <v>55000</v>
      </c>
      <c r="L9" s="103" t="s">
        <v>87</v>
      </c>
      <c r="M9" s="104"/>
    </row>
    <row r="10" spans="1:13" ht="21" x14ac:dyDescent="0.5">
      <c r="A10" s="1" t="s">
        <v>26</v>
      </c>
      <c r="B10" s="19">
        <v>300000</v>
      </c>
      <c r="C10" s="16">
        <v>0.65</v>
      </c>
      <c r="D10" s="3">
        <v>260421.428571428</v>
      </c>
      <c r="L10" s="78" t="s">
        <v>80</v>
      </c>
      <c r="M10" s="76" t="s">
        <v>22</v>
      </c>
    </row>
    <row r="11" spans="1:13" ht="21.5" thickBot="1" x14ac:dyDescent="0.55000000000000004">
      <c r="A11" s="1" t="s">
        <v>25</v>
      </c>
      <c r="B11" s="19">
        <v>650000</v>
      </c>
      <c r="C11" s="16">
        <v>0.55000000000000004</v>
      </c>
      <c r="D11" s="3">
        <v>294976.19047619001</v>
      </c>
      <c r="L11" s="79" t="s">
        <v>84</v>
      </c>
      <c r="M11" s="77">
        <f>SUMIF(A2:A13,A3,B2:B13)</f>
        <v>149000</v>
      </c>
    </row>
    <row r="12" spans="1:13" ht="18.5" x14ac:dyDescent="0.45">
      <c r="A12" s="1" t="s">
        <v>28</v>
      </c>
      <c r="B12" s="19">
        <v>550000</v>
      </c>
      <c r="C12" s="16">
        <v>0.45</v>
      </c>
      <c r="D12" s="3">
        <v>329530.95238095202</v>
      </c>
    </row>
    <row r="13" spans="1:13" ht="18.5" x14ac:dyDescent="0.45">
      <c r="A13" s="1" t="s">
        <v>27</v>
      </c>
      <c r="B13" s="19">
        <v>20000</v>
      </c>
      <c r="C13" s="3"/>
    </row>
    <row r="14" spans="1:13" ht="21" x14ac:dyDescent="0.5">
      <c r="A14" s="17" t="s">
        <v>66</v>
      </c>
      <c r="B14" s="31">
        <f>SUM(B2:B13)</f>
        <v>3249000</v>
      </c>
      <c r="C14" s="3"/>
    </row>
    <row r="15" spans="1:13" ht="21" x14ac:dyDescent="0.5">
      <c r="A15" s="17" t="s">
        <v>81</v>
      </c>
      <c r="B15" s="31">
        <f>AVERAGE(B2:B13)</f>
        <v>270750</v>
      </c>
      <c r="C15" s="3"/>
    </row>
    <row r="16" spans="1:13" ht="21" x14ac:dyDescent="0.5">
      <c r="A16" s="17" t="s">
        <v>82</v>
      </c>
      <c r="B16" s="18">
        <f>COUNT(B2:B13)</f>
        <v>12</v>
      </c>
      <c r="H16" s="13"/>
    </row>
    <row r="17" spans="1:13" x14ac:dyDescent="0.35">
      <c r="H17" s="13"/>
      <c r="K17" s="13"/>
      <c r="M17" s="15"/>
    </row>
    <row r="18" spans="1:13" x14ac:dyDescent="0.35">
      <c r="H18" s="13"/>
    </row>
    <row r="19" spans="1:13" x14ac:dyDescent="0.35">
      <c r="H19" s="13"/>
      <c r="K19" s="14"/>
    </row>
    <row r="20" spans="1:13" ht="15" thickBot="1" x14ac:dyDescent="0.4">
      <c r="A20" s="86" t="s">
        <v>113</v>
      </c>
      <c r="H20" s="13"/>
    </row>
    <row r="21" spans="1:13" x14ac:dyDescent="0.35">
      <c r="A21" s="37"/>
      <c r="B21" s="38" t="s">
        <v>31</v>
      </c>
      <c r="H21" s="13"/>
    </row>
    <row r="22" spans="1:13" x14ac:dyDescent="0.35">
      <c r="A22" s="39" t="s">
        <v>66</v>
      </c>
      <c r="B22" s="40">
        <f>SUMIF(A2:A13,A7,B2:B13)</f>
        <v>55000</v>
      </c>
      <c r="H22" s="13"/>
    </row>
    <row r="23" spans="1:13" x14ac:dyDescent="0.35">
      <c r="A23" s="41" t="s">
        <v>83</v>
      </c>
      <c r="B23" s="42"/>
    </row>
    <row r="24" spans="1:13" ht="15" thickBot="1" x14ac:dyDescent="0.4">
      <c r="A24" s="43" t="s">
        <v>82</v>
      </c>
      <c r="B24" s="44"/>
    </row>
    <row r="25" spans="1:13" x14ac:dyDescent="0.35">
      <c r="J25" s="36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2" priority="15">
      <formula>"if(mod(row(),2=0),""TRUE"",""FALSE"")"</formula>
    </cfRule>
    <cfRule type="expression" dxfId="21" priority="16">
      <formula>"if(mod(row(),2)=0,""TRUE"",""FALSE"")"</formula>
    </cfRule>
    <cfRule type="expression" dxfId="20" priority="17">
      <formula>"if(mod(row(),2)=0,""TRUE"",""FALSE"")"</formula>
    </cfRule>
    <cfRule type="expression" dxfId="19" priority="19">
      <formula>"if(mod(row(),2)=0,""TRUE"",""FALSE"")"</formula>
    </cfRule>
    <cfRule type="expression" dxfId="18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34"/>
  <sheetViews>
    <sheetView workbookViewId="0">
      <selection activeCell="E30" sqref="E30"/>
    </sheetView>
  </sheetViews>
  <sheetFormatPr defaultRowHeight="14.5" x14ac:dyDescent="0.35"/>
  <cols>
    <col min="1" max="1" width="22.453125" customWidth="1"/>
    <col min="2" max="2" width="39.7265625" customWidth="1"/>
    <col min="3" max="3" width="24.54296875" customWidth="1"/>
    <col min="4" max="4" width="16.453125" customWidth="1"/>
    <col min="5" max="5" width="21.7265625" customWidth="1"/>
    <col min="6" max="6" width="15.7265625" customWidth="1"/>
    <col min="10" max="10" width="45.26953125" customWidth="1"/>
    <col min="11" max="11" width="27.81640625" customWidth="1"/>
    <col min="12" max="12" width="27.1796875" customWidth="1"/>
    <col min="13" max="13" width="23.7265625" customWidth="1"/>
  </cols>
  <sheetData>
    <row r="1" spans="1:4" ht="18.5" x14ac:dyDescent="0.45">
      <c r="A1" s="20" t="s">
        <v>0</v>
      </c>
      <c r="B1" s="20" t="s">
        <v>1</v>
      </c>
      <c r="C1" s="20" t="s">
        <v>86</v>
      </c>
      <c r="D1" s="25" t="s">
        <v>2</v>
      </c>
    </row>
    <row r="2" spans="1:4" ht="18.5" x14ac:dyDescent="0.45">
      <c r="A2" s="21" t="s">
        <v>18</v>
      </c>
      <c r="B2" s="22" t="s">
        <v>6</v>
      </c>
      <c r="C2" s="22" t="str">
        <f>CONCATENATE(A2," ",B2)</f>
        <v>Feroz Khan</v>
      </c>
      <c r="D2" s="21">
        <v>650000</v>
      </c>
    </row>
    <row r="3" spans="1:4" ht="18.5" x14ac:dyDescent="0.45">
      <c r="A3" s="17" t="s">
        <v>3</v>
      </c>
      <c r="B3" s="1" t="s">
        <v>4</v>
      </c>
      <c r="C3" s="22" t="str">
        <f t="shared" ref="C3:C17" si="0">CONCATENATE(A3," ",B3)</f>
        <v>Hari Sharma</v>
      </c>
      <c r="D3" s="17">
        <v>100000</v>
      </c>
    </row>
    <row r="4" spans="1:4" ht="18.5" x14ac:dyDescent="0.45">
      <c r="A4" s="21" t="s">
        <v>7</v>
      </c>
      <c r="B4" s="22" t="s">
        <v>8</v>
      </c>
      <c r="C4" s="22" t="str">
        <f t="shared" si="0"/>
        <v>Harish Mittal</v>
      </c>
      <c r="D4" s="21">
        <v>150000</v>
      </c>
    </row>
    <row r="5" spans="1:4" ht="18.5" x14ac:dyDescent="0.45">
      <c r="A5" s="17" t="s">
        <v>5</v>
      </c>
      <c r="B5" s="1" t="s">
        <v>6</v>
      </c>
      <c r="C5" s="22" t="str">
        <f t="shared" si="0"/>
        <v>Jia Khan</v>
      </c>
      <c r="D5" s="17">
        <v>250000</v>
      </c>
    </row>
    <row r="6" spans="1:4" ht="18.5" x14ac:dyDescent="0.45">
      <c r="A6" s="21" t="s">
        <v>19</v>
      </c>
      <c r="B6" s="22" t="s">
        <v>20</v>
      </c>
      <c r="C6" s="22" t="str">
        <f t="shared" si="0"/>
        <v>Namrata Singh</v>
      </c>
      <c r="D6" s="21">
        <v>49000</v>
      </c>
    </row>
    <row r="7" spans="1:4" ht="18.5" x14ac:dyDescent="0.45">
      <c r="A7" s="17" t="s">
        <v>19</v>
      </c>
      <c r="B7" s="1" t="s">
        <v>17</v>
      </c>
      <c r="C7" s="22" t="str">
        <f t="shared" si="0"/>
        <v>Namrata Das</v>
      </c>
      <c r="D7" s="17">
        <v>55000</v>
      </c>
    </row>
    <row r="8" spans="1:4" ht="18.5" x14ac:dyDescent="0.45">
      <c r="A8" s="21" t="s">
        <v>11</v>
      </c>
      <c r="B8" s="22" t="s">
        <v>12</v>
      </c>
      <c r="C8" s="22" t="str">
        <f t="shared" si="0"/>
        <v>Ram Verma</v>
      </c>
      <c r="D8" s="21">
        <v>25000</v>
      </c>
    </row>
    <row r="9" spans="1:4" ht="18.5" x14ac:dyDescent="0.45">
      <c r="A9" s="17" t="s">
        <v>9</v>
      </c>
      <c r="B9" s="1" t="s">
        <v>10</v>
      </c>
      <c r="C9" s="22" t="str">
        <f t="shared" si="0"/>
        <v>Robert Kurt</v>
      </c>
      <c r="D9" s="17">
        <v>450000</v>
      </c>
    </row>
    <row r="10" spans="1:4" ht="18.5" x14ac:dyDescent="0.45">
      <c r="A10" s="21" t="s">
        <v>15</v>
      </c>
      <c r="B10" s="22" t="s">
        <v>16</v>
      </c>
      <c r="C10" s="22" t="str">
        <f t="shared" si="0"/>
        <v>Shefali Tomar</v>
      </c>
      <c r="D10" s="21">
        <v>300000</v>
      </c>
    </row>
    <row r="11" spans="1:4" ht="18.5" x14ac:dyDescent="0.45">
      <c r="A11" s="17" t="s">
        <v>13</v>
      </c>
      <c r="B11" s="1" t="s">
        <v>14</v>
      </c>
      <c r="C11" s="22" t="str">
        <f t="shared" si="0"/>
        <v>Venkat Raman</v>
      </c>
      <c r="D11" s="17">
        <v>650000</v>
      </c>
    </row>
    <row r="12" spans="1:4" ht="18.5" x14ac:dyDescent="0.45">
      <c r="A12" s="21" t="s">
        <v>44</v>
      </c>
      <c r="B12" s="22" t="s">
        <v>45</v>
      </c>
      <c r="C12" s="22" t="str">
        <f t="shared" si="0"/>
        <v>Ghanshaym Kumar</v>
      </c>
      <c r="D12" s="21">
        <v>550000</v>
      </c>
    </row>
    <row r="13" spans="1:4" ht="18.5" x14ac:dyDescent="0.45">
      <c r="A13" s="17" t="s">
        <v>46</v>
      </c>
      <c r="B13" s="1" t="s">
        <v>47</v>
      </c>
      <c r="C13" s="22" t="str">
        <f t="shared" si="0"/>
        <v>Kiran Gupta</v>
      </c>
      <c r="D13" s="17">
        <v>431327.272727273</v>
      </c>
    </row>
    <row r="14" spans="1:4" ht="18.5" x14ac:dyDescent="0.45">
      <c r="A14" s="21" t="s">
        <v>54</v>
      </c>
      <c r="B14" s="22" t="s">
        <v>17</v>
      </c>
      <c r="C14" s="22" t="str">
        <f t="shared" si="0"/>
        <v>Jogi  Das</v>
      </c>
      <c r="D14" s="21">
        <v>454290.909090909</v>
      </c>
    </row>
    <row r="15" spans="1:4" ht="18.5" x14ac:dyDescent="0.45">
      <c r="A15" s="17" t="s">
        <v>55</v>
      </c>
      <c r="B15" s="1" t="s">
        <v>56</v>
      </c>
      <c r="C15" s="22" t="str">
        <f t="shared" si="0"/>
        <v>Aryan Mukherji</v>
      </c>
      <c r="D15" s="17">
        <v>477254.54545454599</v>
      </c>
    </row>
    <row r="16" spans="1:4" ht="18.5" x14ac:dyDescent="0.45">
      <c r="A16" s="21" t="s">
        <v>57</v>
      </c>
      <c r="B16" s="22" t="s">
        <v>58</v>
      </c>
      <c r="C16" s="22" t="str">
        <f t="shared" si="0"/>
        <v>Ashish  Mehra</v>
      </c>
      <c r="D16" s="21">
        <v>500218.181818182</v>
      </c>
    </row>
    <row r="17" spans="1:7" ht="18.5" x14ac:dyDescent="0.45">
      <c r="A17" s="23" t="s">
        <v>59</v>
      </c>
      <c r="B17" s="24" t="s">
        <v>60</v>
      </c>
      <c r="C17" s="22" t="str">
        <f t="shared" si="0"/>
        <v>Binod Mishra</v>
      </c>
      <c r="D17" s="23">
        <v>523181.81818181899</v>
      </c>
    </row>
    <row r="19" spans="1:7" x14ac:dyDescent="0.35">
      <c r="A19" t="s">
        <v>114</v>
      </c>
    </row>
    <row r="20" spans="1:7" ht="21" x14ac:dyDescent="0.5">
      <c r="A20" s="26" t="s">
        <v>115</v>
      </c>
      <c r="B20" s="25" t="s">
        <v>2</v>
      </c>
      <c r="C20" s="25"/>
    </row>
    <row r="21" spans="1:7" ht="18.5" x14ac:dyDescent="0.45">
      <c r="A21" s="21" t="s">
        <v>11</v>
      </c>
      <c r="B21" s="1">
        <f>VLOOKUP(A21,$A$2:$D$17,4,0)</f>
        <v>25000</v>
      </c>
    </row>
    <row r="22" spans="1:7" ht="18.5" x14ac:dyDescent="0.45">
      <c r="A22" s="17" t="s">
        <v>9</v>
      </c>
      <c r="B22" s="1">
        <f t="shared" ref="B22:B25" si="1">VLOOKUP(A22,$A$2:$D$17,4,0)</f>
        <v>450000</v>
      </c>
      <c r="G22">
        <v>2.5</v>
      </c>
    </row>
    <row r="23" spans="1:7" ht="18.5" x14ac:dyDescent="0.45">
      <c r="A23" s="21" t="s">
        <v>15</v>
      </c>
      <c r="B23" s="1">
        <f t="shared" si="1"/>
        <v>300000</v>
      </c>
    </row>
    <row r="24" spans="1:7" ht="18.5" x14ac:dyDescent="0.45">
      <c r="A24" s="17" t="s">
        <v>13</v>
      </c>
      <c r="B24" s="1">
        <f t="shared" si="1"/>
        <v>650000</v>
      </c>
    </row>
    <row r="25" spans="1:7" ht="18.5" x14ac:dyDescent="0.45">
      <c r="A25" s="21" t="s">
        <v>44</v>
      </c>
      <c r="B25" s="1">
        <f t="shared" si="1"/>
        <v>550000</v>
      </c>
    </row>
    <row r="26" spans="1:7" ht="18.5" x14ac:dyDescent="0.45">
      <c r="B26" s="27"/>
    </row>
    <row r="27" spans="1:7" ht="18.5" x14ac:dyDescent="0.45">
      <c r="B27" s="27"/>
    </row>
    <row r="28" spans="1:7" x14ac:dyDescent="0.35">
      <c r="A28" t="s">
        <v>113</v>
      </c>
    </row>
    <row r="29" spans="1:7" ht="21" x14ac:dyDescent="0.5">
      <c r="A29" s="26" t="s">
        <v>115</v>
      </c>
      <c r="B29" s="26" t="s">
        <v>116</v>
      </c>
      <c r="C29" s="25" t="s">
        <v>79</v>
      </c>
    </row>
    <row r="30" spans="1:7" ht="131.5" x14ac:dyDescent="0.45">
      <c r="A30" s="21" t="s">
        <v>11</v>
      </c>
      <c r="B30" s="22" t="s">
        <v>30</v>
      </c>
      <c r="E30" s="115" t="s">
        <v>125</v>
      </c>
    </row>
    <row r="31" spans="1:7" ht="18.5" x14ac:dyDescent="0.45">
      <c r="A31" s="17" t="s">
        <v>9</v>
      </c>
      <c r="B31" s="1" t="s">
        <v>22</v>
      </c>
    </row>
    <row r="32" spans="1:7" ht="18.5" x14ac:dyDescent="0.45">
      <c r="A32" s="21" t="s">
        <v>15</v>
      </c>
      <c r="B32" s="22" t="s">
        <v>24</v>
      </c>
    </row>
    <row r="33" spans="1:2" ht="18.5" x14ac:dyDescent="0.45">
      <c r="A33" s="17" t="s">
        <v>13</v>
      </c>
      <c r="B33" s="1" t="s">
        <v>23</v>
      </c>
    </row>
    <row r="34" spans="1:2" ht="18.5" x14ac:dyDescent="0.45">
      <c r="A34" s="21" t="s">
        <v>44</v>
      </c>
      <c r="B34" s="22" t="s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L21"/>
  <sheetViews>
    <sheetView workbookViewId="0">
      <selection activeCell="H21" sqref="H21"/>
    </sheetView>
  </sheetViews>
  <sheetFormatPr defaultRowHeight="14.5" x14ac:dyDescent="0.35"/>
  <cols>
    <col min="1" max="1" width="14" customWidth="1"/>
    <col min="2" max="2" width="12.81640625" customWidth="1"/>
    <col min="3" max="3" width="13.54296875" customWidth="1"/>
    <col min="4" max="4" width="14.7265625" customWidth="1"/>
    <col min="9" max="9" width="42.54296875" customWidth="1"/>
    <col min="10" max="10" width="13.81640625" customWidth="1"/>
    <col min="11" max="11" width="14.453125" customWidth="1"/>
    <col min="12" max="12" width="14.81640625" customWidth="1"/>
  </cols>
  <sheetData>
    <row r="1" spans="1:4" ht="15.5" x14ac:dyDescent="0.35">
      <c r="A1" s="28" t="s">
        <v>62</v>
      </c>
      <c r="B1" s="28" t="s">
        <v>63</v>
      </c>
      <c r="C1" s="28" t="s">
        <v>64</v>
      </c>
      <c r="D1" s="28" t="s">
        <v>65</v>
      </c>
    </row>
    <row r="2" spans="1:4" ht="15.5" x14ac:dyDescent="0.35">
      <c r="A2" s="29">
        <v>2017</v>
      </c>
      <c r="B2" s="81">
        <v>5000</v>
      </c>
      <c r="C2" s="29">
        <v>8500</v>
      </c>
      <c r="D2" s="29">
        <v>65000</v>
      </c>
    </row>
    <row r="3" spans="1:4" ht="15.5" x14ac:dyDescent="0.35">
      <c r="A3" s="29">
        <v>2018</v>
      </c>
      <c r="B3" s="80">
        <v>40000</v>
      </c>
      <c r="C3" s="29">
        <v>25000</v>
      </c>
      <c r="D3" s="29">
        <v>450000</v>
      </c>
    </row>
    <row r="4" spans="1:4" ht="15.5" x14ac:dyDescent="0.35">
      <c r="A4" s="29">
        <v>2019</v>
      </c>
      <c r="B4" s="80">
        <v>50000</v>
      </c>
      <c r="C4" s="29">
        <v>3600</v>
      </c>
      <c r="D4" s="29">
        <v>25000</v>
      </c>
    </row>
    <row r="5" spans="1:4" ht="15.5" x14ac:dyDescent="0.35">
      <c r="A5" s="29">
        <v>2020</v>
      </c>
      <c r="B5" s="80">
        <v>600000</v>
      </c>
      <c r="C5" s="29">
        <v>45000</v>
      </c>
      <c r="D5" s="29">
        <v>65000</v>
      </c>
    </row>
    <row r="6" spans="1:4" ht="15.5" x14ac:dyDescent="0.35">
      <c r="A6" s="29">
        <v>2021</v>
      </c>
      <c r="B6" s="80">
        <v>55000</v>
      </c>
      <c r="C6" s="29">
        <v>25000</v>
      </c>
      <c r="D6" s="29">
        <v>45000</v>
      </c>
    </row>
    <row r="11" spans="1:4" x14ac:dyDescent="0.35">
      <c r="A11" t="s">
        <v>118</v>
      </c>
    </row>
    <row r="12" spans="1:4" ht="15.5" x14ac:dyDescent="0.35">
      <c r="A12" s="28" t="s">
        <v>63</v>
      </c>
      <c r="B12">
        <f>MIN(B2:B6)</f>
        <v>5000</v>
      </c>
    </row>
    <row r="13" spans="1:4" ht="15.5" x14ac:dyDescent="0.35">
      <c r="A13" s="28" t="s">
        <v>64</v>
      </c>
      <c r="B13">
        <f>MIN(C2:C6)</f>
        <v>3600</v>
      </c>
    </row>
    <row r="14" spans="1:4" ht="15.5" x14ac:dyDescent="0.35">
      <c r="A14" s="28" t="s">
        <v>65</v>
      </c>
      <c r="B14">
        <f>MIN(D2:D6)</f>
        <v>25000</v>
      </c>
    </row>
    <row r="17" spans="9:12" x14ac:dyDescent="0.35">
      <c r="I17" t="s">
        <v>114</v>
      </c>
    </row>
    <row r="18" spans="9:12" ht="21" x14ac:dyDescent="0.5">
      <c r="I18" s="26" t="s">
        <v>117</v>
      </c>
      <c r="J18" s="26" t="s">
        <v>63</v>
      </c>
      <c r="K18" s="26" t="s">
        <v>64</v>
      </c>
      <c r="L18" s="26" t="s">
        <v>65</v>
      </c>
    </row>
    <row r="19" spans="9:12" ht="15.5" x14ac:dyDescent="0.35">
      <c r="I19" s="29">
        <v>2019</v>
      </c>
      <c r="J19">
        <f>VLOOKUP($I19,$A$2:$D$6,2,0)</f>
        <v>50000</v>
      </c>
      <c r="K19">
        <f>VLOOKUP($I19,$A$2:$D$6,3,0)</f>
        <v>3600</v>
      </c>
      <c r="L19">
        <f>VLOOKUP($I19,$A$2:$D$6,4,0)</f>
        <v>25000</v>
      </c>
    </row>
    <row r="20" spans="9:12" ht="15.5" x14ac:dyDescent="0.35">
      <c r="I20" s="29">
        <v>2020</v>
      </c>
      <c r="J20">
        <f t="shared" ref="J20:J21" si="0">VLOOKUP(I20,$A$2:$D$6,2,0)</f>
        <v>600000</v>
      </c>
      <c r="K20">
        <f t="shared" ref="K20:K21" si="1">VLOOKUP($I20,$A$2:$D$6,3,0)</f>
        <v>45000</v>
      </c>
      <c r="L20">
        <f t="shared" ref="L20:L21" si="2">VLOOKUP($I20,$A$2:$D$6,4,0)</f>
        <v>65000</v>
      </c>
    </row>
    <row r="21" spans="9:12" ht="15.5" x14ac:dyDescent="0.35">
      <c r="I21" s="29">
        <v>2021</v>
      </c>
      <c r="J21">
        <f t="shared" si="0"/>
        <v>55000</v>
      </c>
      <c r="K21">
        <f t="shared" si="1"/>
        <v>25000</v>
      </c>
      <c r="L21">
        <f t="shared" si="2"/>
        <v>45000</v>
      </c>
    </row>
  </sheetData>
  <conditionalFormatting sqref="A12:A14">
    <cfRule type="expression" dxfId="17" priority="1">
      <formula>"if(mod(row(),2)=0,""TRUE"",""FALSE"")"</formula>
    </cfRule>
    <cfRule type="expression" dxfId="16" priority="2">
      <formula>"if(mod(row(),2)=0,""TRUE"",""FALSE"")"</formula>
    </cfRule>
    <cfRule type="expression" dxfId="15" priority="3">
      <formula>"if(mod(row(),2=0),""TRUE"",""FALSE"")"</formula>
    </cfRule>
  </conditionalFormatting>
  <conditionalFormatting sqref="A1:D6">
    <cfRule type="expression" dxfId="14" priority="41">
      <formula>"if(mod(row(),2)=0,""TRUE"",""FALSE"")"</formula>
    </cfRule>
    <cfRule type="expression" dxfId="13" priority="42">
      <formula>"if(mod(row(),2)=0,""TRUE"",""FALSE"")"</formula>
    </cfRule>
    <cfRule type="expression" dxfId="12" priority="43">
      <formula>"if(mod(row(),2=0),""TRUE"",""FALSE"")"</formula>
    </cfRule>
    <cfRule type="expression" dxfId="11" priority="43">
      <formula>"if(mod(row(),2)=0,""TRUE"",""FALSE"")"</formula>
    </cfRule>
  </conditionalFormatting>
  <conditionalFormatting sqref="A2:D6">
    <cfRule type="expression" dxfId="10" priority="40">
      <formula>"if(mod(row(),2)=0,""TRUE"",""FALSE"")"</formula>
    </cfRule>
  </conditionalFormatting>
  <conditionalFormatting sqref="I19:I21">
    <cfRule type="expression" dxfId="9" priority="34">
      <formula>"if(mod(row(),2)=0,""TRUE"",""FALSE"")"</formula>
    </cfRule>
    <cfRule type="expression" dxfId="8" priority="35">
      <formula>"if(mod(row(),2)=0,""TRUE"",""FALSE"")"</formula>
    </cfRule>
    <cfRule type="expression" dxfId="7" priority="36">
      <formula>"if(mod(row(),2)=0,""TRUE"",""FALSE"")"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I23"/>
  <sheetViews>
    <sheetView showGridLines="0" tabSelected="1" workbookViewId="0">
      <selection activeCell="A2" sqref="A2:D9"/>
    </sheetView>
  </sheetViews>
  <sheetFormatPr defaultRowHeight="14.5" x14ac:dyDescent="0.35"/>
  <cols>
    <col min="1" max="1" width="25.26953125" customWidth="1"/>
    <col min="2" max="2" width="22.7265625" customWidth="1"/>
    <col min="3" max="3" width="16.81640625" customWidth="1"/>
    <col min="4" max="4" width="22.1796875" customWidth="1"/>
    <col min="5" max="5" width="11.7265625" customWidth="1"/>
    <col min="6" max="6" width="12.54296875" bestFit="1" customWidth="1"/>
  </cols>
  <sheetData>
    <row r="1" spans="1:9" ht="23.5" x14ac:dyDescent="0.35">
      <c r="A1" s="105" t="s">
        <v>104</v>
      </c>
      <c r="B1" s="105"/>
      <c r="C1" s="105"/>
      <c r="D1" s="105"/>
      <c r="E1" s="53"/>
      <c r="F1" s="53"/>
      <c r="G1" s="53"/>
      <c r="H1" s="53"/>
      <c r="I1" s="54"/>
    </row>
    <row r="2" spans="1:9" ht="23.5" x14ac:dyDescent="0.55000000000000004">
      <c r="A2" s="93" t="s">
        <v>91</v>
      </c>
      <c r="B2" s="93" t="s">
        <v>92</v>
      </c>
      <c r="C2" s="93" t="s">
        <v>93</v>
      </c>
      <c r="D2" s="93" t="s">
        <v>94</v>
      </c>
      <c r="I2" s="55"/>
    </row>
    <row r="3" spans="1:9" ht="23.5" x14ac:dyDescent="0.55000000000000004">
      <c r="A3" s="94" t="s">
        <v>95</v>
      </c>
      <c r="B3" s="95">
        <v>200</v>
      </c>
      <c r="C3" s="95">
        <f>B3*D3</f>
        <v>2000</v>
      </c>
      <c r="D3" s="96">
        <v>10</v>
      </c>
      <c r="I3" s="55"/>
    </row>
    <row r="4" spans="1:9" ht="23.5" x14ac:dyDescent="0.55000000000000004">
      <c r="A4" s="94" t="s">
        <v>96</v>
      </c>
      <c r="B4" s="97">
        <v>600</v>
      </c>
      <c r="C4" s="95">
        <f t="shared" ref="C4:C9" si="0">B4*D4</f>
        <v>1200</v>
      </c>
      <c r="D4" s="96">
        <v>2</v>
      </c>
      <c r="I4" s="55"/>
    </row>
    <row r="5" spans="1:9" ht="23.5" x14ac:dyDescent="0.55000000000000004">
      <c r="A5" s="94" t="s">
        <v>97</v>
      </c>
      <c r="B5" s="95">
        <v>1200</v>
      </c>
      <c r="C5" s="95">
        <f t="shared" si="0"/>
        <v>3600</v>
      </c>
      <c r="D5" s="96">
        <v>3</v>
      </c>
      <c r="I5" s="55"/>
    </row>
    <row r="6" spans="1:9" ht="23.5" x14ac:dyDescent="0.55000000000000004">
      <c r="A6" s="94" t="s">
        <v>98</v>
      </c>
      <c r="B6" s="95">
        <v>300</v>
      </c>
      <c r="C6" s="95">
        <f t="shared" si="0"/>
        <v>1200</v>
      </c>
      <c r="D6" s="96">
        <v>4</v>
      </c>
      <c r="I6" s="55"/>
    </row>
    <row r="7" spans="1:9" ht="23.5" x14ac:dyDescent="0.55000000000000004">
      <c r="A7" s="94" t="s">
        <v>99</v>
      </c>
      <c r="B7" s="95">
        <v>700</v>
      </c>
      <c r="C7" s="95">
        <f t="shared" si="0"/>
        <v>3500</v>
      </c>
      <c r="D7" s="96">
        <v>5</v>
      </c>
      <c r="I7" s="55"/>
    </row>
    <row r="8" spans="1:9" ht="23.5" x14ac:dyDescent="0.55000000000000004">
      <c r="A8" s="94" t="s">
        <v>100</v>
      </c>
      <c r="B8" s="95">
        <v>1200</v>
      </c>
      <c r="C8" s="95">
        <f t="shared" si="0"/>
        <v>7200</v>
      </c>
      <c r="D8" s="96">
        <v>6</v>
      </c>
      <c r="I8" s="55"/>
    </row>
    <row r="9" spans="1:9" ht="23.5" x14ac:dyDescent="0.55000000000000004">
      <c r="A9" s="94" t="s">
        <v>101</v>
      </c>
      <c r="B9" s="95">
        <v>100</v>
      </c>
      <c r="C9" s="95">
        <f t="shared" si="0"/>
        <v>200</v>
      </c>
      <c r="D9" s="96">
        <v>2</v>
      </c>
      <c r="I9" s="55"/>
    </row>
    <row r="10" spans="1:9" ht="24" thickBot="1" x14ac:dyDescent="0.6">
      <c r="A10" s="56"/>
      <c r="B10" s="57"/>
      <c r="C10" s="57"/>
      <c r="D10" s="57"/>
      <c r="I10" s="55"/>
    </row>
    <row r="11" spans="1:9" ht="24" thickBot="1" x14ac:dyDescent="0.6">
      <c r="A11" s="87" t="s">
        <v>102</v>
      </c>
      <c r="B11" s="88">
        <f>SUBTOTAL(9,C3:C9)</f>
        <v>18900</v>
      </c>
      <c r="C11" s="57"/>
      <c r="D11" s="57"/>
      <c r="I11" s="55"/>
    </row>
    <row r="12" spans="1:9" ht="24" thickBot="1" x14ac:dyDescent="0.6">
      <c r="A12" s="89" t="s">
        <v>103</v>
      </c>
      <c r="B12" s="90">
        <f>B11-(B11*0.1)</f>
        <v>17010</v>
      </c>
      <c r="C12" s="57"/>
      <c r="D12" s="57"/>
      <c r="E12" s="51" t="s">
        <v>103</v>
      </c>
      <c r="F12" s="52">
        <v>0.1</v>
      </c>
      <c r="I12" s="55"/>
    </row>
    <row r="13" spans="1:9" ht="24" thickBot="1" x14ac:dyDescent="0.6">
      <c r="A13" s="89" t="s">
        <v>105</v>
      </c>
      <c r="B13" s="90">
        <f>B12+(B12*0.12)</f>
        <v>19051.2</v>
      </c>
      <c r="C13" s="57"/>
      <c r="D13" s="57"/>
      <c r="E13" s="51" t="s">
        <v>105</v>
      </c>
      <c r="F13" s="52">
        <v>0.12</v>
      </c>
      <c r="I13" s="55"/>
    </row>
    <row r="14" spans="1:9" ht="24" thickBot="1" x14ac:dyDescent="0.6">
      <c r="A14" s="91" t="s">
        <v>66</v>
      </c>
      <c r="B14" s="92">
        <f>SUM(B3:B9)</f>
        <v>4300</v>
      </c>
      <c r="C14" s="57"/>
      <c r="D14" s="57"/>
      <c r="I14" s="55"/>
    </row>
    <row r="15" spans="1:9" x14ac:dyDescent="0.35">
      <c r="A15" s="60"/>
      <c r="I15" s="55"/>
    </row>
    <row r="16" spans="1:9" x14ac:dyDescent="0.35">
      <c r="A16" s="60"/>
      <c r="I16" s="55"/>
    </row>
    <row r="17" spans="1:9" ht="15" thickBot="1" x14ac:dyDescent="0.4">
      <c r="A17" s="61"/>
      <c r="B17" s="58"/>
      <c r="C17" s="58"/>
      <c r="D17" s="58"/>
      <c r="E17" s="58"/>
      <c r="F17" s="58"/>
      <c r="G17" s="58"/>
      <c r="H17" s="58"/>
      <c r="I17" s="59"/>
    </row>
    <row r="19" spans="1:9" x14ac:dyDescent="0.35">
      <c r="C19" t="s">
        <v>126</v>
      </c>
    </row>
    <row r="20" spans="1:9" x14ac:dyDescent="0.35">
      <c r="C20" t="s">
        <v>127</v>
      </c>
    </row>
    <row r="21" spans="1:9" x14ac:dyDescent="0.35">
      <c r="C21" t="s">
        <v>128</v>
      </c>
    </row>
    <row r="22" spans="1:9" x14ac:dyDescent="0.35">
      <c r="C22" t="s">
        <v>129</v>
      </c>
    </row>
    <row r="23" spans="1:9" x14ac:dyDescent="0.35">
      <c r="C23" t="s">
        <v>130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4.5" x14ac:dyDescent="0.35"/>
  <cols>
    <col min="1" max="1" width="5" bestFit="1" customWidth="1"/>
    <col min="2" max="2" width="9.453125" bestFit="1" customWidth="1"/>
    <col min="3" max="3" width="5" bestFit="1" customWidth="1"/>
    <col min="4" max="4" width="9.26953125" bestFit="1" customWidth="1"/>
  </cols>
  <sheetData>
    <row r="1" spans="1:4" x14ac:dyDescent="0.35">
      <c r="A1" s="2" t="s">
        <v>62</v>
      </c>
      <c r="B1" s="2" t="s">
        <v>63</v>
      </c>
      <c r="C1" s="2" t="s">
        <v>64</v>
      </c>
      <c r="D1" s="2" t="s">
        <v>65</v>
      </c>
    </row>
    <row r="2" spans="1:4" x14ac:dyDescent="0.35">
      <c r="A2" s="3">
        <v>2014</v>
      </c>
      <c r="B2" s="3">
        <v>20000</v>
      </c>
      <c r="C2" s="3">
        <v>6500</v>
      </c>
      <c r="D2" s="3">
        <v>250000</v>
      </c>
    </row>
    <row r="3" spans="1:4" x14ac:dyDescent="0.35">
      <c r="A3" s="3">
        <v>2017</v>
      </c>
      <c r="B3" s="3">
        <v>5000</v>
      </c>
      <c r="C3" s="3">
        <v>8500</v>
      </c>
      <c r="D3" s="3">
        <v>65000</v>
      </c>
    </row>
    <row r="4" spans="1:4" x14ac:dyDescent="0.35">
      <c r="A4" s="3">
        <v>2018</v>
      </c>
      <c r="B4" s="3">
        <v>40000</v>
      </c>
      <c r="C4" s="3">
        <v>25000</v>
      </c>
      <c r="D4" s="3">
        <v>450000</v>
      </c>
    </row>
    <row r="5" spans="1:4" x14ac:dyDescent="0.35">
      <c r="A5" s="3">
        <v>2019</v>
      </c>
      <c r="B5" s="3">
        <v>50000</v>
      </c>
      <c r="C5" s="3">
        <v>3600</v>
      </c>
      <c r="D5" s="3">
        <v>25000</v>
      </c>
    </row>
    <row r="6" spans="1:4" x14ac:dyDescent="0.35">
      <c r="A6" s="3">
        <v>2020</v>
      </c>
      <c r="B6" s="3">
        <v>600000</v>
      </c>
      <c r="C6" s="3">
        <v>45000</v>
      </c>
      <c r="D6" s="3">
        <v>65000</v>
      </c>
    </row>
    <row r="7" spans="1:4" x14ac:dyDescent="0.35">
      <c r="A7" s="3">
        <v>2021</v>
      </c>
      <c r="B7" s="3">
        <v>55000</v>
      </c>
      <c r="C7" s="3">
        <v>25000</v>
      </c>
      <c r="D7" s="3">
        <v>45000</v>
      </c>
    </row>
    <row r="8" spans="1:4" x14ac:dyDescent="0.35">
      <c r="A8" s="3">
        <v>2018</v>
      </c>
      <c r="B8" s="3">
        <v>5200</v>
      </c>
      <c r="C8" s="3">
        <v>47000</v>
      </c>
      <c r="D8" s="3">
        <v>450000</v>
      </c>
    </row>
    <row r="9" spans="1:4" x14ac:dyDescent="0.35">
      <c r="A9" s="3">
        <v>2017</v>
      </c>
      <c r="B9" s="3">
        <v>4200</v>
      </c>
      <c r="C9" s="3">
        <v>65000</v>
      </c>
      <c r="D9" s="3">
        <v>650000</v>
      </c>
    </row>
    <row r="10" spans="1:4" x14ac:dyDescent="0.35">
      <c r="A10" s="3">
        <v>2015</v>
      </c>
      <c r="B10" s="3">
        <v>10000</v>
      </c>
      <c r="C10" s="3">
        <v>45000</v>
      </c>
      <c r="D10" s="3">
        <v>45000</v>
      </c>
    </row>
    <row r="11" spans="1:4" x14ac:dyDescent="0.35">
      <c r="A11" s="3">
        <v>2016</v>
      </c>
      <c r="B11" s="3">
        <v>80000</v>
      </c>
      <c r="C11" s="3">
        <v>2500</v>
      </c>
      <c r="D11" s="3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8"/>
  <sheetViews>
    <sheetView workbookViewId="0">
      <selection activeCell="A3" sqref="A1:B8"/>
    </sheetView>
  </sheetViews>
  <sheetFormatPr defaultRowHeight="14.5" x14ac:dyDescent="0.35"/>
  <sheetData>
    <row r="1" spans="1:2" x14ac:dyDescent="0.35">
      <c r="A1" t="s">
        <v>107</v>
      </c>
      <c r="B1" t="s">
        <v>108</v>
      </c>
    </row>
    <row r="2" spans="1:2" x14ac:dyDescent="0.35">
      <c r="A2" t="s">
        <v>34</v>
      </c>
      <c r="B2">
        <v>5</v>
      </c>
    </row>
    <row r="3" spans="1:2" x14ac:dyDescent="0.35">
      <c r="A3" t="s">
        <v>37</v>
      </c>
      <c r="B3">
        <v>2</v>
      </c>
    </row>
    <row r="4" spans="1:2" x14ac:dyDescent="0.35">
      <c r="A4" t="s">
        <v>35</v>
      </c>
      <c r="B4">
        <v>4</v>
      </c>
    </row>
    <row r="5" spans="1:2" x14ac:dyDescent="0.35">
      <c r="A5" t="s">
        <v>32</v>
      </c>
      <c r="B5">
        <v>1</v>
      </c>
    </row>
    <row r="6" spans="1:2" x14ac:dyDescent="0.35">
      <c r="A6" t="s">
        <v>38</v>
      </c>
      <c r="B6">
        <v>7</v>
      </c>
    </row>
    <row r="7" spans="1:2" x14ac:dyDescent="0.35">
      <c r="A7" t="s">
        <v>36</v>
      </c>
      <c r="B7">
        <v>3</v>
      </c>
    </row>
    <row r="8" spans="1:2" x14ac:dyDescent="0.35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E766-1705-4143-AB45-5313DFD62CB8}">
  <dimension ref="A3:B9"/>
  <sheetViews>
    <sheetView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98" t="s">
        <v>119</v>
      </c>
      <c r="B3" t="s">
        <v>122</v>
      </c>
    </row>
    <row r="4" spans="1:2" x14ac:dyDescent="0.35">
      <c r="A4" s="99" t="s">
        <v>52</v>
      </c>
      <c r="B4">
        <v>450000</v>
      </c>
    </row>
    <row r="5" spans="1:2" x14ac:dyDescent="0.35">
      <c r="A5" s="99" t="s">
        <v>49</v>
      </c>
      <c r="B5">
        <v>351250</v>
      </c>
    </row>
    <row r="6" spans="1:2" x14ac:dyDescent="0.35">
      <c r="A6" s="99" t="s">
        <v>53</v>
      </c>
      <c r="B6">
        <v>299500</v>
      </c>
    </row>
    <row r="7" spans="1:2" x14ac:dyDescent="0.35">
      <c r="A7" s="99" t="s">
        <v>50</v>
      </c>
      <c r="B7">
        <v>262500</v>
      </c>
    </row>
    <row r="8" spans="1:2" x14ac:dyDescent="0.35">
      <c r="A8" s="99" t="s">
        <v>51</v>
      </c>
      <c r="B8">
        <v>187500</v>
      </c>
    </row>
    <row r="9" spans="1:2" x14ac:dyDescent="0.35">
      <c r="A9" s="99" t="s">
        <v>120</v>
      </c>
      <c r="B9">
        <v>294000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7"/>
  <sheetViews>
    <sheetView topLeftCell="C1" workbookViewId="0">
      <selection activeCell="E6" sqref="A1:G17"/>
    </sheetView>
  </sheetViews>
  <sheetFormatPr defaultRowHeight="14.5" x14ac:dyDescent="0.35"/>
  <cols>
    <col min="1" max="1" width="14.54296875" customWidth="1"/>
    <col min="2" max="3" width="15.26953125" customWidth="1"/>
    <col min="4" max="4" width="13" customWidth="1"/>
    <col min="5" max="5" width="26.81640625" style="45" customWidth="1"/>
    <col min="6" max="8" width="19.54296875" style="15" customWidth="1"/>
  </cols>
  <sheetData>
    <row r="1" spans="1:8" ht="18.5" x14ac:dyDescent="0.45">
      <c r="A1" s="106" t="s">
        <v>0</v>
      </c>
      <c r="B1" s="106" t="s">
        <v>1</v>
      </c>
      <c r="C1" s="106" t="s">
        <v>48</v>
      </c>
      <c r="D1" s="106" t="s">
        <v>39</v>
      </c>
      <c r="E1" s="107" t="s">
        <v>2</v>
      </c>
      <c r="F1" s="108" t="s">
        <v>61</v>
      </c>
      <c r="G1" s="109" t="s">
        <v>123</v>
      </c>
      <c r="H1" s="100"/>
    </row>
    <row r="2" spans="1:8" ht="18.5" x14ac:dyDescent="0.45">
      <c r="A2" s="110" t="s">
        <v>18</v>
      </c>
      <c r="B2" s="110" t="s">
        <v>6</v>
      </c>
      <c r="C2" s="110" t="s">
        <v>49</v>
      </c>
      <c r="D2" s="110" t="s">
        <v>40</v>
      </c>
      <c r="E2" s="111">
        <v>650000</v>
      </c>
      <c r="F2" s="112">
        <v>43030</v>
      </c>
      <c r="G2" s="113">
        <f>RANK(E2,E2:E17)</f>
        <v>1</v>
      </c>
    </row>
    <row r="3" spans="1:8" ht="18.5" x14ac:dyDescent="0.45">
      <c r="A3" s="110" t="s">
        <v>3</v>
      </c>
      <c r="B3" s="110" t="s">
        <v>4</v>
      </c>
      <c r="C3" s="110" t="s">
        <v>50</v>
      </c>
      <c r="D3" s="110" t="s">
        <v>41</v>
      </c>
      <c r="E3" s="111">
        <v>100000</v>
      </c>
      <c r="F3" s="112">
        <v>44465</v>
      </c>
      <c r="G3" s="113">
        <f t="shared" ref="G3:G17" si="0">RANK(E3,E3:E18)</f>
        <v>12</v>
      </c>
    </row>
    <row r="4" spans="1:8" ht="18.5" x14ac:dyDescent="0.45">
      <c r="A4" s="110" t="s">
        <v>7</v>
      </c>
      <c r="B4" s="110" t="s">
        <v>8</v>
      </c>
      <c r="C4" s="110" t="s">
        <v>51</v>
      </c>
      <c r="D4" s="110" t="s">
        <v>42</v>
      </c>
      <c r="E4" s="111">
        <v>150000</v>
      </c>
      <c r="F4" s="112">
        <v>44362</v>
      </c>
      <c r="G4" s="113">
        <f t="shared" si="0"/>
        <v>10</v>
      </c>
    </row>
    <row r="5" spans="1:8" ht="18.5" x14ac:dyDescent="0.45">
      <c r="A5" s="110" t="s">
        <v>5</v>
      </c>
      <c r="B5" s="110" t="s">
        <v>6</v>
      </c>
      <c r="C5" s="110" t="s">
        <v>52</v>
      </c>
      <c r="D5" s="110" t="s">
        <v>43</v>
      </c>
      <c r="E5" s="111">
        <v>250000</v>
      </c>
      <c r="F5" s="112">
        <v>43691</v>
      </c>
      <c r="G5" s="113">
        <f t="shared" si="0"/>
        <v>7</v>
      </c>
    </row>
    <row r="6" spans="1:8" ht="18.5" x14ac:dyDescent="0.45">
      <c r="A6" s="110" t="s">
        <v>19</v>
      </c>
      <c r="B6" s="110" t="s">
        <v>20</v>
      </c>
      <c r="C6" s="110" t="s">
        <v>53</v>
      </c>
      <c r="D6" s="110" t="s">
        <v>40</v>
      </c>
      <c r="E6" s="111">
        <v>49000</v>
      </c>
      <c r="F6" s="112">
        <v>43030</v>
      </c>
      <c r="G6" s="113">
        <f t="shared" si="0"/>
        <v>12</v>
      </c>
    </row>
    <row r="7" spans="1:8" ht="18.5" x14ac:dyDescent="0.45">
      <c r="A7" s="110" t="s">
        <v>19</v>
      </c>
      <c r="B7" s="110" t="s">
        <v>17</v>
      </c>
      <c r="C7" s="110" t="s">
        <v>49</v>
      </c>
      <c r="D7" s="110" t="s">
        <v>41</v>
      </c>
      <c r="E7" s="111">
        <v>55000</v>
      </c>
      <c r="F7" s="112">
        <v>42273</v>
      </c>
      <c r="G7" s="113">
        <f t="shared" si="0"/>
        <v>10</v>
      </c>
    </row>
    <row r="8" spans="1:8" ht="18.5" x14ac:dyDescent="0.45">
      <c r="A8" s="110" t="s">
        <v>11</v>
      </c>
      <c r="B8" s="110" t="s">
        <v>12</v>
      </c>
      <c r="C8" s="110" t="s">
        <v>50</v>
      </c>
      <c r="D8" s="110" t="s">
        <v>42</v>
      </c>
      <c r="E8" s="111">
        <v>450000</v>
      </c>
      <c r="F8" s="112">
        <v>44362</v>
      </c>
      <c r="G8" s="113">
        <f t="shared" si="0"/>
        <v>3</v>
      </c>
    </row>
    <row r="9" spans="1:8" ht="18.5" x14ac:dyDescent="0.45">
      <c r="A9" s="110" t="s">
        <v>9</v>
      </c>
      <c r="B9" s="110" t="s">
        <v>10</v>
      </c>
      <c r="C9" s="110" t="s">
        <v>51</v>
      </c>
      <c r="D9" s="110" t="s">
        <v>43</v>
      </c>
      <c r="E9" s="111">
        <v>300000</v>
      </c>
      <c r="F9" s="112">
        <v>44491</v>
      </c>
      <c r="G9" s="113">
        <f t="shared" si="0"/>
        <v>5</v>
      </c>
    </row>
    <row r="10" spans="1:8" ht="18.5" x14ac:dyDescent="0.45">
      <c r="A10" s="110" t="s">
        <v>15</v>
      </c>
      <c r="B10" s="110" t="s">
        <v>16</v>
      </c>
      <c r="C10" s="110" t="s">
        <v>52</v>
      </c>
      <c r="D10" s="110" t="s">
        <v>40</v>
      </c>
      <c r="E10" s="111">
        <v>650000</v>
      </c>
      <c r="F10" s="112">
        <v>42273</v>
      </c>
      <c r="G10" s="113">
        <f t="shared" si="0"/>
        <v>1</v>
      </c>
    </row>
    <row r="11" spans="1:8" ht="18.5" x14ac:dyDescent="0.45">
      <c r="A11" s="110" t="s">
        <v>13</v>
      </c>
      <c r="B11" s="110" t="s">
        <v>14</v>
      </c>
      <c r="C11" s="110" t="s">
        <v>53</v>
      </c>
      <c r="D11" s="110" t="s">
        <v>41</v>
      </c>
      <c r="E11" s="111">
        <v>550000</v>
      </c>
      <c r="F11" s="112">
        <v>44465</v>
      </c>
      <c r="G11" s="113">
        <f t="shared" si="0"/>
        <v>1</v>
      </c>
    </row>
    <row r="12" spans="1:8" ht="18.5" x14ac:dyDescent="0.45">
      <c r="A12" s="110" t="s">
        <v>44</v>
      </c>
      <c r="B12" s="110" t="s">
        <v>45</v>
      </c>
      <c r="C12" s="110" t="s">
        <v>49</v>
      </c>
      <c r="D12" s="110" t="s">
        <v>42</v>
      </c>
      <c r="E12" s="111">
        <v>450000</v>
      </c>
      <c r="F12" s="112">
        <v>42536</v>
      </c>
      <c r="G12" s="113">
        <f t="shared" si="0"/>
        <v>1</v>
      </c>
    </row>
    <row r="13" spans="1:8" ht="18.5" x14ac:dyDescent="0.45">
      <c r="A13" s="110" t="s">
        <v>46</v>
      </c>
      <c r="B13" s="110" t="s">
        <v>47</v>
      </c>
      <c r="C13" s="110" t="s">
        <v>50</v>
      </c>
      <c r="D13" s="110" t="s">
        <v>43</v>
      </c>
      <c r="E13" s="111">
        <v>350000</v>
      </c>
      <c r="F13" s="112">
        <v>44260</v>
      </c>
      <c r="G13" s="113">
        <f t="shared" si="0"/>
        <v>1</v>
      </c>
    </row>
    <row r="14" spans="1:8" ht="18.5" x14ac:dyDescent="0.45">
      <c r="A14" s="110" t="s">
        <v>54</v>
      </c>
      <c r="B14" s="110" t="s">
        <v>17</v>
      </c>
      <c r="C14" s="110" t="s">
        <v>49</v>
      </c>
      <c r="D14" s="110" t="s">
        <v>40</v>
      </c>
      <c r="E14" s="114">
        <v>250000</v>
      </c>
      <c r="F14" s="112">
        <v>43062</v>
      </c>
      <c r="G14" s="113">
        <f t="shared" si="0"/>
        <v>1</v>
      </c>
    </row>
    <row r="15" spans="1:8" ht="18.5" x14ac:dyDescent="0.45">
      <c r="A15" s="110" t="s">
        <v>55</v>
      </c>
      <c r="B15" s="110" t="s">
        <v>56</v>
      </c>
      <c r="C15" s="110" t="s">
        <v>50</v>
      </c>
      <c r="D15" s="110" t="s">
        <v>41</v>
      </c>
      <c r="E15" s="111">
        <v>150000</v>
      </c>
      <c r="F15" s="112">
        <v>43325</v>
      </c>
      <c r="G15" s="113">
        <f t="shared" si="0"/>
        <v>2</v>
      </c>
    </row>
    <row r="16" spans="1:8" ht="18.5" x14ac:dyDescent="0.45">
      <c r="A16" s="110" t="s">
        <v>57</v>
      </c>
      <c r="B16" s="110" t="s">
        <v>58</v>
      </c>
      <c r="C16" s="110" t="s">
        <v>51</v>
      </c>
      <c r="D16" s="110" t="s">
        <v>42</v>
      </c>
      <c r="E16" s="114">
        <v>50000</v>
      </c>
      <c r="F16" s="112">
        <v>44319</v>
      </c>
      <c r="G16" s="113">
        <f t="shared" si="0"/>
        <v>2</v>
      </c>
    </row>
    <row r="17" spans="1:7" ht="18.5" x14ac:dyDescent="0.45">
      <c r="A17" s="110" t="s">
        <v>59</v>
      </c>
      <c r="B17" s="110" t="s">
        <v>60</v>
      </c>
      <c r="C17" s="110" t="s">
        <v>51</v>
      </c>
      <c r="D17" s="110" t="s">
        <v>43</v>
      </c>
      <c r="E17" s="111">
        <v>250000</v>
      </c>
      <c r="F17" s="112">
        <v>43851</v>
      </c>
      <c r="G17" s="113">
        <f t="shared" si="0"/>
        <v>1</v>
      </c>
    </row>
  </sheetData>
  <phoneticPr fontId="4" type="noConversion"/>
  <conditionalFormatting sqref="E2:E17">
    <cfRule type="top10" dxfId="56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A5" sqref="A1:D11"/>
    </sheetView>
  </sheetViews>
  <sheetFormatPr defaultRowHeight="14.5" x14ac:dyDescent="0.35"/>
  <cols>
    <col min="1" max="1" width="10.81640625" customWidth="1"/>
    <col min="2" max="2" width="15.7265625" customWidth="1"/>
    <col min="3" max="3" width="14" customWidth="1"/>
    <col min="4" max="4" width="14.54296875" style="70" customWidth="1"/>
  </cols>
  <sheetData>
    <row r="1" spans="1:4" x14ac:dyDescent="0.35">
      <c r="A1" s="2" t="s">
        <v>62</v>
      </c>
      <c r="B1" s="2" t="s">
        <v>63</v>
      </c>
      <c r="C1" s="2" t="s">
        <v>64</v>
      </c>
      <c r="D1" s="69" t="s">
        <v>65</v>
      </c>
    </row>
    <row r="2" spans="1:4" x14ac:dyDescent="0.35">
      <c r="A2" s="3">
        <v>2014</v>
      </c>
      <c r="B2" s="3">
        <v>20000</v>
      </c>
      <c r="C2" s="3">
        <v>6500</v>
      </c>
      <c r="D2" s="71">
        <v>250000</v>
      </c>
    </row>
    <row r="3" spans="1:4" x14ac:dyDescent="0.35">
      <c r="A3" s="3">
        <v>2017</v>
      </c>
      <c r="B3" s="3">
        <v>5000</v>
      </c>
      <c r="C3" s="3">
        <v>8500</v>
      </c>
      <c r="D3" s="71">
        <v>888888</v>
      </c>
    </row>
    <row r="4" spans="1:4" x14ac:dyDescent="0.35">
      <c r="A4" s="3">
        <v>2018</v>
      </c>
      <c r="B4" s="3">
        <v>40000</v>
      </c>
      <c r="C4" s="3">
        <v>25000</v>
      </c>
      <c r="D4" s="71">
        <v>450000</v>
      </c>
    </row>
    <row r="5" spans="1:4" x14ac:dyDescent="0.35">
      <c r="A5" s="3">
        <v>2019</v>
      </c>
      <c r="B5" s="3">
        <v>50000</v>
      </c>
      <c r="C5" s="3">
        <v>3600</v>
      </c>
      <c r="D5" s="71">
        <v>25000</v>
      </c>
    </row>
    <row r="6" spans="1:4" x14ac:dyDescent="0.35">
      <c r="A6" s="3">
        <v>2020</v>
      </c>
      <c r="B6" s="3">
        <v>600000</v>
      </c>
      <c r="C6" s="3">
        <v>45000</v>
      </c>
      <c r="D6" s="71">
        <v>65000</v>
      </c>
    </row>
    <row r="7" spans="1:4" x14ac:dyDescent="0.35">
      <c r="A7" s="3">
        <v>2021</v>
      </c>
      <c r="B7" s="3">
        <v>55000</v>
      </c>
      <c r="C7" s="3">
        <v>25000</v>
      </c>
      <c r="D7" s="71">
        <v>45000</v>
      </c>
    </row>
    <row r="8" spans="1:4" x14ac:dyDescent="0.35">
      <c r="A8" s="3">
        <v>2018</v>
      </c>
      <c r="B8" s="3">
        <v>5200</v>
      </c>
      <c r="C8" s="3">
        <v>47000</v>
      </c>
      <c r="D8" s="71">
        <v>450000</v>
      </c>
    </row>
    <row r="9" spans="1:4" x14ac:dyDescent="0.35">
      <c r="A9" s="3">
        <v>2017</v>
      </c>
      <c r="B9" s="3">
        <v>4200</v>
      </c>
      <c r="C9" s="3">
        <v>65000</v>
      </c>
      <c r="D9" s="71">
        <v>650000</v>
      </c>
    </row>
    <row r="10" spans="1:4" x14ac:dyDescent="0.35">
      <c r="A10" s="3">
        <v>2015</v>
      </c>
      <c r="B10" s="3">
        <v>10000</v>
      </c>
      <c r="C10" s="3">
        <v>45000</v>
      </c>
      <c r="D10" s="71">
        <v>45000</v>
      </c>
    </row>
    <row r="11" spans="1:4" x14ac:dyDescent="0.35">
      <c r="A11" s="3">
        <v>2016</v>
      </c>
      <c r="B11" s="3">
        <v>80000</v>
      </c>
      <c r="C11" s="3">
        <v>2500</v>
      </c>
      <c r="D11" s="71">
        <v>85000</v>
      </c>
    </row>
  </sheetData>
  <conditionalFormatting sqref="A2">
    <cfRule type="expression" dxfId="55" priority="8">
      <formula>"if(mod(row(),2)=0,""TRUE"",""FALSE"")"</formula>
    </cfRule>
    <cfRule type="expression" dxfId="54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3" priority="3">
      <formula>"if(mod(row(),2)=0,""TRUE"",""FALSE"")"</formula>
    </cfRule>
    <cfRule type="expression" dxfId="52" priority="5">
      <formula>"if(mod(row(),2)=0,""TRUE"",""FALSE"")"</formula>
    </cfRule>
  </conditionalFormatting>
  <conditionalFormatting sqref="A1:D1048576">
    <cfRule type="expression" dxfId="51" priority="1">
      <formula>"if(mod(row(),2=0),""TRUE"",""FALSE"")"</formula>
    </cfRule>
    <cfRule type="expression" dxfId="50" priority="2">
      <formula>"if(mod(row(),2)=0,""TRUE"",""FALSE"")"</formula>
    </cfRule>
  </conditionalFormatting>
  <conditionalFormatting sqref="A2:D11">
    <cfRule type="expression" dxfId="49" priority="7">
      <formula>"if(mod(row(),2)=0,""TRUE"",""FALSE"")"</formula>
    </cfRule>
  </conditionalFormatting>
  <conditionalFormatting sqref="F9">
    <cfRule type="expression" dxfId="48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8"/>
  <sheetViews>
    <sheetView workbookViewId="0">
      <selection activeCell="F19" sqref="F19"/>
    </sheetView>
  </sheetViews>
  <sheetFormatPr defaultRowHeight="14.5" x14ac:dyDescent="0.35"/>
  <cols>
    <col min="1" max="1" width="11.453125" customWidth="1"/>
    <col min="2" max="2" width="12.81640625" customWidth="1"/>
    <col min="3" max="3" width="13.26953125" customWidth="1"/>
    <col min="4" max="4" width="15.54296875" customWidth="1"/>
    <col min="5" max="5" width="13.26953125" customWidth="1"/>
  </cols>
  <sheetData>
    <row r="1" spans="1:5" x14ac:dyDescent="0.35">
      <c r="A1" s="2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35">
      <c r="A2" s="3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35">
      <c r="A3" s="3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35">
      <c r="A4" s="3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35">
      <c r="A5" s="3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35">
      <c r="A6" s="3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35">
      <c r="A7" s="3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35">
      <c r="A8" s="3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35">
      <c r="A9" s="3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35">
      <c r="A10" s="3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35">
      <c r="A11" s="3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35">
      <c r="B12">
        <v>2000</v>
      </c>
    </row>
    <row r="18" spans="6:6" x14ac:dyDescent="0.35">
      <c r="F18" t="s">
        <v>124</v>
      </c>
    </row>
  </sheetData>
  <conditionalFormatting sqref="A1:A11">
    <cfRule type="expression" dxfId="47" priority="20">
      <formula>"if(mod(row(),2=0),""TRUE"",""FALSE"")"</formula>
    </cfRule>
    <cfRule type="expression" dxfId="46" priority="21">
      <formula>"if(mod(row(),2)=0,""TRUE"",""FALSE"")"</formula>
    </cfRule>
    <cfRule type="expression" dxfId="45" priority="22">
      <formula>"if(mod(row(),2)=0,""TRUE"",""FALSE"")"</formula>
    </cfRule>
    <cfRule type="expression" dxfId="44" priority="24">
      <formula>"if(mod(row(),2)=0,""TRUE"",""FALSE"")"</formula>
    </cfRule>
  </conditionalFormatting>
  <conditionalFormatting sqref="A2">
    <cfRule type="expression" dxfId="43" priority="27">
      <formula>"if(mod(row(),2=0,""TRUE"",""FALSE"")"</formula>
    </cfRule>
    <cfRule type="expression" priority="28">
      <formula>"if(mod(row(),2=0,""TRUE"",""FALSE"")"</formula>
    </cfRule>
  </conditionalFormatting>
  <conditionalFormatting sqref="A2:A11">
    <cfRule type="expression" dxfId="42" priority="25">
      <formula>"if(mod(row(),2)=0,""TRUE"",""FALSE"")"</formula>
    </cfRule>
  </conditionalFormatting>
  <conditionalFormatting sqref="B2:C12">
    <cfRule type="cellIs" dxfId="41" priority="6" operator="greaterThan">
      <formula>5000</formula>
    </cfRule>
    <cfRule type="cellIs" dxfId="40" priority="7" operator="lessThanOrEqual">
      <formula>5000</formula>
    </cfRule>
  </conditionalFormatting>
  <conditionalFormatting sqref="D2:D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{A8EC01D4-C0A0-4589-89B7-7BF96C2C0A27}</x14:id>
        </ext>
      </extLst>
    </cfRule>
  </conditionalFormatting>
  <conditionalFormatting sqref="D12:D1048576"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2:E11">
    <cfRule type="expression" dxfId="39" priority="4">
      <formula>LEFT($E$2:$E$11,1)="N"</formula>
    </cfRule>
  </conditionalFormatting>
  <conditionalFormatting sqref="E12:E16 E28:E1048576">
    <cfRule type="containsText" dxfId="38" priority="17" operator="containsText" text="a">
      <formula>NOT(ISERROR(SEARCH("a",E12)))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EC01D4-C0A0-4589-89B7-7BF96C2C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85FD-741A-4123-9522-FF4C847466BB}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3" spans="1:2" x14ac:dyDescent="0.35">
      <c r="A3" s="98" t="s">
        <v>119</v>
      </c>
      <c r="B3" t="s">
        <v>121</v>
      </c>
    </row>
    <row r="4" spans="1:2" x14ac:dyDescent="0.35">
      <c r="A4" s="99" t="s">
        <v>52</v>
      </c>
      <c r="B4">
        <v>900000</v>
      </c>
    </row>
    <row r="5" spans="1:2" x14ac:dyDescent="0.35">
      <c r="A5" s="99" t="s">
        <v>53</v>
      </c>
      <c r="B5">
        <v>599000</v>
      </c>
    </row>
    <row r="6" spans="1:2" x14ac:dyDescent="0.35">
      <c r="A6" s="99" t="s">
        <v>49</v>
      </c>
      <c r="B6">
        <v>1405000</v>
      </c>
    </row>
    <row r="7" spans="1:2" x14ac:dyDescent="0.35">
      <c r="A7" s="99" t="s">
        <v>51</v>
      </c>
      <c r="B7">
        <v>750000</v>
      </c>
    </row>
    <row r="8" spans="1:2" x14ac:dyDescent="0.35">
      <c r="A8" s="99" t="s">
        <v>50</v>
      </c>
      <c r="B8">
        <v>1050000</v>
      </c>
    </row>
    <row r="9" spans="1:2" x14ac:dyDescent="0.35">
      <c r="A9" s="99" t="s">
        <v>120</v>
      </c>
      <c r="B9">
        <v>4704000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8"/>
  <sheetViews>
    <sheetView topLeftCell="A3" workbookViewId="0">
      <selection activeCell="A7" sqref="A2:E18"/>
    </sheetView>
  </sheetViews>
  <sheetFormatPr defaultRowHeight="14.5" x14ac:dyDescent="0.35"/>
  <cols>
    <col min="1" max="1" width="18.7265625" customWidth="1"/>
    <col min="2" max="2" width="22.81640625" customWidth="1"/>
    <col min="3" max="4" width="14.26953125" customWidth="1"/>
    <col min="5" max="5" width="35" customWidth="1"/>
  </cols>
  <sheetData>
    <row r="1" spans="1:5" ht="18.5" x14ac:dyDescent="0.45">
      <c r="A1" s="7" t="s">
        <v>0</v>
      </c>
      <c r="B1" s="8" t="s">
        <v>1</v>
      </c>
      <c r="C1" s="8" t="s">
        <v>48</v>
      </c>
      <c r="D1" s="8" t="s">
        <v>39</v>
      </c>
      <c r="E1" s="9" t="s">
        <v>2</v>
      </c>
    </row>
    <row r="2" spans="1:5" ht="18.5" x14ac:dyDescent="0.45">
      <c r="A2" s="4" t="s">
        <v>18</v>
      </c>
      <c r="B2" s="1" t="s">
        <v>6</v>
      </c>
      <c r="C2" s="1" t="s">
        <v>49</v>
      </c>
      <c r="D2" s="1" t="s">
        <v>40</v>
      </c>
      <c r="E2" s="11">
        <v>650000</v>
      </c>
    </row>
    <row r="3" spans="1:5" ht="18.5" x14ac:dyDescent="0.45">
      <c r="A3" s="4" t="s">
        <v>3</v>
      </c>
      <c r="B3" s="1" t="s">
        <v>4</v>
      </c>
      <c r="C3" s="1" t="s">
        <v>50</v>
      </c>
      <c r="D3" s="1" t="s">
        <v>41</v>
      </c>
      <c r="E3" s="11">
        <v>100000</v>
      </c>
    </row>
    <row r="4" spans="1:5" ht="18.5" x14ac:dyDescent="0.45">
      <c r="A4" s="4" t="s">
        <v>7</v>
      </c>
      <c r="B4" s="1" t="s">
        <v>8</v>
      </c>
      <c r="C4" s="1" t="s">
        <v>51</v>
      </c>
      <c r="D4" s="1" t="s">
        <v>42</v>
      </c>
      <c r="E4" s="11">
        <v>150000</v>
      </c>
    </row>
    <row r="5" spans="1:5" ht="18.5" x14ac:dyDescent="0.45">
      <c r="A5" s="4" t="s">
        <v>5</v>
      </c>
      <c r="B5" s="1" t="s">
        <v>6</v>
      </c>
      <c r="C5" s="1" t="s">
        <v>52</v>
      </c>
      <c r="D5" s="1" t="s">
        <v>43</v>
      </c>
      <c r="E5" s="11">
        <v>250000</v>
      </c>
    </row>
    <row r="6" spans="1:5" ht="18.5" x14ac:dyDescent="0.45">
      <c r="A6" s="4" t="s">
        <v>19</v>
      </c>
      <c r="B6" s="1" t="s">
        <v>20</v>
      </c>
      <c r="C6" s="1" t="s">
        <v>53</v>
      </c>
      <c r="D6" s="1" t="s">
        <v>40</v>
      </c>
      <c r="E6" s="11">
        <v>49000</v>
      </c>
    </row>
    <row r="7" spans="1:5" ht="18.5" x14ac:dyDescent="0.45">
      <c r="A7" s="4" t="s">
        <v>19</v>
      </c>
      <c r="B7" s="1" t="s">
        <v>17</v>
      </c>
      <c r="C7" s="1" t="s">
        <v>49</v>
      </c>
      <c r="D7" s="1" t="s">
        <v>41</v>
      </c>
      <c r="E7" s="11">
        <v>55000</v>
      </c>
    </row>
    <row r="8" spans="1:5" ht="18.5" x14ac:dyDescent="0.45">
      <c r="A8" s="4" t="s">
        <v>11</v>
      </c>
      <c r="B8" s="1" t="s">
        <v>12</v>
      </c>
      <c r="C8" s="1" t="s">
        <v>50</v>
      </c>
      <c r="D8" s="1" t="s">
        <v>42</v>
      </c>
      <c r="E8" s="11">
        <v>450000</v>
      </c>
    </row>
    <row r="9" spans="1:5" ht="18.5" x14ac:dyDescent="0.45">
      <c r="A9" s="4" t="s">
        <v>9</v>
      </c>
      <c r="B9" s="1" t="s">
        <v>10</v>
      </c>
      <c r="C9" s="1" t="s">
        <v>51</v>
      </c>
      <c r="D9" s="1" t="s">
        <v>43</v>
      </c>
      <c r="E9" s="11">
        <v>300000</v>
      </c>
    </row>
    <row r="10" spans="1:5" ht="18.5" x14ac:dyDescent="0.45">
      <c r="A10" s="4" t="s">
        <v>15</v>
      </c>
      <c r="B10" s="1" t="s">
        <v>16</v>
      </c>
      <c r="C10" s="1" t="s">
        <v>52</v>
      </c>
      <c r="D10" s="1" t="s">
        <v>40</v>
      </c>
      <c r="E10" s="11">
        <v>650000</v>
      </c>
    </row>
    <row r="11" spans="1:5" ht="18.5" x14ac:dyDescent="0.45">
      <c r="A11" s="4" t="s">
        <v>13</v>
      </c>
      <c r="B11" s="1" t="s">
        <v>14</v>
      </c>
      <c r="C11" s="1" t="s">
        <v>53</v>
      </c>
      <c r="D11" s="1" t="s">
        <v>41</v>
      </c>
      <c r="E11" s="11">
        <v>550000</v>
      </c>
    </row>
    <row r="12" spans="1:5" ht="18.5" x14ac:dyDescent="0.45">
      <c r="A12" s="4" t="s">
        <v>44</v>
      </c>
      <c r="B12" s="1" t="s">
        <v>45</v>
      </c>
      <c r="C12" s="1" t="s">
        <v>49</v>
      </c>
      <c r="D12" s="1" t="s">
        <v>42</v>
      </c>
      <c r="E12" s="11">
        <v>450000</v>
      </c>
    </row>
    <row r="13" spans="1:5" ht="18.5" x14ac:dyDescent="0.45">
      <c r="A13" s="4" t="s">
        <v>46</v>
      </c>
      <c r="B13" s="1" t="s">
        <v>47</v>
      </c>
      <c r="C13" s="1" t="s">
        <v>50</v>
      </c>
      <c r="D13" s="1" t="s">
        <v>43</v>
      </c>
      <c r="E13" s="11">
        <v>350000</v>
      </c>
    </row>
    <row r="14" spans="1:5" ht="18.5" x14ac:dyDescent="0.45">
      <c r="A14" s="4" t="s">
        <v>54</v>
      </c>
      <c r="B14" s="1" t="s">
        <v>17</v>
      </c>
      <c r="C14" s="1" t="s">
        <v>49</v>
      </c>
      <c r="D14" s="1" t="s">
        <v>40</v>
      </c>
      <c r="E14" s="11">
        <v>250000</v>
      </c>
    </row>
    <row r="15" spans="1:5" ht="18.5" x14ac:dyDescent="0.45">
      <c r="A15" s="4" t="s">
        <v>55</v>
      </c>
      <c r="B15" s="1" t="s">
        <v>56</v>
      </c>
      <c r="C15" s="1" t="s">
        <v>50</v>
      </c>
      <c r="D15" s="1" t="s">
        <v>41</v>
      </c>
      <c r="E15" s="11">
        <v>150000</v>
      </c>
    </row>
    <row r="16" spans="1:5" ht="18.5" x14ac:dyDescent="0.45">
      <c r="A16" s="4" t="s">
        <v>57</v>
      </c>
      <c r="B16" s="1" t="s">
        <v>58</v>
      </c>
      <c r="C16" s="1" t="s">
        <v>51</v>
      </c>
      <c r="D16" s="1" t="s">
        <v>42</v>
      </c>
      <c r="E16" s="11">
        <v>50000</v>
      </c>
    </row>
    <row r="17" spans="1:5" ht="18.5" x14ac:dyDescent="0.45">
      <c r="A17" s="5" t="s">
        <v>59</v>
      </c>
      <c r="B17" s="6" t="s">
        <v>60</v>
      </c>
      <c r="C17" s="6" t="s">
        <v>51</v>
      </c>
      <c r="D17" s="6" t="s">
        <v>43</v>
      </c>
      <c r="E17" s="12">
        <v>250000</v>
      </c>
    </row>
    <row r="18" spans="1:5" ht="18.5" x14ac:dyDescent="0.45">
      <c r="A18" s="5" t="s">
        <v>66</v>
      </c>
      <c r="B18" s="6"/>
      <c r="C18" s="6"/>
      <c r="D18" s="6"/>
      <c r="E18" s="83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15"/>
  <sheetViews>
    <sheetView workbookViewId="0">
      <selection activeCell="B14" sqref="B14"/>
    </sheetView>
  </sheetViews>
  <sheetFormatPr defaultRowHeight="14.5" x14ac:dyDescent="0.35"/>
  <cols>
    <col min="1" max="1" width="19.81640625" customWidth="1"/>
    <col min="2" max="2" width="16.26953125" customWidth="1"/>
    <col min="3" max="3" width="13.7265625" customWidth="1"/>
    <col min="4" max="4" width="12.26953125" style="68" customWidth="1"/>
    <col min="6" max="6" width="12.54296875" customWidth="1"/>
    <col min="8" max="8" width="11.81640625" customWidth="1"/>
  </cols>
  <sheetData>
    <row r="1" spans="1:4" ht="15.5" x14ac:dyDescent="0.35">
      <c r="A1" s="46" t="s">
        <v>67</v>
      </c>
      <c r="B1" s="46" t="s">
        <v>68</v>
      </c>
      <c r="C1" s="46" t="s">
        <v>109</v>
      </c>
      <c r="D1" s="66" t="s">
        <v>110</v>
      </c>
    </row>
    <row r="2" spans="1:4" ht="15.5" x14ac:dyDescent="0.35">
      <c r="A2" s="65">
        <v>1</v>
      </c>
      <c r="B2" s="65" t="s">
        <v>69</v>
      </c>
      <c r="C2" s="65"/>
      <c r="D2" s="67" t="b">
        <v>0</v>
      </c>
    </row>
    <row r="3" spans="1:4" ht="15.5" x14ac:dyDescent="0.35">
      <c r="A3" s="65">
        <v>2</v>
      </c>
      <c r="B3" s="65" t="s">
        <v>70</v>
      </c>
      <c r="C3" s="65"/>
      <c r="D3" s="67" t="b">
        <v>0</v>
      </c>
    </row>
    <row r="4" spans="1:4" ht="15.5" x14ac:dyDescent="0.35">
      <c r="A4" s="65">
        <v>3</v>
      </c>
      <c r="B4" s="65" t="s">
        <v>71</v>
      </c>
      <c r="C4" s="65"/>
      <c r="D4" s="67" t="b">
        <v>1</v>
      </c>
    </row>
    <row r="5" spans="1:4" ht="15.5" x14ac:dyDescent="0.35">
      <c r="A5" s="65">
        <v>4</v>
      </c>
      <c r="B5" s="65" t="s">
        <v>72</v>
      </c>
      <c r="C5" s="65"/>
      <c r="D5" s="67" t="b">
        <v>0</v>
      </c>
    </row>
    <row r="6" spans="1:4" ht="15.5" x14ac:dyDescent="0.35">
      <c r="A6" s="65">
        <v>5</v>
      </c>
      <c r="B6" s="65" t="s">
        <v>73</v>
      </c>
      <c r="C6" s="65"/>
      <c r="D6" s="67" t="b">
        <v>0</v>
      </c>
    </row>
    <row r="7" spans="1:4" ht="15.5" x14ac:dyDescent="0.35">
      <c r="A7" s="65">
        <v>6</v>
      </c>
      <c r="B7" s="65" t="s">
        <v>74</v>
      </c>
      <c r="C7" s="65"/>
      <c r="D7" s="67" t="b">
        <v>1</v>
      </c>
    </row>
    <row r="8" spans="1:4" ht="15.5" x14ac:dyDescent="0.35">
      <c r="A8" s="65">
        <v>7</v>
      </c>
      <c r="B8" s="65" t="s">
        <v>75</v>
      </c>
      <c r="C8" s="65"/>
      <c r="D8" s="67" t="b">
        <v>1</v>
      </c>
    </row>
    <row r="9" spans="1:4" ht="15.5" x14ac:dyDescent="0.35">
      <c r="A9" s="65">
        <v>8</v>
      </c>
      <c r="B9" s="65" t="s">
        <v>76</v>
      </c>
      <c r="C9" s="65"/>
      <c r="D9" s="67" t="b">
        <v>1</v>
      </c>
    </row>
    <row r="10" spans="1:4" x14ac:dyDescent="0.35">
      <c r="A10" s="10">
        <f>SUM(A2:A9)</f>
        <v>36</v>
      </c>
    </row>
    <row r="11" spans="1:4" ht="15" thickBot="1" x14ac:dyDescent="0.4"/>
    <row r="12" spans="1:4" ht="21" x14ac:dyDescent="0.5">
      <c r="A12" s="47" t="s">
        <v>77</v>
      </c>
      <c r="B12" s="48">
        <f>COUNTA(B2:B9)</f>
        <v>8</v>
      </c>
    </row>
    <row r="13" spans="1:4" ht="21.5" thickBot="1" x14ac:dyDescent="0.55000000000000004">
      <c r="A13" s="49" t="s">
        <v>78</v>
      </c>
      <c r="B13" s="50">
        <f>COUNTIF(D2:D9,D4)</f>
        <v>4</v>
      </c>
    </row>
    <row r="14" spans="1:4" ht="42" customHeight="1" x14ac:dyDescent="0.35"/>
    <row r="15" spans="1:4" hidden="1" x14ac:dyDescent="0.35"/>
  </sheetData>
  <conditionalFormatting sqref="D1:D1048576">
    <cfRule type="cellIs" dxfId="37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50800</xdr:colOff>
                    <xdr:row>0</xdr:row>
                    <xdr:rowOff>146050</xdr:rowOff>
                  </from>
                  <to>
                    <xdr:col>2</xdr:col>
                    <xdr:colOff>850900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50800</xdr:colOff>
                    <xdr:row>1</xdr:row>
                    <xdr:rowOff>146050</xdr:rowOff>
                  </from>
                  <to>
                    <xdr:col>2</xdr:col>
                    <xdr:colOff>850900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50800</xdr:colOff>
                    <xdr:row>2</xdr:row>
                    <xdr:rowOff>146050</xdr:rowOff>
                  </from>
                  <to>
                    <xdr:col>2</xdr:col>
                    <xdr:colOff>850900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50800</xdr:colOff>
                    <xdr:row>3</xdr:row>
                    <xdr:rowOff>146050</xdr:rowOff>
                  </from>
                  <to>
                    <xdr:col>2</xdr:col>
                    <xdr:colOff>850900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50800</xdr:colOff>
                    <xdr:row>4</xdr:row>
                    <xdr:rowOff>146050</xdr:rowOff>
                  </from>
                  <to>
                    <xdr:col>2</xdr:col>
                    <xdr:colOff>850900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50800</xdr:colOff>
                    <xdr:row>5</xdr:row>
                    <xdr:rowOff>146050</xdr:rowOff>
                  </from>
                  <to>
                    <xdr:col>2</xdr:col>
                    <xdr:colOff>850900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50800</xdr:colOff>
                    <xdr:row>6</xdr:row>
                    <xdr:rowOff>146050</xdr:rowOff>
                  </from>
                  <to>
                    <xdr:col>2</xdr:col>
                    <xdr:colOff>850900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50800</xdr:colOff>
                    <xdr:row>7</xdr:row>
                    <xdr:rowOff>146050</xdr:rowOff>
                  </from>
                  <to>
                    <xdr:col>2</xdr:col>
                    <xdr:colOff>850900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50800</xdr:colOff>
                    <xdr:row>1</xdr:row>
                    <xdr:rowOff>146050</xdr:rowOff>
                  </from>
                  <to>
                    <xdr:col>2</xdr:col>
                    <xdr:colOff>850900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50800</xdr:colOff>
                    <xdr:row>4</xdr:row>
                    <xdr:rowOff>146050</xdr:rowOff>
                  </from>
                  <to>
                    <xdr:col>2</xdr:col>
                    <xdr:colOff>850900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50800</xdr:colOff>
                    <xdr:row>5</xdr:row>
                    <xdr:rowOff>146050</xdr:rowOff>
                  </from>
                  <to>
                    <xdr:col>2</xdr:col>
                    <xdr:colOff>850900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50800</xdr:colOff>
                    <xdr:row>6</xdr:row>
                    <xdr:rowOff>146050</xdr:rowOff>
                  </from>
                  <to>
                    <xdr:col>2</xdr:col>
                    <xdr:colOff>850900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50800</xdr:colOff>
                    <xdr:row>7</xdr:row>
                    <xdr:rowOff>146050</xdr:rowOff>
                  </from>
                  <to>
                    <xdr:col>2</xdr:col>
                    <xdr:colOff>850900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50800</xdr:colOff>
                    <xdr:row>4</xdr:row>
                    <xdr:rowOff>146050</xdr:rowOff>
                  </from>
                  <to>
                    <xdr:col>2</xdr:col>
                    <xdr:colOff>850900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50800</xdr:colOff>
                    <xdr:row>5</xdr:row>
                    <xdr:rowOff>146050</xdr:rowOff>
                  </from>
                  <to>
                    <xdr:col>2</xdr:col>
                    <xdr:colOff>850900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50800</xdr:colOff>
                    <xdr:row>6</xdr:row>
                    <xdr:rowOff>146050</xdr:rowOff>
                  </from>
                  <to>
                    <xdr:col>2</xdr:col>
                    <xdr:colOff>850900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50800</xdr:colOff>
                    <xdr:row>7</xdr:row>
                    <xdr:rowOff>146050</xdr:rowOff>
                  </from>
                  <to>
                    <xdr:col>2</xdr:col>
                    <xdr:colOff>850900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19050</xdr:rowOff>
                  </from>
                  <to>
                    <xdr:col>7</xdr:col>
                    <xdr:colOff>762000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184150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31750</xdr:rowOff>
                  </from>
                  <to>
                    <xdr:col>7</xdr:col>
                    <xdr:colOff>165100</xdr:colOff>
                    <xdr:row>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Sheet1</vt:lpstr>
      <vt:lpstr>Q3</vt:lpstr>
      <vt:lpstr>Q4</vt:lpstr>
      <vt:lpstr>Q5</vt:lpstr>
      <vt:lpstr>Sheet2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Uppal,S,Sagar,CSC2G R</cp:lastModifiedBy>
  <dcterms:created xsi:type="dcterms:W3CDTF">2021-10-22T07:52:42Z</dcterms:created>
  <dcterms:modified xsi:type="dcterms:W3CDTF">2024-03-11T09:35:37Z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2024-03-03T17:08:53Z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2a632cb3-15ba-4634-a6c9-82ccaa65fc78</vt:lpwstr>
  </property>
  <property fmtid="{D5CDD505-2E9C-101B-9397-08002B2CF9AE}" pid="8" name="MSIP_Label_55818d02-8d25-4bb9-b27c-e4db64670887_ContentBits">
    <vt:lpwstr>0</vt:lpwstr>
  </property>
</Properties>
</file>