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essica.greaves\Desktop\Integration\Columbus NA\Final Templates\"/>
    </mc:Choice>
  </mc:AlternateContent>
  <bookViews>
    <workbookView xWindow="0" yWindow="0" windowWidth="28800" windowHeight="12435" tabRatio="763" firstSheet="2" activeTab="2"/>
  </bookViews>
  <sheets>
    <sheet name="Go! Internal" sheetId="1" state="hidden" r:id="rId1"/>
    <sheet name="Lookup Data" sheetId="2" state="hidden" r:id="rId2"/>
    <sheet name="Home" sheetId="37" r:id="rId3"/>
    <sheet name="IS - Actual YTD" sheetId="30" r:id="rId4"/>
    <sheet name="IS - Actual vs Prior" sheetId="31" r:id="rId5"/>
    <sheet name="IS - Actual vs Budget" sheetId="32" r:id="rId6"/>
    <sheet name="IS - Actual vs Prior Template" sheetId="38" r:id="rId7"/>
    <sheet name="Missing Accounts" sheetId="13" r:id="rId8"/>
  </sheets>
  <definedNames>
    <definedName name="ALC_DRILL_1">"GL Transactions by Account Drill 2-0 (SP60 - SQL)||SP60-SQL-XL02-2-0||ACCOUNTNO;XLGENIE_CURRENT_PERIOD;SelectedYear;CompanyNo||IS - Actual Budget Prior - IFRS||1"</definedName>
    <definedName name="ALCHEMEX_DRILL_SET">"GL_001"</definedName>
    <definedName name="AutoRefresh">'Lookup Data'!$D$2:$D$32</definedName>
    <definedName name="AutoRefresh1">'IS - Actual YTD'!$D$4:$D$7</definedName>
    <definedName name="AutoRefresh2">'IS - Actual vs Prior'!$D$4:$D$6</definedName>
    <definedName name="AutoRefresh3">'IS - Actual vs Budget'!$D$4:$D$7</definedName>
    <definedName name="AutoRefresh4">'IS - Actual vs Prior Template'!$G$11:$H$13</definedName>
    <definedName name="AutoRefresh5">'IS - Actual vs Prior Template'!$D$4:$D$6</definedName>
    <definedName name="AutoRefresh6">'IS - Actual vs Budget'!$F$14:$G$28</definedName>
    <definedName name="AutoRefresh7">'IS - Actual vs Prior'!$F$11:$G$27</definedName>
    <definedName name="AutoRefresh8">'IS - Actual YTD'!$E$12:$E$26</definedName>
    <definedName name="B">'Go! Internal'!$A$2</definedName>
    <definedName name="CellContents">_xlfn.FORMULATEXT(INDIRECT(ADDRESS(ROW(), COLUMN())))</definedName>
    <definedName name="Companies">'Lookup Data'!$A$2:$A$39</definedName>
    <definedName name="CompaniesBudgets">'Lookup Data'!$E$2:$G$39</definedName>
    <definedName name="CompaniesTemplate">'Lookup Data'!$A$2:INDEX('Lookup Data'!$A$2:$A$40,COUNTA('Lookup Data'!$A$2:$A$40))</definedName>
    <definedName name="Decimal">'Go! Internal'!$A$6</definedName>
    <definedName name="Delimiter">'Go! Internal'!$A$4</definedName>
    <definedName name="ENG_BI_CORE_LOCATION">"C:\Program Files (x86)\Sage\Sage 300 ERP\BX62A\"</definedName>
    <definedName name="ENG_BI_EXE_FULL_PATH">"C:\Program Files (x86)\Sage\Sage 300 ERP\BX62A\BICORE.EXE"</definedName>
    <definedName name="ENG_BI_EXE_NAME" hidden="1">"BICORE.EXE"</definedName>
    <definedName name="ENG_BI_EXEC_CMD_ARGS" hidden="1">"03304607806507208207308704104507303704607512708407308306508709109606708806907006608306908207308707612512707306708509308007306605313413009611212310611910211610507306609207808209007408306211905105205310511805612612310411311511011810112110107707506706908"</definedName>
    <definedName name="ENG_BI_EXEC_CMD_ARGS_2" hidden="1">"90660770830710651200971181121110991341240961171141091230971251100680700900840700860611191021251321021131141141190981211010720710800740920830910840830690650830710870650860650510510580600500590510630540520610680510530640510580630500540570590590580490590"</definedName>
    <definedName name="ENG_BI_EXEC_CMD_ARGS_3" hidden="1">"60053060055053054064049060057059053061052060053052054064049066059060054059060058056059054056048068059050052064052050063049061058059059058049059059052060055055055064049061066059054057055126127095116122098117112100076074079072072079072074061110119125127"</definedName>
    <definedName name="ENG_BI_EXEC_CMD_ARGS_4" hidden="1">"100113118102108109104065076074081065076069067089089084074061062134123099117118099112105103070067076087066067085080072084078089088069091070065072082074079129123083087068078089070068089066083070077087066049134"</definedName>
    <definedName name="ENG_BI_GEN_LIC" hidden="1">"0"</definedName>
    <definedName name="ENG_BI_GEN_LIC_WS" hidden="1">"True"</definedName>
    <definedName name="ENG_BI_LANG_CODE" hidden="1">"en"</definedName>
    <definedName name="ENG_BI_LBI" hidden="1">"O2VPZ6UULC"</definedName>
    <definedName name="ENG_BI_PROFILE_PATH" localSheetId="5" hidden="1">"C:\ProgramData\Alchemex\AlchemexSmartReporting\MetaData\ReportDesignerAdd-In S300SQL IncomeStatement 1-0-2\BICORE_profiler_20130604_110426.csv"</definedName>
    <definedName name="ENG_BI_PROFILE_PATH" localSheetId="4" hidden="1">"C:\ProgramData\Alchemex\AlchemexSmartReporting\MetaData\ReportDesignerAdd-In S300SQL IncomeStatement 1-0-2\BICORE_profiler_20130604_110426.csv"</definedName>
    <definedName name="ENG_BI_PROFILE_PATH" localSheetId="6" hidden="1">"C:\ProgramData\Alchemex\AlchemexSmartReporting\MetaData\ReportDesignerAdd-In S300SQL IncomeStatement 1-0-2\BICORE_profiler_20130604_110426.csv"</definedName>
    <definedName name="ENG_BI_PROFILE_PATH" localSheetId="3" hidden="1">"C:\ProgramData\Alchemex\AlchemexSmartReporting\MetaData\ReportDesignerAdd-In S300SQL IncomeStatement 1-0-2\BICORE_profiler_20130604_110426.csv"</definedName>
    <definedName name="ENG_BI_PROFILE_PATH" hidden="1">"C:\ProgramData\Alchemex\AlchemexSmartReporting\MetaData\Financial Income Statement S300SQL 1-0\BICORE_profiler_20130618_190845.csv"</definedName>
    <definedName name="ENG_BI_REPOS_FILE" hidden="1">"C:\Program Files (x86)\Sage\Sage 300 ERP\BXDATA\SQL\alchemex.svd"</definedName>
    <definedName name="ENG_BI_REPOS_PATH" hidden="1">"C:\Program Files (x86)\Sage\Sage 300 ERP\BXDATA\SQL\"</definedName>
    <definedName name="ENG_BI_TLA" hidden="1">"43;232;61;140;258;236;90;48;67;37;95;167;21;46;265;53;258;156;248;61;269;80;62;25;241;186;265;177;182;58;266;245"</definedName>
    <definedName name="ENG_BI_TLA2" hidden="1">"161;29;159;161;72;197;165;62;216;174;245;130;167;202;80;118;85;211;131;187;207;208;122;124;127;48;53;255;195;176;151;230"</definedName>
    <definedName name="FiscalYears">'Lookup Data'!$B$2:$B$39</definedName>
    <definedName name="FiscalYearsTemplate">'Lookup Data'!$B$2:INDEX('Lookup Data'!$B$2:$B$40,COUNTA('Lookup Data'!$B$2:$B$40))</definedName>
    <definedName name="GL_001">"General Ledger Transactions||X3v6-XL02-2-1||PARAM_COA;PARAM_LEDGTYPE;PARAM_LANG;PARAM_YR;PARAM_CURTYPE;PARAM_CURNCY;PARAM_ROE;XLGENIE_CURRENT_PERIOD;7||ActiveSheet||1"</definedName>
    <definedName name="GroupCode" localSheetId="4">'IS - Actual vs Prior'!$C$13:$C$27</definedName>
    <definedName name="GroupCode" localSheetId="6">'IS - Actual vs Prior Template'!$C$13:$C$27</definedName>
    <definedName name="INFO_BI_EXE_NAME" hidden="1">"BICORE.EXE"</definedName>
    <definedName name="INFO_EXE_SERVER_PATH" hidden="1">"C:\Program Files (x86)\Sage\Sage 300 ERP\BX62A\BICORE.EXE"</definedName>
    <definedName name="INFO_INSTANCE_ID" hidden="1">"0"</definedName>
    <definedName name="INFO_INSTANCE_NAME" localSheetId="5" hidden="1">"ReportDesignerAdd-In S300SQL IncomeStatement 1-0-2_20130604_11_04_02_044.xls"</definedName>
    <definedName name="INFO_INSTANCE_NAME" localSheetId="4" hidden="1">"ReportDesignerAdd-In S300SQL IncomeStatement 1-0-2_20130604_11_04_02_044.xls"</definedName>
    <definedName name="INFO_INSTANCE_NAME" localSheetId="6" hidden="1">"ReportDesignerAdd-In S300SQL IncomeStatement 1-0-2_20130604_11_04_02_044.xls"</definedName>
    <definedName name="INFO_INSTANCE_NAME" localSheetId="3" hidden="1">"ReportDesignerAdd-In S300SQL IncomeStatement 1-0-2_20130604_11_04_02_044.xls"</definedName>
    <definedName name="INFO_INSTANCE_NAME" hidden="1">"Financial Income Statement S300SQL 1-0-0_20130605_11_27_28_2727.xls"</definedName>
    <definedName name="INFO_REPORT_CODE" localSheetId="5" hidden="1">"S300-SQL-AI20-1-0"</definedName>
    <definedName name="INFO_REPORT_CODE" localSheetId="4" hidden="1">"S300-SQL-AI20-1-0"</definedName>
    <definedName name="INFO_REPORT_CODE" localSheetId="6" hidden="1">"S300-SQL-AI20-1-0"</definedName>
    <definedName name="INFO_REPORT_CODE" localSheetId="3" hidden="1">"S300-SQL-AI20-1-0"</definedName>
    <definedName name="INFO_REPORT_CODE" hidden="1">"S300-SQL-AI25-1-0"</definedName>
    <definedName name="INFO_REPORT_ID" hidden="1">"12"</definedName>
    <definedName name="INFO_REPORT_NAME" localSheetId="5" hidden="1">"ReportDesignerAdd-In S300SQL IncomeStatement 1-0-2"</definedName>
    <definedName name="INFO_REPORT_NAME" localSheetId="4" hidden="1">"ReportDesignerAdd-In S300SQL IncomeStatement 1-0-2"</definedName>
    <definedName name="INFO_REPORT_NAME" localSheetId="6" hidden="1">"ReportDesignerAdd-In S300SQL IncomeStatement 1-0-2"</definedName>
    <definedName name="INFO_REPORT_NAME" localSheetId="3" hidden="1">"ReportDesignerAdd-In S300SQL IncomeStatement 1-0-2"</definedName>
    <definedName name="INFO_REPORT_NAME" hidden="1">"Financial Income Statement S300SQL 1-0-0"</definedName>
    <definedName name="INFO_RUN_USER" hidden="1">""</definedName>
    <definedName name="INFO_RUN_WORKSTATION" hidden="1">"S300IM1"</definedName>
    <definedName name="MissingAccounts">'Missing Accounts'!$B$4:$H$600</definedName>
    <definedName name="Periods">'Lookup Data'!$C$2:$C$13</definedName>
    <definedName name="_xlnm.Print_Area" localSheetId="5">'IS - Actual vs Budget'!$C$1:$J$28</definedName>
    <definedName name="_xlnm.Print_Area" localSheetId="4">'IS - Actual vs Prior'!$C$1:$J$27</definedName>
    <definedName name="_xlnm.Print_Area" localSheetId="3">'IS - Actual YTD'!$C$1:$L$27</definedName>
    <definedName name="SV_AUTO_CONN_CATALOG" hidden="1">"saminc"</definedName>
    <definedName name="SV_AUTO_CONN_SERVER" hidden="1">"s300im1"</definedName>
    <definedName name="SV_DBTYPE">"5"</definedName>
    <definedName name="SV_ENCPT_AUTO_CONN_PASSWORD" hidden="1">"083096084083070086065116117119052116100"</definedName>
    <definedName name="SV_ENCPT_AUTO_CONN_USER" hidden="1">"095094088070084121098"</definedName>
    <definedName name="SV_ENCPT_LOGON_PWD" hidden="1">"078104085088070"</definedName>
    <definedName name="SV_ENCPT_LOGON_USER" hidden="1">"095094088070084071069078075078"</definedName>
    <definedName name="SV_REPORT_CODE">"S300-SQL-AI25-1-0"</definedName>
    <definedName name="SV_REPORT_ID">"12"</definedName>
    <definedName name="SV_REPORT_NAME">"Financial Income Statement S300SQL 1-0"</definedName>
    <definedName name="SV_REPOSCODE">""</definedName>
    <definedName name="SV_SOLUTION_ID">"33"</definedName>
    <definedName name="SV_TENANT_CODE">"SAMINC"</definedName>
    <definedName name="XLGENIE_CURRENT_PERIOD">12</definedName>
    <definedName name="XLGENIE_GLOBAL_CURRENT_PERIOD">7</definedName>
    <definedName name="XLGENIE_GLOBAL_PIVOT_ALLWORD">"(All)"</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31" l="1"/>
  <c r="E25" i="30"/>
  <c r="E22" i="30"/>
  <c r="E16" i="30"/>
  <c r="E17" i="30"/>
  <c r="E18" i="30"/>
  <c r="E19" i="30"/>
  <c r="E12" i="30"/>
  <c r="E13" i="30"/>
  <c r="G13" i="31"/>
  <c r="G14" i="31"/>
  <c r="F26" i="31"/>
  <c r="G26" i="31"/>
  <c r="F23" i="31"/>
  <c r="G23" i="31"/>
  <c r="F17" i="31"/>
  <c r="G17" i="31"/>
  <c r="F18" i="31"/>
  <c r="G18" i="31"/>
  <c r="F19" i="31"/>
  <c r="G19" i="31"/>
  <c r="F20" i="31"/>
  <c r="G20" i="31"/>
  <c r="F13" i="31"/>
  <c r="F14" i="31"/>
  <c r="F27" i="32"/>
  <c r="G27" i="32"/>
  <c r="F24" i="32"/>
  <c r="G24" i="32"/>
  <c r="F18" i="32"/>
  <c r="G18" i="32"/>
  <c r="F19" i="32"/>
  <c r="G19" i="32"/>
  <c r="F20" i="32"/>
  <c r="G20" i="32"/>
  <c r="F21" i="32"/>
  <c r="G21" i="32"/>
  <c r="F14" i="32"/>
  <c r="G14" i="32"/>
  <c r="F15" i="32"/>
  <c r="G15" i="32"/>
  <c r="D5" i="38"/>
  <c r="D6" i="38"/>
  <c r="G13" i="38"/>
  <c r="H13" i="38"/>
  <c r="D5" i="32"/>
  <c r="D6" i="32"/>
  <c r="D7" i="32"/>
  <c r="D5" i="31"/>
  <c r="D6" i="31"/>
  <c r="D5" i="30"/>
  <c r="D6" i="30"/>
  <c r="D7" i="30"/>
  <c r="D4" i="38" l="1"/>
  <c r="G11" i="38"/>
  <c r="C2" i="38" l="1"/>
  <c r="F15" i="31" l="1"/>
  <c r="I21" i="32"/>
  <c r="I15" i="32"/>
  <c r="G16" i="32"/>
  <c r="G22" i="32" s="1"/>
  <c r="G25" i="32" s="1"/>
  <c r="G28" i="32" s="1"/>
  <c r="I20" i="32"/>
  <c r="I17" i="31"/>
  <c r="I19" i="31"/>
  <c r="I19" i="32"/>
  <c r="G15" i="31"/>
  <c r="G21" i="31" s="1"/>
  <c r="G24" i="31" s="1"/>
  <c r="G27" i="31" s="1"/>
  <c r="I18" i="32"/>
  <c r="E14" i="30"/>
  <c r="E20" i="30" s="1"/>
  <c r="E23" i="30" s="1"/>
  <c r="E26" i="30" s="1"/>
  <c r="I14" i="32"/>
  <c r="F16" i="32"/>
  <c r="I13" i="31"/>
  <c r="I20" i="31"/>
  <c r="I27" i="32"/>
  <c r="I14" i="31"/>
  <c r="I23" i="31"/>
  <c r="I18" i="31"/>
  <c r="I24" i="32"/>
  <c r="I26" i="31"/>
  <c r="D4" i="32"/>
  <c r="D4" i="31"/>
  <c r="D4" i="30"/>
  <c r="J13" i="38" l="1"/>
  <c r="K13" i="38" s="1"/>
  <c r="I15" i="31"/>
  <c r="F21" i="31"/>
  <c r="F22" i="32"/>
  <c r="I16" i="32"/>
  <c r="C2" i="32"/>
  <c r="C2" i="31"/>
  <c r="C2" i="30"/>
  <c r="I22" i="32" l="1"/>
  <c r="F25" i="32"/>
  <c r="I21" i="31"/>
  <c r="F24" i="31"/>
  <c r="J13" i="31"/>
  <c r="J17" i="31"/>
  <c r="J26" i="31"/>
  <c r="J14" i="31"/>
  <c r="J18" i="31"/>
  <c r="J20" i="31"/>
  <c r="J23" i="31"/>
  <c r="J19" i="31"/>
  <c r="J14" i="32"/>
  <c r="J15" i="32"/>
  <c r="J18" i="32"/>
  <c r="J19" i="32"/>
  <c r="J20" i="32"/>
  <c r="J21" i="32"/>
  <c r="J24" i="32"/>
  <c r="J27" i="32"/>
  <c r="F16" i="30"/>
  <c r="F22" i="30"/>
  <c r="F19" i="30"/>
  <c r="F12" i="30"/>
  <c r="F18" i="30"/>
  <c r="F13" i="30"/>
  <c r="F17" i="30"/>
  <c r="F25" i="30"/>
  <c r="I25" i="32" l="1"/>
  <c r="F28" i="32"/>
  <c r="I28" i="32" s="1"/>
  <c r="I24" i="31"/>
  <c r="F27" i="31"/>
  <c r="J16" i="32"/>
  <c r="J15" i="31"/>
  <c r="F14" i="30"/>
  <c r="J22" i="32" l="1"/>
  <c r="J21" i="31"/>
  <c r="F20" i="30"/>
  <c r="J28" i="32" l="1"/>
  <c r="J25" i="32"/>
  <c r="J24" i="31"/>
  <c r="F23" i="30"/>
  <c r="F26" i="30"/>
  <c r="A6" i="1"/>
  <c r="A4" i="1"/>
  <c r="I27" i="31" l="1"/>
  <c r="J27" i="31" s="1"/>
</calcChain>
</file>

<file path=xl/sharedStrings.xml><?xml version="1.0" encoding="utf-8"?>
<sst xmlns="http://schemas.openxmlformats.org/spreadsheetml/2006/main" count="169" uniqueCount="88">
  <si>
    <t>Bound Cell</t>
  </si>
  <si>
    <t>Delimiter</t>
  </si>
  <si>
    <t>Decimal</t>
  </si>
  <si>
    <t>Companies</t>
  </si>
  <si>
    <t>Fiscal Years</t>
  </si>
  <si>
    <t>Periods</t>
  </si>
  <si>
    <t>Formulas Ranges</t>
  </si>
  <si>
    <t>Missing Accounts</t>
  </si>
  <si>
    <t>Cost of Sales</t>
  </si>
  <si>
    <t>Gross Profit</t>
  </si>
  <si>
    <t>Current Year</t>
  </si>
  <si>
    <t>Account Description</t>
  </si>
  <si>
    <t>If you ever need to check if there are accounts missing from your financial reports, use the Missing Accounts feature and look here.</t>
  </si>
  <si>
    <t>Company Name</t>
  </si>
  <si>
    <t>Account Number</t>
  </si>
  <si>
    <t>Account Type</t>
  </si>
  <si>
    <t>Companies Budgets</t>
  </si>
  <si>
    <t>Budgets</t>
  </si>
  <si>
    <t>Budgets ID</t>
  </si>
  <si>
    <t>Current Period:</t>
  </si>
  <si>
    <t>Company:</t>
  </si>
  <si>
    <t>Currency:</t>
  </si>
  <si>
    <t>Currency Type:</t>
  </si>
  <si>
    <t>F</t>
  </si>
  <si>
    <t>Revenue</t>
  </si>
  <si>
    <t>Other Revenue</t>
  </si>
  <si>
    <t>Other Expenses</t>
  </si>
  <si>
    <t>Depreciation Expense</t>
  </si>
  <si>
    <t>Interest Expense</t>
  </si>
  <si>
    <t>Gains and Losses</t>
  </si>
  <si>
    <t>Income Taxes</t>
  </si>
  <si>
    <t>Actual</t>
  </si>
  <si>
    <t>Budget</t>
  </si>
  <si>
    <t>Current Year:</t>
  </si>
  <si>
    <t>GroupCode</t>
  </si>
  <si>
    <t>GroupName</t>
  </si>
  <si>
    <t>YTD</t>
  </si>
  <si>
    <t>140</t>
  </si>
  <si>
    <t>150</t>
  </si>
  <si>
    <t>160</t>
  </si>
  <si>
    <t>170</t>
  </si>
  <si>
    <t>180</t>
  </si>
  <si>
    <t>190</t>
  </si>
  <si>
    <t>Earning (Loss) From Operation</t>
  </si>
  <si>
    <t>200</t>
  </si>
  <si>
    <t>Earnings (Loss) Before Tax</t>
  </si>
  <si>
    <t>210</t>
  </si>
  <si>
    <t>Net Income (Loss)</t>
  </si>
  <si>
    <t>Variance</t>
  </si>
  <si>
    <t>Amount</t>
  </si>
  <si>
    <t>Percentage</t>
  </si>
  <si>
    <t>Budget Set:</t>
  </si>
  <si>
    <t>01</t>
  </si>
  <si>
    <t>AutoRefresh1</t>
  </si>
  <si>
    <t>AutoRefresh2</t>
  </si>
  <si>
    <t>AutoRefresh3</t>
  </si>
  <si>
    <t>ç</t>
  </si>
  <si>
    <t>Facebook</t>
  </si>
  <si>
    <t>Twitter</t>
  </si>
  <si>
    <t>LinkedIn</t>
  </si>
  <si>
    <t>YouTube</t>
  </si>
  <si>
    <t>Please select values from the drop down lists for both current year and prior year. Your values will be updated once you have refreshed.</t>
  </si>
  <si>
    <t>Sage Intelligence Community</t>
  </si>
  <si>
    <t>|</t>
  </si>
  <si>
    <t>Blog</t>
  </si>
  <si>
    <t>Knowledgebase</t>
  </si>
  <si>
    <t>Support</t>
  </si>
  <si>
    <t xml:space="preserve"> View Standard Reports:</t>
  </si>
  <si>
    <t>Follow us</t>
  </si>
  <si>
    <t>IS - Actual YTD</t>
  </si>
  <si>
    <t>IS - Actual vs Prior</t>
  </si>
  <si>
    <t>IS Actual vs Budget</t>
  </si>
  <si>
    <t>Account</t>
  </si>
  <si>
    <t>Structure Code</t>
  </si>
  <si>
    <t>1000</t>
  </si>
  <si>
    <t>Acc</t>
  </si>
  <si>
    <t>Please select values from the drop down lists for all required cells. Row 13 has been entered as an example.  The Account Number, Account Description and Structure Code should therefore be updated with your account details.  Your values will be updated once you have refreshed.</t>
  </si>
  <si>
    <t>StructureCode</t>
  </si>
  <si>
    <t>AccountGroupName</t>
  </si>
  <si>
    <t>GroupCategoryDescription</t>
  </si>
  <si>
    <t>Actual vs Prior Template</t>
  </si>
  <si>
    <t>Please select values from the drop down lists for the current year. Your values will be updated once you have refreshed.</t>
  </si>
  <si>
    <t>AutoRefresh4</t>
  </si>
  <si>
    <t>AutoRefresh5</t>
  </si>
  <si>
    <t>AutoRefresh6</t>
  </si>
  <si>
    <t>AutoRefresh7</t>
  </si>
  <si>
    <t>AutoRefresh8</t>
  </si>
  <si>
    <t>SAMLTD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</si>
</sst>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0.00;\(#,##0.00\)"/>
    <numFmt numFmtId="166" formatCode="###0.00%;\(###0.00%\)"/>
  </numFmts>
  <fonts count="39" x14ac:knownFonts="1">
    <font>
      <sz val="10"/>
      <color theme="1"/>
      <name val="Segoe U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Segoe UI"/>
      <family val="2"/>
    </font>
    <font>
      <sz val="11"/>
      <color theme="0"/>
      <name val="Segoe UI"/>
      <family val="2"/>
    </font>
    <font>
      <sz val="10"/>
      <color theme="1"/>
      <name val="Segoe UI"/>
      <family val="2"/>
    </font>
    <font>
      <sz val="26"/>
      <color theme="1"/>
      <name val="Segoe UI"/>
      <family val="2"/>
    </font>
    <font>
      <b/>
      <sz val="12"/>
      <color theme="1"/>
      <name val="Calibri"/>
      <family val="2"/>
      <scheme val="minor"/>
    </font>
    <font>
      <sz val="10"/>
      <color rgb="FF4D4F53"/>
      <name val="Segoe UI"/>
      <family val="2"/>
    </font>
    <font>
      <sz val="26"/>
      <color rgb="FF4D4F53"/>
      <name val="Segoe UI Semibold"/>
      <family val="2"/>
    </font>
    <font>
      <sz val="24"/>
      <color rgb="FF4D4F53"/>
      <name val="Segoe UI Semibold"/>
      <family val="2"/>
    </font>
    <font>
      <sz val="11"/>
      <color rgb="FF4D4F53"/>
      <name val="Segoe UI"/>
      <family val="2"/>
    </font>
    <font>
      <sz val="11"/>
      <color theme="0"/>
      <name val="Arial"/>
      <family val="2"/>
    </font>
    <font>
      <sz val="10"/>
      <color rgb="FF4D4F53"/>
      <name val="Arial"/>
      <family val="2"/>
    </font>
    <font>
      <sz val="11"/>
      <color rgb="FF69923A"/>
      <name val="Arial"/>
      <family val="2"/>
    </font>
    <font>
      <sz val="10"/>
      <color theme="1"/>
      <name val="Arial"/>
      <family val="2"/>
    </font>
    <font>
      <b/>
      <sz val="11"/>
      <color rgb="FF4D4F53"/>
      <name val="Arial"/>
      <family val="2"/>
    </font>
    <font>
      <sz val="11"/>
      <color rgb="FF4D4F53"/>
      <name val="Arial"/>
      <family val="2"/>
    </font>
    <font>
      <sz val="11"/>
      <color theme="1"/>
      <name val="Arial"/>
      <family val="2"/>
    </font>
    <font>
      <sz val="10"/>
      <color rgb="FF69923A"/>
      <name val="Arial"/>
      <family val="2"/>
    </font>
    <font>
      <sz val="11"/>
      <color rgb="FFFF0000"/>
      <name val="Segoe UI"/>
      <family val="2"/>
    </font>
    <font>
      <sz val="11"/>
      <color rgb="FF69923A"/>
      <name val="Segoe UI"/>
      <family val="2"/>
    </font>
    <font>
      <b/>
      <sz val="11"/>
      <color theme="1"/>
      <name val="Arial"/>
      <family val="2"/>
    </font>
    <font>
      <b/>
      <sz val="11"/>
      <color rgb="FF69923A"/>
      <name val="Arial"/>
      <family val="2"/>
    </font>
    <font>
      <sz val="11"/>
      <color rgb="FF4D4F53"/>
      <name val="Calibri"/>
      <family val="2"/>
    </font>
    <font>
      <sz val="13"/>
      <color rgb="FF4D4F53"/>
      <name val="Segoe UI Light"/>
      <family val="2"/>
    </font>
    <font>
      <sz val="12"/>
      <color theme="1"/>
      <name val="Segoe UI"/>
      <family val="2"/>
    </font>
    <font>
      <sz val="14"/>
      <color rgb="FF4D4F53"/>
      <name val="Segoe UI Light"/>
      <family val="2"/>
    </font>
    <font>
      <sz val="28"/>
      <color rgb="FF34B233"/>
      <name val="Wingdings"/>
      <charset val="2"/>
    </font>
    <font>
      <sz val="14"/>
      <color theme="0"/>
      <name val="Segoe UI"/>
      <family val="2"/>
    </font>
    <font>
      <sz val="12"/>
      <color rgb="FF009FDA"/>
      <name val="Segoe UI"/>
      <family val="2"/>
    </font>
    <font>
      <sz val="11"/>
      <color rgb="FF4D4F53"/>
      <name val="Calibri"/>
      <family val="2"/>
      <scheme val="minor"/>
    </font>
    <font>
      <sz val="24"/>
      <color rgb="FF4D4F53"/>
      <name val="Segoe UI"/>
      <family val="2"/>
    </font>
    <font>
      <sz val="14"/>
      <color rgb="FF4D4F53"/>
      <name val="Segoe UI"/>
      <family val="2"/>
    </font>
    <font>
      <sz val="12"/>
      <color rgb="FF4D4F53"/>
      <name val="Segoe UI"/>
      <family val="2"/>
    </font>
  </fonts>
  <fills count="9">
    <fill>
      <patternFill patternType="none"/>
    </fill>
    <fill>
      <patternFill patternType="gray125"/>
    </fill>
    <fill>
      <patternFill patternType="solid">
        <fgColor theme="0"/>
        <bgColor indexed="64"/>
      </patternFill>
    </fill>
    <fill>
      <patternFill patternType="solid">
        <fgColor rgb="FF34B233"/>
        <bgColor indexed="64"/>
      </patternFill>
    </fill>
    <fill>
      <patternFill patternType="solid">
        <fgColor rgb="FFCDCDCE"/>
        <bgColor indexed="64"/>
      </patternFill>
    </fill>
    <fill>
      <patternFill patternType="solid">
        <fgColor rgb="FFCBCBCB"/>
        <bgColor indexed="64"/>
      </patternFill>
    </fill>
    <fill>
      <patternFill patternType="solid">
        <fgColor rgb="FF40B23F"/>
        <bgColor indexed="64"/>
      </patternFill>
    </fill>
    <fill>
      <patternFill patternType="solid">
        <fgColor rgb="FFE6E6E6"/>
        <bgColor indexed="64"/>
      </patternFill>
    </fill>
    <fill>
      <patternFill patternType="solid">
        <fgColor rgb="FFBFBFBF"/>
        <bgColor indexed="64"/>
      </patternFill>
    </fill>
  </fills>
  <borders count="4">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s>
  <cellStyleXfs count="17">
    <xf numFmtId="0" fontId="0" fillId="0" borderId="0"/>
    <xf numFmtId="0" fontId="6" fillId="0" borderId="0"/>
    <xf numFmtId="0" fontId="7" fillId="0" borderId="0"/>
    <xf numFmtId="0" fontId="5" fillId="0" borderId="0"/>
    <xf numFmtId="43" fontId="7" fillId="0" borderId="0" applyFont="0" applyFill="0" applyBorder="0" applyAlignment="0" applyProtection="0"/>
    <xf numFmtId="9" fontId="7" fillId="0" borderId="0" applyFont="0" applyFill="0" applyBorder="0" applyAlignment="0" applyProtection="0"/>
    <xf numFmtId="0" fontId="4" fillId="0" borderId="0"/>
    <xf numFmtId="0" fontId="4" fillId="0" borderId="0"/>
    <xf numFmtId="0" fontId="29" fillId="0" borderId="0" applyNumberFormat="0" applyFill="0" applyBorder="0" applyAlignment="0" applyProtection="0"/>
    <xf numFmtId="0" fontId="12" fillId="0" borderId="0" applyNumberFormat="0" applyFill="0" applyBorder="0" applyAlignment="0" applyProtection="0"/>
    <xf numFmtId="0" fontId="3" fillId="0" borderId="0"/>
    <xf numFmtId="0" fontId="31" fillId="0" borderId="0" applyNumberFormat="0" applyFill="0" applyBorder="0" applyAlignment="0" applyProtection="0"/>
    <xf numFmtId="0" fontId="12" fillId="0" borderId="0" applyNumberFormat="0" applyFill="0" applyBorder="0" applyAlignment="0" applyProtection="0"/>
    <xf numFmtId="0" fontId="2" fillId="0" borderId="0"/>
    <xf numFmtId="0" fontId="1" fillId="0" borderId="0"/>
    <xf numFmtId="0" fontId="34" fillId="0" borderId="0" applyNumberFormat="0" applyFill="0" applyBorder="0" applyAlignment="0" applyProtection="0"/>
    <xf numFmtId="0" fontId="34" fillId="0" borderId="0" applyNumberFormat="0" applyFill="0" applyBorder="0" applyAlignment="0" applyProtection="0"/>
  </cellStyleXfs>
  <cellXfs count="91">
    <xf numFmtId="0" fontId="0" fillId="0" borderId="0" xfId="0"/>
    <xf numFmtId="0" fontId="0" fillId="0" borderId="1" xfId="0" applyBorder="1"/>
    <xf numFmtId="0" fontId="0" fillId="0" borderId="2" xfId="0" applyBorder="1"/>
    <xf numFmtId="0" fontId="0" fillId="0" borderId="3" xfId="0" applyBorder="1"/>
    <xf numFmtId="0" fontId="7" fillId="0" borderId="0" xfId="0" applyFont="1" applyAlignment="1">
      <alignment vertical="center"/>
    </xf>
    <xf numFmtId="0" fontId="0" fillId="0" borderId="0" xfId="0" applyFont="1"/>
    <xf numFmtId="0" fontId="0" fillId="0" borderId="0" xfId="0" applyFont="1" applyAlignment="1">
      <alignment horizontal="center"/>
    </xf>
    <xf numFmtId="0" fontId="10" fillId="0" borderId="0" xfId="0" applyFont="1"/>
    <xf numFmtId="0" fontId="0" fillId="0" borderId="0" xfId="0" applyFont="1" applyAlignment="1">
      <alignment horizontal="left"/>
    </xf>
    <xf numFmtId="0" fontId="11" fillId="0" borderId="0" xfId="0" applyFont="1" applyBorder="1"/>
    <xf numFmtId="0" fontId="11" fillId="0" borderId="0" xfId="0" applyFont="1" applyBorder="1" applyAlignment="1">
      <alignment horizontal="left"/>
    </xf>
    <xf numFmtId="0" fontId="0" fillId="0" borderId="0" xfId="0"/>
    <xf numFmtId="0" fontId="7" fillId="0" borderId="0" xfId="2"/>
    <xf numFmtId="0" fontId="7" fillId="0" borderId="0" xfId="2" applyBorder="1"/>
    <xf numFmtId="0" fontId="13" fillId="0" borderId="0" xfId="2" applyFont="1"/>
    <xf numFmtId="0" fontId="14" fillId="0" borderId="0" xfId="2" applyFont="1"/>
    <xf numFmtId="0" fontId="15" fillId="0" borderId="0" xfId="2" applyFont="1" applyAlignment="1">
      <alignment horizontal="left" vertical="center"/>
    </xf>
    <xf numFmtId="0" fontId="15" fillId="0" borderId="0" xfId="2" applyFont="1" applyAlignment="1">
      <alignment horizontal="center" vertical="center"/>
    </xf>
    <xf numFmtId="0" fontId="16" fillId="3" borderId="0" xfId="2" applyFont="1" applyFill="1" applyBorder="1" applyAlignment="1">
      <alignment horizontal="center" vertical="center"/>
    </xf>
    <xf numFmtId="49" fontId="17" fillId="0" borderId="0" xfId="2" applyNumberFormat="1" applyFont="1" applyAlignment="1">
      <alignment horizontal="center"/>
    </xf>
    <xf numFmtId="49" fontId="17" fillId="0" borderId="0" xfId="2" applyNumberFormat="1" applyFont="1"/>
    <xf numFmtId="165" fontId="17" fillId="0" borderId="0" xfId="4" applyNumberFormat="1" applyFont="1"/>
    <xf numFmtId="166" fontId="17" fillId="0" borderId="0" xfId="5" applyNumberFormat="1" applyFont="1"/>
    <xf numFmtId="0" fontId="18" fillId="0" borderId="0" xfId="2" applyFont="1"/>
    <xf numFmtId="49" fontId="17" fillId="4" borderId="0" xfId="2" applyNumberFormat="1" applyFont="1" applyFill="1" applyAlignment="1">
      <alignment horizontal="left"/>
    </xf>
    <xf numFmtId="165" fontId="17" fillId="4" borderId="0" xfId="4" applyNumberFormat="1" applyFont="1" applyFill="1"/>
    <xf numFmtId="166" fontId="17" fillId="4" borderId="0" xfId="5" applyNumberFormat="1" applyFont="1" applyFill="1"/>
    <xf numFmtId="166" fontId="19" fillId="0" borderId="0" xfId="2" applyNumberFormat="1" applyFont="1"/>
    <xf numFmtId="49" fontId="17" fillId="4" borderId="0" xfId="2" applyNumberFormat="1" applyFont="1" applyFill="1"/>
    <xf numFmtId="0" fontId="17" fillId="0" borderId="0" xfId="2" applyFont="1" applyAlignment="1">
      <alignment horizontal="center"/>
    </xf>
    <xf numFmtId="49" fontId="20" fillId="4" borderId="0" xfId="2" applyNumberFormat="1" applyFont="1" applyFill="1"/>
    <xf numFmtId="165" fontId="20" fillId="4" borderId="0" xfId="4" applyNumberFormat="1" applyFont="1" applyFill="1"/>
    <xf numFmtId="166" fontId="20" fillId="4" borderId="0" xfId="5" applyNumberFormat="1" applyFont="1" applyFill="1"/>
    <xf numFmtId="0" fontId="15" fillId="0" borderId="0" xfId="2" applyFont="1"/>
    <xf numFmtId="0" fontId="17" fillId="0" borderId="0" xfId="2" applyFont="1"/>
    <xf numFmtId="0" fontId="19" fillId="0" borderId="0" xfId="2" applyFont="1"/>
    <xf numFmtId="0" fontId="21" fillId="0" borderId="0" xfId="2" applyFont="1"/>
    <xf numFmtId="0" fontId="22" fillId="0" borderId="0" xfId="2" applyFont="1"/>
    <xf numFmtId="0" fontId="22" fillId="0" borderId="0" xfId="2" applyFont="1" applyBorder="1"/>
    <xf numFmtId="165" fontId="23" fillId="0" borderId="0" xfId="2" applyNumberFormat="1" applyFont="1"/>
    <xf numFmtId="165" fontId="17" fillId="0" borderId="0" xfId="2" applyNumberFormat="1" applyFont="1"/>
    <xf numFmtId="0" fontId="24" fillId="0" borderId="0" xfId="2" applyFont="1" applyAlignment="1">
      <alignment horizontal="right"/>
    </xf>
    <xf numFmtId="0" fontId="25" fillId="0" borderId="0" xfId="2" applyFont="1" applyAlignment="1">
      <alignment horizontal="right"/>
    </xf>
    <xf numFmtId="165" fontId="19" fillId="0" borderId="0" xfId="2" applyNumberFormat="1" applyFont="1"/>
    <xf numFmtId="166" fontId="17" fillId="0" borderId="0" xfId="2" applyNumberFormat="1" applyFont="1"/>
    <xf numFmtId="0" fontId="25" fillId="0" borderId="0" xfId="2" applyFont="1" applyAlignment="1">
      <alignment horizontal="left"/>
    </xf>
    <xf numFmtId="0" fontId="25" fillId="0" borderId="0" xfId="2" applyFont="1"/>
    <xf numFmtId="49" fontId="20" fillId="5" borderId="0" xfId="2" applyNumberFormat="1" applyFont="1" applyFill="1"/>
    <xf numFmtId="0" fontId="26" fillId="0" borderId="0" xfId="2" applyFont="1"/>
    <xf numFmtId="165" fontId="20" fillId="5" borderId="0" xfId="4" applyNumberFormat="1" applyFont="1" applyFill="1"/>
    <xf numFmtId="165" fontId="27" fillId="0" borderId="0" xfId="2" applyNumberFormat="1" applyFont="1"/>
    <xf numFmtId="165" fontId="20" fillId="5" borderId="0" xfId="2" applyNumberFormat="1" applyFont="1" applyFill="1"/>
    <xf numFmtId="166" fontId="20" fillId="5" borderId="0" xfId="5" applyNumberFormat="1" applyFont="1" applyFill="1"/>
    <xf numFmtId="0" fontId="12" fillId="0" borderId="0" xfId="2" applyFont="1"/>
    <xf numFmtId="0" fontId="9" fillId="0" borderId="0" xfId="2" applyFont="1"/>
    <xf numFmtId="49" fontId="28" fillId="0" borderId="0" xfId="2" applyNumberFormat="1" applyFont="1" applyAlignment="1">
      <alignment horizontal="center"/>
    </xf>
    <xf numFmtId="165" fontId="26" fillId="0" borderId="0" xfId="2" applyNumberFormat="1" applyFont="1"/>
    <xf numFmtId="164" fontId="15" fillId="0" borderId="0" xfId="0" applyNumberFormat="1" applyFont="1" applyFill="1" applyAlignment="1">
      <alignment horizontal="center"/>
    </xf>
    <xf numFmtId="164" fontId="16" fillId="3" borderId="0" xfId="0" applyNumberFormat="1" applyFont="1" applyFill="1" applyAlignment="1">
      <alignment horizontal="center" vertical="center"/>
    </xf>
    <xf numFmtId="165" fontId="17" fillId="4" borderId="0" xfId="2" applyNumberFormat="1" applyFont="1" applyFill="1"/>
    <xf numFmtId="165" fontId="20" fillId="4" borderId="0" xfId="2" applyNumberFormat="1" applyFont="1" applyFill="1"/>
    <xf numFmtId="0" fontId="32" fillId="0" borderId="0" xfId="9" applyFont="1" applyAlignment="1">
      <alignment horizontal="center" vertical="center"/>
    </xf>
    <xf numFmtId="0" fontId="1" fillId="7" borderId="0" xfId="14" applyFill="1"/>
    <xf numFmtId="0" fontId="1" fillId="7" borderId="0" xfId="14" applyFill="1" applyBorder="1"/>
    <xf numFmtId="0" fontId="1" fillId="8" borderId="0" xfId="14" applyFill="1"/>
    <xf numFmtId="0" fontId="35" fillId="7" borderId="0" xfId="14" applyFont="1" applyFill="1" applyAlignment="1">
      <alignment horizontal="right" vertical="top"/>
    </xf>
    <xf numFmtId="0" fontId="35" fillId="7" borderId="0" xfId="14" applyFont="1" applyFill="1" applyAlignment="1">
      <alignment vertical="top"/>
    </xf>
    <xf numFmtId="0" fontId="1" fillId="7" borderId="0" xfId="14" applyFill="1" applyAlignment="1">
      <alignment vertical="top"/>
    </xf>
    <xf numFmtId="0" fontId="1" fillId="2" borderId="0" xfId="14" applyFill="1"/>
    <xf numFmtId="0" fontId="1" fillId="2" borderId="0" xfId="14" applyFill="1" applyBorder="1"/>
    <xf numFmtId="0" fontId="36" fillId="2" borderId="0" xfId="14" applyFont="1" applyFill="1" applyBorder="1" applyAlignment="1">
      <alignment horizontal="left"/>
    </xf>
    <xf numFmtId="0" fontId="7" fillId="2" borderId="0" xfId="14" applyFont="1" applyFill="1" applyBorder="1"/>
    <xf numFmtId="0" fontId="7" fillId="2" borderId="0" xfId="14" applyFont="1" applyFill="1"/>
    <xf numFmtId="0" fontId="15" fillId="2" borderId="0" xfId="14" applyFont="1" applyFill="1" applyBorder="1" applyAlignment="1">
      <alignment horizontal="left"/>
    </xf>
    <xf numFmtId="0" fontId="38" fillId="2" borderId="0" xfId="14" applyFont="1" applyFill="1" applyAlignment="1">
      <alignment horizontal="center" vertical="center"/>
    </xf>
    <xf numFmtId="0" fontId="30" fillId="2" borderId="0" xfId="14" applyFont="1" applyFill="1"/>
    <xf numFmtId="0" fontId="1" fillId="8" borderId="0" xfId="14" applyFill="1" applyBorder="1"/>
    <xf numFmtId="0" fontId="16" fillId="3" borderId="0" xfId="2" applyFont="1" applyFill="1" applyBorder="1" applyAlignment="1">
      <alignment horizontal="center" vertical="center"/>
    </xf>
    <xf numFmtId="0" fontId="7" fillId="0" borderId="0" xfId="2" applyAlignment="1">
      <alignment horizontal="center"/>
    </xf>
    <xf numFmtId="0" fontId="34" fillId="2" borderId="0" xfId="15" applyFill="1" applyBorder="1" applyAlignment="1">
      <alignment horizontal="center"/>
    </xf>
    <xf numFmtId="0" fontId="34" fillId="2" borderId="0" xfId="15" applyFill="1" applyAlignment="1">
      <alignment horizontal="center"/>
    </xf>
    <xf numFmtId="0" fontId="34" fillId="2" borderId="0" xfId="16" applyFill="1" applyAlignment="1">
      <alignment horizontal="center"/>
    </xf>
    <xf numFmtId="0" fontId="34" fillId="7" borderId="0" xfId="15" applyFill="1" applyAlignment="1">
      <alignment horizontal="center" vertical="top"/>
    </xf>
    <xf numFmtId="0" fontId="37" fillId="7" borderId="0" xfId="9" applyFont="1" applyFill="1" applyAlignment="1">
      <alignment horizontal="center" vertical="center" wrapText="1"/>
    </xf>
    <xf numFmtId="0" fontId="34" fillId="7" borderId="0" xfId="15" applyFill="1" applyAlignment="1">
      <alignment horizontal="left" vertical="top"/>
    </xf>
    <xf numFmtId="0" fontId="33" fillId="3" borderId="0" xfId="9" applyFont="1" applyFill="1" applyBorder="1" applyAlignment="1">
      <alignment horizontal="center" vertical="center" wrapText="1"/>
    </xf>
    <xf numFmtId="0" fontId="16" fillId="3" borderId="0" xfId="2" applyFont="1" applyFill="1" applyBorder="1" applyAlignment="1">
      <alignment horizontal="center" vertical="center"/>
    </xf>
    <xf numFmtId="0" fontId="8" fillId="6" borderId="0" xfId="2" applyFont="1" applyFill="1" applyAlignment="1">
      <alignment horizontal="left" vertical="top" wrapText="1"/>
    </xf>
    <xf numFmtId="0" fontId="8" fillId="6" borderId="0" xfId="2" applyFont="1" applyFill="1" applyAlignment="1">
      <alignment horizontal="left" wrapText="1"/>
    </xf>
    <xf numFmtId="0" fontId="8" fillId="3" borderId="0" xfId="2" applyFont="1" applyFill="1" applyAlignment="1">
      <alignment horizontal="left" wrapText="1"/>
    </xf>
    <xf numFmtId="0" fontId="16" fillId="3" borderId="0" xfId="2" applyFont="1" applyFill="1" applyBorder="1" applyAlignment="1">
      <alignment horizontal="center" vertical="center" wrapText="1"/>
    </xf>
  </cellXfs>
  <cellStyles count="17">
    <cellStyle name="Comma 2" xfId="4"/>
    <cellStyle name="Followed Hyperlink" xfId="12" builtinId="9" customBuiltin="1"/>
    <cellStyle name="Followed Hyperlink 2" xfId="16"/>
    <cellStyle name="Hyperlink" xfId="9" builtinId="8" customBuiltin="1"/>
    <cellStyle name="Hyperlink 2" xfId="11"/>
    <cellStyle name="Hyperlink 3" xfId="8"/>
    <cellStyle name="Hyperlink 4" xfId="15"/>
    <cellStyle name="Normal" xfId="0" builtinId="0" customBuiltin="1"/>
    <cellStyle name="Normal 2" xfId="6"/>
    <cellStyle name="Normal 3" xfId="14"/>
    <cellStyle name="Normal 6" xfId="2"/>
    <cellStyle name="Normal 6 2 2" xfId="1"/>
    <cellStyle name="Normal 6 2 2 2" xfId="3"/>
    <cellStyle name="Normal 6 2 2 3" xfId="7"/>
    <cellStyle name="Normal 6 2 2 4" xfId="10"/>
    <cellStyle name="Normal 6 2 2 4 2" xfId="13"/>
    <cellStyle name="Percent 2" xfId="5"/>
  </cellStyles>
  <dxfs count="10">
    <dxf>
      <fill>
        <patternFill>
          <bgColor rgb="FFE7E6E6"/>
        </patternFill>
      </fill>
    </dxf>
    <dxf>
      <font>
        <color theme="0"/>
      </font>
      <fill>
        <patternFill>
          <bgColor rgb="FF4D4F53"/>
        </patternFill>
      </fill>
    </dxf>
    <dxf>
      <font>
        <sz val="10"/>
        <color theme="0"/>
        <name val="Segoe UI"/>
      </font>
      <fill>
        <patternFill>
          <bgColor rgb="FF4D4F53"/>
        </patternFill>
      </fill>
      <border>
        <vertical/>
        <horizontal/>
      </border>
    </dxf>
    <dxf>
      <border>
        <left style="thin">
          <color rgb="FF4D4F53"/>
        </left>
        <right style="thin">
          <color rgb="FF4D4F53"/>
        </right>
        <top style="thin">
          <color rgb="FF4D4F53"/>
        </top>
        <bottom style="thin">
          <color rgb="FF4D4F53"/>
        </bottom>
        <vertical/>
        <horizontal/>
      </border>
    </dxf>
    <dxf>
      <fill>
        <patternFill>
          <bgColor rgb="FF4D4F53"/>
        </patternFill>
      </fill>
    </dxf>
    <dxf>
      <font>
        <sz val="10"/>
        <color theme="0"/>
        <name val="Segoe UI"/>
        <scheme val="none"/>
      </font>
      <border>
        <left style="thin">
          <color rgb="FF4D4F53"/>
        </left>
        <right style="thin">
          <color rgb="FF4D4F53"/>
        </right>
        <top style="thin">
          <color rgb="FF4D4F53"/>
        </top>
        <bottom style="thin">
          <color rgb="FF4D4F53"/>
        </bottom>
      </border>
    </dxf>
    <dxf>
      <font>
        <b/>
        <i val="0"/>
      </font>
      <fill>
        <patternFill>
          <bgColor rgb="FFF2F2F2"/>
        </patternFill>
      </fill>
    </dxf>
    <dxf>
      <font>
        <b/>
        <i val="0"/>
      </font>
      <fill>
        <patternFill>
          <bgColor rgb="FFE7E6E6"/>
        </patternFill>
      </fill>
    </dxf>
    <dxf>
      <font>
        <b/>
        <i val="0"/>
      </font>
      <fill>
        <patternFill>
          <bgColor rgb="FFD9D9D9"/>
        </patternFill>
      </fill>
    </dxf>
    <dxf>
      <font>
        <color theme="0"/>
      </font>
      <fill>
        <patternFill>
          <bgColor rgb="FF4D4F53"/>
        </patternFill>
      </fill>
    </dxf>
  </dxfs>
  <tableStyles count="4" defaultTableStyle="TableStyleMedium4" defaultPivotStyle="Sage Pivot Style">
    <tableStyle name="Sage Pivot Style" table="0" count="4">
      <tableStyleElement type="headerRow" dxfId="9"/>
      <tableStyleElement type="totalRow" dxfId="8"/>
      <tableStyleElement type="firstRowSubheading" dxfId="7"/>
      <tableStyleElement type="thirdRowSubheading" dxfId="6"/>
    </tableStyle>
    <tableStyle name="Sage Slicer Style" pivot="0" table="0" count="10">
      <tableStyleElement type="wholeTable" dxfId="5"/>
      <tableStyleElement type="headerRow" dxfId="4"/>
    </tableStyle>
    <tableStyle name="Sage Style" pivot="0" table="0" count="9">
      <tableStyleElement type="wholeTable" dxfId="3"/>
      <tableStyleElement type="headerRow" dxfId="2"/>
    </tableStyle>
    <tableStyle name="Sage Table Style" pivot="0" count="2">
      <tableStyleElement type="headerRow" dxfId="1"/>
      <tableStyleElement type="secondRowStripe" dxfId="0"/>
    </tableStyle>
  </tableStyles>
  <colors>
    <mruColors>
      <color rgb="FF34B233"/>
      <color rgb="FFCDCDCE"/>
      <color rgb="FF4D4F53"/>
      <color rgb="FFD9D9D9"/>
      <color rgb="FF6639B7"/>
      <color rgb="FFFF5800"/>
      <color rgb="FF0098D4"/>
      <color rgb="FF2AB428"/>
      <color rgb="FFE2AC00"/>
      <color rgb="FFBFBFBF"/>
    </mruColors>
  </colors>
  <extLst>
    <ext xmlns:x14="http://schemas.microsoft.com/office/spreadsheetml/2009/9/main" uri="{46F421CA-312F-682f-3DD2-61675219B42D}">
      <x14:dxfs count="8">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44C759"/>
            </patternFill>
          </fill>
          <border diagonalUp="0" diagonalDown="0">
            <left/>
            <right/>
            <top/>
            <bottom/>
            <vertical/>
            <horizontal/>
          </border>
        </dxf>
        <dxf>
          <fill>
            <patternFill>
              <bgColor rgb="FF93DD9F"/>
            </patternFill>
          </fill>
          <border diagonalUp="0" diagonalDown="0">
            <left/>
            <right/>
            <top/>
            <bottom/>
            <vertical/>
            <horizontal/>
          </border>
        </dxf>
        <dxf>
          <fill>
            <patternFill>
              <bgColor rgb="FF36B34A"/>
            </patternFill>
          </fill>
          <border>
            <left/>
            <right/>
            <top/>
            <bottom/>
          </border>
        </dxf>
        <dxf>
          <font>
            <color theme="0" tint="-0.499984740745262"/>
          </font>
          <border>
            <left style="thin">
              <color theme="0" tint="-0.24994659260841701"/>
            </left>
            <right style="thin">
              <color theme="0" tint="-0.24994659260841701"/>
            </right>
            <top style="thin">
              <color theme="0" tint="-0.24994659260841701"/>
            </top>
            <bottom style="thin">
              <color theme="0" tint="-0.24994659260841701"/>
            </bottom>
          </border>
        </dxf>
        <dxf>
          <font>
            <color theme="1" tint="0.24994659260841701"/>
          </font>
          <fill>
            <patternFill patternType="none">
              <bgColor auto="1"/>
            </patternFill>
          </fill>
          <border diagonalUp="0" diagonalDown="0">
            <left style="thin">
              <color theme="1" tint="0.34998626667073579"/>
            </left>
            <right style="thin">
              <color theme="1" tint="0.34998626667073579"/>
            </right>
            <top style="thin">
              <color theme="1" tint="0.34998626667073579"/>
            </top>
            <bottom style="thin">
              <color theme="1" tint="0.34998626667073579"/>
            </bottom>
            <vertical/>
            <horizontal/>
          </border>
        </dxf>
      </x14:dxfs>
    </ext>
    <ext xmlns:x14="http://schemas.microsoft.com/office/spreadsheetml/2009/9/main" uri="{EB79DEF2-80B8-43e5-95BD-54CBDDF9020C}">
      <x14:slicerStyles defaultSlicerStyle="Sage Slicer Style">
        <x14:slicerStyle name="Sag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1454817346722"/>
              <bgColor rgb="FFC2ECC9"/>
            </patternFill>
          </fill>
          <border>
            <vertical/>
            <horizontal/>
          </border>
        </dxf>
        <dxf>
          <fill>
            <gradientFill degree="90">
              <stop position="0">
                <color theme="0" tint="-0.14999847407452621"/>
              </stop>
              <stop position="1">
                <color theme="0" tint="-0.14999847407452621"/>
              </stop>
            </gradientFill>
          </fill>
          <border>
            <vertical/>
            <horizontal/>
          </border>
        </dxf>
        <dxf>
          <fill>
            <patternFill patternType="solid">
              <fgColor auto="1"/>
              <bgColor rgb="FF36B34A"/>
            </patternFill>
          </fill>
          <border>
            <vertical/>
            <horizontal/>
          </border>
        </dxf>
        <dxf>
          <font>
            <sz val="9"/>
            <color theme="1" tint="0.34998626667073579"/>
          </font>
          <border>
            <left/>
            <right/>
            <top/>
            <bottom/>
            <vertical/>
            <horizontal/>
          </border>
        </dxf>
        <dxf>
          <font>
            <sz val="9"/>
            <color theme="1" tint="0.34998626667073579"/>
          </font>
          <border>
            <left/>
            <right/>
            <top/>
            <bottom/>
            <vertical/>
            <horizontal/>
          </border>
        </dxf>
        <dxf>
          <font>
            <sz val="9"/>
            <color theme="1" tint="0.34998626667073579"/>
          </font>
          <border>
            <left/>
            <right/>
            <top/>
            <bottom/>
            <vertical/>
            <horizontal/>
          </border>
        </dxf>
        <dxf>
          <font>
            <sz val="10"/>
            <color rgb="FF40B23F"/>
          </font>
          <border>
            <left/>
            <right/>
            <top/>
            <bottom/>
            <vertical/>
            <horizontal/>
          </border>
        </dxf>
      </x15:dxfs>
    </ext>
    <ext xmlns:x15="http://schemas.microsoft.com/office/spreadsheetml/2010/11/main" uri="{9260A510-F301-46a8-8635-F512D64BE5F5}">
      <x15:timelineStyles defaultTimelineStyle="Sage Style">
        <x15:timelineStyle name="Sag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ZA" sz="1800">
                <a:solidFill>
                  <a:srgbClr val="4D4F53"/>
                </a:solidFill>
                <a:effectLst/>
              </a:rPr>
              <a:t>Income Statement</a:t>
            </a:r>
            <a:endParaRPr lang="en-ZA">
              <a:solidFill>
                <a:srgbClr val="4D4F53"/>
              </a:solidFill>
              <a:effectLst/>
            </a:endParaRPr>
          </a:p>
        </c:rich>
      </c:tx>
      <c:layout>
        <c:manualLayout>
          <c:xMode val="edge"/>
          <c:yMode val="edge"/>
          <c:x val="0.56245680294242861"/>
          <c:y val="1.8366860687723235E-2"/>
        </c:manualLayout>
      </c:layout>
      <c:overlay val="0"/>
    </c:title>
    <c:autoTitleDeleted val="0"/>
    <c:plotArea>
      <c:layout>
        <c:manualLayout>
          <c:layoutTarget val="inner"/>
          <c:xMode val="edge"/>
          <c:yMode val="edge"/>
          <c:x val="9.3694938774921674E-2"/>
          <c:y val="0.15433405487135785"/>
          <c:w val="0.46768295920010328"/>
          <c:h val="0.77398276335203886"/>
        </c:manualLayout>
      </c:layout>
      <c:pieChart>
        <c:varyColors val="1"/>
        <c:ser>
          <c:idx val="0"/>
          <c:order val="0"/>
          <c:explosion val="2"/>
          <c:dPt>
            <c:idx val="0"/>
            <c:bubble3D val="0"/>
            <c:spPr>
              <a:solidFill>
                <a:srgbClr val="007F64"/>
              </a:solidFill>
            </c:spPr>
          </c:dPt>
          <c:dPt>
            <c:idx val="1"/>
            <c:bubble3D val="0"/>
            <c:spPr>
              <a:solidFill>
                <a:srgbClr val="34B233"/>
              </a:solidFill>
            </c:spPr>
          </c:dPt>
          <c:dPt>
            <c:idx val="2"/>
            <c:bubble3D val="0"/>
            <c:spPr>
              <a:solidFill>
                <a:srgbClr val="4D4F53"/>
              </a:solidFill>
            </c:spPr>
          </c:dPt>
          <c:dPt>
            <c:idx val="3"/>
            <c:bubble3D val="0"/>
            <c:spPr>
              <a:solidFill>
                <a:srgbClr val="9A9B9C"/>
              </a:solidFill>
            </c:spPr>
          </c:dPt>
          <c:dLbls>
            <c:dLbl>
              <c:idx val="0"/>
              <c:layout>
                <c:manualLayout>
                  <c:x val="-9.2465239141206901E-3"/>
                  <c:y val="7.6844703492704419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2.3438350307528607E-2"/>
                  <c:y val="0.10814103868935818"/>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3.0926682222582474E-2"/>
                  <c:y val="-3.5040210047468212E-2"/>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1.4580800828097639E-2"/>
                  <c:y val="-5.7351968706918777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a:lstStyle/>
              <a:p>
                <a:pPr>
                  <a:defRPr>
                    <a:solidFill>
                      <a:srgbClr val="4D4F53"/>
                    </a:solidFill>
                    <a:latin typeface="Arial" pitchFamily="34" charset="0"/>
                    <a:cs typeface="Arial" pitchFamily="34" charset="0"/>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('IS - Actual YTD'!$D$14,'IS - Actual YTD'!$D$20,'IS - Actual YTD'!$D$23,'IS - Actual YTD'!$D$26)</c:f>
              <c:strCache>
                <c:ptCount val="4"/>
                <c:pt idx="0">
                  <c:v>Gross Profit</c:v>
                </c:pt>
                <c:pt idx="1">
                  <c:v>Earning (Loss) From Operation</c:v>
                </c:pt>
                <c:pt idx="2">
                  <c:v>Earnings (Loss) Before Tax</c:v>
                </c:pt>
                <c:pt idx="3">
                  <c:v>Net Income (Loss)</c:v>
                </c:pt>
              </c:strCache>
            </c:strRef>
          </c:cat>
          <c:val>
            <c:numRef>
              <c:f>('IS - Actual YTD'!$F$14,'IS - Actual YTD'!$F$20,'IS - Actual YTD'!$F$23,'IS - Actual YTD'!$F$26)</c:f>
              <c:numCache>
                <c:formatCode>###0.00%;\(###0.00%\)</c:formatCode>
                <c:ptCount val="4"/>
                <c:pt idx="0">
                  <c:v>0.59461412288683491</c:v>
                </c:pt>
                <c:pt idx="1">
                  <c:v>5.8432905512188112E-2</c:v>
                </c:pt>
                <c:pt idx="2">
                  <c:v>5.7534960011493705E-2</c:v>
                </c:pt>
                <c:pt idx="3">
                  <c:v>5.2745917341123508E-2</c:v>
                </c:pt>
              </c:numCache>
            </c:numRef>
          </c:val>
        </c:ser>
        <c:dLbls>
          <c:showLegendKey val="0"/>
          <c:showVal val="0"/>
          <c:showCatName val="0"/>
          <c:showSerName val="0"/>
          <c:showPercent val="0"/>
          <c:showBubbleSize val="0"/>
          <c:showLeaderLines val="1"/>
        </c:dLbls>
        <c:firstSliceAng val="0"/>
      </c:pieChart>
    </c:plotArea>
    <c:legend>
      <c:legendPos val="r"/>
      <c:legendEntry>
        <c:idx val="2"/>
        <c:txPr>
          <a:bodyPr/>
          <a:lstStyle/>
          <a:p>
            <a:pPr>
              <a:defRPr>
                <a:solidFill>
                  <a:srgbClr val="4D4F53"/>
                </a:solidFill>
                <a:latin typeface="Arial" pitchFamily="34" charset="0"/>
                <a:cs typeface="Arial" pitchFamily="34" charset="0"/>
              </a:defRPr>
            </a:pPr>
            <a:endParaRPr lang="en-US"/>
          </a:p>
        </c:txPr>
      </c:legendEntry>
      <c:legendEntry>
        <c:idx val="3"/>
        <c:txPr>
          <a:bodyPr/>
          <a:lstStyle/>
          <a:p>
            <a:pPr>
              <a:defRPr>
                <a:solidFill>
                  <a:srgbClr val="4D4F53"/>
                </a:solidFill>
                <a:latin typeface="Arial" pitchFamily="34" charset="0"/>
                <a:cs typeface="Arial" pitchFamily="34" charset="0"/>
              </a:defRPr>
            </a:pPr>
            <a:endParaRPr lang="en-US"/>
          </a:p>
        </c:txPr>
      </c:legendEntry>
      <c:overlay val="0"/>
      <c:txPr>
        <a:bodyPr/>
        <a:lstStyle/>
        <a:p>
          <a:pPr>
            <a:defRPr>
              <a:solidFill>
                <a:srgbClr val="4D4F53"/>
              </a:solidFill>
              <a:latin typeface="Arial" pitchFamily="34" charset="0"/>
              <a:cs typeface="Arial" pitchFamily="34" charset="0"/>
            </a:defRPr>
          </a:pPr>
          <a:endParaRPr lang="en-US"/>
        </a:p>
      </c:txPr>
    </c:legend>
    <c:plotVisOnly val="1"/>
    <c:dispBlanksAs val="gap"/>
    <c:showDLblsOverMax val="0"/>
  </c:chart>
  <c:spPr>
    <a:ln w="25400" cap="rnd">
      <a:solidFill>
        <a:srgbClr val="CBCBCB"/>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142875</xdr:rowOff>
    </xdr:from>
    <xdr:ext cx="964868" cy="333375"/>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3000" y="142875"/>
          <a:ext cx="964868" cy="333375"/>
        </a:xfrm>
        <a:prstGeom prst="rect">
          <a:avLst/>
        </a:prstGeom>
      </xdr:spPr>
    </xdr:pic>
    <xdr:clientData/>
  </xdr:oneCellAnchor>
  <xdr:twoCellAnchor editAs="oneCell">
    <xdr:from>
      <xdr:col>3</xdr:col>
      <xdr:colOff>11905</xdr:colOff>
      <xdr:row>5</xdr:row>
      <xdr:rowOff>71435</xdr:rowOff>
    </xdr:from>
    <xdr:to>
      <xdr:col>39</xdr:col>
      <xdr:colOff>3467</xdr:colOff>
      <xdr:row>18</xdr:row>
      <xdr:rowOff>97307</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54905" y="1233485"/>
          <a:ext cx="10288087" cy="2502372"/>
        </a:xfrm>
        <a:prstGeom prst="rect">
          <a:avLst/>
        </a:prstGeom>
      </xdr:spPr>
    </xdr:pic>
    <xdr:clientData/>
  </xdr:twoCellAnchor>
  <xdr:twoCellAnchor editAs="oneCell">
    <xdr:from>
      <xdr:col>2</xdr:col>
      <xdr:colOff>345280</xdr:colOff>
      <xdr:row>19</xdr:row>
      <xdr:rowOff>142875</xdr:rowOff>
    </xdr:from>
    <xdr:to>
      <xdr:col>4</xdr:col>
      <xdr:colOff>190499</xdr:colOff>
      <xdr:row>22</xdr:row>
      <xdr:rowOff>47625</xdr:rowOff>
    </xdr:to>
    <xdr:pic>
      <xdr:nvPicPr>
        <xdr:cNvPr id="5" name="Picture 4"/>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344" t="15000" r="16185" b="16810"/>
        <a:stretch/>
      </xdr:blipFill>
      <xdr:spPr>
        <a:xfrm>
          <a:off x="1107280" y="3971925"/>
          <a:ext cx="607219" cy="590550"/>
        </a:xfrm>
        <a:prstGeom prst="rect">
          <a:avLst/>
        </a:prstGeom>
      </xdr:spPr>
    </xdr:pic>
    <xdr:clientData/>
  </xdr:twoCellAnchor>
  <xdr:twoCellAnchor editAs="oneCell">
    <xdr:from>
      <xdr:col>3</xdr:col>
      <xdr:colOff>0</xdr:colOff>
      <xdr:row>2</xdr:row>
      <xdr:rowOff>11906</xdr:rowOff>
    </xdr:from>
    <xdr:to>
      <xdr:col>15</xdr:col>
      <xdr:colOff>18607</xdr:colOff>
      <xdr:row>3</xdr:row>
      <xdr:rowOff>380946</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0" y="583406"/>
          <a:ext cx="3542857" cy="4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180975</xdr:colOff>
      <xdr:row>9</xdr:row>
      <xdr:rowOff>235053</xdr:rowOff>
    </xdr:from>
    <xdr:to>
      <xdr:col>11</xdr:col>
      <xdr:colOff>514350</xdr:colOff>
      <xdr:row>22</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1"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AF98065-C859-4C91-8216-462536567361}">
  <we:reference id="wa104379397" version="1.0.0.2" store="en-US" storeType="OMEX"/>
  <we:alternateReferences/>
  <we:properties/>
  <we:bindings/>
  <we:snapshot xmlns:r="http://schemas.openxmlformats.org/officeDocument/2006/relationships"/>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twitter.com/sagealchemex" TargetMode="External"/><Relationship Id="rId3" Type="http://schemas.openxmlformats.org/officeDocument/2006/relationships/hyperlink" Target="http://sageintelligence.com/blog" TargetMode="External"/><Relationship Id="rId7" Type="http://schemas.openxmlformats.org/officeDocument/2006/relationships/hyperlink" Target="http://www.youtube.com/user/sageintelligence" TargetMode="External"/><Relationship Id="rId2" Type="http://schemas.openxmlformats.org/officeDocument/2006/relationships/hyperlink" Target="http://kb.sageintelligence.com/index.php?title=Main_Page" TargetMode="External"/><Relationship Id="rId1" Type="http://schemas.openxmlformats.org/officeDocument/2006/relationships/hyperlink" Target="https://www.sageintelligence.com/support/" TargetMode="External"/><Relationship Id="rId6" Type="http://schemas.openxmlformats.org/officeDocument/2006/relationships/hyperlink" Target="http://www.linkedin.com/company/sage-alchemex" TargetMode="External"/><Relationship Id="rId5" Type="http://schemas.openxmlformats.org/officeDocument/2006/relationships/hyperlink" Target="https://www.facebook.com/SageIntelligence" TargetMode="External"/><Relationship Id="rId10" Type="http://schemas.openxmlformats.org/officeDocument/2006/relationships/drawing" Target="../drawings/drawing1.xml"/><Relationship Id="rId4" Type="http://schemas.openxmlformats.org/officeDocument/2006/relationships/hyperlink" Target="http://www.sageintelligencecommunity.com/"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showGridLines="0" workbookViewId="0"/>
  </sheetViews>
  <sheetFormatPr defaultRowHeight="14.25" x14ac:dyDescent="0.25"/>
  <cols>
    <col min="1" max="1" width="10.5703125" customWidth="1"/>
  </cols>
  <sheetData>
    <row r="1" spans="1:1" x14ac:dyDescent="0.25">
      <c r="A1" s="1" t="s">
        <v>0</v>
      </c>
    </row>
    <row r="2" spans="1:1" ht="15" thickBot="1" x14ac:dyDescent="0.3">
      <c r="A2" s="2">
        <v>3</v>
      </c>
    </row>
    <row r="3" spans="1:1" x14ac:dyDescent="0.25">
      <c r="A3" s="1" t="s">
        <v>1</v>
      </c>
    </row>
    <row r="4" spans="1:1" ht="15" thickBot="1" x14ac:dyDescent="0.3">
      <c r="A4" s="2" t="str">
        <f ca="1">CHOOSE(1,MID(CellContents,10,1), 3)</f>
        <v>,</v>
      </c>
    </row>
    <row r="5" spans="1:1" x14ac:dyDescent="0.25">
      <c r="A5" s="1" t="s">
        <v>2</v>
      </c>
    </row>
    <row r="6" spans="1:1" ht="15" thickBot="1" x14ac:dyDescent="0.3">
      <c r="A6" s="3" t="str">
        <f ca="1">CHOOSE(1,MID(CellContents,36,1), 3.5)</f>
        <v>.</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heetViews>
  <sheetFormatPr defaultRowHeight="14.25" x14ac:dyDescent="0.25"/>
  <cols>
    <col min="1" max="1" width="22.42578125" customWidth="1"/>
    <col min="2" max="2" width="11" customWidth="1"/>
    <col min="4" max="4" width="15.42578125" customWidth="1"/>
    <col min="5" max="5" width="17.85546875" bestFit="1" customWidth="1"/>
    <col min="7" max="7" width="10" bestFit="1" customWidth="1"/>
  </cols>
  <sheetData>
    <row r="1" spans="1:7" x14ac:dyDescent="0.25">
      <c r="A1" t="s">
        <v>3</v>
      </c>
      <c r="B1" t="s">
        <v>4</v>
      </c>
      <c r="C1" t="s">
        <v>5</v>
      </c>
      <c r="D1" t="s">
        <v>6</v>
      </c>
      <c r="E1" t="s">
        <v>16</v>
      </c>
      <c r="F1" t="s">
        <v>17</v>
      </c>
      <c r="G1" t="s">
        <v>18</v>
      </c>
    </row>
    <row r="2" spans="1:7" x14ac:dyDescent="0.25">
      <c r="A2" t="s">
        <v>87</v>
      </c>
      <c r="B2">
        <v>2010</v>
      </c>
      <c r="C2">
        <v>1</v>
      </c>
      <c r="D2" t="s">
        <v>53</v>
      </c>
    </row>
    <row r="3" spans="1:7" x14ac:dyDescent="0.25">
      <c r="B3">
        <v>2011</v>
      </c>
      <c r="C3">
        <v>2</v>
      </c>
      <c r="D3" s="11" t="s">
        <v>54</v>
      </c>
    </row>
    <row r="4" spans="1:7" x14ac:dyDescent="0.25">
      <c r="B4">
        <v>2012</v>
      </c>
      <c r="C4">
        <v>3</v>
      </c>
      <c r="D4" s="11" t="s">
        <v>55</v>
      </c>
    </row>
    <row r="5" spans="1:7" x14ac:dyDescent="0.25">
      <c r="B5">
        <v>2013</v>
      </c>
      <c r="C5">
        <v>4</v>
      </c>
      <c r="D5" s="11" t="s">
        <v>82</v>
      </c>
    </row>
    <row r="6" spans="1:7" x14ac:dyDescent="0.25">
      <c r="B6">
        <v>2014</v>
      </c>
      <c r="C6">
        <v>5</v>
      </c>
      <c r="D6" s="11" t="s">
        <v>83</v>
      </c>
    </row>
    <row r="7" spans="1:7" x14ac:dyDescent="0.25">
      <c r="B7">
        <v>2015</v>
      </c>
      <c r="C7">
        <v>6</v>
      </c>
      <c r="D7" s="11" t="s">
        <v>84</v>
      </c>
    </row>
    <row r="8" spans="1:7" x14ac:dyDescent="0.25">
      <c r="B8">
        <v>2016</v>
      </c>
      <c r="C8">
        <v>7</v>
      </c>
      <c r="D8" s="11" t="s">
        <v>85</v>
      </c>
    </row>
    <row r="9" spans="1:7" x14ac:dyDescent="0.25">
      <c r="B9">
        <v>2017</v>
      </c>
      <c r="C9">
        <v>8</v>
      </c>
      <c r="D9" s="11" t="s">
        <v>86</v>
      </c>
    </row>
    <row r="10" spans="1:7" x14ac:dyDescent="0.25">
      <c r="B10">
        <v>2018</v>
      </c>
      <c r="C10">
        <v>9</v>
      </c>
      <c r="D10" s="11"/>
    </row>
    <row r="11" spans="1:7" x14ac:dyDescent="0.25">
      <c r="B11">
        <v>2019</v>
      </c>
      <c r="C11">
        <v>10</v>
      </c>
    </row>
    <row r="12" spans="1:7" x14ac:dyDescent="0.25">
      <c r="B12">
        <v>2020</v>
      </c>
      <c r="C12">
        <v>11</v>
      </c>
    </row>
    <row r="13" spans="1:7" x14ac:dyDescent="0.25">
      <c r="C13">
        <v>12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P32"/>
  <sheetViews>
    <sheetView showGridLines="0" tabSelected="1" zoomScale="80" zoomScaleNormal="80" workbookViewId="0"/>
  </sheetViews>
  <sheetFormatPr defaultColWidth="5.7109375" defaultRowHeight="15" x14ac:dyDescent="0.25"/>
  <cols>
    <col min="1" max="3" width="5.7109375" style="64"/>
    <col min="4" max="4" width="5.7109375" style="76"/>
    <col min="5" max="5" width="5.7109375" style="64"/>
    <col min="6" max="6" width="1.7109375" style="64" customWidth="1"/>
    <col min="7" max="8" width="5.7109375" style="64"/>
    <col min="9" max="9" width="1.7109375" style="64" customWidth="1"/>
    <col min="10" max="11" width="5.7109375" style="64"/>
    <col min="12" max="12" width="1.7109375" style="64" customWidth="1"/>
    <col min="13" max="14" width="5.7109375" style="64"/>
    <col min="15" max="15" width="1.7109375" style="64" customWidth="1"/>
    <col min="16" max="17" width="5.7109375" style="64"/>
    <col min="18" max="18" width="1.7109375" style="64" customWidth="1"/>
    <col min="19" max="20" width="5.7109375" style="64"/>
    <col min="21" max="21" width="1.7109375" style="64" customWidth="1"/>
    <col min="22" max="23" width="5.7109375" style="64"/>
    <col min="24" max="24" width="1.7109375" style="64" customWidth="1"/>
    <col min="25" max="26" width="5.7109375" style="64"/>
    <col min="27" max="27" width="1.7109375" style="64" customWidth="1"/>
    <col min="28" max="28" width="6.42578125" style="64" customWidth="1"/>
    <col min="29" max="29" width="5.7109375" style="64"/>
    <col min="30" max="31" width="1.7109375" style="64" customWidth="1"/>
    <col min="32" max="32" width="5.7109375" style="64"/>
    <col min="33" max="33" width="1.7109375" style="64" customWidth="1"/>
    <col min="34" max="34" width="5.7109375" style="64"/>
    <col min="35" max="35" width="1.7109375" style="64" customWidth="1"/>
    <col min="36" max="37" width="5.7109375" style="64"/>
    <col min="38" max="38" width="1.7109375" style="64" customWidth="1"/>
    <col min="39" max="39" width="5.7109375" style="64"/>
    <col min="40" max="40" width="5.7109375" style="76"/>
    <col min="41" max="42" width="1.7109375" style="64" customWidth="1"/>
    <col min="43" max="16384" width="5.7109375" style="64"/>
  </cols>
  <sheetData>
    <row r="1" spans="3:42" ht="15" customHeight="1" x14ac:dyDescent="0.25">
      <c r="C1" s="62"/>
      <c r="D1" s="63"/>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3"/>
      <c r="AO1" s="62"/>
      <c r="AP1" s="62"/>
    </row>
    <row r="2" spans="3:42" ht="30" customHeight="1" x14ac:dyDescent="0.25">
      <c r="C2" s="62"/>
      <c r="D2" s="63"/>
      <c r="E2" s="62"/>
      <c r="F2" s="62"/>
      <c r="G2" s="62"/>
      <c r="H2" s="62"/>
      <c r="I2" s="62"/>
      <c r="J2" s="62"/>
      <c r="K2" s="62"/>
      <c r="L2" s="62"/>
      <c r="M2" s="62"/>
      <c r="N2" s="62"/>
      <c r="O2" s="62"/>
      <c r="P2" s="62"/>
      <c r="Q2" s="62"/>
      <c r="R2" s="62"/>
      <c r="S2" s="62"/>
      <c r="T2" s="62"/>
      <c r="U2" s="62"/>
      <c r="V2" s="62"/>
      <c r="W2" s="82" t="s">
        <v>62</v>
      </c>
      <c r="X2" s="82"/>
      <c r="Y2" s="82"/>
      <c r="Z2" s="82"/>
      <c r="AA2" s="82"/>
      <c r="AB2" s="82"/>
      <c r="AC2" s="82"/>
      <c r="AD2" s="65" t="s">
        <v>63</v>
      </c>
      <c r="AE2" s="82" t="s">
        <v>64</v>
      </c>
      <c r="AF2" s="82"/>
      <c r="AG2" s="65" t="s">
        <v>63</v>
      </c>
      <c r="AH2" s="82" t="s">
        <v>65</v>
      </c>
      <c r="AI2" s="82"/>
      <c r="AJ2" s="82"/>
      <c r="AK2" s="82"/>
      <c r="AL2" s="66" t="s">
        <v>63</v>
      </c>
      <c r="AM2" s="84" t="s">
        <v>66</v>
      </c>
      <c r="AN2" s="84"/>
      <c r="AO2" s="67"/>
      <c r="AP2" s="62"/>
    </row>
    <row r="3" spans="3:42" ht="5.0999999999999996" customHeight="1" x14ac:dyDescent="0.25">
      <c r="C3" s="68"/>
      <c r="D3" s="69"/>
      <c r="E3" s="68"/>
      <c r="F3" s="68"/>
      <c r="G3" s="68"/>
      <c r="H3" s="68"/>
      <c r="I3" s="68"/>
      <c r="J3" s="68"/>
      <c r="K3" s="68"/>
      <c r="L3" s="68"/>
      <c r="M3" s="68"/>
      <c r="N3" s="68"/>
      <c r="O3" s="68"/>
      <c r="P3" s="68"/>
      <c r="Q3" s="68"/>
      <c r="R3" s="68"/>
      <c r="S3" s="68"/>
      <c r="T3" s="68"/>
      <c r="U3" s="68"/>
      <c r="V3" s="68"/>
      <c r="W3" s="68"/>
      <c r="X3" s="68"/>
      <c r="Y3" s="68"/>
      <c r="Z3" s="68"/>
      <c r="AA3" s="68"/>
      <c r="AB3" s="68"/>
      <c r="AC3" s="68"/>
      <c r="AD3" s="68"/>
      <c r="AE3" s="68"/>
      <c r="AF3" s="68"/>
      <c r="AG3" s="68"/>
      <c r="AH3" s="68"/>
      <c r="AI3" s="68"/>
      <c r="AJ3" s="68"/>
      <c r="AK3" s="68"/>
      <c r="AL3" s="68"/>
      <c r="AM3" s="68"/>
      <c r="AN3" s="69"/>
      <c r="AO3" s="68"/>
      <c r="AP3" s="68"/>
    </row>
    <row r="4" spans="3:42" ht="38.1" customHeight="1" x14ac:dyDescent="0.25">
      <c r="C4" s="68"/>
      <c r="D4" s="69"/>
      <c r="E4" s="68"/>
      <c r="F4" s="68"/>
      <c r="G4" s="68"/>
      <c r="H4" s="68"/>
      <c r="I4" s="68"/>
      <c r="J4" s="68"/>
      <c r="K4" s="68"/>
      <c r="L4" s="68"/>
      <c r="M4" s="68"/>
      <c r="N4" s="68"/>
      <c r="O4" s="68"/>
      <c r="P4" s="68"/>
      <c r="Q4" s="68"/>
      <c r="R4" s="68"/>
      <c r="S4" s="68"/>
      <c r="T4" s="68"/>
      <c r="U4" s="68"/>
      <c r="V4" s="68"/>
      <c r="W4" s="68"/>
      <c r="X4" s="68"/>
      <c r="Y4" s="68"/>
      <c r="Z4" s="68"/>
      <c r="AA4" s="68"/>
      <c r="AB4" s="68"/>
      <c r="AC4" s="68"/>
      <c r="AD4" s="68"/>
      <c r="AE4" s="68"/>
      <c r="AF4" s="68"/>
      <c r="AG4" s="68"/>
      <c r="AH4" s="68"/>
      <c r="AI4" s="68"/>
      <c r="AJ4" s="68"/>
      <c r="AK4" s="68"/>
      <c r="AL4" s="68"/>
      <c r="AM4" s="68"/>
      <c r="AN4" s="69"/>
      <c r="AO4" s="68"/>
      <c r="AP4" s="68"/>
    </row>
    <row r="5" spans="3:42" ht="5.0999999999999996" customHeight="1" x14ac:dyDescent="0.25">
      <c r="C5" s="68"/>
      <c r="D5" s="69"/>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9"/>
      <c r="AO5" s="68"/>
      <c r="AP5" s="68"/>
    </row>
    <row r="6" spans="3:42" x14ac:dyDescent="0.25">
      <c r="C6" s="68"/>
      <c r="D6" s="69"/>
      <c r="E6" s="68"/>
      <c r="F6" s="68"/>
      <c r="G6" s="68"/>
      <c r="H6" s="68"/>
      <c r="I6" s="68"/>
      <c r="J6" s="68"/>
      <c r="K6" s="68"/>
      <c r="L6" s="68"/>
      <c r="M6" s="68"/>
      <c r="N6" s="68"/>
      <c r="O6" s="68"/>
      <c r="P6" s="68"/>
      <c r="Q6" s="68"/>
      <c r="R6" s="68"/>
      <c r="S6" s="68"/>
      <c r="T6" s="68"/>
      <c r="U6" s="68"/>
      <c r="V6" s="68"/>
      <c r="W6" s="68"/>
      <c r="X6" s="68"/>
      <c r="Y6" s="68"/>
      <c r="Z6" s="68"/>
      <c r="AA6" s="68"/>
      <c r="AB6" s="68"/>
      <c r="AC6" s="68"/>
      <c r="AD6" s="68"/>
      <c r="AE6" s="68"/>
      <c r="AF6" s="68"/>
      <c r="AG6" s="68"/>
      <c r="AH6" s="68"/>
      <c r="AI6" s="68"/>
      <c r="AJ6" s="68"/>
      <c r="AK6" s="68"/>
      <c r="AL6" s="68"/>
      <c r="AM6" s="68"/>
      <c r="AN6" s="69"/>
      <c r="AO6" s="68"/>
      <c r="AP6" s="68"/>
    </row>
    <row r="7" spans="3:42" x14ac:dyDescent="0.25">
      <c r="C7" s="68"/>
      <c r="D7" s="69"/>
      <c r="E7" s="68"/>
      <c r="F7" s="68"/>
      <c r="G7" s="68"/>
      <c r="H7" s="68"/>
      <c r="I7" s="68"/>
      <c r="J7" s="68"/>
      <c r="K7" s="68"/>
      <c r="L7" s="68"/>
      <c r="M7" s="68"/>
      <c r="N7" s="68"/>
      <c r="O7" s="68"/>
      <c r="P7" s="68"/>
      <c r="Q7" s="68"/>
      <c r="R7" s="68"/>
      <c r="S7" s="68"/>
      <c r="T7" s="68"/>
      <c r="U7" s="68"/>
      <c r="V7" s="68"/>
      <c r="W7" s="68"/>
      <c r="X7" s="68"/>
      <c r="Y7" s="68"/>
      <c r="Z7" s="68"/>
      <c r="AA7" s="68"/>
      <c r="AB7" s="68"/>
      <c r="AC7" s="68"/>
      <c r="AD7" s="68"/>
      <c r="AE7" s="68"/>
      <c r="AF7" s="68"/>
      <c r="AG7" s="68"/>
      <c r="AH7" s="68"/>
      <c r="AI7" s="68"/>
      <c r="AJ7" s="68"/>
      <c r="AK7" s="68"/>
      <c r="AL7" s="68"/>
      <c r="AM7" s="68"/>
      <c r="AN7" s="69"/>
      <c r="AO7" s="68"/>
      <c r="AP7" s="68"/>
    </row>
    <row r="8" spans="3:42" x14ac:dyDescent="0.25">
      <c r="C8" s="68"/>
      <c r="D8" s="69"/>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c r="AM8" s="68"/>
      <c r="AN8" s="69"/>
      <c r="AO8" s="68"/>
      <c r="AP8" s="68"/>
    </row>
    <row r="9" spans="3:42" x14ac:dyDescent="0.25">
      <c r="C9" s="68"/>
      <c r="D9" s="69"/>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9"/>
      <c r="AO9" s="68"/>
      <c r="AP9" s="68"/>
    </row>
    <row r="10" spans="3:42" x14ac:dyDescent="0.25">
      <c r="C10" s="68"/>
      <c r="D10" s="69"/>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c r="AE10" s="68"/>
      <c r="AF10" s="68"/>
      <c r="AG10" s="68"/>
      <c r="AH10" s="68"/>
      <c r="AI10" s="68"/>
      <c r="AJ10" s="68"/>
      <c r="AK10" s="68"/>
      <c r="AL10" s="68"/>
      <c r="AM10" s="68"/>
      <c r="AN10" s="69"/>
      <c r="AO10" s="68"/>
      <c r="AP10" s="68"/>
    </row>
    <row r="11" spans="3:42" x14ac:dyDescent="0.25">
      <c r="C11" s="68"/>
      <c r="D11" s="69"/>
      <c r="E11" s="68"/>
      <c r="F11" s="68"/>
      <c r="G11" s="68"/>
      <c r="H11" s="68"/>
      <c r="I11" s="68"/>
      <c r="J11" s="68"/>
      <c r="K11" s="68"/>
      <c r="L11" s="68"/>
      <c r="M11" s="68"/>
      <c r="N11" s="68"/>
      <c r="O11" s="68"/>
      <c r="P11" s="68"/>
      <c r="Q11" s="68"/>
      <c r="R11" s="68"/>
      <c r="S11" s="68"/>
      <c r="T11" s="68"/>
      <c r="U11" s="68"/>
      <c r="V11" s="68"/>
      <c r="W11" s="68"/>
      <c r="X11" s="68"/>
      <c r="Y11" s="68"/>
      <c r="Z11" s="68"/>
      <c r="AA11" s="68"/>
      <c r="AB11" s="68"/>
      <c r="AC11" s="68"/>
      <c r="AD11" s="68"/>
      <c r="AE11" s="68"/>
      <c r="AF11" s="68"/>
      <c r="AG11" s="68"/>
      <c r="AH11" s="68"/>
      <c r="AI11" s="68"/>
      <c r="AJ11" s="68"/>
      <c r="AK11" s="68"/>
      <c r="AL11" s="68"/>
      <c r="AM11" s="68"/>
      <c r="AN11" s="69"/>
      <c r="AO11" s="68"/>
      <c r="AP11" s="68"/>
    </row>
    <row r="12" spans="3:42" x14ac:dyDescent="0.25">
      <c r="C12" s="68"/>
      <c r="D12" s="69"/>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8"/>
      <c r="AN12" s="69"/>
      <c r="AO12" s="68"/>
      <c r="AP12" s="68"/>
    </row>
    <row r="13" spans="3:42" x14ac:dyDescent="0.25">
      <c r="C13" s="68"/>
      <c r="D13" s="69"/>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9"/>
      <c r="AO13" s="68"/>
      <c r="AP13" s="68"/>
    </row>
    <row r="14" spans="3:42" x14ac:dyDescent="0.25">
      <c r="C14" s="68"/>
      <c r="D14" s="69"/>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8"/>
      <c r="AN14" s="69"/>
      <c r="AO14" s="68"/>
      <c r="AP14" s="68"/>
    </row>
    <row r="15" spans="3:42" x14ac:dyDescent="0.25">
      <c r="C15" s="68"/>
      <c r="D15" s="69"/>
      <c r="E15" s="68"/>
      <c r="F15" s="68"/>
      <c r="G15" s="68"/>
      <c r="H15" s="68"/>
      <c r="I15" s="68"/>
      <c r="J15" s="68"/>
      <c r="K15" s="68"/>
      <c r="L15" s="68"/>
      <c r="M15" s="68"/>
      <c r="N15" s="68"/>
      <c r="O15" s="68"/>
      <c r="P15" s="68"/>
      <c r="Q15" s="68"/>
      <c r="R15" s="68"/>
      <c r="S15" s="68"/>
      <c r="T15" s="68"/>
      <c r="U15" s="68"/>
      <c r="V15" s="68"/>
      <c r="W15" s="68"/>
      <c r="X15" s="68"/>
      <c r="Y15" s="68"/>
      <c r="Z15" s="68"/>
      <c r="AA15" s="68"/>
      <c r="AB15" s="68"/>
      <c r="AC15" s="68"/>
      <c r="AD15" s="68"/>
      <c r="AE15" s="68"/>
      <c r="AF15" s="68"/>
      <c r="AG15" s="68"/>
      <c r="AH15" s="68"/>
      <c r="AI15" s="68"/>
      <c r="AJ15" s="68"/>
      <c r="AK15" s="68"/>
      <c r="AL15" s="68"/>
      <c r="AM15" s="68"/>
      <c r="AN15" s="69"/>
      <c r="AO15" s="68"/>
      <c r="AP15" s="68"/>
    </row>
    <row r="16" spans="3:42" x14ac:dyDescent="0.25">
      <c r="C16" s="68"/>
      <c r="D16" s="69"/>
      <c r="E16" s="68"/>
      <c r="F16" s="68"/>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9"/>
      <c r="AO16" s="68"/>
      <c r="AP16" s="68"/>
    </row>
    <row r="17" spans="3:42" x14ac:dyDescent="0.25">
      <c r="C17" s="68"/>
      <c r="D17" s="69"/>
      <c r="E17" s="68"/>
      <c r="F17" s="68"/>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9"/>
      <c r="AO17" s="68"/>
      <c r="AP17" s="68"/>
    </row>
    <row r="18" spans="3:42" x14ac:dyDescent="0.25">
      <c r="C18" s="68"/>
      <c r="D18" s="69"/>
      <c r="E18" s="68"/>
      <c r="F18" s="68"/>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9"/>
      <c r="AO18" s="68"/>
      <c r="AP18" s="68"/>
    </row>
    <row r="19" spans="3:42" x14ac:dyDescent="0.25">
      <c r="C19" s="68"/>
      <c r="D19" s="69"/>
      <c r="E19" s="68"/>
      <c r="F19" s="68"/>
      <c r="G19" s="68"/>
      <c r="H19" s="68"/>
      <c r="I19" s="68"/>
      <c r="J19" s="68"/>
      <c r="K19" s="68"/>
      <c r="L19" s="68"/>
      <c r="M19" s="68"/>
      <c r="N19" s="68"/>
      <c r="O19" s="68"/>
      <c r="P19" s="68"/>
      <c r="Q19" s="68"/>
      <c r="R19" s="68"/>
      <c r="S19" s="68"/>
      <c r="T19" s="68"/>
      <c r="U19" s="68"/>
      <c r="V19" s="68"/>
      <c r="W19" s="68"/>
      <c r="X19" s="68"/>
      <c r="Y19" s="68"/>
      <c r="Z19" s="68"/>
      <c r="AA19" s="68"/>
      <c r="AB19" s="68"/>
      <c r="AC19" s="68"/>
      <c r="AD19" s="68"/>
      <c r="AE19" s="68"/>
      <c r="AF19" s="68"/>
      <c r="AG19" s="68"/>
      <c r="AH19" s="68"/>
      <c r="AI19" s="68"/>
      <c r="AJ19" s="68"/>
      <c r="AK19" s="68"/>
      <c r="AL19" s="68"/>
      <c r="AM19" s="68"/>
      <c r="AN19" s="69"/>
      <c r="AO19" s="68"/>
      <c r="AP19" s="68"/>
    </row>
    <row r="20" spans="3:42" x14ac:dyDescent="0.25">
      <c r="C20" s="68"/>
      <c r="D20" s="69"/>
      <c r="E20" s="68"/>
      <c r="F20" s="68"/>
      <c r="G20" s="68"/>
      <c r="H20" s="68"/>
      <c r="I20" s="68"/>
      <c r="J20" s="68"/>
      <c r="K20" s="68"/>
      <c r="L20" s="68"/>
      <c r="M20" s="68"/>
      <c r="N20" s="68"/>
      <c r="O20" s="68"/>
      <c r="P20" s="68"/>
      <c r="Q20" s="68"/>
      <c r="R20" s="68"/>
      <c r="S20" s="68"/>
      <c r="T20" s="68"/>
      <c r="U20" s="68"/>
      <c r="V20" s="68"/>
      <c r="W20" s="68"/>
      <c r="X20" s="68"/>
      <c r="Y20" s="68"/>
      <c r="Z20" s="68"/>
      <c r="AA20" s="68"/>
      <c r="AB20" s="68"/>
      <c r="AC20" s="68"/>
      <c r="AD20" s="68"/>
      <c r="AE20" s="68"/>
      <c r="AF20" s="68"/>
      <c r="AG20" s="68"/>
      <c r="AH20" s="68"/>
      <c r="AI20" s="68"/>
      <c r="AJ20" s="68"/>
      <c r="AK20" s="68"/>
      <c r="AL20" s="68"/>
      <c r="AM20" s="68"/>
      <c r="AN20" s="69"/>
      <c r="AO20" s="68"/>
      <c r="AP20" s="68"/>
    </row>
    <row r="21" spans="3:42" ht="9.6" customHeight="1" x14ac:dyDescent="0.25">
      <c r="C21" s="68"/>
      <c r="D21" s="69"/>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9"/>
      <c r="AO21" s="68"/>
      <c r="AP21" s="68"/>
    </row>
    <row r="22" spans="3:42" ht="30" customHeight="1" x14ac:dyDescent="0.7">
      <c r="C22" s="68"/>
      <c r="D22" s="69"/>
      <c r="E22" s="70" t="s">
        <v>67</v>
      </c>
      <c r="F22" s="69"/>
      <c r="G22" s="68"/>
      <c r="H22" s="68"/>
      <c r="I22" s="68"/>
      <c r="J22" s="68"/>
      <c r="K22" s="68"/>
      <c r="L22" s="68"/>
      <c r="M22" s="68"/>
      <c r="N22" s="68"/>
      <c r="O22" s="68"/>
      <c r="P22" s="68"/>
      <c r="Q22" s="68"/>
      <c r="R22" s="68"/>
      <c r="S22" s="68"/>
      <c r="T22" s="68"/>
      <c r="U22" s="68"/>
      <c r="V22" s="68"/>
      <c r="W22" s="68"/>
      <c r="X22" s="68"/>
      <c r="Y22" s="68"/>
      <c r="Z22" s="68"/>
      <c r="AA22" s="68"/>
      <c r="AB22" s="68"/>
      <c r="AC22" s="68"/>
      <c r="AD22" s="68"/>
      <c r="AE22" s="68"/>
      <c r="AF22" s="68"/>
      <c r="AG22" s="68"/>
      <c r="AH22" s="68"/>
      <c r="AI22" s="68"/>
      <c r="AJ22" s="68"/>
      <c r="AK22" s="68"/>
      <c r="AL22" s="68"/>
      <c r="AM22" s="68"/>
      <c r="AN22" s="69"/>
      <c r="AO22" s="68"/>
      <c r="AP22" s="68"/>
    </row>
    <row r="23" spans="3:42" ht="4.5" customHeight="1" x14ac:dyDescent="0.25">
      <c r="C23" s="68"/>
      <c r="D23" s="69"/>
      <c r="E23" s="68"/>
      <c r="F23" s="68"/>
      <c r="G23" s="68"/>
      <c r="H23" s="68"/>
      <c r="I23" s="68"/>
      <c r="J23" s="68"/>
      <c r="K23" s="68"/>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9"/>
      <c r="AO23" s="68"/>
      <c r="AP23" s="68"/>
    </row>
    <row r="24" spans="3:42" ht="19.5" customHeight="1" x14ac:dyDescent="0.3">
      <c r="C24" s="68"/>
      <c r="D24" s="71"/>
      <c r="E24" s="68"/>
      <c r="F24" s="68"/>
      <c r="G24" s="68"/>
      <c r="H24" s="68"/>
      <c r="I24" s="68"/>
      <c r="J24" s="68"/>
      <c r="K24" s="68"/>
      <c r="L24" s="68"/>
      <c r="M24" s="68"/>
      <c r="N24" s="68"/>
      <c r="O24" s="68"/>
      <c r="P24" s="68"/>
      <c r="Q24" s="68"/>
      <c r="R24" s="68"/>
      <c r="S24" s="68"/>
      <c r="T24" s="68"/>
      <c r="U24" s="68"/>
      <c r="V24" s="68"/>
      <c r="W24" s="68"/>
      <c r="X24" s="68"/>
      <c r="Y24" s="68"/>
      <c r="Z24" s="68"/>
      <c r="AA24" s="68"/>
      <c r="AB24" s="68"/>
      <c r="AC24" s="68"/>
      <c r="AD24" s="68"/>
      <c r="AE24" s="68"/>
      <c r="AF24" s="68"/>
      <c r="AG24" s="68"/>
      <c r="AH24" s="68"/>
      <c r="AI24" s="68"/>
      <c r="AJ24" s="68"/>
      <c r="AK24" s="68"/>
      <c r="AL24" s="68"/>
      <c r="AM24" s="68"/>
      <c r="AN24" s="69"/>
      <c r="AO24" s="68"/>
      <c r="AP24" s="68"/>
    </row>
    <row r="25" spans="3:42" ht="4.5" customHeight="1" x14ac:dyDescent="0.25">
      <c r="C25" s="68"/>
      <c r="D25" s="69"/>
      <c r="E25" s="68"/>
      <c r="F25" s="68"/>
      <c r="G25" s="68"/>
      <c r="H25" s="68"/>
      <c r="I25" s="68"/>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8"/>
      <c r="AP25" s="68"/>
    </row>
    <row r="26" spans="3:42" ht="39.950000000000003" customHeight="1" x14ac:dyDescent="0.3">
      <c r="C26" s="68"/>
      <c r="D26" s="85" t="s">
        <v>69</v>
      </c>
      <c r="E26" s="85"/>
      <c r="F26" s="85"/>
      <c r="G26" s="85"/>
      <c r="H26" s="85"/>
      <c r="I26" s="68"/>
      <c r="J26" s="83" t="s">
        <v>70</v>
      </c>
      <c r="K26" s="83"/>
      <c r="L26" s="83"/>
      <c r="M26" s="83"/>
      <c r="N26" s="83"/>
      <c r="O26" s="72"/>
      <c r="P26" s="83" t="s">
        <v>71</v>
      </c>
      <c r="Q26" s="83"/>
      <c r="R26" s="83"/>
      <c r="S26" s="83"/>
      <c r="T26" s="83"/>
      <c r="U26" s="72"/>
      <c r="V26" s="83" t="s">
        <v>80</v>
      </c>
      <c r="W26" s="83"/>
      <c r="X26" s="83"/>
      <c r="Y26" s="83"/>
      <c r="Z26" s="83"/>
      <c r="AA26" s="72"/>
      <c r="AB26" s="83" t="s">
        <v>7</v>
      </c>
      <c r="AC26" s="83"/>
      <c r="AD26" s="83"/>
      <c r="AE26" s="83"/>
      <c r="AF26" s="83"/>
      <c r="AG26"/>
      <c r="AH26"/>
      <c r="AI26"/>
      <c r="AJ26"/>
      <c r="AK26"/>
      <c r="AL26"/>
      <c r="AM26"/>
      <c r="AN26" s="71"/>
      <c r="AO26" s="72"/>
      <c r="AP26" s="68"/>
    </row>
    <row r="27" spans="3:42" ht="4.5" customHeight="1" x14ac:dyDescent="0.3">
      <c r="C27" s="68"/>
      <c r="D27" s="69"/>
      <c r="E27" s="68"/>
      <c r="F27" s="68"/>
      <c r="G27" s="68"/>
      <c r="H27" s="68"/>
      <c r="I27" s="68"/>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1"/>
      <c r="AO27" s="72"/>
      <c r="AP27" s="68"/>
    </row>
    <row r="28" spans="3:42" ht="24.95" customHeight="1" x14ac:dyDescent="0.25">
      <c r="C28" s="68"/>
      <c r="D28" s="69"/>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68"/>
      <c r="AK28" s="68"/>
      <c r="AL28" s="68"/>
      <c r="AM28" s="68"/>
      <c r="AN28" s="69"/>
      <c r="AO28" s="68"/>
      <c r="AP28" s="68"/>
    </row>
    <row r="29" spans="3:42" ht="12.75" customHeight="1" x14ac:dyDescent="0.25">
      <c r="C29" s="68"/>
      <c r="D29" s="69"/>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8"/>
      <c r="AP29" s="68"/>
    </row>
    <row r="30" spans="3:42" ht="16.5" x14ac:dyDescent="0.3">
      <c r="C30" s="68"/>
      <c r="D30" s="73" t="s">
        <v>68</v>
      </c>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8"/>
      <c r="AP30" s="68"/>
    </row>
    <row r="31" spans="3:42" ht="20.100000000000001" customHeight="1" x14ac:dyDescent="0.3">
      <c r="C31" s="68"/>
      <c r="D31" s="79" t="s">
        <v>58</v>
      </c>
      <c r="E31" s="79"/>
      <c r="F31" s="74" t="s">
        <v>63</v>
      </c>
      <c r="G31" s="80" t="s">
        <v>60</v>
      </c>
      <c r="H31" s="80"/>
      <c r="I31" s="74" t="s">
        <v>63</v>
      </c>
      <c r="J31" s="80" t="s">
        <v>59</v>
      </c>
      <c r="K31" s="80"/>
      <c r="L31" s="74" t="s">
        <v>63</v>
      </c>
      <c r="M31" s="81" t="s">
        <v>57</v>
      </c>
      <c r="N31" s="81"/>
      <c r="O31" s="75"/>
      <c r="P31" s="75"/>
      <c r="Q31" s="75"/>
      <c r="R31" s="75"/>
      <c r="S31" s="75"/>
      <c r="T31" s="75"/>
      <c r="U31" s="75"/>
      <c r="V31" s="75"/>
      <c r="W31" s="75"/>
      <c r="X31" s="75"/>
      <c r="Y31" s="75"/>
      <c r="Z31" s="75"/>
      <c r="AA31" s="75"/>
      <c r="AB31" s="75"/>
      <c r="AC31" s="75"/>
      <c r="AD31" s="75"/>
      <c r="AE31" s="75"/>
      <c r="AF31" s="75"/>
      <c r="AG31" s="75"/>
      <c r="AH31" s="75"/>
      <c r="AI31" s="75"/>
      <c r="AJ31" s="75"/>
      <c r="AK31" s="75"/>
      <c r="AL31" s="75"/>
      <c r="AM31" s="75"/>
      <c r="AN31" s="69"/>
      <c r="AO31" s="68"/>
      <c r="AP31" s="68"/>
    </row>
    <row r="32" spans="3:42" x14ac:dyDescent="0.25">
      <c r="C32" s="68"/>
      <c r="D32" s="69"/>
      <c r="E32" s="68"/>
      <c r="F32" s="68"/>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8"/>
      <c r="AP32" s="68"/>
    </row>
  </sheetData>
  <mergeCells count="13">
    <mergeCell ref="AH2:AK2"/>
    <mergeCell ref="AM2:AN2"/>
    <mergeCell ref="D26:H26"/>
    <mergeCell ref="J26:N26"/>
    <mergeCell ref="P26:T26"/>
    <mergeCell ref="V26:Z26"/>
    <mergeCell ref="D31:E31"/>
    <mergeCell ref="G31:H31"/>
    <mergeCell ref="J31:K31"/>
    <mergeCell ref="M31:N31"/>
    <mergeCell ref="W2:AC2"/>
    <mergeCell ref="AB26:AF26"/>
    <mergeCell ref="AE2:AF2"/>
  </mergeCells>
  <hyperlinks>
    <hyperlink ref="AM2:AN2" r:id="rId1" tooltip="Click here to navigate to Support" display="Support"/>
    <hyperlink ref="AH2:AK2" r:id="rId2" tooltip="Click here to navigate to the Knowledgebase" display="Knowledgebase"/>
    <hyperlink ref="AE2:AF2" r:id="rId3" tooltip="Click here to navigate to the Blog" display="Blog"/>
    <hyperlink ref="W2:AC2" r:id="rId4" tooltip="Click here to navigate to the Sage Intelligence Community" display="Sage Intelligence Community"/>
    <hyperlink ref="M31:N31" r:id="rId5" tooltip="Click here to navigate to our Facebook page" display="Facebook"/>
    <hyperlink ref="J31:K31" r:id="rId6" tooltip="Click here to navigate to our LinkedIn page" display="LinkedIn"/>
    <hyperlink ref="G31:H31" r:id="rId7" tooltip="Click here to navigate to YouTube page" display="YouTube"/>
    <hyperlink ref="D31:E31" r:id="rId8" tooltip="Click here to navigate to our Twitter page" display="Twitter"/>
    <hyperlink ref="D26:H26" location="'IS - Actual YTD'!A1" tooltip="IS - Actual YTD" display="IS - Actual YTD"/>
    <hyperlink ref="J26:N26" location="'IS - Actual vs Prior'!A1" tooltip="IS - Actual vs Prior" display="IS - Actual vs Prior"/>
    <hyperlink ref="P26:T26" location="'IS - Actual vs Budget'!A1" tooltip="IS Actual vs Budget" display="IS Actual vs Budget"/>
    <hyperlink ref="V26:Z26" location="'IS - Actual vs Prior Template'!A1" tooltip="Actual vs Prior Template" display="Actual vs Prior Template"/>
    <hyperlink ref="AB26:AF26" location="'Missing Accounts'!A1" tooltip="Missing Accounts" display="Missing Accounts"/>
  </hyperlinks>
  <pageMargins left="0.7" right="0.7" top="0.75" bottom="0.75" header="0.3" footer="0.3"/>
  <pageSetup paperSize="9" orientation="portrait" r:id="rId9"/>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1"/>
  <sheetViews>
    <sheetView showGridLines="0" zoomScale="90" zoomScaleNormal="90" workbookViewId="0"/>
  </sheetViews>
  <sheetFormatPr defaultRowHeight="16.5" x14ac:dyDescent="0.3"/>
  <cols>
    <col min="1" max="1" width="2.85546875" style="12" customWidth="1"/>
    <col min="2" max="2" width="5.5703125" style="12" customWidth="1"/>
    <col min="3" max="3" width="16.7109375" style="12" customWidth="1"/>
    <col min="4" max="4" width="31.5703125" style="12" customWidth="1"/>
    <col min="5" max="5" width="15.28515625" style="12" bestFit="1" customWidth="1"/>
    <col min="6" max="6" width="10.5703125" style="12" bestFit="1" customWidth="1"/>
    <col min="7" max="7" width="2.42578125" style="13" customWidth="1"/>
    <col min="8" max="8" width="32.7109375" style="12" customWidth="1"/>
    <col min="9" max="16384" width="9.140625" style="12"/>
  </cols>
  <sheetData>
    <row r="1" spans="2:8" ht="15" customHeight="1" x14ac:dyDescent="0.3"/>
    <row r="2" spans="2:8" ht="33.75" customHeight="1" x14ac:dyDescent="0.7">
      <c r="B2" s="61" t="s">
        <v>56</v>
      </c>
      <c r="C2" s="14" t="str">
        <f>CONCATENATE(D4," - Income Statement")</f>
        <v>SAMLTD - Income Statement</v>
      </c>
      <c r="D2" s="15"/>
    </row>
    <row r="3" spans="2:8" ht="5.25" customHeight="1" x14ac:dyDescent="0.7">
      <c r="C3" s="15"/>
      <c r="D3" s="15"/>
    </row>
    <row r="4" spans="2:8" ht="16.5" customHeight="1" x14ac:dyDescent="0.3">
      <c r="C4" s="16" t="s">
        <v>20</v>
      </c>
      <c r="D4" s="57" t="str">
        <f>INDEX(Companies,1)</f>
        <v>SAMLTD</v>
      </c>
      <c r="E4" s="87" t="s">
        <v>81</v>
      </c>
      <c r="F4" s="87"/>
      <c r="G4" s="87"/>
      <c r="H4" s="87"/>
    </row>
    <row r="5" spans="2:8" x14ac:dyDescent="0.3">
      <c r="C5" s="16" t="s">
        <v>33</v>
      </c>
      <c r="D5" s="57">
        <f>CHOOSE(B, "GLCurrentYear(" &amp; $D$4 &amp; ")", CellContents, 2020)</f>
        <v>2020</v>
      </c>
      <c r="E5" s="87"/>
      <c r="F5" s="87"/>
      <c r="G5" s="87"/>
      <c r="H5" s="87"/>
    </row>
    <row r="6" spans="2:8" x14ac:dyDescent="0.3">
      <c r="C6" s="16" t="s">
        <v>19</v>
      </c>
      <c r="D6" s="57">
        <f>CHOOSE(B, "GLCurrentPeriod(" &amp; $D$4 &amp; ")", CellContents, 1)</f>
        <v>1</v>
      </c>
      <c r="E6" s="87"/>
      <c r="F6" s="87"/>
      <c r="G6" s="87"/>
      <c r="H6" s="87"/>
    </row>
    <row r="7" spans="2:8" x14ac:dyDescent="0.3">
      <c r="C7" s="16" t="s">
        <v>21</v>
      </c>
      <c r="D7" s="17" t="str">
        <f>CHOOSE(B, "GLHomeCurrency(" &amp; $D$4 &amp; ")", CellContents, "CAD")</f>
        <v>CAD</v>
      </c>
    </row>
    <row r="8" spans="2:8" x14ac:dyDescent="0.3">
      <c r="C8" s="16" t="s">
        <v>22</v>
      </c>
      <c r="D8" s="17" t="s">
        <v>23</v>
      </c>
    </row>
    <row r="9" spans="2:8" ht="12" customHeight="1" x14ac:dyDescent="0.3"/>
    <row r="10" spans="2:8" ht="33.75" customHeight="1" x14ac:dyDescent="0.3">
      <c r="C10" s="18" t="s">
        <v>34</v>
      </c>
      <c r="D10" s="18" t="s">
        <v>35</v>
      </c>
      <c r="E10" s="86" t="s">
        <v>36</v>
      </c>
      <c r="F10" s="86"/>
    </row>
    <row r="11" spans="2:8" ht="5.0999999999999996" customHeight="1" x14ac:dyDescent="0.3"/>
    <row r="12" spans="2:8" x14ac:dyDescent="0.3">
      <c r="C12" s="19" t="s">
        <v>37</v>
      </c>
      <c r="D12" s="20" t="s">
        <v>24</v>
      </c>
      <c r="E12" s="21">
        <f>CHOOSE(B, "-GLActualYTD(" &amp; "Account" &amp; "," &amp; $D$4 &amp; "," &amp; $D$5 &amp; "," &amp; $D$6 &amp; "," &amp; "AccountGroupCode" &amp; "," &amp; $C12 &amp; "," &amp; "AccountStructureCode" &amp; "," &amp; "AccountType" &amp; "," &amp; "BalanceType" &amp; "," &amp; $D$7 &amp; "," &amp; $D$8 &amp; ")", CellContents, 1670480,55)</f>
        <v>1670480</v>
      </c>
      <c r="F12" s="22">
        <f>IFERROR(E12/$E$12,0)</f>
        <v>1</v>
      </c>
      <c r="H12" s="23"/>
    </row>
    <row r="13" spans="2:8" x14ac:dyDescent="0.3">
      <c r="C13" s="19" t="s">
        <v>38</v>
      </c>
      <c r="D13" s="20" t="s">
        <v>8</v>
      </c>
      <c r="E13" s="21">
        <f>CHOOSE(B, "GLActualYTD(" &amp; "Account" &amp; "," &amp; $D$4 &amp; "," &amp; $D$5 &amp; "," &amp; $D$6 &amp; "," &amp; "AccountGroupCode" &amp; "," &amp; $C13 &amp; "," &amp; "AccountStructureCode" &amp; "," &amp; "AccountType" &amp; "," &amp; "BalanceType" &amp; "," &amp; $D$7 &amp; "," &amp; $D$8 &amp; ")", CellContents, 677189,92)</f>
        <v>677189</v>
      </c>
      <c r="F13" s="22">
        <f>IFERROR(E13/$E$12,0)</f>
        <v>0.40538587711316509</v>
      </c>
      <c r="H13" s="23"/>
    </row>
    <row r="14" spans="2:8" x14ac:dyDescent="0.3">
      <c r="C14" s="19"/>
      <c r="D14" s="24" t="s">
        <v>9</v>
      </c>
      <c r="E14" s="25">
        <f>E12-E13</f>
        <v>993291</v>
      </c>
      <c r="F14" s="26">
        <f>IFERROR(E14/$E$12,0)</f>
        <v>0.59461412288683491</v>
      </c>
      <c r="H14" s="23"/>
    </row>
    <row r="15" spans="2:8" x14ac:dyDescent="0.3">
      <c r="C15" s="19"/>
      <c r="D15" s="20"/>
      <c r="E15" s="21"/>
      <c r="F15" s="27"/>
    </row>
    <row r="16" spans="2:8" x14ac:dyDescent="0.3">
      <c r="C16" s="19" t="s">
        <v>39</v>
      </c>
      <c r="D16" s="20" t="s">
        <v>25</v>
      </c>
      <c r="E16" s="21">
        <f>CHOOSE(B, "-GLActualYTD(" &amp; "Account" &amp; "," &amp; $D$4 &amp; "," &amp; $D$5 &amp; "," &amp; $D$6 &amp; "," &amp; "AccountGroupCode" &amp; "," &amp; $C16 &amp; "," &amp; "AccountStructureCode" &amp; "," &amp; "AccountType" &amp; "," &amp; "BalanceType" &amp; "," &amp; $D$7 &amp; "," &amp; $D$8 &amp; ")", CellContents, 200806,55)</f>
        <v>200806</v>
      </c>
      <c r="F16" s="22">
        <f>IFERROR(E16/$E$12,0)</f>
        <v>0.12020856280829462</v>
      </c>
      <c r="H16" s="23"/>
    </row>
    <row r="17" spans="2:8" x14ac:dyDescent="0.3">
      <c r="C17" s="19" t="s">
        <v>40</v>
      </c>
      <c r="D17" s="20" t="s">
        <v>26</v>
      </c>
      <c r="E17" s="21">
        <f>CHOOSE(B, "GLActualYTD(" &amp; "Account" &amp; "," &amp; $D$4 &amp; "," &amp; $D$5 &amp; "," &amp; $D$6 &amp; "," &amp; "AccountGroupCode" &amp; "," &amp; $C17 &amp; "," &amp; "AccountStructureCode" &amp; "," &amp; "AccountType" &amp; "," &amp; "BalanceType" &amp; "," &amp; $D$7 &amp; "," &amp; $D$8 &amp; ")", CellContents, 1056417,54)</f>
        <v>1056417</v>
      </c>
      <c r="F17" s="22">
        <f>IFERROR(E17/$E$12,0)</f>
        <v>0.63240326133805858</v>
      </c>
      <c r="H17" s="23"/>
    </row>
    <row r="18" spans="2:8" x14ac:dyDescent="0.3">
      <c r="C18" s="19" t="s">
        <v>41</v>
      </c>
      <c r="D18" s="20" t="s">
        <v>27</v>
      </c>
      <c r="E18" s="21">
        <f>CHOOSE(B, "GLActualYTD(" &amp; "Account" &amp; "," &amp; $D$4 &amp; "," &amp; $D$5 &amp; "," &amp; $D$6 &amp; "," &amp; "AccountGroupCode" &amp; "," &amp; $C18 &amp; "," &amp; "AccountStructureCode" &amp; "," &amp; "AccountType" &amp; "," &amp; "BalanceType" &amp; "," &amp; $D$7 &amp; "," &amp; $D$8 &amp; ")", CellContents, 40000)</f>
        <v>40000</v>
      </c>
      <c r="F18" s="22">
        <f>IFERROR(E18/$E$12,0)</f>
        <v>2.3945213351850965E-2</v>
      </c>
      <c r="H18" s="23"/>
    </row>
    <row r="19" spans="2:8" x14ac:dyDescent="0.3">
      <c r="C19" s="19" t="s">
        <v>42</v>
      </c>
      <c r="D19" s="20" t="s">
        <v>29</v>
      </c>
      <c r="E19" s="21">
        <f>CHOOSE(B, "GLActualYTD(" &amp; "Account" &amp; "," &amp; $D$4 &amp; "," &amp; $D$5 &amp; "," &amp; $D$6 &amp; "," &amp; "AccountGroupCode" &amp; "," &amp; $C19 &amp; "," &amp; "AccountStructureCode" &amp; "," &amp; "AccountType" &amp; "," &amp; "BalanceType" &amp; "," &amp; $D$7 &amp; "," &amp; $D$8 &amp; ")", CellContents, 69,16)</f>
        <v>69</v>
      </c>
      <c r="F19" s="22">
        <f>IFERROR(E19/$E$12,0)</f>
        <v>4.1305493031942914E-5</v>
      </c>
      <c r="H19" s="23"/>
    </row>
    <row r="20" spans="2:8" x14ac:dyDescent="0.3">
      <c r="C20" s="19"/>
      <c r="D20" s="28" t="s">
        <v>43</v>
      </c>
      <c r="E20" s="25">
        <f>E14+E16-SUM(E17:E19)</f>
        <v>97611</v>
      </c>
      <c r="F20" s="26">
        <f>IFERROR(E20/$E$12,0)</f>
        <v>5.8432905512188112E-2</v>
      </c>
      <c r="H20" s="23"/>
    </row>
    <row r="21" spans="2:8" x14ac:dyDescent="0.3">
      <c r="C21" s="19"/>
      <c r="D21" s="20"/>
      <c r="E21" s="21"/>
      <c r="F21" s="27"/>
    </row>
    <row r="22" spans="2:8" x14ac:dyDescent="0.3">
      <c r="C22" s="19" t="s">
        <v>44</v>
      </c>
      <c r="D22" s="20" t="s">
        <v>28</v>
      </c>
      <c r="E22" s="21">
        <f>CHOOSE(B, "GLActualYTD(" &amp; "Account" &amp; "," &amp; $D$4 &amp; "," &amp; $D$5 &amp; "," &amp; $D$6 &amp; "," &amp; "AccountGroupCode" &amp; "," &amp; $C22 &amp; "," &amp; "AccountStructureCode" &amp; "," &amp; "AccountType" &amp; "," &amp; "BalanceType" &amp; "," &amp; $D$7 &amp; "," &amp; $D$8 &amp; ")", CellContents, 1500)</f>
        <v>1500</v>
      </c>
      <c r="F22" s="22">
        <f>IFERROR(E22/$E$12,0)</f>
        <v>8.9794550069441121E-4</v>
      </c>
      <c r="H22" s="23"/>
    </row>
    <row r="23" spans="2:8" x14ac:dyDescent="0.3">
      <c r="C23" s="19"/>
      <c r="D23" s="28" t="s">
        <v>45</v>
      </c>
      <c r="E23" s="25">
        <f>E20-E22</f>
        <v>96111</v>
      </c>
      <c r="F23" s="26">
        <f>IFERROR(E23/$E$12,0)</f>
        <v>5.7534960011493705E-2</v>
      </c>
      <c r="H23" s="23"/>
    </row>
    <row r="24" spans="2:8" x14ac:dyDescent="0.3">
      <c r="C24" s="19"/>
      <c r="D24" s="20"/>
      <c r="E24" s="21"/>
      <c r="F24" s="27"/>
    </row>
    <row r="25" spans="2:8" x14ac:dyDescent="0.3">
      <c r="C25" s="19" t="s">
        <v>46</v>
      </c>
      <c r="D25" s="20" t="s">
        <v>30</v>
      </c>
      <c r="E25" s="21">
        <f>CHOOSE(B, "GLActualYTD(" &amp; "Account" &amp; "," &amp; $D$4 &amp; "," &amp; $D$5 &amp; "," &amp; $D$6 &amp; "," &amp; "AccountGroupCode" &amp; "," &amp; $C25 &amp; "," &amp; "AccountStructureCode" &amp; "," &amp; "AccountType" &amp; "," &amp; "BalanceType" &amp; "," &amp; $D$7 &amp; "," &amp; $D$8 &amp; ")", CellContents, 8000)</f>
        <v>8000</v>
      </c>
      <c r="F25" s="22">
        <f>IFERROR(E25/$E$12,0)</f>
        <v>4.7890426703701928E-3</v>
      </c>
      <c r="H25" s="23"/>
    </row>
    <row r="26" spans="2:8" x14ac:dyDescent="0.3">
      <c r="C26" s="29"/>
      <c r="D26" s="30" t="s">
        <v>47</v>
      </c>
      <c r="E26" s="31">
        <f>E23-E25</f>
        <v>88111</v>
      </c>
      <c r="F26" s="32">
        <f>IFERROR(E26/$E$12,0)</f>
        <v>5.2745917341123508E-2</v>
      </c>
      <c r="H26" s="23"/>
    </row>
    <row r="27" spans="2:8" x14ac:dyDescent="0.3">
      <c r="B27" s="33"/>
      <c r="C27" s="34"/>
      <c r="D27" s="34"/>
      <c r="E27" s="35"/>
      <c r="F27" s="35"/>
    </row>
    <row r="28" spans="2:8" x14ac:dyDescent="0.3">
      <c r="B28" s="33"/>
      <c r="C28" s="36"/>
      <c r="D28" s="36"/>
      <c r="E28" s="37"/>
      <c r="F28" s="37"/>
    </row>
    <row r="29" spans="2:8" x14ac:dyDescent="0.3">
      <c r="C29" s="37"/>
      <c r="D29" s="37"/>
    </row>
    <row r="30" spans="2:8" x14ac:dyDescent="0.3">
      <c r="C30" s="37"/>
      <c r="D30" s="37"/>
    </row>
    <row r="31" spans="2:8" x14ac:dyDescent="0.3">
      <c r="C31" s="37"/>
      <c r="D31" s="37"/>
    </row>
  </sheetData>
  <mergeCells count="2">
    <mergeCell ref="E10:F10"/>
    <mergeCell ref="E4:H6"/>
  </mergeCells>
  <dataValidations count="3">
    <dataValidation type="list" allowBlank="1" showInputMessage="1" showErrorMessage="1" sqref="D4">
      <formula1>CompaniesTemplate</formula1>
    </dataValidation>
    <dataValidation type="list" allowBlank="1" showInputMessage="1" sqref="D5">
      <formula1>FiscalYearsTemplate</formula1>
    </dataValidation>
    <dataValidation type="list" allowBlank="1" showInputMessage="1" sqref="D6">
      <formula1>Periods</formula1>
    </dataValidation>
  </dataValidations>
  <hyperlinks>
    <hyperlink ref="B2" location="Home!A1" tooltip="Click to navigate to the Home sheet." display="ß"/>
  </hyperlinks>
  <printOptions horizontalCentered="1"/>
  <pageMargins left="0.31496062992125984" right="0.31496062992125984" top="0.74803149606299213" bottom="0.74803149606299213" header="0.31496062992125984" footer="0.31496062992125984"/>
  <pageSetup paperSize="9" scale="85" orientation="landscape" r:id="rId1"/>
  <headerFooter>
    <oddFooter>&amp;L&amp;D  &amp;T&amp;RPage :  &amp;P  of  &amp;N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37"/>
  <sheetViews>
    <sheetView showGridLines="0" zoomScale="90" zoomScaleNormal="90" workbookViewId="0"/>
  </sheetViews>
  <sheetFormatPr defaultRowHeight="16.5" x14ac:dyDescent="0.3"/>
  <cols>
    <col min="1" max="1" width="2.85546875" style="12" customWidth="1"/>
    <col min="2" max="2" width="5.5703125" style="12" customWidth="1"/>
    <col min="3" max="3" width="16.7109375" style="12" customWidth="1"/>
    <col min="4" max="4" width="31.5703125" style="12" customWidth="1"/>
    <col min="5" max="5" width="1.85546875" style="12" customWidth="1"/>
    <col min="6" max="6" width="15.28515625" style="12" bestFit="1" customWidth="1"/>
    <col min="7" max="7" width="15" style="12" customWidth="1"/>
    <col min="8" max="8" width="1.85546875" style="12" customWidth="1"/>
    <col min="9" max="10" width="15" style="12" customWidth="1"/>
    <col min="11" max="11" width="9.140625" style="12"/>
    <col min="12" max="12" width="19" style="12" customWidth="1"/>
    <col min="13" max="16384" width="9.140625" style="12"/>
  </cols>
  <sheetData>
    <row r="1" spans="2:12" ht="15" customHeight="1" x14ac:dyDescent="0.3"/>
    <row r="2" spans="2:12" ht="33.75" customHeight="1" x14ac:dyDescent="0.7">
      <c r="B2" s="61" t="s">
        <v>56</v>
      </c>
      <c r="C2" s="14" t="str">
        <f>CONCATENATE(D4," - Income Statement")</f>
        <v>SAMLTD - Income Statement</v>
      </c>
      <c r="D2" s="15"/>
    </row>
    <row r="3" spans="2:12" ht="4.5" customHeight="1" x14ac:dyDescent="0.7">
      <c r="C3" s="15"/>
      <c r="D3" s="15"/>
    </row>
    <row r="4" spans="2:12" ht="16.5" customHeight="1" x14ac:dyDescent="0.3">
      <c r="C4" s="16" t="s">
        <v>20</v>
      </c>
      <c r="D4" s="57" t="str">
        <f>INDEX(Companies,1)</f>
        <v>SAMLTD</v>
      </c>
      <c r="F4"/>
      <c r="G4"/>
      <c r="H4"/>
      <c r="I4"/>
    </row>
    <row r="5" spans="2:12" x14ac:dyDescent="0.3">
      <c r="C5" s="16" t="s">
        <v>19</v>
      </c>
      <c r="D5" s="57">
        <f>CHOOSE(B, "GLCurrentPeriod(" &amp; $D$4 &amp; ")", CellContents, 1)</f>
        <v>1</v>
      </c>
      <c r="F5" s="88" t="s">
        <v>61</v>
      </c>
      <c r="G5" s="88"/>
      <c r="H5" s="88"/>
      <c r="I5" s="88"/>
    </row>
    <row r="6" spans="2:12" x14ac:dyDescent="0.3">
      <c r="C6" s="16" t="s">
        <v>21</v>
      </c>
      <c r="D6" s="17" t="str">
        <f>CHOOSE(B, "GLHomeCurrency(" &amp; $D$4 &amp; ")", CellContents, "CAD")</f>
        <v>CAD</v>
      </c>
      <c r="F6" s="88"/>
      <c r="G6" s="88"/>
      <c r="H6" s="88"/>
      <c r="I6" s="88"/>
    </row>
    <row r="7" spans="2:12" x14ac:dyDescent="0.3">
      <c r="C7" s="16" t="s">
        <v>22</v>
      </c>
      <c r="D7" s="17" t="s">
        <v>23</v>
      </c>
      <c r="F7" s="88"/>
      <c r="G7" s="88"/>
      <c r="H7" s="88"/>
      <c r="I7" s="88"/>
    </row>
    <row r="8" spans="2:12" ht="6.75" customHeight="1" x14ac:dyDescent="0.3"/>
    <row r="9" spans="2:12" ht="12" customHeight="1" x14ac:dyDescent="0.3"/>
    <row r="10" spans="2:12" x14ac:dyDescent="0.3">
      <c r="C10" s="86" t="s">
        <v>34</v>
      </c>
      <c r="D10" s="86" t="s">
        <v>35</v>
      </c>
      <c r="E10" s="38"/>
      <c r="F10" s="86" t="s">
        <v>36</v>
      </c>
      <c r="G10" s="86"/>
      <c r="H10" s="38"/>
      <c r="I10" s="86" t="s">
        <v>48</v>
      </c>
      <c r="J10" s="86"/>
    </row>
    <row r="11" spans="2:12" ht="33.75" customHeight="1" x14ac:dyDescent="0.3">
      <c r="C11" s="86"/>
      <c r="D11" s="86"/>
      <c r="E11" s="38"/>
      <c r="F11" s="58">
        <f>CHOOSE(B, "GLCurrentYear(" &amp; $D$4 &amp; ")", CellContents, 2020)</f>
        <v>2020</v>
      </c>
      <c r="G11" s="58">
        <v>2019</v>
      </c>
      <c r="H11" s="38"/>
      <c r="I11" s="18" t="s">
        <v>49</v>
      </c>
      <c r="J11" s="18" t="s">
        <v>50</v>
      </c>
    </row>
    <row r="12" spans="2:12" ht="5.0999999999999996" customHeight="1" x14ac:dyDescent="0.3"/>
    <row r="13" spans="2:12" x14ac:dyDescent="0.3">
      <c r="C13" s="19" t="s">
        <v>37</v>
      </c>
      <c r="D13" s="20" t="s">
        <v>24</v>
      </c>
      <c r="E13" s="35"/>
      <c r="F13" s="21">
        <f>CHOOSE(B, "-GLActualYTD(" &amp; "Account" &amp; "," &amp; $D$4 &amp; "," &amp; $F$11 &amp; "," &amp; $D$5 &amp; "," &amp; "AccountGroupCode" &amp; "," &amp; $C13 &amp; "," &amp; "AccountStructureCode" &amp; "," &amp; "AccountType" &amp; "," &amp; "BalanceType" &amp; "," &amp; $D$6 &amp; "," &amp; $D$7 &amp; ")", CellContents, 1670480,55)</f>
        <v>1670480</v>
      </c>
      <c r="G13" s="21">
        <f>CHOOSE(B, "-GLActualYTD(" &amp; "Account" &amp; "," &amp; $D$4 &amp; "," &amp; $G$11 &amp; "," &amp; $D$5 &amp; "," &amp; "AccountGroupCode" &amp; "," &amp; $C13 &amp; "," &amp; "AccountStructureCode" &amp; "," &amp; "AccountType" &amp; "," &amp; "BalanceType" &amp; "," &amp; $D$6 &amp; "," &amp; $D$7 &amp; ")", CellContents, 2666286,86)</f>
        <v>2666286</v>
      </c>
      <c r="H13" s="39"/>
      <c r="I13" s="40">
        <f>F13-G13</f>
        <v>-995806</v>
      </c>
      <c r="J13" s="22">
        <f>IFERROR(I13/G13,0)</f>
        <v>-0.37348056435056104</v>
      </c>
      <c r="K13" s="41"/>
      <c r="L13" s="42"/>
    </row>
    <row r="14" spans="2:12" x14ac:dyDescent="0.3">
      <c r="C14" s="19" t="s">
        <v>38</v>
      </c>
      <c r="D14" s="20" t="s">
        <v>8</v>
      </c>
      <c r="E14" s="35"/>
      <c r="F14" s="21">
        <f>CHOOSE(B, "GLActualYTD(" &amp; "Account" &amp; "," &amp; $D$4 &amp; "," &amp; $F$11 &amp; "," &amp; $D$5 &amp; "," &amp; "AccountGroupCode" &amp; "," &amp; $C14 &amp; "," &amp; "AccountStructureCode" &amp; "," &amp; "AccountType" &amp; "," &amp; "BalanceType" &amp; "," &amp; $D$6 &amp; "," &amp; $D$7 &amp; ")", CellContents, 677189,92)</f>
        <v>677189</v>
      </c>
      <c r="G14" s="21">
        <f>CHOOSE(B, "GLActualYTD(" &amp; "Account" &amp; "," &amp; $D$4 &amp; "," &amp; $G$11 &amp; "," &amp; $D$5 &amp; "," &amp; "AccountGroupCode" &amp; "," &amp; $C14 &amp; "," &amp; "AccountStructureCode" &amp; "," &amp; "AccountType" &amp; "," &amp; "BalanceType" &amp; "," &amp; $D$6 &amp; "," &amp; $D$7 &amp; ")", CellContents, 924267,23)</f>
        <v>924267</v>
      </c>
      <c r="H14" s="39"/>
      <c r="I14" s="40">
        <f>F14-G14</f>
        <v>-247078</v>
      </c>
      <c r="J14" s="22">
        <f>IFERROR(I14/G14,0)</f>
        <v>-0.26732318691460366</v>
      </c>
      <c r="K14" s="41"/>
      <c r="L14" s="42"/>
    </row>
    <row r="15" spans="2:12" x14ac:dyDescent="0.3">
      <c r="C15" s="19"/>
      <c r="D15" s="28" t="s">
        <v>9</v>
      </c>
      <c r="E15" s="35"/>
      <c r="F15" s="25">
        <f>F13-F14</f>
        <v>993291</v>
      </c>
      <c r="G15" s="25">
        <f>G13-G14</f>
        <v>1742019</v>
      </c>
      <c r="H15" s="39"/>
      <c r="I15" s="25">
        <f>F15-G15</f>
        <v>-748728</v>
      </c>
      <c r="J15" s="26">
        <f>IFERROR(I15/G15,0)</f>
        <v>-0.42980472658449764</v>
      </c>
      <c r="K15" s="41"/>
      <c r="L15" s="42"/>
    </row>
    <row r="16" spans="2:12" x14ac:dyDescent="0.3">
      <c r="C16" s="19"/>
      <c r="D16" s="20"/>
      <c r="E16" s="35"/>
      <c r="F16" s="21"/>
      <c r="G16" s="21"/>
      <c r="H16" s="43"/>
      <c r="I16" s="40"/>
      <c r="J16" s="44"/>
    </row>
    <row r="17" spans="2:12" x14ac:dyDescent="0.3">
      <c r="C17" s="19" t="s">
        <v>39</v>
      </c>
      <c r="D17" s="20" t="s">
        <v>25</v>
      </c>
      <c r="E17" s="35"/>
      <c r="F17" s="21">
        <f>CHOOSE(B, "-GLActualYTD(" &amp; "Account" &amp; "," &amp; $D$4 &amp; "," &amp; $F$11 &amp; "," &amp; $D$5 &amp; "," &amp; "AccountGroupCode" &amp; "," &amp; $C17 &amp; "," &amp; "AccountStructureCode" &amp; "," &amp; "AccountType" &amp; "," &amp; "BalanceType" &amp; "," &amp; $D$6 &amp; "," &amp; $D$7 &amp; ")", CellContents, 200806,55)</f>
        <v>200806</v>
      </c>
      <c r="G17" s="21">
        <f>CHOOSE(B, "-GLActualYTD(" &amp; "Account" &amp; "," &amp; $D$4 &amp; "," &amp; $G$11 &amp; "," &amp; $D$5 &amp; "," &amp; "AccountGroupCode" &amp; "," &amp; $C17 &amp; "," &amp; "AccountStructureCode" &amp; "," &amp; "AccountType" &amp; "," &amp; "BalanceType" &amp; "," &amp; $D$6 &amp; "," &amp; $D$7 &amp; ")", CellContents, 230021,27)</f>
        <v>230021</v>
      </c>
      <c r="H17" s="39"/>
      <c r="I17" s="40">
        <f t="shared" ref="I17:I20" si="0">F17-G17</f>
        <v>-29215</v>
      </c>
      <c r="J17" s="22">
        <f>IFERROR(I17/G17,0)</f>
        <v>-0.12701014255220175</v>
      </c>
      <c r="K17" s="41"/>
      <c r="L17" s="45"/>
    </row>
    <row r="18" spans="2:12" x14ac:dyDescent="0.3">
      <c r="C18" s="19" t="s">
        <v>40</v>
      </c>
      <c r="D18" s="20" t="s">
        <v>26</v>
      </c>
      <c r="E18" s="35"/>
      <c r="F18" s="21">
        <f>CHOOSE(B, "GLActualYTD(" &amp; "Account" &amp; "," &amp; $D$4 &amp; "," &amp; $F$11 &amp; "," &amp; $D$5 &amp; "," &amp; "AccountGroupCode" &amp; "," &amp; $C18 &amp; "," &amp; "AccountStructureCode" &amp; "," &amp; "AccountType" &amp; "," &amp; "BalanceType" &amp; "," &amp; $D$6 &amp; "," &amp; $D$7 &amp; ")", CellContents, 1056417,54)</f>
        <v>1056417</v>
      </c>
      <c r="G18" s="21">
        <f>CHOOSE(B, "GLActualYTD(" &amp; "Account" &amp; "," &amp; $D$4 &amp; "," &amp; $G$11 &amp; "," &amp; $D$5 &amp; "," &amp; "AccountGroupCode" &amp; "," &amp; $C18 &amp; "," &amp; "AccountStructureCode" &amp; "," &amp; "AccountType" &amp; "," &amp; "BalanceType" &amp; "," &amp; $D$6 &amp; "," &amp; $D$7 &amp; ")", CellContents, 9506365,3)</f>
        <v>9506365</v>
      </c>
      <c r="H18" s="39"/>
      <c r="I18" s="40">
        <f t="shared" si="0"/>
        <v>-8449948</v>
      </c>
      <c r="J18" s="22">
        <f>IFERROR(I18/G18,0)</f>
        <v>-0.88887266584020286</v>
      </c>
      <c r="K18" s="41"/>
      <c r="L18" s="46"/>
    </row>
    <row r="19" spans="2:12" x14ac:dyDescent="0.3">
      <c r="C19" s="19" t="s">
        <v>41</v>
      </c>
      <c r="D19" s="20" t="s">
        <v>27</v>
      </c>
      <c r="E19" s="35"/>
      <c r="F19" s="21">
        <f>CHOOSE(B, "GLActualYTD(" &amp; "Account" &amp; "," &amp; $D$4 &amp; "," &amp; $F$11 &amp; "," &amp; $D$5 &amp; "," &amp; "AccountGroupCode" &amp; "," &amp; $C19 &amp; "," &amp; "AccountStructureCode" &amp; "," &amp; "AccountType" &amp; "," &amp; "BalanceType" &amp; "," &amp; $D$6 &amp; "," &amp; $D$7 &amp; ")", CellContents, 40000)</f>
        <v>40000</v>
      </c>
      <c r="G19" s="21">
        <f>CHOOSE(B, "GLActualYTD(" &amp; "Account" &amp; "," &amp; $D$4 &amp; "," &amp; $G$11 &amp; "," &amp; $D$5 &amp; "," &amp; "AccountGroupCode" &amp; "," &amp; $C19 &amp; "," &amp; "AccountStructureCode" &amp; "," &amp; "AccountType" &amp; "," &amp; "BalanceType" &amp; "," &amp; $D$6 &amp; "," &amp; $D$7 &amp; ")", CellContents, 40000)</f>
        <v>40000</v>
      </c>
      <c r="H19" s="39"/>
      <c r="I19" s="40">
        <f t="shared" si="0"/>
        <v>0</v>
      </c>
      <c r="J19" s="22">
        <f>IFERROR(I19/G19,0)</f>
        <v>0</v>
      </c>
      <c r="K19" s="41"/>
    </row>
    <row r="20" spans="2:12" x14ac:dyDescent="0.3">
      <c r="C20" s="19" t="s">
        <v>42</v>
      </c>
      <c r="D20" s="20" t="s">
        <v>29</v>
      </c>
      <c r="E20" s="35"/>
      <c r="F20" s="21">
        <f>CHOOSE(B, "GLActualYTD(" &amp; "Account" &amp; "," &amp; $D$4 &amp; "," &amp; $F$11 &amp; "," &amp; $D$5 &amp; "," &amp; "AccountGroupCode" &amp; "," &amp; $C20 &amp; "," &amp; "AccountStructureCode" &amp; "," &amp; "AccountType" &amp; "," &amp; "BalanceType" &amp; "," &amp; $D$6 &amp; "," &amp; $D$7 &amp; ")", CellContents, 69,16)</f>
        <v>69</v>
      </c>
      <c r="G20" s="21">
        <f>CHOOSE(B, "GLActualYTD(" &amp; "Account" &amp; "," &amp; $D$4 &amp; "," &amp; $G$11 &amp; "," &amp; $D$5 &amp; "," &amp; "AccountGroupCode" &amp; "," &amp; $C20 &amp; "," &amp; "AccountStructureCode" &amp; "," &amp; "AccountType" &amp; "," &amp; "BalanceType" &amp; "," &amp; $D$6 &amp; "," &amp; $D$7 &amp; ")", CellContents, 23009,1)</f>
        <v>23009</v>
      </c>
      <c r="H20" s="39"/>
      <c r="I20" s="40">
        <f t="shared" si="0"/>
        <v>-22940</v>
      </c>
      <c r="J20" s="22">
        <f>IFERROR(I20/G20,0)</f>
        <v>-0.99700117345386585</v>
      </c>
      <c r="K20" s="41"/>
      <c r="L20" s="46"/>
    </row>
    <row r="21" spans="2:12" x14ac:dyDescent="0.3">
      <c r="C21" s="19"/>
      <c r="D21" s="28" t="s">
        <v>43</v>
      </c>
      <c r="E21" s="35"/>
      <c r="F21" s="25">
        <f>F15+F17-SUM(F18:F20)</f>
        <v>97611</v>
      </c>
      <c r="G21" s="25">
        <f>G15+G17-SUM(G18:G20)</f>
        <v>-7597334</v>
      </c>
      <c r="H21" s="39"/>
      <c r="I21" s="25">
        <f>F21-G21</f>
        <v>7694945</v>
      </c>
      <c r="J21" s="26">
        <f>IFERROR(I21/G21,0)</f>
        <v>-1.0128480595956424</v>
      </c>
      <c r="K21" s="41"/>
      <c r="L21" s="42"/>
    </row>
    <row r="22" spans="2:12" x14ac:dyDescent="0.3">
      <c r="C22" s="19"/>
      <c r="D22" s="20"/>
      <c r="E22" s="35"/>
      <c r="F22" s="21"/>
      <c r="G22" s="21"/>
      <c r="H22" s="43"/>
      <c r="I22" s="40"/>
      <c r="J22" s="44"/>
    </row>
    <row r="23" spans="2:12" x14ac:dyDescent="0.3">
      <c r="C23" s="19" t="s">
        <v>44</v>
      </c>
      <c r="D23" s="20" t="s">
        <v>28</v>
      </c>
      <c r="E23" s="35"/>
      <c r="F23" s="21">
        <f>CHOOSE(B, "GLActualYTD(" &amp; "Account" &amp; "," &amp; $D$4 &amp; "," &amp; $F$11 &amp; "," &amp; $D$5 &amp; "," &amp; "AccountGroupCode" &amp; "," &amp; $C23 &amp; "," &amp; "AccountStructureCode" &amp; "," &amp; "AccountType" &amp; "," &amp; "BalanceType" &amp; "," &amp; $D$6 &amp; "," &amp; $D$7 &amp; ")", CellContents, 1500)</f>
        <v>1500</v>
      </c>
      <c r="G23" s="21">
        <f>CHOOSE(B, "GLActualYTD(" &amp; "Account" &amp; "," &amp; $D$4 &amp; "," &amp; $G$11 &amp; "," &amp; $D$5 &amp; "," &amp; "AccountGroupCode" &amp; "," &amp; $C23 &amp; "," &amp; "AccountStructureCode" &amp; "," &amp; "AccountType" &amp; "," &amp; "BalanceType" &amp; "," &amp; $D$6 &amp; "," &amp; $D$7 &amp; ")", CellContents, 1500)</f>
        <v>1500</v>
      </c>
      <c r="H23" s="39"/>
      <c r="I23" s="40">
        <f>F23-G23</f>
        <v>0</v>
      </c>
      <c r="J23" s="22">
        <f>IFERROR(I23/G23,0)</f>
        <v>0</v>
      </c>
      <c r="K23" s="41"/>
      <c r="L23" s="46"/>
    </row>
    <row r="24" spans="2:12" x14ac:dyDescent="0.3">
      <c r="C24" s="19"/>
      <c r="D24" s="28" t="s">
        <v>45</v>
      </c>
      <c r="E24" s="35"/>
      <c r="F24" s="25">
        <f>F21-F23</f>
        <v>96111</v>
      </c>
      <c r="G24" s="25">
        <f>G21-G23</f>
        <v>-7598834</v>
      </c>
      <c r="H24" s="39"/>
      <c r="I24" s="25">
        <f>F24-G24</f>
        <v>7694945</v>
      </c>
      <c r="J24" s="26">
        <f>IFERROR(I24/G24,0)</f>
        <v>-1.0126481246991315</v>
      </c>
      <c r="K24" s="41"/>
      <c r="L24" s="42"/>
    </row>
    <row r="25" spans="2:12" x14ac:dyDescent="0.3">
      <c r="C25" s="19"/>
      <c r="D25" s="20"/>
      <c r="E25" s="35"/>
      <c r="F25" s="21"/>
      <c r="G25" s="21"/>
      <c r="H25" s="43"/>
      <c r="I25" s="40"/>
      <c r="J25" s="44"/>
    </row>
    <row r="26" spans="2:12" x14ac:dyDescent="0.3">
      <c r="C26" s="19" t="s">
        <v>46</v>
      </c>
      <c r="D26" s="20" t="s">
        <v>30</v>
      </c>
      <c r="E26" s="35"/>
      <c r="F26" s="21">
        <f>CHOOSE(B, "GLActualYTD(" &amp; "Account" &amp; "," &amp; $D$4 &amp; "," &amp; $F$11 &amp; "," &amp; $D$5 &amp; "," &amp; "AccountGroupCode" &amp; "," &amp; $C26 &amp; "," &amp; "AccountStructureCode" &amp; "," &amp; "AccountType" &amp; "," &amp; "BalanceType" &amp; "," &amp; $D$6 &amp; "," &amp; $D$7 &amp; ")", CellContents, 8000)</f>
        <v>8000</v>
      </c>
      <c r="G26" s="21">
        <f>CHOOSE(B, "GLActualYTD(" &amp; "Account" &amp; "," &amp; $D$4 &amp; "," &amp; $G$11 &amp; "," &amp; $D$5 &amp; "," &amp; "AccountGroupCode" &amp; "," &amp; $C26 &amp; "," &amp; "AccountStructureCode" &amp; "," &amp; "AccountType" &amp; "," &amp; "BalanceType" &amp; "," &amp; $D$6 &amp; "," &amp; $D$7 &amp; ")", CellContents, 20000)</f>
        <v>20000</v>
      </c>
      <c r="H26" s="39"/>
      <c r="I26" s="40">
        <f>F26-G26</f>
        <v>-12000</v>
      </c>
      <c r="J26" s="22">
        <f>IFERROR(I26/G26,0)</f>
        <v>-0.6</v>
      </c>
      <c r="K26" s="41"/>
      <c r="L26" s="46"/>
    </row>
    <row r="27" spans="2:12" x14ac:dyDescent="0.3">
      <c r="C27" s="29"/>
      <c r="D27" s="47" t="s">
        <v>47</v>
      </c>
      <c r="E27" s="48"/>
      <c r="F27" s="49">
        <f>F24-F26</f>
        <v>88111</v>
      </c>
      <c r="G27" s="49">
        <f>G24-G26</f>
        <v>-7618834</v>
      </c>
      <c r="H27" s="50"/>
      <c r="I27" s="51">
        <f>F27-G27</f>
        <v>7706945</v>
      </c>
      <c r="J27" s="52">
        <f>IFERROR(I27/G27,0)</f>
        <v>-1.0115648930006875</v>
      </c>
      <c r="K27" s="41"/>
      <c r="L27" s="42"/>
    </row>
    <row r="28" spans="2:12" x14ac:dyDescent="0.3">
      <c r="B28" s="33"/>
      <c r="C28" s="34"/>
      <c r="D28" s="34"/>
      <c r="E28" s="35"/>
      <c r="F28" s="35"/>
      <c r="G28" s="35"/>
      <c r="H28" s="35"/>
      <c r="I28" s="35"/>
      <c r="J28" s="35"/>
    </row>
    <row r="29" spans="2:12" x14ac:dyDescent="0.3">
      <c r="B29" s="33"/>
      <c r="C29" s="53"/>
      <c r="D29" s="53"/>
      <c r="E29" s="54"/>
      <c r="F29" s="54"/>
      <c r="G29" s="54"/>
      <c r="H29" s="54"/>
      <c r="I29" s="54"/>
      <c r="J29" s="54"/>
    </row>
    <row r="30" spans="2:12" x14ac:dyDescent="0.3">
      <c r="C30" s="54"/>
      <c r="D30" s="54"/>
      <c r="E30" s="54"/>
      <c r="F30" s="54"/>
      <c r="G30" s="54"/>
      <c r="H30" s="54"/>
      <c r="I30" s="54"/>
      <c r="J30" s="54"/>
    </row>
    <row r="35" spans="7:10" x14ac:dyDescent="0.3">
      <c r="G35"/>
      <c r="H35"/>
      <c r="I35"/>
      <c r="J35"/>
    </row>
    <row r="36" spans="7:10" x14ac:dyDescent="0.3">
      <c r="G36"/>
      <c r="H36"/>
      <c r="I36"/>
      <c r="J36"/>
    </row>
    <row r="37" spans="7:10" x14ac:dyDescent="0.3">
      <c r="G37"/>
      <c r="H37"/>
      <c r="I37"/>
      <c r="J37"/>
    </row>
  </sheetData>
  <mergeCells count="5">
    <mergeCell ref="F5:I7"/>
    <mergeCell ref="C10:C11"/>
    <mergeCell ref="D10:D11"/>
    <mergeCell ref="F10:G10"/>
    <mergeCell ref="I10:J10"/>
  </mergeCells>
  <dataValidations count="3">
    <dataValidation type="list" allowBlank="1" showInputMessage="1" showErrorMessage="1" sqref="D4">
      <formula1>CompaniesTemplate</formula1>
    </dataValidation>
    <dataValidation type="list" allowBlank="1" showInputMessage="1" sqref="F11:G11">
      <formula1>FiscalYearsTemplate</formula1>
    </dataValidation>
    <dataValidation type="list" allowBlank="1" showInputMessage="1" sqref="D5">
      <formula1>Periods</formula1>
    </dataValidation>
  </dataValidations>
  <hyperlinks>
    <hyperlink ref="B2" location="Home!A1" tooltip="Click to navigate to the Home sheet." display="ß"/>
  </hyperlinks>
  <printOptions horizontalCentered="1"/>
  <pageMargins left="0.31496062992125984" right="0.31496062992125984" top="0.74803149606299213" bottom="0.74803149606299213" header="0.31496062992125984" footer="0.31496062992125984"/>
  <pageSetup paperSize="9" scale="85" orientation="portrait" r:id="rId1"/>
  <headerFooter>
    <oddFooter>&amp;L&amp;D  &amp;T&amp;RPage :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1"/>
  <sheetViews>
    <sheetView showGridLines="0" zoomScale="90" zoomScaleNormal="90" workbookViewId="0"/>
  </sheetViews>
  <sheetFormatPr defaultRowHeight="16.5" x14ac:dyDescent="0.3"/>
  <cols>
    <col min="1" max="1" width="2.85546875" style="12" customWidth="1"/>
    <col min="2" max="2" width="5.5703125" style="12" customWidth="1"/>
    <col min="3" max="3" width="16.7109375" style="12" customWidth="1"/>
    <col min="4" max="4" width="31.5703125" style="12" customWidth="1"/>
    <col min="5" max="5" width="1.85546875" style="12" customWidth="1"/>
    <col min="6" max="7" width="15.28515625" style="12" customWidth="1"/>
    <col min="8" max="8" width="1.85546875" style="12" customWidth="1"/>
    <col min="9" max="10" width="15.28515625" style="12" customWidth="1"/>
    <col min="11" max="16384" width="9.140625" style="12"/>
  </cols>
  <sheetData>
    <row r="1" spans="2:10" ht="15" customHeight="1" x14ac:dyDescent="0.3"/>
    <row r="2" spans="2:10" ht="32.25" customHeight="1" x14ac:dyDescent="0.7">
      <c r="B2" s="61" t="s">
        <v>56</v>
      </c>
      <c r="C2" s="14" t="str">
        <f>CONCATENATE(D4," - Income Statement")</f>
        <v>SAMLTD - Income Statement</v>
      </c>
      <c r="D2" s="15"/>
    </row>
    <row r="3" spans="2:10" ht="7.5" customHeight="1" x14ac:dyDescent="0.7">
      <c r="C3" s="15"/>
      <c r="D3" s="15"/>
    </row>
    <row r="4" spans="2:10" ht="16.5" customHeight="1" x14ac:dyDescent="0.3">
      <c r="C4" s="16" t="s">
        <v>20</v>
      </c>
      <c r="D4" s="57" t="str">
        <f>INDEX(Companies,1)</f>
        <v>SAMLTD</v>
      </c>
      <c r="F4" s="88" t="s">
        <v>81</v>
      </c>
      <c r="G4" s="88"/>
      <c r="H4" s="88"/>
      <c r="I4" s="88"/>
    </row>
    <row r="5" spans="2:10" x14ac:dyDescent="0.3">
      <c r="C5" s="16" t="s">
        <v>33</v>
      </c>
      <c r="D5" s="57">
        <f>CHOOSE(B, "GLCurrentYear(" &amp; $D$4 &amp; ")", CellContents, 2020)</f>
        <v>2020</v>
      </c>
      <c r="F5" s="88"/>
      <c r="G5" s="88"/>
      <c r="H5" s="88"/>
      <c r="I5" s="88"/>
    </row>
    <row r="6" spans="2:10" x14ac:dyDescent="0.3">
      <c r="C6" s="16" t="s">
        <v>19</v>
      </c>
      <c r="D6" s="57">
        <f>CHOOSE(B, "GLCurrentPeriod(" &amp; $D$4 &amp; ")", CellContents, 1)</f>
        <v>1</v>
      </c>
      <c r="F6" s="88"/>
      <c r="G6" s="88"/>
      <c r="H6" s="88"/>
      <c r="I6" s="88"/>
    </row>
    <row r="7" spans="2:10" x14ac:dyDescent="0.3">
      <c r="C7" s="16" t="s">
        <v>21</v>
      </c>
      <c r="D7" s="17" t="str">
        <f>CHOOSE(B, "GLHomeCurrency(" &amp; $D$4 &amp; ")", CellContents, "CAD")</f>
        <v>CAD</v>
      </c>
    </row>
    <row r="8" spans="2:10" x14ac:dyDescent="0.3">
      <c r="C8" s="16" t="s">
        <v>22</v>
      </c>
      <c r="D8" s="17" t="s">
        <v>23</v>
      </c>
    </row>
    <row r="9" spans="2:10" x14ac:dyDescent="0.3">
      <c r="C9" s="16" t="s">
        <v>51</v>
      </c>
      <c r="D9" s="55" t="s">
        <v>52</v>
      </c>
    </row>
    <row r="10" spans="2:10" ht="12" customHeight="1" x14ac:dyDescent="0.3"/>
    <row r="11" spans="2:10" x14ac:dyDescent="0.3">
      <c r="C11" s="86" t="s">
        <v>34</v>
      </c>
      <c r="D11" s="86" t="s">
        <v>35</v>
      </c>
      <c r="E11" s="38"/>
      <c r="F11" s="86" t="s">
        <v>10</v>
      </c>
      <c r="G11" s="86"/>
      <c r="H11" s="38"/>
      <c r="I11" s="86" t="s">
        <v>48</v>
      </c>
      <c r="J11" s="86"/>
    </row>
    <row r="12" spans="2:10" ht="33.75" customHeight="1" x14ac:dyDescent="0.3">
      <c r="C12" s="86"/>
      <c r="D12" s="86"/>
      <c r="E12" s="38"/>
      <c r="F12" s="18" t="s">
        <v>31</v>
      </c>
      <c r="G12" s="18" t="s">
        <v>32</v>
      </c>
      <c r="H12" s="38"/>
      <c r="I12" s="18" t="s">
        <v>49</v>
      </c>
      <c r="J12" s="18" t="s">
        <v>50</v>
      </c>
    </row>
    <row r="14" spans="2:10" x14ac:dyDescent="0.3">
      <c r="C14" s="19" t="s">
        <v>37</v>
      </c>
      <c r="D14" s="20" t="s">
        <v>24</v>
      </c>
      <c r="E14" s="35"/>
      <c r="F14" s="21">
        <f>CHOOSE(B, "-GLActualYTD(" &amp; "Account" &amp; "," &amp; $D$4 &amp; "," &amp; $D$5 &amp; "," &amp; $D$6 &amp; "," &amp; "AccountGroupCode" &amp; "," &amp; $C14 &amp; "," &amp; "AccountStructureCode" &amp; "," &amp; "AccountType" &amp; "," &amp; "BalanceType" &amp; "," &amp; $D$7 &amp; "," &amp; $D$8 &amp; ")", CellContents, 1670480,55)</f>
        <v>1670480</v>
      </c>
      <c r="G14" s="21">
        <f>CHOOSE(B, "-GLBudgetYTD(" &amp; "Account" &amp; "," &amp; $D$4 &amp; "," &amp; $D$5 &amp; "," &amp; $D$6 &amp; "," &amp; $D$9 &amp; "," &amp; "AccountGroupCode" &amp; "," &amp; $C14 &amp; "," &amp; "AccountStructureCode" &amp; "," &amp; "AccountType" &amp; "," &amp; "BalanceType" &amp; "," &amp; $D$7 &amp; "," &amp; $D$8 &amp; ")", CellContents, 769000)</f>
        <v>769000</v>
      </c>
      <c r="H14" s="43"/>
      <c r="I14" s="40">
        <f>F14-G14</f>
        <v>901480</v>
      </c>
      <c r="J14" s="22">
        <f>IFERROR(I14/G14,0)</f>
        <v>1.1722756827048115</v>
      </c>
    </row>
    <row r="15" spans="2:10" x14ac:dyDescent="0.3">
      <c r="C15" s="19" t="s">
        <v>38</v>
      </c>
      <c r="D15" s="20" t="s">
        <v>8</v>
      </c>
      <c r="E15" s="35"/>
      <c r="F15" s="21">
        <f>CHOOSE(B, "GLActualYTD(" &amp; "Account" &amp; "," &amp; $D$4 &amp; "," &amp; $D$5 &amp; "," &amp; $D$6 &amp; "," &amp; "AccountGroupCode" &amp; "," &amp; $C15 &amp; "," &amp; "AccountStructureCode" &amp; "," &amp; "AccountType" &amp; "," &amp; "BalanceType" &amp; "," &amp; $D$7 &amp; "," &amp; $D$8 &amp; ")", CellContents, 677189,92)</f>
        <v>677189</v>
      </c>
      <c r="G15" s="21">
        <f>CHOOSE(B, "GLBudgetYTD(" &amp; "Account" &amp; "," &amp; $D$4 &amp; "," &amp; $D$5 &amp; "," &amp; $D$6 &amp; "," &amp; $D$9 &amp; "," &amp; "AccountGroupCode" &amp; "," &amp; $C15 &amp; "," &amp; "AccountStructureCode" &amp; "," &amp; "AccountType" &amp; "," &amp; "BalanceType" &amp; "," &amp; $D$7 &amp; "," &amp; $D$8 &amp; ")", CellContents, 0)</f>
        <v>0</v>
      </c>
      <c r="H15" s="43"/>
      <c r="I15" s="40">
        <f>F15-G15</f>
        <v>677189</v>
      </c>
      <c r="J15" s="22">
        <f>IFERROR(I15/G15,0)</f>
        <v>0</v>
      </c>
    </row>
    <row r="16" spans="2:10" x14ac:dyDescent="0.3">
      <c r="C16" s="19"/>
      <c r="D16" s="28" t="s">
        <v>9</v>
      </c>
      <c r="E16" s="35"/>
      <c r="F16" s="25">
        <f>F14-F15</f>
        <v>993291</v>
      </c>
      <c r="G16" s="25">
        <f>G14-G15</f>
        <v>769000</v>
      </c>
      <c r="H16" s="43"/>
      <c r="I16" s="59">
        <f>F16-G16</f>
        <v>224291</v>
      </c>
      <c r="J16" s="26">
        <f>IFERROR(I16/G16,0)</f>
        <v>0.29166579973992196</v>
      </c>
    </row>
    <row r="17" spans="3:10" x14ac:dyDescent="0.3">
      <c r="C17" s="19"/>
      <c r="D17" s="20"/>
      <c r="E17" s="35"/>
      <c r="F17" s="21"/>
      <c r="G17" s="21"/>
      <c r="H17" s="43"/>
      <c r="I17" s="40"/>
      <c r="J17" s="44"/>
    </row>
    <row r="18" spans="3:10" x14ac:dyDescent="0.3">
      <c r="C18" s="19" t="s">
        <v>39</v>
      </c>
      <c r="D18" s="20" t="s">
        <v>25</v>
      </c>
      <c r="E18" s="35"/>
      <c r="F18" s="21">
        <f>CHOOSE(B, "-GLActualYTD(" &amp; "Account" &amp; "," &amp; $D$4 &amp; "," &amp; $D$5 &amp; "," &amp; $D$6 &amp; "," &amp; "AccountGroupCode" &amp; "," &amp; $C18 &amp; "," &amp; "AccountStructureCode" &amp; "," &amp; "AccountType" &amp; "," &amp; "BalanceType" &amp; "," &amp; $D$7 &amp; "," &amp; $D$8 &amp; ")", CellContents, 200806,55)</f>
        <v>200806</v>
      </c>
      <c r="G18" s="21">
        <f>CHOOSE(B, "-GLBudgetYTD(" &amp; "Account" &amp; "," &amp; $D$4 &amp; "," &amp; $D$5 &amp; "," &amp; $D$6 &amp; "," &amp; $D$9 &amp; "," &amp; "AccountGroupCode" &amp; "," &amp; $C18 &amp; "," &amp; "AccountStructureCode" &amp; "," &amp; "AccountType" &amp; "," &amp; "BalanceType" &amp; "," &amp; $D$7 &amp; "," &amp; $D$8 &amp; ")", CellContents, 0)</f>
        <v>0</v>
      </c>
      <c r="H18" s="43"/>
      <c r="I18" s="40">
        <f t="shared" ref="I18:I21" si="0">F18-G18</f>
        <v>200806</v>
      </c>
      <c r="J18" s="22">
        <f t="shared" ref="J18:J22" si="1">IFERROR(I18/G18,0)</f>
        <v>0</v>
      </c>
    </row>
    <row r="19" spans="3:10" x14ac:dyDescent="0.3">
      <c r="C19" s="19" t="s">
        <v>40</v>
      </c>
      <c r="D19" s="20" t="s">
        <v>26</v>
      </c>
      <c r="E19" s="35"/>
      <c r="F19" s="21">
        <f>CHOOSE(B, "GLActualYTD(" &amp; "Account" &amp; "," &amp; $D$4 &amp; "," &amp; $D$5 &amp; "," &amp; $D$6 &amp; "," &amp; "AccountGroupCode" &amp; "," &amp; $C19 &amp; "," &amp; "AccountStructureCode" &amp; "," &amp; "AccountType" &amp; "," &amp; "BalanceType" &amp; "," &amp; $D$7 &amp; "," &amp; $D$8 &amp; ")", CellContents, 1056417,54)</f>
        <v>1056417</v>
      </c>
      <c r="G19" s="21">
        <f>CHOOSE(B, "GLBudgetYTD(" &amp; "Account" &amp; "," &amp; $D$4 &amp; "," &amp; $D$5 &amp; "," &amp; $D$6 &amp; "," &amp; $D$9 &amp; "," &amp; "AccountGroupCode" &amp; "," &amp; $C19 &amp; "," &amp; "AccountStructureCode" &amp; "," &amp; "AccountType" &amp; "," &amp; "BalanceType" &amp; "," &amp; $D$7 &amp; "," &amp; $D$8 &amp; ")", CellContents, 904000)</f>
        <v>904000</v>
      </c>
      <c r="H19" s="43"/>
      <c r="I19" s="40">
        <f t="shared" si="0"/>
        <v>152417</v>
      </c>
      <c r="J19" s="22">
        <f t="shared" si="1"/>
        <v>0.16860287610619468</v>
      </c>
    </row>
    <row r="20" spans="3:10" x14ac:dyDescent="0.3">
      <c r="C20" s="19" t="s">
        <v>41</v>
      </c>
      <c r="D20" s="20" t="s">
        <v>27</v>
      </c>
      <c r="E20" s="35"/>
      <c r="F20" s="21">
        <f>CHOOSE(B, "GLActualYTD(" &amp; "Account" &amp; "," &amp; $D$4 &amp; "," &amp; $D$5 &amp; "," &amp; $D$6 &amp; "," &amp; "AccountGroupCode" &amp; "," &amp; $C20 &amp; "," &amp; "AccountStructureCode" &amp; "," &amp; "AccountType" &amp; "," &amp; "BalanceType" &amp; "," &amp; $D$7 &amp; "," &amp; $D$8 &amp; ")", CellContents, 40000)</f>
        <v>40000</v>
      </c>
      <c r="G20" s="21">
        <f>CHOOSE(B, "GLBudgetYTD(" &amp; "Account" &amp; "," &amp; $D$4 &amp; "," &amp; $D$5 &amp; "," &amp; $D$6 &amp; "," &amp; $D$9 &amp; "," &amp; "AccountGroupCode" &amp; "," &amp; $C20 &amp; "," &amp; "AccountStructureCode" &amp; "," &amp; "AccountType" &amp; "," &amp; "BalanceType" &amp; "," &amp; $D$7 &amp; "," &amp; $D$8 &amp; ")", CellContents, 0)</f>
        <v>0</v>
      </c>
      <c r="H20" s="43"/>
      <c r="I20" s="40">
        <f t="shared" si="0"/>
        <v>40000</v>
      </c>
      <c r="J20" s="22">
        <f t="shared" si="1"/>
        <v>0</v>
      </c>
    </row>
    <row r="21" spans="3:10" x14ac:dyDescent="0.3">
      <c r="C21" s="19" t="s">
        <v>42</v>
      </c>
      <c r="D21" s="20" t="s">
        <v>29</v>
      </c>
      <c r="E21" s="35"/>
      <c r="F21" s="21">
        <f>CHOOSE(B, "GLActualYTD(" &amp; "Account" &amp; "," &amp; $D$4 &amp; "," &amp; $D$5 &amp; "," &amp; $D$6 &amp; "," &amp; "AccountGroupCode" &amp; "," &amp; $C21 &amp; "," &amp; "AccountStructureCode" &amp; "," &amp; "AccountType" &amp; "," &amp; "BalanceType" &amp; "," &amp; $D$7 &amp; "," &amp; $D$8 &amp; ")", CellContents, 69,16)</f>
        <v>69</v>
      </c>
      <c r="G21" s="21">
        <f>CHOOSE(B, "GLBudgetYTD(" &amp; "Account" &amp; "," &amp; $D$4 &amp; "," &amp; $D$5 &amp; "," &amp; $D$6 &amp; "," &amp; $D$9 &amp; "," &amp; "AccountGroupCode" &amp; "," &amp; $C21 &amp; "," &amp; "AccountStructureCode" &amp; "," &amp; "AccountType" &amp; "," &amp; "BalanceType" &amp; "," &amp; $D$7 &amp; "," &amp; $D$8 &amp; ")", CellContents, 0)</f>
        <v>0</v>
      </c>
      <c r="H21" s="43"/>
      <c r="I21" s="40">
        <f t="shared" si="0"/>
        <v>69</v>
      </c>
      <c r="J21" s="22">
        <f t="shared" si="1"/>
        <v>0</v>
      </c>
    </row>
    <row r="22" spans="3:10" x14ac:dyDescent="0.3">
      <c r="C22" s="19"/>
      <c r="D22" s="28" t="s">
        <v>43</v>
      </c>
      <c r="E22" s="35"/>
      <c r="F22" s="25">
        <f>F16+F18-SUM(F19:F21)</f>
        <v>97611</v>
      </c>
      <c r="G22" s="25">
        <f>G16+G18-SUM(G19:G21)</f>
        <v>-135000</v>
      </c>
      <c r="H22" s="43"/>
      <c r="I22" s="59">
        <f>F22-G22</f>
        <v>232611</v>
      </c>
      <c r="J22" s="26">
        <f t="shared" si="1"/>
        <v>-1.7230444444444444</v>
      </c>
    </row>
    <row r="23" spans="3:10" x14ac:dyDescent="0.3">
      <c r="C23" s="19"/>
      <c r="D23" s="20"/>
      <c r="E23" s="35"/>
      <c r="F23" s="21"/>
      <c r="G23" s="21"/>
      <c r="H23" s="43"/>
      <c r="I23" s="40"/>
      <c r="J23" s="44"/>
    </row>
    <row r="24" spans="3:10" x14ac:dyDescent="0.3">
      <c r="C24" s="19" t="s">
        <v>44</v>
      </c>
      <c r="D24" s="20" t="s">
        <v>28</v>
      </c>
      <c r="E24" s="35"/>
      <c r="F24" s="21">
        <f>CHOOSE(B, "GLActualYTD(" &amp; "Account" &amp; "," &amp; $D$4 &amp; "," &amp; $D$5 &amp; "," &amp; $D$6 &amp; "," &amp; "AccountGroupCode" &amp; "," &amp; $C24 &amp; "," &amp; "AccountStructureCode" &amp; "," &amp; "AccountType" &amp; "," &amp; "BalanceType" &amp; "," &amp; $D$7 &amp; "," &amp; $D$8 &amp; ")", CellContents, 1500)</f>
        <v>1500</v>
      </c>
      <c r="G24" s="21">
        <f>CHOOSE(B, "GLBudgetYTD(" &amp; "Account" &amp; "," &amp; $D$4 &amp; "," &amp; $D$5 &amp; "," &amp; $D$6 &amp; "," &amp; $D$9 &amp; "," &amp; "AccountGroupCode" &amp; "," &amp; $C24 &amp; "," &amp; "AccountStructureCode" &amp; "," &amp; "AccountType" &amp; "," &amp; "BalanceType" &amp; "," &amp; $D$7 &amp; "," &amp; $D$8 &amp; ")", CellContents, 0)</f>
        <v>0</v>
      </c>
      <c r="H24" s="43"/>
      <c r="I24" s="40">
        <f>F24-G24</f>
        <v>1500</v>
      </c>
      <c r="J24" s="22">
        <f t="shared" ref="J24:J25" si="2">IFERROR(I24/G24,0)</f>
        <v>0</v>
      </c>
    </row>
    <row r="25" spans="3:10" x14ac:dyDescent="0.3">
      <c r="C25" s="19"/>
      <c r="D25" s="28" t="s">
        <v>45</v>
      </c>
      <c r="E25" s="35"/>
      <c r="F25" s="25">
        <f>F22-F24</f>
        <v>96111</v>
      </c>
      <c r="G25" s="25">
        <f>G22-G24</f>
        <v>-135000</v>
      </c>
      <c r="H25" s="43"/>
      <c r="I25" s="59">
        <f>F25-G25</f>
        <v>231111</v>
      </c>
      <c r="J25" s="26">
        <f t="shared" si="2"/>
        <v>-1.7119333333333333</v>
      </c>
    </row>
    <row r="26" spans="3:10" x14ac:dyDescent="0.3">
      <c r="C26" s="19"/>
      <c r="D26" s="20"/>
      <c r="E26" s="35"/>
      <c r="F26" s="21"/>
      <c r="G26" s="21"/>
      <c r="H26" s="43"/>
      <c r="I26" s="40"/>
      <c r="J26" s="44"/>
    </row>
    <row r="27" spans="3:10" x14ac:dyDescent="0.3">
      <c r="C27" s="19" t="s">
        <v>46</v>
      </c>
      <c r="D27" s="20" t="s">
        <v>30</v>
      </c>
      <c r="E27" s="35"/>
      <c r="F27" s="21">
        <f>CHOOSE(B, "GLActualYTD(" &amp; "Account" &amp; "," &amp; $D$4 &amp; "," &amp; $D$5 &amp; "," &amp; $D$6 &amp; "," &amp; "AccountGroupCode" &amp; "," &amp; $C27 &amp; "," &amp; "AccountStructureCode" &amp; "," &amp; "AccountType" &amp; "," &amp; "BalanceType" &amp; "," &amp; $D$7 &amp; "," &amp; $D$8 &amp; ")", CellContents, 8000)</f>
        <v>8000</v>
      </c>
      <c r="G27" s="21">
        <f>CHOOSE(B, "GLBudgetYTD(" &amp; "Account" &amp; "," &amp; $D$4 &amp; "," &amp; $D$5 &amp; "," &amp; $D$6 &amp; "," &amp; $D$9 &amp; "," &amp; "AccountGroupCode" &amp; "," &amp; $C27 &amp; "," &amp; "AccountStructureCode" &amp; "," &amp; "AccountType" &amp; "," &amp; "BalanceType" &amp; "," &amp; $D$7 &amp; "," &amp; $D$8 &amp; ")", CellContents, 0)</f>
        <v>0</v>
      </c>
      <c r="H27" s="43"/>
      <c r="I27" s="40">
        <f>F27-G27</f>
        <v>8000</v>
      </c>
      <c r="J27" s="22">
        <f t="shared" ref="J27:J28" si="3">IFERROR(I27/G27,0)</f>
        <v>0</v>
      </c>
    </row>
    <row r="28" spans="3:10" x14ac:dyDescent="0.3">
      <c r="C28" s="29"/>
      <c r="D28" s="30" t="s">
        <v>47</v>
      </c>
      <c r="E28" s="48"/>
      <c r="F28" s="31">
        <f>F25-F27</f>
        <v>88111</v>
      </c>
      <c r="G28" s="31">
        <f>G25-G27</f>
        <v>-135000</v>
      </c>
      <c r="H28" s="56"/>
      <c r="I28" s="60">
        <f>F28-G28</f>
        <v>223111</v>
      </c>
      <c r="J28" s="32">
        <f t="shared" si="3"/>
        <v>-1.6526740740740742</v>
      </c>
    </row>
    <row r="29" spans="3:10" x14ac:dyDescent="0.3">
      <c r="C29" s="53"/>
      <c r="D29" s="53"/>
      <c r="E29" s="54"/>
      <c r="F29" s="54"/>
      <c r="G29" s="54"/>
      <c r="H29" s="54"/>
      <c r="I29" s="54"/>
      <c r="J29" s="54"/>
    </row>
    <row r="30" spans="3:10" x14ac:dyDescent="0.3">
      <c r="C30" s="54"/>
      <c r="D30" s="54"/>
      <c r="E30" s="54"/>
      <c r="F30" s="54"/>
      <c r="G30" s="54"/>
      <c r="H30" s="54"/>
      <c r="I30" s="54"/>
      <c r="J30" s="54"/>
    </row>
    <row r="31" spans="3:10" x14ac:dyDescent="0.3">
      <c r="C31" s="54"/>
      <c r="D31" s="54"/>
      <c r="E31" s="54"/>
      <c r="F31" s="54"/>
      <c r="G31" s="54"/>
      <c r="H31" s="54"/>
      <c r="I31" s="54"/>
      <c r="J31" s="54"/>
    </row>
  </sheetData>
  <mergeCells count="5">
    <mergeCell ref="C11:C12"/>
    <mergeCell ref="D11:D12"/>
    <mergeCell ref="F11:G11"/>
    <mergeCell ref="I11:J11"/>
    <mergeCell ref="F4:I6"/>
  </mergeCells>
  <dataValidations count="3">
    <dataValidation type="list" allowBlank="1" showInputMessage="1" showErrorMessage="1" sqref="D4">
      <formula1>CompaniesTemplate</formula1>
    </dataValidation>
    <dataValidation type="list" allowBlank="1" showInputMessage="1" sqref="D5">
      <formula1>FiscalYearsTemplate</formula1>
    </dataValidation>
    <dataValidation type="list" allowBlank="1" showInputMessage="1" sqref="D6">
      <formula1>Periods</formula1>
    </dataValidation>
  </dataValidations>
  <hyperlinks>
    <hyperlink ref="B2" location="Home!A1" tooltip="Click to navigate to the Home sheet." display="ß"/>
  </hyperlinks>
  <printOptions horizontalCentered="1"/>
  <pageMargins left="0.31496062992125984" right="0.31496062992125984" top="0.74803149606299213" bottom="0.74803149606299213" header="0.31496062992125984" footer="0.31496062992125984"/>
  <pageSetup paperSize="9" scale="85" orientation="portrait" r:id="rId1"/>
  <headerFooter>
    <oddFooter>&amp;L&amp;D  &amp;T&amp;RPage :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30"/>
  <sheetViews>
    <sheetView showGridLines="0" zoomScale="90" zoomScaleNormal="90" workbookViewId="0"/>
  </sheetViews>
  <sheetFormatPr defaultRowHeight="16.5" x14ac:dyDescent="0.3"/>
  <cols>
    <col min="1" max="1" width="2.85546875" style="12" customWidth="1"/>
    <col min="2" max="2" width="5.5703125" style="12" customWidth="1"/>
    <col min="3" max="3" width="16.7109375" style="12" customWidth="1"/>
    <col min="4" max="4" width="31.5703125" style="12" customWidth="1"/>
    <col min="5" max="5" width="12.42578125" style="12" customWidth="1"/>
    <col min="6" max="6" width="1.85546875" style="12" customWidth="1"/>
    <col min="7" max="7" width="15.28515625" style="12" bestFit="1" customWidth="1"/>
    <col min="8" max="8" width="15" style="12" customWidth="1"/>
    <col min="9" max="9" width="1.85546875" style="12" customWidth="1"/>
    <col min="10" max="11" width="15" style="12" customWidth="1"/>
    <col min="12" max="12" width="9.140625" style="12"/>
    <col min="13" max="13" width="19" style="12" customWidth="1"/>
    <col min="14" max="16384" width="9.140625" style="12"/>
  </cols>
  <sheetData>
    <row r="1" spans="2:13" ht="15" customHeight="1" x14ac:dyDescent="0.3"/>
    <row r="2" spans="2:13" ht="33.75" customHeight="1" x14ac:dyDescent="0.7">
      <c r="B2" s="61" t="s">
        <v>56</v>
      </c>
      <c r="C2" s="14" t="str">
        <f>CONCATENATE(D4," - Income Statement")</f>
        <v>SAMLTD - Income Statement</v>
      </c>
      <c r="D2" s="15"/>
      <c r="E2" s="15"/>
    </row>
    <row r="3" spans="2:13" ht="12" customHeight="1" x14ac:dyDescent="0.7">
      <c r="C3" s="15"/>
      <c r="D3" s="15"/>
      <c r="E3" s="15"/>
      <c r="G3" s="78"/>
    </row>
    <row r="4" spans="2:13" ht="16.5" customHeight="1" x14ac:dyDescent="0.3">
      <c r="C4" s="16" t="s">
        <v>20</v>
      </c>
      <c r="D4" s="57" t="str">
        <f>INDEX(Companies,1)</f>
        <v>SAMLTD</v>
      </c>
      <c r="E4" s="57"/>
      <c r="G4" s="89" t="s">
        <v>76</v>
      </c>
      <c r="H4" s="89"/>
      <c r="I4" s="89"/>
      <c r="J4" s="89"/>
      <c r="K4" s="89"/>
    </row>
    <row r="5" spans="2:13" x14ac:dyDescent="0.3">
      <c r="C5" s="16" t="s">
        <v>19</v>
      </c>
      <c r="D5" s="57">
        <f>CHOOSE(B, "GLCurrentPeriod(" &amp; $D$4 &amp; ")", CellContents, 1)</f>
        <v>1</v>
      </c>
      <c r="E5" s="57"/>
      <c r="G5" s="89"/>
      <c r="H5" s="89"/>
      <c r="I5" s="89"/>
      <c r="J5" s="89"/>
      <c r="K5" s="89"/>
    </row>
    <row r="6" spans="2:13" x14ac:dyDescent="0.3">
      <c r="C6" s="16" t="s">
        <v>21</v>
      </c>
      <c r="D6" s="17" t="str">
        <f>CHOOSE(B, "GLHomeCurrency(" &amp; $D$4 &amp; ")", CellContents, "CAD")</f>
        <v>CAD</v>
      </c>
      <c r="E6" s="57"/>
      <c r="G6" s="89"/>
      <c r="H6" s="89"/>
      <c r="I6" s="89"/>
      <c r="J6" s="89"/>
      <c r="K6" s="89"/>
    </row>
    <row r="7" spans="2:13" x14ac:dyDescent="0.3">
      <c r="C7" s="16" t="s">
        <v>22</v>
      </c>
      <c r="D7" s="17" t="s">
        <v>23</v>
      </c>
      <c r="E7" s="17"/>
      <c r="G7" s="89"/>
      <c r="H7" s="89"/>
      <c r="I7" s="89"/>
      <c r="J7" s="89"/>
      <c r="K7" s="89"/>
    </row>
    <row r="8" spans="2:13" x14ac:dyDescent="0.3">
      <c r="E8" s="17"/>
      <c r="G8" s="89"/>
      <c r="H8" s="89"/>
      <c r="I8" s="89"/>
      <c r="J8" s="89"/>
      <c r="K8" s="89"/>
    </row>
    <row r="9" spans="2:13" ht="12" customHeight="1" x14ac:dyDescent="0.3"/>
    <row r="10" spans="2:13" x14ac:dyDescent="0.3">
      <c r="C10" s="86" t="s">
        <v>72</v>
      </c>
      <c r="D10" s="86" t="s">
        <v>11</v>
      </c>
      <c r="E10" s="90" t="s">
        <v>73</v>
      </c>
      <c r="F10" s="38"/>
      <c r="G10" s="86" t="s">
        <v>36</v>
      </c>
      <c r="H10" s="86"/>
      <c r="I10" s="38"/>
      <c r="J10" s="86" t="s">
        <v>48</v>
      </c>
      <c r="K10" s="86"/>
    </row>
    <row r="11" spans="2:13" ht="33.75" customHeight="1" x14ac:dyDescent="0.3">
      <c r="C11" s="86"/>
      <c r="D11" s="86"/>
      <c r="E11" s="90"/>
      <c r="F11" s="38"/>
      <c r="G11" s="58">
        <f>CHOOSE(B, "GLCurrentYear(" &amp; $D$4 &amp; ")", CellContents, 2020)</f>
        <v>2020</v>
      </c>
      <c r="H11" s="58">
        <v>2019</v>
      </c>
      <c r="I11" s="38"/>
      <c r="J11" s="77" t="s">
        <v>49</v>
      </c>
      <c r="K11" s="77" t="s">
        <v>50</v>
      </c>
    </row>
    <row r="12" spans="2:13" ht="5.0999999999999996" customHeight="1" x14ac:dyDescent="0.3"/>
    <row r="13" spans="2:13" x14ac:dyDescent="0.3">
      <c r="C13" s="19" t="s">
        <v>74</v>
      </c>
      <c r="D13" s="20" t="s">
        <v>24</v>
      </c>
      <c r="E13" s="20" t="s">
        <v>75</v>
      </c>
      <c r="F13" s="35"/>
      <c r="G13" s="21">
        <f>CHOOSE(B, "-GLActualYTD(" &amp; $C13 &amp; "," &amp; $D$4 &amp; "," &amp; $G$11 &amp; "," &amp; $D$5 &amp; "," &amp; "AccountGroupCode" &amp; "," &amp; "AccountCategoryCode" &amp; "," &amp; $E13 &amp; "," &amp; "AccountType" &amp; "," &amp; "BalanceType" &amp; "," &amp; $D$6 &amp; "," &amp; $D$7 &amp; ")", CellContents, 0)</f>
        <v>0</v>
      </c>
      <c r="H13" s="21">
        <f>CHOOSE(B, "-GLActualYTD(" &amp; $C13 &amp; "," &amp; $D$4 &amp; "," &amp; $H$11 &amp; "," &amp; $D$5 &amp; "," &amp; "AccountGroupCode" &amp; "," &amp; "AccountCategoryCode" &amp; "," &amp; $E13 &amp; "," &amp; "AccountType" &amp; "," &amp; "BalanceType" &amp; "," &amp; $D$6 &amp; "," &amp; $D$7 &amp; ")", CellContents, 0)</f>
        <v>0</v>
      </c>
      <c r="I13" s="39"/>
      <c r="J13" s="40">
        <f>G13-H13</f>
        <v>0</v>
      </c>
      <c r="K13" s="22">
        <f>IFERROR(J13/H13,0)</f>
        <v>0</v>
      </c>
      <c r="L13" s="41"/>
      <c r="M13" s="42"/>
    </row>
    <row r="14" spans="2:13" x14ac:dyDescent="0.3">
      <c r="C14"/>
      <c r="D14"/>
      <c r="E14"/>
      <c r="F14"/>
      <c r="G14"/>
      <c r="H14"/>
      <c r="I14"/>
      <c r="J14"/>
      <c r="K14"/>
      <c r="L14" s="41"/>
      <c r="M14" s="42"/>
    </row>
    <row r="15" spans="2:13" x14ac:dyDescent="0.3">
      <c r="C15"/>
      <c r="D15"/>
      <c r="E15"/>
      <c r="F15"/>
      <c r="G15"/>
      <c r="H15"/>
      <c r="I15"/>
      <c r="J15"/>
      <c r="K15"/>
      <c r="L15" s="41"/>
      <c r="M15" s="42"/>
    </row>
    <row r="16" spans="2:13" x14ac:dyDescent="0.3">
      <c r="C16"/>
      <c r="D16"/>
      <c r="E16"/>
      <c r="F16"/>
      <c r="G16"/>
      <c r="H16"/>
      <c r="I16"/>
      <c r="J16"/>
      <c r="K16"/>
    </row>
    <row r="17" spans="2:13" x14ac:dyDescent="0.3">
      <c r="C17"/>
      <c r="D17"/>
      <c r="E17"/>
      <c r="F17"/>
      <c r="G17"/>
      <c r="H17"/>
      <c r="I17"/>
      <c r="J17"/>
      <c r="K17"/>
      <c r="L17" s="41"/>
      <c r="M17" s="45"/>
    </row>
    <row r="18" spans="2:13" x14ac:dyDescent="0.3">
      <c r="C18"/>
      <c r="D18"/>
      <c r="E18"/>
      <c r="F18"/>
      <c r="G18"/>
      <c r="H18"/>
      <c r="I18"/>
      <c r="J18"/>
      <c r="K18"/>
      <c r="L18" s="41"/>
      <c r="M18" s="46"/>
    </row>
    <row r="19" spans="2:13" x14ac:dyDescent="0.3">
      <c r="C19"/>
      <c r="D19"/>
      <c r="E19"/>
      <c r="F19"/>
      <c r="G19"/>
      <c r="H19"/>
      <c r="I19"/>
      <c r="J19"/>
      <c r="K19"/>
      <c r="L19" s="41"/>
    </row>
    <row r="20" spans="2:13" x14ac:dyDescent="0.3">
      <c r="C20"/>
      <c r="D20"/>
      <c r="E20"/>
      <c r="F20"/>
      <c r="G20"/>
      <c r="H20"/>
      <c r="I20"/>
      <c r="J20"/>
      <c r="K20"/>
      <c r="L20" s="41"/>
      <c r="M20" s="46"/>
    </row>
    <row r="21" spans="2:13" x14ac:dyDescent="0.3">
      <c r="C21"/>
      <c r="D21"/>
      <c r="E21"/>
      <c r="F21"/>
      <c r="G21"/>
      <c r="H21"/>
      <c r="I21"/>
      <c r="J21"/>
      <c r="K21"/>
      <c r="L21" s="41"/>
      <c r="M21" s="42"/>
    </row>
    <row r="22" spans="2:13" x14ac:dyDescent="0.3">
      <c r="C22"/>
      <c r="D22"/>
      <c r="E22"/>
      <c r="F22"/>
      <c r="G22"/>
      <c r="H22"/>
      <c r="I22"/>
      <c r="J22"/>
      <c r="K22"/>
    </row>
    <row r="23" spans="2:13" x14ac:dyDescent="0.3">
      <c r="C23"/>
      <c r="D23"/>
      <c r="E23"/>
      <c r="F23"/>
      <c r="G23"/>
      <c r="H23"/>
      <c r="I23"/>
      <c r="J23"/>
      <c r="K23"/>
      <c r="L23" s="41"/>
      <c r="M23" s="46"/>
    </row>
    <row r="24" spans="2:13" x14ac:dyDescent="0.3">
      <c r="C24"/>
      <c r="D24"/>
      <c r="E24"/>
      <c r="F24"/>
      <c r="G24"/>
      <c r="H24"/>
      <c r="I24"/>
      <c r="J24"/>
      <c r="K24"/>
      <c r="L24" s="41"/>
      <c r="M24" s="42"/>
    </row>
    <row r="25" spans="2:13" x14ac:dyDescent="0.3">
      <c r="C25"/>
      <c r="D25"/>
      <c r="E25"/>
      <c r="F25"/>
      <c r="G25"/>
      <c r="H25"/>
      <c r="I25"/>
      <c r="J25"/>
      <c r="K25"/>
    </row>
    <row r="26" spans="2:13" x14ac:dyDescent="0.3">
      <c r="C26"/>
      <c r="D26"/>
      <c r="E26"/>
      <c r="F26"/>
      <c r="G26"/>
      <c r="H26"/>
      <c r="I26"/>
      <c r="J26"/>
      <c r="K26"/>
      <c r="L26" s="41"/>
      <c r="M26" s="46"/>
    </row>
    <row r="27" spans="2:13" x14ac:dyDescent="0.3">
      <c r="C27"/>
      <c r="D27"/>
      <c r="E27"/>
      <c r="F27"/>
      <c r="G27"/>
      <c r="H27"/>
      <c r="I27"/>
      <c r="J27"/>
      <c r="K27"/>
      <c r="L27" s="41"/>
      <c r="M27" s="42"/>
    </row>
    <row r="28" spans="2:13" x14ac:dyDescent="0.3">
      <c r="B28" s="33"/>
      <c r="C28"/>
      <c r="D28"/>
      <c r="E28"/>
      <c r="F28"/>
      <c r="G28"/>
      <c r="H28"/>
      <c r="I28"/>
      <c r="J28"/>
      <c r="K28"/>
    </row>
    <row r="29" spans="2:13" x14ac:dyDescent="0.3">
      <c r="B29" s="33"/>
      <c r="C29"/>
      <c r="D29"/>
      <c r="E29"/>
      <c r="F29"/>
      <c r="G29"/>
      <c r="H29"/>
      <c r="I29"/>
      <c r="J29"/>
      <c r="K29"/>
    </row>
    <row r="30" spans="2:13" x14ac:dyDescent="0.3">
      <c r="C30" s="54"/>
      <c r="D30" s="54"/>
      <c r="E30"/>
      <c r="F30" s="54"/>
      <c r="G30" s="54"/>
      <c r="H30" s="54"/>
      <c r="I30" s="54"/>
      <c r="J30" s="54"/>
      <c r="K30" s="54"/>
    </row>
  </sheetData>
  <mergeCells count="6">
    <mergeCell ref="G4:K8"/>
    <mergeCell ref="C10:C11"/>
    <mergeCell ref="D10:D11"/>
    <mergeCell ref="G10:H10"/>
    <mergeCell ref="J10:K10"/>
    <mergeCell ref="E10:E11"/>
  </mergeCells>
  <dataValidations count="3">
    <dataValidation type="list" allowBlank="1" showInputMessage="1" sqref="G11:H11 E5">
      <formula1>FiscalYearsTemplate</formula1>
    </dataValidation>
    <dataValidation type="list" allowBlank="1" showInputMessage="1" showErrorMessage="1" sqref="E4 D4">
      <formula1>CompaniesTemplate</formula1>
    </dataValidation>
    <dataValidation type="list" allowBlank="1" showInputMessage="1" sqref="E6 D5">
      <formula1>Periods</formula1>
    </dataValidation>
  </dataValidations>
  <hyperlinks>
    <hyperlink ref="B2" location="Home!A1" tooltip="Click to navigate to the Home sheet." display="ß"/>
  </hyperlinks>
  <printOptions horizontalCentered="1"/>
  <pageMargins left="0.31496062992125984" right="0.31496062992125984" top="0.74803149606299213" bottom="0.74803149606299213" header="0.31496062992125984" footer="0.31496062992125984"/>
  <pageSetup paperSize="9" scale="85" orientation="portrait" r:id="rId1"/>
  <headerFooter>
    <oddFooter>&amp;L&amp;D  &amp;T&amp;RPage :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workbookViewId="0">
      <selection activeCell="B4" sqref="B4"/>
    </sheetView>
  </sheetViews>
  <sheetFormatPr defaultRowHeight="14.25" x14ac:dyDescent="0.25"/>
  <cols>
    <col min="1" max="1" width="7" style="5" customWidth="1"/>
    <col min="2" max="2" width="28.5703125" style="5" customWidth="1"/>
    <col min="3" max="3" width="20.85546875" style="5" customWidth="1"/>
    <col min="4" max="4" width="21.140625" style="5" bestFit="1" customWidth="1"/>
    <col min="5" max="5" width="15.28515625" style="5" bestFit="1" customWidth="1"/>
    <col min="6" max="6" width="14.5703125" style="5" bestFit="1" customWidth="1"/>
    <col min="7" max="7" width="21.42578125" style="5" bestFit="1" customWidth="1"/>
    <col min="8" max="8" width="27.5703125" style="5" bestFit="1" customWidth="1"/>
    <col min="9" max="16384" width="9.140625" style="5"/>
  </cols>
  <sheetData>
    <row r="1" spans="1:8" ht="38.25" x14ac:dyDescent="0.65">
      <c r="A1" s="61" t="s">
        <v>56</v>
      </c>
      <c r="B1" s="7" t="s">
        <v>7</v>
      </c>
      <c r="C1" s="8"/>
      <c r="D1" s="6"/>
    </row>
    <row r="2" spans="1:8" ht="17.25" customHeight="1" x14ac:dyDescent="0.25">
      <c r="B2" s="4" t="s">
        <v>12</v>
      </c>
      <c r="C2" s="8"/>
      <c r="D2" s="6"/>
      <c r="E2" s="6"/>
    </row>
    <row r="3" spans="1:8" ht="15.75" x14ac:dyDescent="0.25">
      <c r="B3" s="9" t="s">
        <v>13</v>
      </c>
      <c r="C3" s="10" t="s">
        <v>14</v>
      </c>
      <c r="D3" s="9" t="s">
        <v>11</v>
      </c>
      <c r="E3" s="9" t="s">
        <v>77</v>
      </c>
      <c r="F3" s="9" t="s">
        <v>15</v>
      </c>
      <c r="G3" s="9" t="s">
        <v>78</v>
      </c>
      <c r="H3" s="9" t="s">
        <v>79</v>
      </c>
    </row>
    <row r="4" spans="1:8" x14ac:dyDescent="0.25">
      <c r="C4" s="6"/>
    </row>
    <row r="5" spans="1:8" x14ac:dyDescent="0.25">
      <c r="C5" s="6"/>
    </row>
    <row r="6" spans="1:8" x14ac:dyDescent="0.25">
      <c r="C6" s="6"/>
    </row>
    <row r="7" spans="1:8" x14ac:dyDescent="0.25">
      <c r="C7" s="6"/>
    </row>
    <row r="8" spans="1:8" x14ac:dyDescent="0.25">
      <c r="C8" s="6"/>
    </row>
    <row r="9" spans="1:8" x14ac:dyDescent="0.25">
      <c r="C9" s="6"/>
    </row>
    <row r="10" spans="1:8" x14ac:dyDescent="0.25">
      <c r="C10" s="6"/>
    </row>
    <row r="11" spans="1:8" x14ac:dyDescent="0.25">
      <c r="C11" s="6"/>
    </row>
    <row r="12" spans="1:8" x14ac:dyDescent="0.25">
      <c r="C12" s="6"/>
    </row>
    <row r="13" spans="1:8" x14ac:dyDescent="0.25">
      <c r="C13" s="6"/>
    </row>
    <row r="14" spans="1:8" x14ac:dyDescent="0.25">
      <c r="C14" s="6"/>
    </row>
    <row r="15" spans="1:8" x14ac:dyDescent="0.25">
      <c r="C15" s="6"/>
    </row>
    <row r="16" spans="1:8" x14ac:dyDescent="0.25">
      <c r="C16" s="6"/>
    </row>
    <row r="17" spans="3:3" x14ac:dyDescent="0.25">
      <c r="C17" s="6"/>
    </row>
    <row r="18" spans="3:3" x14ac:dyDescent="0.25">
      <c r="C18" s="6"/>
    </row>
    <row r="19" spans="3:3" x14ac:dyDescent="0.25">
      <c r="C19" s="6"/>
    </row>
    <row r="20" spans="3:3" x14ac:dyDescent="0.25">
      <c r="C20" s="6"/>
    </row>
    <row r="21" spans="3:3" x14ac:dyDescent="0.25">
      <c r="C21" s="6"/>
    </row>
    <row r="22" spans="3:3" x14ac:dyDescent="0.25">
      <c r="C22" s="6"/>
    </row>
    <row r="23" spans="3:3" x14ac:dyDescent="0.25">
      <c r="C23" s="6"/>
    </row>
    <row r="24" spans="3:3" x14ac:dyDescent="0.25">
      <c r="C24" s="6"/>
    </row>
    <row r="25" spans="3:3" x14ac:dyDescent="0.25">
      <c r="C25" s="6"/>
    </row>
    <row r="26" spans="3:3" x14ac:dyDescent="0.25">
      <c r="C26" s="6"/>
    </row>
    <row r="27" spans="3:3" x14ac:dyDescent="0.25">
      <c r="C27" s="6"/>
    </row>
    <row r="28" spans="3:3" x14ac:dyDescent="0.25">
      <c r="C28" s="6"/>
    </row>
    <row r="29" spans="3:3" x14ac:dyDescent="0.25">
      <c r="C29" s="6"/>
    </row>
    <row r="30" spans="3:3" x14ac:dyDescent="0.25">
      <c r="C30" s="6"/>
    </row>
    <row r="31" spans="3:3" x14ac:dyDescent="0.25">
      <c r="C31" s="6"/>
    </row>
    <row r="32" spans="3:3" x14ac:dyDescent="0.25">
      <c r="C32" s="6"/>
    </row>
    <row r="33" spans="3:3" x14ac:dyDescent="0.25">
      <c r="C33" s="6"/>
    </row>
    <row r="34" spans="3:3" x14ac:dyDescent="0.25">
      <c r="C34" s="6"/>
    </row>
    <row r="35" spans="3:3" x14ac:dyDescent="0.25">
      <c r="C35" s="6"/>
    </row>
    <row r="36" spans="3:3" x14ac:dyDescent="0.25">
      <c r="C36" s="6"/>
    </row>
    <row r="37" spans="3:3" x14ac:dyDescent="0.25">
      <c r="C37" s="6"/>
    </row>
    <row r="38" spans="3:3" x14ac:dyDescent="0.25">
      <c r="C38" s="6"/>
    </row>
    <row r="39" spans="3:3" x14ac:dyDescent="0.25">
      <c r="C39" s="6"/>
    </row>
    <row r="40" spans="3:3" x14ac:dyDescent="0.25">
      <c r="C40" s="6"/>
    </row>
    <row r="41" spans="3:3" x14ac:dyDescent="0.25">
      <c r="C41" s="6"/>
    </row>
    <row r="42" spans="3:3" x14ac:dyDescent="0.25">
      <c r="C42" s="6"/>
    </row>
    <row r="43" spans="3:3" x14ac:dyDescent="0.25">
      <c r="C43" s="6"/>
    </row>
    <row r="44" spans="3:3" x14ac:dyDescent="0.25">
      <c r="C44" s="6"/>
    </row>
    <row r="45" spans="3:3" x14ac:dyDescent="0.25">
      <c r="C45" s="6"/>
    </row>
    <row r="46" spans="3:3" x14ac:dyDescent="0.25">
      <c r="C46" s="6"/>
    </row>
    <row r="47" spans="3:3" x14ac:dyDescent="0.25">
      <c r="C47" s="6"/>
    </row>
    <row r="48" spans="3:3" x14ac:dyDescent="0.25">
      <c r="C48" s="6"/>
    </row>
    <row r="49" spans="3:3" x14ac:dyDescent="0.25">
      <c r="C49" s="6"/>
    </row>
    <row r="50" spans="3:3" x14ac:dyDescent="0.25">
      <c r="C50" s="6"/>
    </row>
    <row r="51" spans="3:3" x14ac:dyDescent="0.25">
      <c r="C51" s="6"/>
    </row>
    <row r="52" spans="3:3" x14ac:dyDescent="0.25">
      <c r="C52" s="6"/>
    </row>
    <row r="53" spans="3:3" x14ac:dyDescent="0.25">
      <c r="C53" s="6"/>
    </row>
    <row r="54" spans="3:3" x14ac:dyDescent="0.25">
      <c r="C54" s="6"/>
    </row>
    <row r="55" spans="3:3" x14ac:dyDescent="0.25">
      <c r="C55" s="6"/>
    </row>
    <row r="56" spans="3:3" x14ac:dyDescent="0.25">
      <c r="C56" s="6"/>
    </row>
    <row r="57" spans="3:3" x14ac:dyDescent="0.25">
      <c r="C57" s="6"/>
    </row>
    <row r="58" spans="3:3" x14ac:dyDescent="0.25">
      <c r="C58" s="6"/>
    </row>
    <row r="59" spans="3:3" x14ac:dyDescent="0.25">
      <c r="C59" s="6"/>
    </row>
    <row r="60" spans="3:3" x14ac:dyDescent="0.25">
      <c r="C60" s="6"/>
    </row>
    <row r="61" spans="3:3" x14ac:dyDescent="0.25">
      <c r="C61" s="6"/>
    </row>
    <row r="62" spans="3:3" x14ac:dyDescent="0.25">
      <c r="C62" s="6"/>
    </row>
    <row r="63" spans="3:3" x14ac:dyDescent="0.25">
      <c r="C63" s="6"/>
    </row>
    <row r="64" spans="3:3" x14ac:dyDescent="0.25">
      <c r="C64" s="6"/>
    </row>
    <row r="65" spans="3:3" x14ac:dyDescent="0.25">
      <c r="C65" s="6"/>
    </row>
    <row r="66" spans="3:3" x14ac:dyDescent="0.25">
      <c r="C66" s="6"/>
    </row>
    <row r="67" spans="3:3" x14ac:dyDescent="0.25">
      <c r="C67" s="6"/>
    </row>
    <row r="68" spans="3:3" x14ac:dyDescent="0.25">
      <c r="C68" s="6"/>
    </row>
    <row r="69" spans="3:3" x14ac:dyDescent="0.25">
      <c r="C69" s="6"/>
    </row>
    <row r="70" spans="3:3" x14ac:dyDescent="0.25">
      <c r="C70" s="6"/>
    </row>
    <row r="71" spans="3:3" x14ac:dyDescent="0.25">
      <c r="C71" s="6"/>
    </row>
    <row r="72" spans="3:3" x14ac:dyDescent="0.25">
      <c r="C72" s="6"/>
    </row>
    <row r="73" spans="3:3" x14ac:dyDescent="0.25">
      <c r="C73" s="6"/>
    </row>
    <row r="74" spans="3:3" x14ac:dyDescent="0.25">
      <c r="C74" s="6"/>
    </row>
    <row r="75" spans="3:3" x14ac:dyDescent="0.25">
      <c r="C75" s="6"/>
    </row>
    <row r="76" spans="3:3" x14ac:dyDescent="0.25">
      <c r="C76" s="6"/>
    </row>
    <row r="77" spans="3:3" x14ac:dyDescent="0.25">
      <c r="C77" s="6"/>
    </row>
    <row r="78" spans="3:3" x14ac:dyDescent="0.25">
      <c r="C78" s="6"/>
    </row>
    <row r="79" spans="3:3" x14ac:dyDescent="0.25">
      <c r="C79" s="6"/>
    </row>
    <row r="80" spans="3:3" x14ac:dyDescent="0.25">
      <c r="C80" s="6"/>
    </row>
    <row r="81" spans="3:3" x14ac:dyDescent="0.25">
      <c r="C81" s="6"/>
    </row>
    <row r="82" spans="3:3" x14ac:dyDescent="0.25">
      <c r="C82" s="6"/>
    </row>
  </sheetData>
  <hyperlinks>
    <hyperlink ref="A1" location="Home!A1" tooltip="Click to navigate to the Home sheet." display="ß"/>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FB5D92A31364E4EB82BB0A43C17A7C9" ma:contentTypeVersion="0" ma:contentTypeDescription="Create a new document." ma:contentTypeScope="" ma:versionID="802809ef1e66a142c2a2780d2c3e68ba">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B8B332B-B0AC-47C5-BCB8-074A3C2716B8}">
  <ds:schemaRef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2006/documentManagement/types"/>
    <ds:schemaRef ds:uri="http://www.w3.org/XML/1998/namespace"/>
  </ds:schemaRefs>
</ds:datastoreItem>
</file>

<file path=customXml/itemProps2.xml><?xml version="1.0" encoding="utf-8"?>
<ds:datastoreItem xmlns:ds="http://schemas.openxmlformats.org/officeDocument/2006/customXml" ds:itemID="{9138EA9B-D33A-4B47-84CC-343E12032F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F7A87D1F-041A-4E03-9555-23EEB3F80F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22</vt:i4>
      </vt:variant>
    </vt:vector>
  </HeadingPairs>
  <TitlesOfParts>
    <vt:vector size="30" baseType="lpstr">
      <vt:lpstr>Go! Internal</vt:lpstr>
      <vt:lpstr>Lookup Data</vt:lpstr>
      <vt:lpstr>Home</vt:lpstr>
      <vt:lpstr>IS - Actual YTD</vt:lpstr>
      <vt:lpstr>IS - Actual vs Prior</vt:lpstr>
      <vt:lpstr>IS - Actual vs Budget</vt:lpstr>
      <vt:lpstr>IS - Actual vs Prior Template</vt:lpstr>
      <vt:lpstr>Missing Accounts</vt:lpstr>
      <vt:lpstr>AutoRefresh</vt:lpstr>
      <vt:lpstr>AutoRefresh1</vt:lpstr>
      <vt:lpstr>AutoRefresh2</vt:lpstr>
      <vt:lpstr>AutoRefresh3</vt:lpstr>
      <vt:lpstr>AutoRefresh4</vt:lpstr>
      <vt:lpstr>AutoRefresh5</vt:lpstr>
      <vt:lpstr>AutoRefresh6</vt:lpstr>
      <vt:lpstr>AutoRefresh7</vt:lpstr>
      <vt:lpstr>AutoRefresh8</vt:lpstr>
      <vt:lpstr>B</vt:lpstr>
      <vt:lpstr>Companies</vt:lpstr>
      <vt:lpstr>CompaniesBudgets</vt:lpstr>
      <vt:lpstr>Decimal</vt:lpstr>
      <vt:lpstr>Delimiter</vt:lpstr>
      <vt:lpstr>FiscalYears</vt:lpstr>
      <vt:lpstr>'IS - Actual vs Prior'!GroupCode</vt:lpstr>
      <vt:lpstr>'IS - Actual vs Prior Template'!GroupCode</vt:lpstr>
      <vt:lpstr>MissingAccounts</vt:lpstr>
      <vt:lpstr>Periods</vt:lpstr>
      <vt:lpstr>'IS - Actual vs Budget'!Print_Area</vt:lpstr>
      <vt:lpstr>'IS - Actual vs Prior'!Print_Area</vt:lpstr>
      <vt:lpstr>'IS - Actual YTD'!Print_Area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Brennan, Michael</dc:creator>
  <cp:lastModifiedBy>Greaves, Jessica</cp:lastModifiedBy>
  <cp:lastPrinted>2015-01-17T12:19:02Z</cp:lastPrinted>
  <dcterms:created xsi:type="dcterms:W3CDTF">2014-03-14T08:42:55Z</dcterms:created>
  <dcterms:modified xsi:type="dcterms:W3CDTF">2015-04-21T11:57:43Z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0x0101004FB5D92A31364E4EB82BB0A43C17A7C9</vt:lpwstr>
  </property>
</Properties>
</file>