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Calculator" sheetId="2" r:id="rId5"/>
    <sheet state="visible" name="Boundaries" sheetId="3" r:id="rId6"/>
    <sheet state="visible" name="Commas" sheetId="4" r:id="rId7"/>
    <sheet state="visible" name="Key" sheetId="5" r:id="rId8"/>
  </sheets>
  <definedNames/>
  <calcPr/>
</workbook>
</file>

<file path=xl/sharedStrings.xml><?xml version="1.0" encoding="utf-8"?>
<sst xmlns="http://schemas.openxmlformats.org/spreadsheetml/2006/main" count="4574" uniqueCount="3567">
  <si>
    <t>Sagittal Standard Just Intonation Notation Calculator</t>
  </si>
  <si>
    <t>Precision Level</t>
  </si>
  <si>
    <t>Medium</t>
  </si>
  <si>
    <t>High*</t>
  </si>
  <si>
    <t>Ultra</t>
  </si>
  <si>
    <t>Extreme**</t>
  </si>
  <si>
    <t>Single-shaft Sagittals are Representing (¢)</t>
  </si>
  <si>
    <t xml:space="preserve"> Maximum Symbol Set</t>
  </si>
  <si>
    <t>Athenian</t>
  </si>
  <si>
    <t>Promethean</t>
  </si>
  <si>
    <t>Herculean</t>
  </si>
  <si>
    <t>Olympian</t>
  </si>
  <si>
    <t>Limit</t>
  </si>
  <si>
    <t>Resolution (≈¢)</t>
  </si>
  <si>
    <t>You can enter your pitch's prime factor exponents in the light-blue-colored cells. Leave 0's to ignore.</t>
  </si>
  <si>
    <t>Diacritics</t>
  </si>
  <si>
    <t>none</t>
  </si>
  <si>
    <t>accents</t>
  </si>
  <si>
    <t>accents &amp; breves</t>
  </si>
  <si>
    <t>Prime:</t>
  </si>
  <si>
    <t>ASCII</t>
  </si>
  <si>
    <t>Unicode</t>
  </si>
  <si>
    <t>Fifths Count</t>
  </si>
  <si>
    <t>Error
(¢)</t>
  </si>
  <si>
    <t>Exponent:</t>
  </si>
  <si>
    <t>Mixed</t>
  </si>
  <si>
    <t>Pure</t>
  </si>
  <si>
    <t>You can also directly enter your pitch as a ratio. Leave 1's to ignore.</t>
  </si>
  <si>
    <t>Numerator</t>
  </si>
  <si>
    <t>Your pitch is</t>
  </si>
  <si>
    <t>cents above 1/1.</t>
  </si>
  <si>
    <t>Denominator</t>
  </si>
  <si>
    <t>Enter a Pythagorean nominal for your 1/1 (from bbF to xB).</t>
  </si>
  <si>
    <t>1/1 =</t>
  </si>
  <si>
    <t>C</t>
  </si>
  <si>
    <t xml:space="preserve">To view the Unicode characters, you must install the Bravura font.
Support for installing Bravura font can be found here: </t>
  </si>
  <si>
    <t>http://forum.sagittal.org/viewtopic.php?f=16&amp;t=429</t>
  </si>
  <si>
    <t>Standard JI notation precision levels are visualized here:</t>
  </si>
  <si>
    <t>http://sagittal.org/SagittalJI.gif</t>
  </si>
  <si>
    <t>*This notation is not recommended.</t>
  </si>
  <si>
    <t>**Note that if the ASCII above shows commas , or back-quotes `</t>
  </si>
  <si>
    <t xml:space="preserve">the unicode above will not be correct </t>
  </si>
  <si>
    <t>until the breves (mina diacritics) are added to the Bravura font.</t>
  </si>
  <si>
    <t xml:space="preserve">bbFbbCbbGbbDbbAbbEbbBbF bC bG bD bA bE bB F  C  G  D  A  E  B  #F #C #G #D #A #E #B xF xC xG xD xA xE xB </t>
  </si>
  <si>
    <t>(in case you want to play with this)</t>
  </si>
  <si>
    <t>facts about the pitch</t>
  </si>
  <si>
    <t>facts about the 1/1</t>
  </si>
  <si>
    <t>Full Key and Error Calculation</t>
  </si>
  <si>
    <t>cents in apotome</t>
  </si>
  <si>
    <t>monzo multiplier</t>
  </si>
  <si>
    <t>fifths above C</t>
  </si>
  <si>
    <t>cents maximum</t>
  </si>
  <si>
    <t>ratio multiplier</t>
  </si>
  <si>
    <t>Nominal Base Cents</t>
  </si>
  <si>
    <t>Nominal
(if in range)</t>
  </si>
  <si>
    <t>Nominal inside notehead
(if in range)</t>
  </si>
  <si>
    <t>Sharp/Flat</t>
  </si>
  <si>
    <t>Sharp/Flat Key Shift</t>
  </si>
  <si>
    <t>Cents</t>
  </si>
  <si>
    <t>Alteration</t>
  </si>
  <si>
    <t>High</t>
  </si>
  <si>
    <t>Extreme</t>
  </si>
  <si>
    <t>Fifths above 1/1</t>
  </si>
  <si>
    <t>max./apotome</t>
  </si>
  <si>
    <t>total multiplier</t>
  </si>
  <si>
    <t>Full Key</t>
  </si>
  <si>
    <t>Key</t>
  </si>
  <si>
    <t>Symbol</t>
  </si>
  <si>
    <t>Default Value</t>
  </si>
  <si>
    <t>Error</t>
  </si>
  <si>
    <t>cents above 1/1</t>
  </si>
  <si>
    <t>nominal mulitplier</t>
  </si>
  <si>
    <t>cents above C</t>
  </si>
  <si>
    <t>Standard Medium Precision JI</t>
  </si>
  <si>
    <t>Standard High Precision JI</t>
  </si>
  <si>
    <t>Standard Ultra Precision JI</t>
  </si>
  <si>
    <t>Standard Extreme Precision JI</t>
  </si>
  <si>
    <t>steps per apotome</t>
  </si>
  <si>
    <t>cents per step (approx.)</t>
  </si>
  <si>
    <t>Steps</t>
  </si>
  <si>
    <t>Lower Bound</t>
  </si>
  <si>
    <t/>
  </si>
  <si>
    <t>Name</t>
  </si>
  <si>
    <t>Value (¢)</t>
  </si>
  <si>
    <t>0</t>
  </si>
  <si>
    <t>1u</t>
  </si>
  <si>
    <t>1/455n</t>
  </si>
  <si>
    <t>65/77n</t>
  </si>
  <si>
    <t>19/5n</t>
  </si>
  <si>
    <t>5s</t>
  </si>
  <si>
    <t>1/91s</t>
  </si>
  <si>
    <t>19/4375s</t>
  </si>
  <si>
    <t>19s</t>
  </si>
  <si>
    <t>49/55s</t>
  </si>
  <si>
    <t>385k</t>
  </si>
  <si>
    <t>11/13k</t>
  </si>
  <si>
    <t>31/11k</t>
  </si>
  <si>
    <t>5/7k</t>
  </si>
  <si>
    <t>343/5k</t>
  </si>
  <si>
    <t>1/85k</t>
  </si>
  <si>
    <t>1/1225k</t>
  </si>
  <si>
    <t>25/7k</t>
  </si>
  <si>
    <t>343k</t>
  </si>
  <si>
    <t>1/17k</t>
  </si>
  <si>
    <t>14641k</t>
  </si>
  <si>
    <t>7/11k</t>
  </si>
  <si>
    <t>275k</t>
  </si>
  <si>
    <t>49/13k</t>
  </si>
  <si>
    <t>1/8575k</t>
  </si>
  <si>
    <t>35/11k</t>
  </si>
  <si>
    <t>1/143C</t>
  </si>
  <si>
    <t>17/5C</t>
  </si>
  <si>
    <t>11/23C</t>
  </si>
  <si>
    <t>7/125C</t>
  </si>
  <si>
    <t>245C</t>
  </si>
  <si>
    <t>17C</t>
  </si>
  <si>
    <t>143/7C</t>
  </si>
  <si>
    <t>7/25C</t>
  </si>
  <si>
    <t>1225C</t>
  </si>
  <si>
    <t>23C</t>
  </si>
  <si>
    <t>1/169C</t>
  </si>
  <si>
    <t>11/49C</t>
  </si>
  <si>
    <t>11/31C</t>
  </si>
  <si>
    <t>17/7C</t>
  </si>
  <si>
    <t>91/5C</t>
  </si>
  <si>
    <t>1/25C</t>
  </si>
  <si>
    <t>1/19C</t>
  </si>
  <si>
    <t>1/253C</t>
  </si>
  <si>
    <t>91C</t>
  </si>
  <si>
    <t>1/5C</t>
  </si>
  <si>
    <t>875C</t>
  </si>
  <si>
    <t>25/13C</t>
  </si>
  <si>
    <t>19/25C</t>
  </si>
  <si>
    <t>1C</t>
  </si>
  <si>
    <t>4375C</t>
  </si>
  <si>
    <t>77/5C</t>
  </si>
  <si>
    <t>125/13C</t>
  </si>
  <si>
    <t>19/5C</t>
  </si>
  <si>
    <t>13C</t>
  </si>
  <si>
    <t>1/35C</t>
  </si>
  <si>
    <t>77C</t>
  </si>
  <si>
    <t>11/65C</t>
  </si>
  <si>
    <t>65C</t>
  </si>
  <si>
    <t>1/7C</t>
  </si>
  <si>
    <t>625C</t>
  </si>
  <si>
    <t>11/13C</t>
  </si>
  <si>
    <t>325C</t>
  </si>
  <si>
    <t>5/7C</t>
  </si>
  <si>
    <t>3125C</t>
  </si>
  <si>
    <t>85/11C</t>
  </si>
  <si>
    <t>19/7C</t>
  </si>
  <si>
    <t>55/7C</t>
  </si>
  <si>
    <t>55C</t>
  </si>
  <si>
    <t>11/91C</t>
  </si>
  <si>
    <t>125/23C</t>
  </si>
  <si>
    <t>7/11C</t>
  </si>
  <si>
    <t>13/17S</t>
  </si>
  <si>
    <t>17/25C</t>
  </si>
  <si>
    <t>7/247S</t>
  </si>
  <si>
    <t>25/49C</t>
  </si>
  <si>
    <t>31S</t>
  </si>
  <si>
    <t>49S</t>
  </si>
  <si>
    <t>17/5S</t>
  </si>
  <si>
    <t>11/23S</t>
  </si>
  <si>
    <t>1/11S</t>
  </si>
  <si>
    <t>245S</t>
  </si>
  <si>
    <t>23/5S</t>
  </si>
  <si>
    <t>7/13S</t>
  </si>
  <si>
    <t>11/17S</t>
  </si>
  <si>
    <t>5/11S</t>
  </si>
  <si>
    <t>1/1001S</t>
  </si>
  <si>
    <t>23S</t>
  </si>
  <si>
    <t>91/25S</t>
  </si>
  <si>
    <t>1/125S</t>
  </si>
  <si>
    <t>35S</t>
  </si>
  <si>
    <t>17/7S</t>
  </si>
  <si>
    <t>91/5S</t>
  </si>
  <si>
    <t>1/25S</t>
  </si>
  <si>
    <t>175S</t>
  </si>
  <si>
    <t>5/13S</t>
  </si>
  <si>
    <t>49/17S</t>
  </si>
  <si>
    <t>13/19S</t>
  </si>
  <si>
    <t>77/25M</t>
  </si>
  <si>
    <t>25/13M</t>
  </si>
  <si>
    <t>13/5M</t>
  </si>
  <si>
    <t>1/175M</t>
  </si>
  <si>
    <t>37M</t>
  </si>
  <si>
    <t>11/325M</t>
  </si>
  <si>
    <t>13M</t>
  </si>
  <si>
    <t>1/35M</t>
  </si>
  <si>
    <t>125M</t>
  </si>
  <si>
    <t>11/19M</t>
  </si>
  <si>
    <t>65M</t>
  </si>
  <si>
    <t>1/7M</t>
  </si>
  <si>
    <t>625M</t>
  </si>
  <si>
    <t>11/5M</t>
  </si>
  <si>
    <t>17/11M</t>
  </si>
  <si>
    <t>5/23M</t>
  </si>
  <si>
    <t>7/275M</t>
  </si>
  <si>
    <t>11M</t>
  </si>
  <si>
    <t>85/11M</t>
  </si>
  <si>
    <t>65/7M</t>
  </si>
  <si>
    <t>1/49M</t>
  </si>
  <si>
    <t>1/31M</t>
  </si>
  <si>
    <t>55M</t>
  </si>
  <si>
    <t>11/91M</t>
  </si>
  <si>
    <t>595M</t>
  </si>
  <si>
    <t>5/49M</t>
  </si>
  <si>
    <t>49/5L</t>
  </si>
  <si>
    <t>1/595L</t>
  </si>
  <si>
    <t>91/11L</t>
  </si>
  <si>
    <t>1/55L</t>
  </si>
  <si>
    <t>31L</t>
  </si>
  <si>
    <t>49L</t>
  </si>
  <si>
    <t>7/65L</t>
  </si>
  <si>
    <t>11/85L</t>
  </si>
  <si>
    <t>1/11L</t>
  </si>
  <si>
    <t>275/7L</t>
  </si>
  <si>
    <t>23/5L</t>
  </si>
  <si>
    <t>11/17L</t>
  </si>
  <si>
    <t>5/11L</t>
  </si>
  <si>
    <t>1/625L</t>
  </si>
  <si>
    <t>7L</t>
  </si>
  <si>
    <t>1/65L</t>
  </si>
  <si>
    <t>19/11L</t>
  </si>
  <si>
    <t>1/125L</t>
  </si>
  <si>
    <t>35L</t>
  </si>
  <si>
    <t>1/13L</t>
  </si>
  <si>
    <t>325/11L</t>
  </si>
  <si>
    <t>1/37L</t>
  </si>
  <si>
    <t>175L</t>
  </si>
  <si>
    <t>5/13L</t>
  </si>
  <si>
    <t>13/25L</t>
  </si>
  <si>
    <t>25/77L</t>
  </si>
  <si>
    <t>``)|\\</t>
  </si>
  <si>
    <t>Mixed Symbol</t>
  </si>
  <si>
    <t>Pure Symbol</t>
  </si>
  <si>
    <t>Mixed Unicode</t>
  </si>
  <si>
    <t>Pure Unicode</t>
  </si>
  <si>
    <t xml:space="preserve"> </t>
  </si>
  <si>
    <t>`|</t>
  </si>
  <si>
    <t> </t>
  </si>
  <si>
    <t>``|</t>
  </si>
  <si>
    <t> </t>
  </si>
  <si>
    <t>.)|</t>
  </si>
  <si>
    <t> </t>
  </si>
  <si>
    <t>'|</t>
  </si>
  <si>
    <t> </t>
  </si>
  <si>
    <t>`'|</t>
  </si>
  <si>
    <t>  </t>
  </si>
  <si>
    <t>,)|</t>
  </si>
  <si>
    <t> </t>
  </si>
  <si>
    <t>)|</t>
  </si>
  <si>
    <t></t>
  </si>
  <si>
    <t>`)|</t>
  </si>
  <si>
    <t> </t>
  </si>
  <si>
    <t>``)|</t>
  </si>
  <si>
    <t> </t>
  </si>
  <si>
    <t>,,|(</t>
  </si>
  <si>
    <t> </t>
  </si>
  <si>
    <t>,|(</t>
  </si>
  <si>
    <t> </t>
  </si>
  <si>
    <t>|(</t>
  </si>
  <si>
    <t></t>
  </si>
  <si>
    <t>`|(</t>
  </si>
  <si>
    <t> </t>
  </si>
  <si>
    <t>.~|</t>
  </si>
  <si>
    <t> </t>
  </si>
  <si>
    <t>,'|(</t>
  </si>
  <si>
    <t>  </t>
  </si>
  <si>
    <t>'|(</t>
  </si>
  <si>
    <t> </t>
  </si>
  <si>
    <t>,~|</t>
  </si>
  <si>
    <t> </t>
  </si>
  <si>
    <t>~|</t>
  </si>
  <si>
    <t></t>
  </si>
  <si>
    <t>,)|(</t>
  </si>
  <si>
    <t> </t>
  </si>
  <si>
    <t>)|(</t>
  </si>
  <si>
    <t></t>
  </si>
  <si>
    <t>`)|(</t>
  </si>
  <si>
    <t> </t>
  </si>
  <si>
    <t>``)|(</t>
  </si>
  <si>
    <t> </t>
  </si>
  <si>
    <t>,')|(</t>
  </si>
  <si>
    <t>  </t>
  </si>
  <si>
    <t>')|(</t>
  </si>
  <si>
    <t> </t>
  </si>
  <si>
    <t>)~|</t>
  </si>
  <si>
    <t></t>
  </si>
  <si>
    <t>.~|(</t>
  </si>
  <si>
    <t> </t>
  </si>
  <si>
    <t>`.~|(</t>
  </si>
  <si>
    <t>  </t>
  </si>
  <si>
    <t>,,~|(</t>
  </si>
  <si>
    <t> </t>
  </si>
  <si>
    <t>,~|(</t>
  </si>
  <si>
    <t> </t>
  </si>
  <si>
    <t>~|(</t>
  </si>
  <si>
    <t></t>
  </si>
  <si>
    <t>`~|(</t>
  </si>
  <si>
    <t> </t>
  </si>
  <si>
    <t>,,|~</t>
  </si>
  <si>
    <t> </t>
  </si>
  <si>
    <t>,|~</t>
  </si>
  <si>
    <t> </t>
  </si>
  <si>
    <t>|~</t>
  </si>
  <si>
    <t></t>
  </si>
  <si>
    <t>`|~</t>
  </si>
  <si>
    <t> </t>
  </si>
  <si>
    <t>~~|</t>
  </si>
  <si>
    <t></t>
  </si>
  <si>
    <t>`~~|</t>
  </si>
  <si>
    <t> </t>
  </si>
  <si>
    <t>``~~|</t>
  </si>
  <si>
    <t> </t>
  </si>
  <si>
    <t>,./|</t>
  </si>
  <si>
    <t>  </t>
  </si>
  <si>
    <t>./|</t>
  </si>
  <si>
    <t> </t>
  </si>
  <si>
    <t>)|~</t>
  </si>
  <si>
    <t></t>
  </si>
  <si>
    <t>,,/|</t>
  </si>
  <si>
    <t> </t>
  </si>
  <si>
    <t>,/|</t>
  </si>
  <si>
    <t> </t>
  </si>
  <si>
    <t>/|</t>
  </si>
  <si>
    <t></t>
  </si>
  <si>
    <t>`/|</t>
  </si>
  <si>
    <t> </t>
  </si>
  <si>
    <t>``/|</t>
  </si>
  <si>
    <t> </t>
  </si>
  <si>
    <t>.)/|</t>
  </si>
  <si>
    <t> </t>
  </si>
  <si>
    <t>'/|</t>
  </si>
  <si>
    <t> </t>
  </si>
  <si>
    <t>`'/|</t>
  </si>
  <si>
    <t>  </t>
  </si>
  <si>
    <t>,,)/|</t>
  </si>
  <si>
    <t> </t>
  </si>
  <si>
    <t>,)/|</t>
  </si>
  <si>
    <t> </t>
  </si>
  <si>
    <t>)/|</t>
  </si>
  <si>
    <t></t>
  </si>
  <si>
    <t>,.|)</t>
  </si>
  <si>
    <t>  </t>
  </si>
  <si>
    <t>.|)</t>
  </si>
  <si>
    <t> </t>
  </si>
  <si>
    <t>`.|)</t>
  </si>
  <si>
    <t>  </t>
  </si>
  <si>
    <t>,,|)</t>
  </si>
  <si>
    <t> </t>
  </si>
  <si>
    <t>,|)</t>
  </si>
  <si>
    <t> </t>
  </si>
  <si>
    <t>|)</t>
  </si>
  <si>
    <t></t>
  </si>
  <si>
    <t>`|)</t>
  </si>
  <si>
    <t> </t>
  </si>
  <si>
    <t>``|)</t>
  </si>
  <si>
    <t> </t>
  </si>
  <si>
    <t>,'|)</t>
  </si>
  <si>
    <t>  </t>
  </si>
  <si>
    <t>'|)</t>
  </si>
  <si>
    <t> </t>
  </si>
  <si>
    <t>`'|)</t>
  </si>
  <si>
    <t>  </t>
  </si>
  <si>
    <t>,)|)</t>
  </si>
  <si>
    <t> </t>
  </si>
  <si>
    <t>)|)</t>
  </si>
  <si>
    <t></t>
  </si>
  <si>
    <t>.(|</t>
  </si>
  <si>
    <t> </t>
  </si>
  <si>
    <t>|\</t>
  </si>
  <si>
    <t></t>
  </si>
  <si>
    <t>`|\</t>
  </si>
  <si>
    <t> </t>
  </si>
  <si>
    <t>,(|</t>
  </si>
  <si>
    <t> </t>
  </si>
  <si>
    <t>(|</t>
  </si>
  <si>
    <t></t>
  </si>
  <si>
    <t>`(|</t>
  </si>
  <si>
    <t> </t>
  </si>
  <si>
    <t>``(|</t>
  </si>
  <si>
    <t> </t>
  </si>
  <si>
    <t>,'(|</t>
  </si>
  <si>
    <t>  </t>
  </si>
  <si>
    <t>'(|</t>
  </si>
  <si>
    <t> </t>
  </si>
  <si>
    <t>,~|)</t>
  </si>
  <si>
    <t> </t>
  </si>
  <si>
    <t>~|)</t>
  </si>
  <si>
    <t></t>
  </si>
  <si>
    <t>`~|)</t>
  </si>
  <si>
    <t> </t>
  </si>
  <si>
    <t>,.(|(</t>
  </si>
  <si>
    <t>  </t>
  </si>
  <si>
    <t>.(|(</t>
  </si>
  <si>
    <t> </t>
  </si>
  <si>
    <t>'~|)</t>
  </si>
  <si>
    <t> </t>
  </si>
  <si>
    <t>/|~</t>
  </si>
  <si>
    <t></t>
  </si>
  <si>
    <t>,,(|(</t>
  </si>
  <si>
    <t> </t>
  </si>
  <si>
    <t>,(|(</t>
  </si>
  <si>
    <t> </t>
  </si>
  <si>
    <t>(|(</t>
  </si>
  <si>
    <t></t>
  </si>
  <si>
    <t>`(|(</t>
  </si>
  <si>
    <t> </t>
  </si>
  <si>
    <t>~|\</t>
  </si>
  <si>
    <t></t>
  </si>
  <si>
    <t>,.//|</t>
  </si>
  <si>
    <t>  </t>
  </si>
  <si>
    <t>.//|</t>
  </si>
  <si>
    <t> </t>
  </si>
  <si>
    <t>`.//|</t>
  </si>
  <si>
    <t>  </t>
  </si>
  <si>
    <t>,,//|</t>
  </si>
  <si>
    <t> </t>
  </si>
  <si>
    <t>,//|</t>
  </si>
  <si>
    <t> </t>
  </si>
  <si>
    <t>//|</t>
  </si>
  <si>
    <t></t>
  </si>
  <si>
    <t>`//|</t>
  </si>
  <si>
    <t> </t>
  </si>
  <si>
    <t>``//|</t>
  </si>
  <si>
    <t> </t>
  </si>
  <si>
    <t>,'//|</t>
  </si>
  <si>
    <t>  </t>
  </si>
  <si>
    <t>'//|</t>
  </si>
  <si>
    <t> </t>
  </si>
  <si>
    <t>,,)//|</t>
  </si>
  <si>
    <t> </t>
  </si>
  <si>
    <t>,)//|</t>
  </si>
  <si>
    <t> </t>
  </si>
  <si>
    <t>)//|</t>
  </si>
  <si>
    <t></t>
  </si>
  <si>
    <t>`)//|</t>
  </si>
  <si>
    <t> </t>
  </si>
  <si>
    <t>``)//|</t>
  </si>
  <si>
    <t> </t>
  </si>
  <si>
    <t>,,/|)</t>
  </si>
  <si>
    <t> </t>
  </si>
  <si>
    <t>,/|)</t>
  </si>
  <si>
    <t> </t>
  </si>
  <si>
    <t>/|)</t>
  </si>
  <si>
    <t></t>
  </si>
  <si>
    <t>`/|)</t>
  </si>
  <si>
    <t> </t>
  </si>
  <si>
    <t>(|~</t>
  </si>
  <si>
    <t></t>
  </si>
  <si>
    <t>,'/|)</t>
  </si>
  <si>
    <t>  </t>
  </si>
  <si>
    <t>'/|)</t>
  </si>
  <si>
    <t> </t>
  </si>
  <si>
    <t>`'/|)</t>
  </si>
  <si>
    <t>  </t>
  </si>
  <si>
    <t>./|\</t>
  </si>
  <si>
    <t> </t>
  </si>
  <si>
    <t>`./|\</t>
  </si>
  <si>
    <t>  </t>
  </si>
  <si>
    <t>,,/|\</t>
  </si>
  <si>
    <t> </t>
  </si>
  <si>
    <t>,/|\</t>
  </si>
  <si>
    <t> </t>
  </si>
  <si>
    <t>/|\</t>
  </si>
  <si>
    <t></t>
  </si>
  <si>
    <t>`/|\</t>
  </si>
  <si>
    <t> </t>
  </si>
  <si>
    <t>,(/|</t>
  </si>
  <si>
    <t> </t>
  </si>
  <si>
    <t>(/|</t>
  </si>
  <si>
    <t></t>
  </si>
  <si>
    <t>`(/|</t>
  </si>
  <si>
    <t> </t>
  </si>
  <si>
    <t>'/|\</t>
  </si>
  <si>
    <t> </t>
  </si>
  <si>
    <t>`'/|\</t>
  </si>
  <si>
    <t>  </t>
  </si>
  <si>
    <t>,)/|\</t>
  </si>
  <si>
    <t> </t>
  </si>
  <si>
    <t>)/|\</t>
  </si>
  <si>
    <t></t>
  </si>
  <si>
    <t>`)/|\</t>
  </si>
  <si>
    <t> </t>
  </si>
  <si>
    <t>``)/|\</t>
  </si>
  <si>
    <t> </t>
  </si>
  <si>
    <t>,.(|)</t>
  </si>
  <si>
    <t>  </t>
  </si>
  <si>
    <t>.(|)</t>
  </si>
  <si>
    <t> </t>
  </si>
  <si>
    <t>,|\)</t>
  </si>
  <si>
    <t> </t>
  </si>
  <si>
    <t>|\)</t>
  </si>
  <si>
    <t></t>
  </si>
  <si>
    <t>`|\)</t>
  </si>
  <si>
    <t> </t>
  </si>
  <si>
    <t>,(|)</t>
  </si>
  <si>
    <t> </t>
  </si>
  <si>
    <t>(|)</t>
  </si>
  <si>
    <t></t>
  </si>
  <si>
    <t>`(|)</t>
  </si>
  <si>
    <t> </t>
  </si>
  <si>
    <t>``(|)</t>
  </si>
  <si>
    <t> </t>
  </si>
  <si>
    <t>,'(|)</t>
  </si>
  <si>
    <t>  </t>
  </si>
  <si>
    <t>'(|)</t>
  </si>
  <si>
    <t> </t>
  </si>
  <si>
    <t>,.(|\</t>
  </si>
  <si>
    <t>  </t>
  </si>
  <si>
    <t>.(|\</t>
  </si>
  <si>
    <t> </t>
  </si>
  <si>
    <t>`.(|\</t>
  </si>
  <si>
    <t>  </t>
  </si>
  <si>
    <t>|\\</t>
  </si>
  <si>
    <t></t>
  </si>
  <si>
    <t>,(|\</t>
  </si>
  <si>
    <t> </t>
  </si>
  <si>
    <t>(|\</t>
  </si>
  <si>
    <t></t>
  </si>
  <si>
    <t>`(|\</t>
  </si>
  <si>
    <t> </t>
  </si>
  <si>
    <t>``(|\</t>
  </si>
  <si>
    <t> </t>
  </si>
  <si>
    <t>,,)|\\</t>
  </si>
  <si>
    <t> </t>
  </si>
  <si>
    <t>,)|\\</t>
  </si>
  <si>
    <t> </t>
  </si>
  <si>
    <t>)|\\</t>
  </si>
  <si>
    <t></t>
  </si>
  <si>
    <t>`)|\\</t>
  </si>
  <si>
    <t> </t>
  </si>
  <si>
    <t> </t>
  </si>
  <si>
    <t>,!</t>
  </si>
  <si>
    <t> </t>
  </si>
  <si>
    <t>,,!</t>
  </si>
  <si>
    <t> </t>
  </si>
  <si>
    <t>')!</t>
  </si>
  <si>
    <t> </t>
  </si>
  <si>
    <t>.!</t>
  </si>
  <si>
    <t> </t>
  </si>
  <si>
    <t>,.!</t>
  </si>
  <si>
    <t>  </t>
  </si>
  <si>
    <t>`)!</t>
  </si>
  <si>
    <t> </t>
  </si>
  <si>
    <t>)!</t>
  </si>
  <si>
    <t></t>
  </si>
  <si>
    <t>,)!</t>
  </si>
  <si>
    <t> </t>
  </si>
  <si>
    <t>,,)!</t>
  </si>
  <si>
    <t> </t>
  </si>
  <si>
    <t>``!(</t>
  </si>
  <si>
    <t> </t>
  </si>
  <si>
    <t>`!(</t>
  </si>
  <si>
    <t> </t>
  </si>
  <si>
    <t>!(</t>
  </si>
  <si>
    <t></t>
  </si>
  <si>
    <t>,!(</t>
  </si>
  <si>
    <t> </t>
  </si>
  <si>
    <t>'~!</t>
  </si>
  <si>
    <t> </t>
  </si>
  <si>
    <t>`.!(</t>
  </si>
  <si>
    <t>  </t>
  </si>
  <si>
    <t>.!(</t>
  </si>
  <si>
    <t> </t>
  </si>
  <si>
    <t>`~!</t>
  </si>
  <si>
    <t> </t>
  </si>
  <si>
    <t>~!</t>
  </si>
  <si>
    <t></t>
  </si>
  <si>
    <t>`)!(</t>
  </si>
  <si>
    <t> </t>
  </si>
  <si>
    <t>)!(</t>
  </si>
  <si>
    <t></t>
  </si>
  <si>
    <t>,)!(</t>
  </si>
  <si>
    <t> </t>
  </si>
  <si>
    <t>,,)!(</t>
  </si>
  <si>
    <t> </t>
  </si>
  <si>
    <t>`.)!(</t>
  </si>
  <si>
    <t>  </t>
  </si>
  <si>
    <t>.)!(</t>
  </si>
  <si>
    <t> </t>
  </si>
  <si>
    <t>)~!</t>
  </si>
  <si>
    <t></t>
  </si>
  <si>
    <t>'~!(</t>
  </si>
  <si>
    <t> </t>
  </si>
  <si>
    <t>,'~!(</t>
  </si>
  <si>
    <t>  </t>
  </si>
  <si>
    <t>``~!(</t>
  </si>
  <si>
    <t> </t>
  </si>
  <si>
    <t>`~!(</t>
  </si>
  <si>
    <t> </t>
  </si>
  <si>
    <t>~!(</t>
  </si>
  <si>
    <t></t>
  </si>
  <si>
    <t>,~!(</t>
  </si>
  <si>
    <t> </t>
  </si>
  <si>
    <t>``!~</t>
  </si>
  <si>
    <t> </t>
  </si>
  <si>
    <t>`!~</t>
  </si>
  <si>
    <t> </t>
  </si>
  <si>
    <t>!~</t>
  </si>
  <si>
    <t></t>
  </si>
  <si>
    <t>,!~</t>
  </si>
  <si>
    <t> </t>
  </si>
  <si>
    <t>~~!</t>
  </si>
  <si>
    <t></t>
  </si>
  <si>
    <t>,~~!</t>
  </si>
  <si>
    <t> </t>
  </si>
  <si>
    <t>,,~~!</t>
  </si>
  <si>
    <t> </t>
  </si>
  <si>
    <t>`'\!</t>
  </si>
  <si>
    <t>  </t>
  </si>
  <si>
    <t>'\!</t>
  </si>
  <si>
    <t> </t>
  </si>
  <si>
    <t>)!~</t>
  </si>
  <si>
    <t></t>
  </si>
  <si>
    <t>``\!</t>
  </si>
  <si>
    <t> </t>
  </si>
  <si>
    <t>`\!</t>
  </si>
  <si>
    <t> </t>
  </si>
  <si>
    <t>\!</t>
  </si>
  <si>
    <t></t>
  </si>
  <si>
    <t>,\!</t>
  </si>
  <si>
    <t> </t>
  </si>
  <si>
    <t>,,\!</t>
  </si>
  <si>
    <t> </t>
  </si>
  <si>
    <t>')\!</t>
  </si>
  <si>
    <t> </t>
  </si>
  <si>
    <t>.\!</t>
  </si>
  <si>
    <t> </t>
  </si>
  <si>
    <t>,.\!</t>
  </si>
  <si>
    <t>  </t>
  </si>
  <si>
    <t>``)\!</t>
  </si>
  <si>
    <t> </t>
  </si>
  <si>
    <t>`)\!</t>
  </si>
  <si>
    <t> </t>
  </si>
  <si>
    <t>)\!</t>
  </si>
  <si>
    <t></t>
  </si>
  <si>
    <t>`'!)</t>
  </si>
  <si>
    <t>  </t>
  </si>
  <si>
    <t>'!)</t>
  </si>
  <si>
    <t> </t>
  </si>
  <si>
    <t>,'!)</t>
  </si>
  <si>
    <t>  </t>
  </si>
  <si>
    <t>``!)</t>
  </si>
  <si>
    <t> </t>
  </si>
  <si>
    <t>`!)</t>
  </si>
  <si>
    <t> </t>
  </si>
  <si>
    <t>!)</t>
  </si>
  <si>
    <t></t>
  </si>
  <si>
    <t>,!)</t>
  </si>
  <si>
    <t> </t>
  </si>
  <si>
    <t>,,!)</t>
  </si>
  <si>
    <t> </t>
  </si>
  <si>
    <t>`.!)</t>
  </si>
  <si>
    <t>  </t>
  </si>
  <si>
    <t>.!)</t>
  </si>
  <si>
    <t> </t>
  </si>
  <si>
    <t>,.!)</t>
  </si>
  <si>
    <t>  </t>
  </si>
  <si>
    <t>`)!)</t>
  </si>
  <si>
    <t> </t>
  </si>
  <si>
    <t>)!)</t>
  </si>
  <si>
    <t></t>
  </si>
  <si>
    <t>'(!</t>
  </si>
  <si>
    <t> </t>
  </si>
  <si>
    <t>!/</t>
  </si>
  <si>
    <t></t>
  </si>
  <si>
    <t>,!/</t>
  </si>
  <si>
    <t> </t>
  </si>
  <si>
    <t>`(!</t>
  </si>
  <si>
    <t> </t>
  </si>
  <si>
    <t>(!</t>
  </si>
  <si>
    <t></t>
  </si>
  <si>
    <t>,(!</t>
  </si>
  <si>
    <t> </t>
  </si>
  <si>
    <t>,,(!</t>
  </si>
  <si>
    <t> </t>
  </si>
  <si>
    <t>`.(!</t>
  </si>
  <si>
    <t>  </t>
  </si>
  <si>
    <t>.(!</t>
  </si>
  <si>
    <t> </t>
  </si>
  <si>
    <t>`~!)</t>
  </si>
  <si>
    <t> </t>
  </si>
  <si>
    <t>~!)</t>
  </si>
  <si>
    <t></t>
  </si>
  <si>
    <t>,~!)</t>
  </si>
  <si>
    <t> </t>
  </si>
  <si>
    <t>`'(!(</t>
  </si>
  <si>
    <t>  </t>
  </si>
  <si>
    <t>'(!(</t>
  </si>
  <si>
    <t> </t>
  </si>
  <si>
    <t>.~!)</t>
  </si>
  <si>
    <t> </t>
  </si>
  <si>
    <t>\!~</t>
  </si>
  <si>
    <t></t>
  </si>
  <si>
    <t>``(!(</t>
  </si>
  <si>
    <t> </t>
  </si>
  <si>
    <t>`(!(</t>
  </si>
  <si>
    <t> </t>
  </si>
  <si>
    <t>(!(</t>
  </si>
  <si>
    <t></t>
  </si>
  <si>
    <t>,(!(</t>
  </si>
  <si>
    <t> </t>
  </si>
  <si>
    <t>~!/</t>
  </si>
  <si>
    <t></t>
  </si>
  <si>
    <t>`'\\!</t>
  </si>
  <si>
    <t>  </t>
  </si>
  <si>
    <t>'\\!</t>
  </si>
  <si>
    <t> </t>
  </si>
  <si>
    <t>,'\\!</t>
  </si>
  <si>
    <t>  </t>
  </si>
  <si>
    <t>``\\!</t>
  </si>
  <si>
    <t> </t>
  </si>
  <si>
    <t>`\\!</t>
  </si>
  <si>
    <t> </t>
  </si>
  <si>
    <t>\\!</t>
  </si>
  <si>
    <t></t>
  </si>
  <si>
    <t>,\\!</t>
  </si>
  <si>
    <t> </t>
  </si>
  <si>
    <t>,,\\!</t>
  </si>
  <si>
    <t> </t>
  </si>
  <si>
    <t>`.\\!</t>
  </si>
  <si>
    <t>  </t>
  </si>
  <si>
    <t>.\\!</t>
  </si>
  <si>
    <t> </t>
  </si>
  <si>
    <t>``)\\!</t>
  </si>
  <si>
    <t> </t>
  </si>
  <si>
    <t>`)\\!</t>
  </si>
  <si>
    <t> </t>
  </si>
  <si>
    <t>)\\!</t>
  </si>
  <si>
    <t></t>
  </si>
  <si>
    <t>,)\\!</t>
  </si>
  <si>
    <t> </t>
  </si>
  <si>
    <t>,,)\\!</t>
  </si>
  <si>
    <t> </t>
  </si>
  <si>
    <t>``\!)</t>
  </si>
  <si>
    <t> </t>
  </si>
  <si>
    <t>`\!)</t>
  </si>
  <si>
    <t> </t>
  </si>
  <si>
    <t>\!)</t>
  </si>
  <si>
    <t></t>
  </si>
  <si>
    <t>,\!)</t>
  </si>
  <si>
    <t> </t>
  </si>
  <si>
    <t>(!~</t>
  </si>
  <si>
    <t></t>
  </si>
  <si>
    <t>`.\!)</t>
  </si>
  <si>
    <t>  </t>
  </si>
  <si>
    <t>.\!)</t>
  </si>
  <si>
    <t> </t>
  </si>
  <si>
    <t>,.\!)</t>
  </si>
  <si>
    <t>  </t>
  </si>
  <si>
    <t>'\!/</t>
  </si>
  <si>
    <t> </t>
  </si>
  <si>
    <t>,'\!/</t>
  </si>
  <si>
    <t>  </t>
  </si>
  <si>
    <t>``\!/</t>
  </si>
  <si>
    <t> </t>
  </si>
  <si>
    <t>`\!/</t>
  </si>
  <si>
    <t> </t>
  </si>
  <si>
    <t>\!/</t>
  </si>
  <si>
    <t></t>
  </si>
  <si>
    <t>,\!/</t>
  </si>
  <si>
    <t> </t>
  </si>
  <si>
    <t>`(\!</t>
  </si>
  <si>
    <t> </t>
  </si>
  <si>
    <t>(\!</t>
  </si>
  <si>
    <t></t>
  </si>
  <si>
    <t>,(\!</t>
  </si>
  <si>
    <t> </t>
  </si>
  <si>
    <t>.\!/</t>
  </si>
  <si>
    <t> </t>
  </si>
  <si>
    <t>,.\!/</t>
  </si>
  <si>
    <t>  </t>
  </si>
  <si>
    <t>`)\!/</t>
  </si>
  <si>
    <t> </t>
  </si>
  <si>
    <t>)\!/</t>
  </si>
  <si>
    <t></t>
  </si>
  <si>
    <t>,)\!/</t>
  </si>
  <si>
    <t> </t>
  </si>
  <si>
    <t>,,)\!/</t>
  </si>
  <si>
    <t> </t>
  </si>
  <si>
    <t>`'(!)</t>
  </si>
  <si>
    <t>  </t>
  </si>
  <si>
    <t>'(!)</t>
  </si>
  <si>
    <t> </t>
  </si>
  <si>
    <t>`!/)</t>
  </si>
  <si>
    <t> </t>
  </si>
  <si>
    <t>!/)</t>
  </si>
  <si>
    <t></t>
  </si>
  <si>
    <t>,!/)</t>
  </si>
  <si>
    <t> </t>
  </si>
  <si>
    <t>`(!)</t>
  </si>
  <si>
    <t> </t>
  </si>
  <si>
    <t>(!)</t>
  </si>
  <si>
    <t></t>
  </si>
  <si>
    <t>,(!)</t>
  </si>
  <si>
    <t> </t>
  </si>
  <si>
    <t>,,(!)</t>
  </si>
  <si>
    <t> </t>
  </si>
  <si>
    <t>`.(!)</t>
  </si>
  <si>
    <t>  </t>
  </si>
  <si>
    <t>.(!)</t>
  </si>
  <si>
    <t> </t>
  </si>
  <si>
    <t>`'(!/</t>
  </si>
  <si>
    <t>  </t>
  </si>
  <si>
    <t>'(!/</t>
  </si>
  <si>
    <t> </t>
  </si>
  <si>
    <t>,'(!/</t>
  </si>
  <si>
    <t>  </t>
  </si>
  <si>
    <t>!//</t>
  </si>
  <si>
    <t></t>
  </si>
  <si>
    <t>`(!/</t>
  </si>
  <si>
    <t> </t>
  </si>
  <si>
    <t>(!/</t>
  </si>
  <si>
    <t></t>
  </si>
  <si>
    <t>,(!/</t>
  </si>
  <si>
    <t> </t>
  </si>
  <si>
    <t>,,(!/</t>
  </si>
  <si>
    <t> </t>
  </si>
  <si>
    <t>``)!//</t>
  </si>
  <si>
    <t> </t>
  </si>
  <si>
    <t>`)!//</t>
  </si>
  <si>
    <t> </t>
  </si>
  <si>
    <t>)!//</t>
  </si>
  <si>
    <t></t>
  </si>
  <si>
    <t>,)!//</t>
  </si>
  <si>
    <t> </t>
  </si>
  <si>
    <t>,,)!//</t>
  </si>
  <si>
    <t> </t>
  </si>
  <si>
    <t>#</t>
  </si>
  <si>
    <t>/||\</t>
  </si>
  <si>
    <t></t>
  </si>
  <si>
    <t></t>
  </si>
  <si>
    <t>`|#</t>
  </si>
  <si>
    <t>`/||\</t>
  </si>
  <si>
    <t>  </t>
  </si>
  <si>
    <t> </t>
  </si>
  <si>
    <t>``|#</t>
  </si>
  <si>
    <t>``/||\</t>
  </si>
  <si>
    <t>  </t>
  </si>
  <si>
    <t> </t>
  </si>
  <si>
    <t>.)|#</t>
  </si>
  <si>
    <t>.)|||</t>
  </si>
  <si>
    <t>  </t>
  </si>
  <si>
    <t> </t>
  </si>
  <si>
    <t>'|#</t>
  </si>
  <si>
    <t>'/||\</t>
  </si>
  <si>
    <t>  </t>
  </si>
  <si>
    <t> </t>
  </si>
  <si>
    <t>`'|#</t>
  </si>
  <si>
    <t>`'/||\</t>
  </si>
  <si>
    <t>   </t>
  </si>
  <si>
    <t>  </t>
  </si>
  <si>
    <t>,)|#</t>
  </si>
  <si>
    <t>,)|||</t>
  </si>
  <si>
    <t>  </t>
  </si>
  <si>
    <t> </t>
  </si>
  <si>
    <t>)|#</t>
  </si>
  <si>
    <t>)|||</t>
  </si>
  <si>
    <t> </t>
  </si>
  <si>
    <t></t>
  </si>
  <si>
    <t>`)|#</t>
  </si>
  <si>
    <t>`)|||</t>
  </si>
  <si>
    <t>  </t>
  </si>
  <si>
    <t> </t>
  </si>
  <si>
    <t>``)|#</t>
  </si>
  <si>
    <t>``)|||</t>
  </si>
  <si>
    <t>  </t>
  </si>
  <si>
    <t> </t>
  </si>
  <si>
    <t>,,|(#</t>
  </si>
  <si>
    <t>,,|||(</t>
  </si>
  <si>
    <t>  </t>
  </si>
  <si>
    <t> </t>
  </si>
  <si>
    <t>,|(#</t>
  </si>
  <si>
    <t>,|||(</t>
  </si>
  <si>
    <t>  </t>
  </si>
  <si>
    <t> </t>
  </si>
  <si>
    <t>|(#</t>
  </si>
  <si>
    <t>|||(</t>
  </si>
  <si>
    <t> </t>
  </si>
  <si>
    <t></t>
  </si>
  <si>
    <t>`|(#</t>
  </si>
  <si>
    <t>`|||(</t>
  </si>
  <si>
    <t>  </t>
  </si>
  <si>
    <t> </t>
  </si>
  <si>
    <t>.~|#</t>
  </si>
  <si>
    <t>.~|||</t>
  </si>
  <si>
    <t>  </t>
  </si>
  <si>
    <t> </t>
  </si>
  <si>
    <t>,'|(#</t>
  </si>
  <si>
    <t>,'|||(</t>
  </si>
  <si>
    <t>   </t>
  </si>
  <si>
    <t>  </t>
  </si>
  <si>
    <t>'|(#</t>
  </si>
  <si>
    <t>'|||(</t>
  </si>
  <si>
    <t>  </t>
  </si>
  <si>
    <t> </t>
  </si>
  <si>
    <t>,~|#</t>
  </si>
  <si>
    <t>,~|||</t>
  </si>
  <si>
    <t>  </t>
  </si>
  <si>
    <t> </t>
  </si>
  <si>
    <t>~|#</t>
  </si>
  <si>
    <t>~|||</t>
  </si>
  <si>
    <t> </t>
  </si>
  <si>
    <t></t>
  </si>
  <si>
    <t>,)|(#</t>
  </si>
  <si>
    <t>,)|||(</t>
  </si>
  <si>
    <t>  </t>
  </si>
  <si>
    <t> </t>
  </si>
  <si>
    <t>)|(#</t>
  </si>
  <si>
    <t>)|||(</t>
  </si>
  <si>
    <t> </t>
  </si>
  <si>
    <t></t>
  </si>
  <si>
    <t>`)|(#</t>
  </si>
  <si>
    <t>`)|||(</t>
  </si>
  <si>
    <t>  </t>
  </si>
  <si>
    <t> </t>
  </si>
  <si>
    <t>``)|(#</t>
  </si>
  <si>
    <t>``)|||(</t>
  </si>
  <si>
    <t>  </t>
  </si>
  <si>
    <t> </t>
  </si>
  <si>
    <t>,')|(#</t>
  </si>
  <si>
    <t>,')|||(</t>
  </si>
  <si>
    <t>   </t>
  </si>
  <si>
    <t>  </t>
  </si>
  <si>
    <t>')|(#</t>
  </si>
  <si>
    <t>')|||(</t>
  </si>
  <si>
    <t>  </t>
  </si>
  <si>
    <t> </t>
  </si>
  <si>
    <t>)~|#</t>
  </si>
  <si>
    <t>)~|||</t>
  </si>
  <si>
    <t> </t>
  </si>
  <si>
    <t></t>
  </si>
  <si>
    <t>.~|(#</t>
  </si>
  <si>
    <t>.~|||(</t>
  </si>
  <si>
    <t>  </t>
  </si>
  <si>
    <t> </t>
  </si>
  <si>
    <t>`.~|(#</t>
  </si>
  <si>
    <t>`.~|||(</t>
  </si>
  <si>
    <t>   </t>
  </si>
  <si>
    <t>  </t>
  </si>
  <si>
    <t>,,~|(#</t>
  </si>
  <si>
    <t>,,~|||(</t>
  </si>
  <si>
    <t>  </t>
  </si>
  <si>
    <t> </t>
  </si>
  <si>
    <t>,~|(#</t>
  </si>
  <si>
    <t>,~|||(</t>
  </si>
  <si>
    <t>  </t>
  </si>
  <si>
    <t> </t>
  </si>
  <si>
    <t>~|(#</t>
  </si>
  <si>
    <t>~|||(</t>
  </si>
  <si>
    <t> </t>
  </si>
  <si>
    <t></t>
  </si>
  <si>
    <t>`~|(#</t>
  </si>
  <si>
    <t>`~|||(</t>
  </si>
  <si>
    <t>  </t>
  </si>
  <si>
    <t> </t>
  </si>
  <si>
    <t>,,|~#</t>
  </si>
  <si>
    <t>,,|||~</t>
  </si>
  <si>
    <t>  </t>
  </si>
  <si>
    <t> </t>
  </si>
  <si>
    <t>,|~#</t>
  </si>
  <si>
    <t>,|||~</t>
  </si>
  <si>
    <t>  </t>
  </si>
  <si>
    <t> </t>
  </si>
  <si>
    <t>|~#</t>
  </si>
  <si>
    <t>|||~</t>
  </si>
  <si>
    <t> </t>
  </si>
  <si>
    <t></t>
  </si>
  <si>
    <t>`|~#</t>
  </si>
  <si>
    <t>`|||~</t>
  </si>
  <si>
    <t>  </t>
  </si>
  <si>
    <t> </t>
  </si>
  <si>
    <t>~~|#</t>
  </si>
  <si>
    <t>~~|||</t>
  </si>
  <si>
    <t> </t>
  </si>
  <si>
    <t></t>
  </si>
  <si>
    <t>`~~|#</t>
  </si>
  <si>
    <t>`~~|||</t>
  </si>
  <si>
    <t>  </t>
  </si>
  <si>
    <t> </t>
  </si>
  <si>
    <t>``~~|#</t>
  </si>
  <si>
    <t>``~~|||</t>
  </si>
  <si>
    <t>  </t>
  </si>
  <si>
    <t> </t>
  </si>
  <si>
    <t>,./|#</t>
  </si>
  <si>
    <t>,./|||</t>
  </si>
  <si>
    <t>   </t>
  </si>
  <si>
    <t>  </t>
  </si>
  <si>
    <t>./|#</t>
  </si>
  <si>
    <t>./|||</t>
  </si>
  <si>
    <t>  </t>
  </si>
  <si>
    <t> </t>
  </si>
  <si>
    <t>)|~#</t>
  </si>
  <si>
    <t>)|||~</t>
  </si>
  <si>
    <t> </t>
  </si>
  <si>
    <t></t>
  </si>
  <si>
    <t>,,/|#</t>
  </si>
  <si>
    <t>,,/|||</t>
  </si>
  <si>
    <t>  </t>
  </si>
  <si>
    <t> </t>
  </si>
  <si>
    <t>,/|#</t>
  </si>
  <si>
    <t>,/|||</t>
  </si>
  <si>
    <t>  </t>
  </si>
  <si>
    <t> </t>
  </si>
  <si>
    <t>/|#</t>
  </si>
  <si>
    <t>/|||</t>
  </si>
  <si>
    <t> </t>
  </si>
  <si>
    <t></t>
  </si>
  <si>
    <t>`/|#</t>
  </si>
  <si>
    <t>`/|||</t>
  </si>
  <si>
    <t>  </t>
  </si>
  <si>
    <t> </t>
  </si>
  <si>
    <t>``/|#</t>
  </si>
  <si>
    <t>``/|||</t>
  </si>
  <si>
    <t>  </t>
  </si>
  <si>
    <t> </t>
  </si>
  <si>
    <t>.)/|#</t>
  </si>
  <si>
    <t>.)/|||</t>
  </si>
  <si>
    <t>  </t>
  </si>
  <si>
    <t> </t>
  </si>
  <si>
    <t>'/|#</t>
  </si>
  <si>
    <t>'/|||</t>
  </si>
  <si>
    <t>  </t>
  </si>
  <si>
    <t> </t>
  </si>
  <si>
    <t>`'/|#</t>
  </si>
  <si>
    <t>`'/|||</t>
  </si>
  <si>
    <t>   </t>
  </si>
  <si>
    <t>  </t>
  </si>
  <si>
    <t>,,)/|#</t>
  </si>
  <si>
    <t>,,)/|||</t>
  </si>
  <si>
    <t>  </t>
  </si>
  <si>
    <t> </t>
  </si>
  <si>
    <t>,)/|#</t>
  </si>
  <si>
    <t>,)/|||</t>
  </si>
  <si>
    <t>  </t>
  </si>
  <si>
    <t> </t>
  </si>
  <si>
    <t>)/|#</t>
  </si>
  <si>
    <t>)/|||</t>
  </si>
  <si>
    <t> </t>
  </si>
  <si>
    <t></t>
  </si>
  <si>
    <t>,.|)#</t>
  </si>
  <si>
    <t>,.|||)</t>
  </si>
  <si>
    <t>   </t>
  </si>
  <si>
    <t>  </t>
  </si>
  <si>
    <t>.|)#</t>
  </si>
  <si>
    <t>.|||)</t>
  </si>
  <si>
    <t>  </t>
  </si>
  <si>
    <t> </t>
  </si>
  <si>
    <t>`.|)#</t>
  </si>
  <si>
    <t>`.|||)</t>
  </si>
  <si>
    <t>   </t>
  </si>
  <si>
    <t>  </t>
  </si>
  <si>
    <t>,,|)#</t>
  </si>
  <si>
    <t>,,|||)</t>
  </si>
  <si>
    <t>  </t>
  </si>
  <si>
    <t> </t>
  </si>
  <si>
    <t>,|)#</t>
  </si>
  <si>
    <t>,|||)</t>
  </si>
  <si>
    <t>  </t>
  </si>
  <si>
    <t> </t>
  </si>
  <si>
    <t>|)#</t>
  </si>
  <si>
    <t>|||)</t>
  </si>
  <si>
    <t> </t>
  </si>
  <si>
    <t></t>
  </si>
  <si>
    <t>`|)#</t>
  </si>
  <si>
    <t>`|||)</t>
  </si>
  <si>
    <t>  </t>
  </si>
  <si>
    <t> </t>
  </si>
  <si>
    <t>``|)#</t>
  </si>
  <si>
    <t>``|||)</t>
  </si>
  <si>
    <t>  </t>
  </si>
  <si>
    <t> </t>
  </si>
  <si>
    <t>,'|)#</t>
  </si>
  <si>
    <t>,'|||)</t>
  </si>
  <si>
    <t>   </t>
  </si>
  <si>
    <t>  </t>
  </si>
  <si>
    <t>'|)#</t>
  </si>
  <si>
    <t>'|||)</t>
  </si>
  <si>
    <t>  </t>
  </si>
  <si>
    <t> </t>
  </si>
  <si>
    <t>`'|)#</t>
  </si>
  <si>
    <t>`'|||)</t>
  </si>
  <si>
    <t>   </t>
  </si>
  <si>
    <t>  </t>
  </si>
  <si>
    <t>,)|)#</t>
  </si>
  <si>
    <t>,)|||)</t>
  </si>
  <si>
    <t>  </t>
  </si>
  <si>
    <t> </t>
  </si>
  <si>
    <t>)|)#</t>
  </si>
  <si>
    <t>)|||)</t>
  </si>
  <si>
    <t> </t>
  </si>
  <si>
    <t></t>
  </si>
  <si>
    <t>.(|#</t>
  </si>
  <si>
    <t>.(|||</t>
  </si>
  <si>
    <t>  </t>
  </si>
  <si>
    <t> </t>
  </si>
  <si>
    <t>|\#</t>
  </si>
  <si>
    <t>|||\</t>
  </si>
  <si>
    <t> </t>
  </si>
  <si>
    <t></t>
  </si>
  <si>
    <t>`|\#</t>
  </si>
  <si>
    <t>`|||\</t>
  </si>
  <si>
    <t>  </t>
  </si>
  <si>
    <t> </t>
  </si>
  <si>
    <t>,(|#</t>
  </si>
  <si>
    <t>,(|||</t>
  </si>
  <si>
    <t>  </t>
  </si>
  <si>
    <t> </t>
  </si>
  <si>
    <t>(|#</t>
  </si>
  <si>
    <t>(|||</t>
  </si>
  <si>
    <t> </t>
  </si>
  <si>
    <t></t>
  </si>
  <si>
    <t>`(|#</t>
  </si>
  <si>
    <t>`(|||</t>
  </si>
  <si>
    <t>  </t>
  </si>
  <si>
    <t> </t>
  </si>
  <si>
    <t>``(|#</t>
  </si>
  <si>
    <t>``(|||</t>
  </si>
  <si>
    <t>  </t>
  </si>
  <si>
    <t> </t>
  </si>
  <si>
    <t>,'(|#</t>
  </si>
  <si>
    <t>,'(|||</t>
  </si>
  <si>
    <t>   </t>
  </si>
  <si>
    <t>  </t>
  </si>
  <si>
    <t>'(|#</t>
  </si>
  <si>
    <t>'(|||</t>
  </si>
  <si>
    <t>  </t>
  </si>
  <si>
    <t> </t>
  </si>
  <si>
    <t>,~|)#</t>
  </si>
  <si>
    <t>,~|||)</t>
  </si>
  <si>
    <t>  </t>
  </si>
  <si>
    <t> </t>
  </si>
  <si>
    <t>~|)#</t>
  </si>
  <si>
    <t>~|||)</t>
  </si>
  <si>
    <t> </t>
  </si>
  <si>
    <t></t>
  </si>
  <si>
    <t>`~|)#</t>
  </si>
  <si>
    <t>`~|||)</t>
  </si>
  <si>
    <t>  </t>
  </si>
  <si>
    <t> </t>
  </si>
  <si>
    <t>,.(|(#</t>
  </si>
  <si>
    <t>,.(|||(</t>
  </si>
  <si>
    <t>   </t>
  </si>
  <si>
    <t>  </t>
  </si>
  <si>
    <t>.(|(#</t>
  </si>
  <si>
    <t>.(|||(</t>
  </si>
  <si>
    <t>  </t>
  </si>
  <si>
    <t> </t>
  </si>
  <si>
    <t>'~|)#</t>
  </si>
  <si>
    <t>'~|||)</t>
  </si>
  <si>
    <t>  </t>
  </si>
  <si>
    <t> </t>
  </si>
  <si>
    <t>/|~#</t>
  </si>
  <si>
    <t>/|||~</t>
  </si>
  <si>
    <t> </t>
  </si>
  <si>
    <t></t>
  </si>
  <si>
    <t>,,(|(#</t>
  </si>
  <si>
    <t>,,(|||(</t>
  </si>
  <si>
    <t>  </t>
  </si>
  <si>
    <t> </t>
  </si>
  <si>
    <t>,(|(#</t>
  </si>
  <si>
    <t>,(|||(</t>
  </si>
  <si>
    <t>  </t>
  </si>
  <si>
    <t> </t>
  </si>
  <si>
    <t>(|(#</t>
  </si>
  <si>
    <t>(|||(</t>
  </si>
  <si>
    <t> </t>
  </si>
  <si>
    <t></t>
  </si>
  <si>
    <t>`(|(#</t>
  </si>
  <si>
    <t>`(|||(</t>
  </si>
  <si>
    <t>  </t>
  </si>
  <si>
    <t> </t>
  </si>
  <si>
    <t>~|\#</t>
  </si>
  <si>
    <t>~|||\</t>
  </si>
  <si>
    <t> </t>
  </si>
  <si>
    <t></t>
  </si>
  <si>
    <t>,.//|#</t>
  </si>
  <si>
    <t>,.//|||</t>
  </si>
  <si>
    <t>   </t>
  </si>
  <si>
    <t>  </t>
  </si>
  <si>
    <t>.//|#</t>
  </si>
  <si>
    <t>.//|||</t>
  </si>
  <si>
    <t>  </t>
  </si>
  <si>
    <t> </t>
  </si>
  <si>
    <t>`.//|#</t>
  </si>
  <si>
    <t>`.//|||</t>
  </si>
  <si>
    <t>   </t>
  </si>
  <si>
    <t>  </t>
  </si>
  <si>
    <t>,,//|#</t>
  </si>
  <si>
    <t>,,//|||</t>
  </si>
  <si>
    <t>  </t>
  </si>
  <si>
    <t> </t>
  </si>
  <si>
    <t>,//|#</t>
  </si>
  <si>
    <t>,//|||</t>
  </si>
  <si>
    <t>  </t>
  </si>
  <si>
    <t> </t>
  </si>
  <si>
    <t>//|#</t>
  </si>
  <si>
    <t>//|||</t>
  </si>
  <si>
    <t> </t>
  </si>
  <si>
    <t></t>
  </si>
  <si>
    <t>`//|#</t>
  </si>
  <si>
    <t>`//|||</t>
  </si>
  <si>
    <t>  </t>
  </si>
  <si>
    <t> </t>
  </si>
  <si>
    <t>``//|#</t>
  </si>
  <si>
    <t>``//|||</t>
  </si>
  <si>
    <t>  </t>
  </si>
  <si>
    <t> </t>
  </si>
  <si>
    <t>,'//|#</t>
  </si>
  <si>
    <t>,'//|||</t>
  </si>
  <si>
    <t>   </t>
  </si>
  <si>
    <t>  </t>
  </si>
  <si>
    <t>'//|#</t>
  </si>
  <si>
    <t>'//|||</t>
  </si>
  <si>
    <t>  </t>
  </si>
  <si>
    <t> </t>
  </si>
  <si>
    <t>,,)//|#</t>
  </si>
  <si>
    <t>,,)//|||</t>
  </si>
  <si>
    <t>  </t>
  </si>
  <si>
    <t> </t>
  </si>
  <si>
    <t>,)//|#</t>
  </si>
  <si>
    <t>,)//|||</t>
  </si>
  <si>
    <t>  </t>
  </si>
  <si>
    <t> </t>
  </si>
  <si>
    <t>)//|#</t>
  </si>
  <si>
    <t>)//|||</t>
  </si>
  <si>
    <t> </t>
  </si>
  <si>
    <t></t>
  </si>
  <si>
    <t>`)//|#</t>
  </si>
  <si>
    <t>`)//|||</t>
  </si>
  <si>
    <t>  </t>
  </si>
  <si>
    <t> </t>
  </si>
  <si>
    <t>``)//|#</t>
  </si>
  <si>
    <t>``)//|||</t>
  </si>
  <si>
    <t>  </t>
  </si>
  <si>
    <t> </t>
  </si>
  <si>
    <t>,,/|)#</t>
  </si>
  <si>
    <t>,,/|||)</t>
  </si>
  <si>
    <t>  </t>
  </si>
  <si>
    <t> </t>
  </si>
  <si>
    <t>,/|)#</t>
  </si>
  <si>
    <t>,/|||)</t>
  </si>
  <si>
    <t>  </t>
  </si>
  <si>
    <t> </t>
  </si>
  <si>
    <t>/|)#</t>
  </si>
  <si>
    <t>/|||)</t>
  </si>
  <si>
    <t> </t>
  </si>
  <si>
    <t></t>
  </si>
  <si>
    <t>`/|)#</t>
  </si>
  <si>
    <t>`/|||)</t>
  </si>
  <si>
    <t>  </t>
  </si>
  <si>
    <t> </t>
  </si>
  <si>
    <t>(|~#</t>
  </si>
  <si>
    <t>(|||~</t>
  </si>
  <si>
    <t> </t>
  </si>
  <si>
    <t></t>
  </si>
  <si>
    <t>,'/|)#</t>
  </si>
  <si>
    <t>,'/|||)</t>
  </si>
  <si>
    <t>   </t>
  </si>
  <si>
    <t>  </t>
  </si>
  <si>
    <t>'/|)#</t>
  </si>
  <si>
    <t>'/|||)</t>
  </si>
  <si>
    <t>  </t>
  </si>
  <si>
    <t> </t>
  </si>
  <si>
    <t>`'/|)#</t>
  </si>
  <si>
    <t>`'/|||)</t>
  </si>
  <si>
    <t>   </t>
  </si>
  <si>
    <t>  </t>
  </si>
  <si>
    <t>./|\#</t>
  </si>
  <si>
    <t>./|||\</t>
  </si>
  <si>
    <t>  </t>
  </si>
  <si>
    <t> </t>
  </si>
  <si>
    <t>`./|\#</t>
  </si>
  <si>
    <t>`./|||\</t>
  </si>
  <si>
    <t>   </t>
  </si>
  <si>
    <t>  </t>
  </si>
  <si>
    <t>,,/|\#</t>
  </si>
  <si>
    <t>,,/|||\</t>
  </si>
  <si>
    <t>  </t>
  </si>
  <si>
    <t> </t>
  </si>
  <si>
    <t>,/|\#</t>
  </si>
  <si>
    <t>,/|||\</t>
  </si>
  <si>
    <t>  </t>
  </si>
  <si>
    <t> </t>
  </si>
  <si>
    <t>/|\#</t>
  </si>
  <si>
    <t>/|||\</t>
  </si>
  <si>
    <t> </t>
  </si>
  <si>
    <t></t>
  </si>
  <si>
    <t>`/|\#</t>
  </si>
  <si>
    <t>`/|||\</t>
  </si>
  <si>
    <t>  </t>
  </si>
  <si>
    <t> </t>
  </si>
  <si>
    <t>,(/|#</t>
  </si>
  <si>
    <t>,(/|||</t>
  </si>
  <si>
    <t>  </t>
  </si>
  <si>
    <t> </t>
  </si>
  <si>
    <t>(/|#</t>
  </si>
  <si>
    <t>(/|||</t>
  </si>
  <si>
    <t> </t>
  </si>
  <si>
    <t></t>
  </si>
  <si>
    <t>`(/|#</t>
  </si>
  <si>
    <t>`(/|||</t>
  </si>
  <si>
    <t>  </t>
  </si>
  <si>
    <t> </t>
  </si>
  <si>
    <t>'/|\#</t>
  </si>
  <si>
    <t>'/|||\</t>
  </si>
  <si>
    <t>  </t>
  </si>
  <si>
    <t> </t>
  </si>
  <si>
    <t>`'/|\#</t>
  </si>
  <si>
    <t>`'/|||\</t>
  </si>
  <si>
    <t>   </t>
  </si>
  <si>
    <t>  </t>
  </si>
  <si>
    <t>,)/|\#</t>
  </si>
  <si>
    <t>,)/|||\</t>
  </si>
  <si>
    <t>  </t>
  </si>
  <si>
    <t> </t>
  </si>
  <si>
    <t>)/|\#</t>
  </si>
  <si>
    <t>)/|||\</t>
  </si>
  <si>
    <t> </t>
  </si>
  <si>
    <t></t>
  </si>
  <si>
    <t>`)/|\#</t>
  </si>
  <si>
    <t>`)/|||\</t>
  </si>
  <si>
    <t>  </t>
  </si>
  <si>
    <t> </t>
  </si>
  <si>
    <t>``)/|\#</t>
  </si>
  <si>
    <t>``)/|||\</t>
  </si>
  <si>
    <t>  </t>
  </si>
  <si>
    <t> </t>
  </si>
  <si>
    <t>,.(|)#</t>
  </si>
  <si>
    <t>,.(|||)</t>
  </si>
  <si>
    <t>   </t>
  </si>
  <si>
    <t>  </t>
  </si>
  <si>
    <t>.(|)#</t>
  </si>
  <si>
    <t>.(|||)</t>
  </si>
  <si>
    <t>  </t>
  </si>
  <si>
    <t> </t>
  </si>
  <si>
    <t>,|\)#</t>
  </si>
  <si>
    <t>,|||\)</t>
  </si>
  <si>
    <t>  </t>
  </si>
  <si>
    <t> </t>
  </si>
  <si>
    <t>|\)#</t>
  </si>
  <si>
    <t>|||\)</t>
  </si>
  <si>
    <t> </t>
  </si>
  <si>
    <t></t>
  </si>
  <si>
    <t>`|\)#</t>
  </si>
  <si>
    <t>`|||\)</t>
  </si>
  <si>
    <t>  </t>
  </si>
  <si>
    <t> </t>
  </si>
  <si>
    <t>,(|)#</t>
  </si>
  <si>
    <t>,(|||)</t>
  </si>
  <si>
    <t>  </t>
  </si>
  <si>
    <t> </t>
  </si>
  <si>
    <t>(|)#</t>
  </si>
  <si>
    <t>(|||)</t>
  </si>
  <si>
    <t> </t>
  </si>
  <si>
    <t></t>
  </si>
  <si>
    <t>`(|)#</t>
  </si>
  <si>
    <t>`(|||)</t>
  </si>
  <si>
    <t>  </t>
  </si>
  <si>
    <t> </t>
  </si>
  <si>
    <t>``(|)#</t>
  </si>
  <si>
    <t>``(|||)</t>
  </si>
  <si>
    <t>  </t>
  </si>
  <si>
    <t> </t>
  </si>
  <si>
    <t>,'(|)#</t>
  </si>
  <si>
    <t>,'(|||)</t>
  </si>
  <si>
    <t>   </t>
  </si>
  <si>
    <t>  </t>
  </si>
  <si>
    <t>'(|)#</t>
  </si>
  <si>
    <t>'(|||)</t>
  </si>
  <si>
    <t>  </t>
  </si>
  <si>
    <t> </t>
  </si>
  <si>
    <t>,.(|\#</t>
  </si>
  <si>
    <t>,.(|||\</t>
  </si>
  <si>
    <t>   </t>
  </si>
  <si>
    <t>  </t>
  </si>
  <si>
    <t>.(|\#</t>
  </si>
  <si>
    <t>.(|||\</t>
  </si>
  <si>
    <t>  </t>
  </si>
  <si>
    <t> </t>
  </si>
  <si>
    <t>`.(|\#</t>
  </si>
  <si>
    <t>`.(|||\</t>
  </si>
  <si>
    <t>   </t>
  </si>
  <si>
    <t>  </t>
  </si>
  <si>
    <t>|\\#</t>
  </si>
  <si>
    <t>|||\\</t>
  </si>
  <si>
    <t> </t>
  </si>
  <si>
    <t></t>
  </si>
  <si>
    <t>,(|\#</t>
  </si>
  <si>
    <t>,(|||\</t>
  </si>
  <si>
    <t>  </t>
  </si>
  <si>
    <t> </t>
  </si>
  <si>
    <t>(|\#</t>
  </si>
  <si>
    <t>(|||\</t>
  </si>
  <si>
    <t> </t>
  </si>
  <si>
    <t></t>
  </si>
  <si>
    <t>`(|\#</t>
  </si>
  <si>
    <t>`(|||\</t>
  </si>
  <si>
    <t>  </t>
  </si>
  <si>
    <t> </t>
  </si>
  <si>
    <t>``(|\#</t>
  </si>
  <si>
    <t>``(|||\</t>
  </si>
  <si>
    <t>  </t>
  </si>
  <si>
    <t> </t>
  </si>
  <si>
    <t>,,)|\\#</t>
  </si>
  <si>
    <t>,,)|||\\</t>
  </si>
  <si>
    <t>  </t>
  </si>
  <si>
    <t> </t>
  </si>
  <si>
    <t>,)|\\#</t>
  </si>
  <si>
    <t>,)|||\\</t>
  </si>
  <si>
    <t>  </t>
  </si>
  <si>
    <t> </t>
  </si>
  <si>
    <t>)|\\#</t>
  </si>
  <si>
    <t>)|||\\</t>
  </si>
  <si>
    <t> </t>
  </si>
  <si>
    <t></t>
  </si>
  <si>
    <t>`)|\\#</t>
  </si>
  <si>
    <t>`)|||\\</t>
  </si>
  <si>
    <t>  </t>
  </si>
  <si>
    <t> </t>
  </si>
  <si>
    <t>``)|\\#</t>
  </si>
  <si>
    <t>``)|||\\</t>
  </si>
  <si>
    <t>  </t>
  </si>
  <si>
    <t> </t>
  </si>
  <si>
    <t>,!#</t>
  </si>
  <si>
    <t>,/||\</t>
  </si>
  <si>
    <t>  </t>
  </si>
  <si>
    <t> </t>
  </si>
  <si>
    <t>,,!#</t>
  </si>
  <si>
    <t>,,/||\</t>
  </si>
  <si>
    <t>  </t>
  </si>
  <si>
    <t> </t>
  </si>
  <si>
    <t>')!#</t>
  </si>
  <si>
    <t>'(||~</t>
  </si>
  <si>
    <t>  </t>
  </si>
  <si>
    <t> </t>
  </si>
  <si>
    <t>.!#</t>
  </si>
  <si>
    <t>./||\</t>
  </si>
  <si>
    <t>  </t>
  </si>
  <si>
    <t> </t>
  </si>
  <si>
    <t>,.!#</t>
  </si>
  <si>
    <t>,./||\</t>
  </si>
  <si>
    <t>   </t>
  </si>
  <si>
    <t>  </t>
  </si>
  <si>
    <t>`)!#</t>
  </si>
  <si>
    <t>`(||~</t>
  </si>
  <si>
    <t>  </t>
  </si>
  <si>
    <t> </t>
  </si>
  <si>
    <t>)!#</t>
  </si>
  <si>
    <t>(||~</t>
  </si>
  <si>
    <t> </t>
  </si>
  <si>
    <t></t>
  </si>
  <si>
    <t>,)!#</t>
  </si>
  <si>
    <t>,(||~</t>
  </si>
  <si>
    <t>  </t>
  </si>
  <si>
    <t> </t>
  </si>
  <si>
    <t>,,)!#</t>
  </si>
  <si>
    <t>,,(||~</t>
  </si>
  <si>
    <t>  </t>
  </si>
  <si>
    <t> </t>
  </si>
  <si>
    <t>``!(#</t>
  </si>
  <si>
    <t>``/||)</t>
  </si>
  <si>
    <t>  </t>
  </si>
  <si>
    <t> </t>
  </si>
  <si>
    <t>`!(#</t>
  </si>
  <si>
    <t>`/||)</t>
  </si>
  <si>
    <t>  </t>
  </si>
  <si>
    <t> </t>
  </si>
  <si>
    <t>!(#</t>
  </si>
  <si>
    <t>/||)</t>
  </si>
  <si>
    <t> </t>
  </si>
  <si>
    <t></t>
  </si>
  <si>
    <t>,!(#</t>
  </si>
  <si>
    <t>,/||)</t>
  </si>
  <si>
    <t>  </t>
  </si>
  <si>
    <t> </t>
  </si>
  <si>
    <t>'~!#</t>
  </si>
  <si>
    <t>')//||</t>
  </si>
  <si>
    <t>  </t>
  </si>
  <si>
    <t> </t>
  </si>
  <si>
    <t>`.!(#</t>
  </si>
  <si>
    <t>`./||)</t>
  </si>
  <si>
    <t>   </t>
  </si>
  <si>
    <t>  </t>
  </si>
  <si>
    <t>.!(#</t>
  </si>
  <si>
    <t>./||)</t>
  </si>
  <si>
    <t>  </t>
  </si>
  <si>
    <t> </t>
  </si>
  <si>
    <t>`~!#</t>
  </si>
  <si>
    <t>`)//||</t>
  </si>
  <si>
    <t>  </t>
  </si>
  <si>
    <t> </t>
  </si>
  <si>
    <t>~!#</t>
  </si>
  <si>
    <t>)//||</t>
  </si>
  <si>
    <t> </t>
  </si>
  <si>
    <t></t>
  </si>
  <si>
    <t>`)!(#</t>
  </si>
  <si>
    <t>`//||</t>
  </si>
  <si>
    <t>  </t>
  </si>
  <si>
    <t> </t>
  </si>
  <si>
    <t>)!(#</t>
  </si>
  <si>
    <t>//||</t>
  </si>
  <si>
    <t> </t>
  </si>
  <si>
    <t></t>
  </si>
  <si>
    <t>,)!(#</t>
  </si>
  <si>
    <t>,//||</t>
  </si>
  <si>
    <t>  </t>
  </si>
  <si>
    <t> </t>
  </si>
  <si>
    <t>,,)!(#</t>
  </si>
  <si>
    <t>,,//||</t>
  </si>
  <si>
    <t>  </t>
  </si>
  <si>
    <t> </t>
  </si>
  <si>
    <t>`.)!(#</t>
  </si>
  <si>
    <t>`.//||</t>
  </si>
  <si>
    <t>   </t>
  </si>
  <si>
    <t>  </t>
  </si>
  <si>
    <t>.)!(#</t>
  </si>
  <si>
    <t>.//||</t>
  </si>
  <si>
    <t>  </t>
  </si>
  <si>
    <t> </t>
  </si>
  <si>
    <t>)~!#</t>
  </si>
  <si>
    <t>~||\</t>
  </si>
  <si>
    <t> </t>
  </si>
  <si>
    <t></t>
  </si>
  <si>
    <t>'~!(#</t>
  </si>
  <si>
    <t>'(||(</t>
  </si>
  <si>
    <t>  </t>
  </si>
  <si>
    <t> </t>
  </si>
  <si>
    <t>,'~!(#</t>
  </si>
  <si>
    <t>,'(||(</t>
  </si>
  <si>
    <t>   </t>
  </si>
  <si>
    <t>  </t>
  </si>
  <si>
    <t>``~!(#</t>
  </si>
  <si>
    <t>``(||(</t>
  </si>
  <si>
    <t>  </t>
  </si>
  <si>
    <t> </t>
  </si>
  <si>
    <t>`~!(#</t>
  </si>
  <si>
    <t>`(||(</t>
  </si>
  <si>
    <t>  </t>
  </si>
  <si>
    <t> </t>
  </si>
  <si>
    <t>~!(#</t>
  </si>
  <si>
    <t>(||(</t>
  </si>
  <si>
    <t> </t>
  </si>
  <si>
    <t></t>
  </si>
  <si>
    <t>,~!(#</t>
  </si>
  <si>
    <t>,(||(</t>
  </si>
  <si>
    <t>  </t>
  </si>
  <si>
    <t> </t>
  </si>
  <si>
    <t>``!~#</t>
  </si>
  <si>
    <t>``/||~</t>
  </si>
  <si>
    <t>  </t>
  </si>
  <si>
    <t> </t>
  </si>
  <si>
    <t>`!~#</t>
  </si>
  <si>
    <t>`/||~</t>
  </si>
  <si>
    <t>  </t>
  </si>
  <si>
    <t> </t>
  </si>
  <si>
    <t>!~#</t>
  </si>
  <si>
    <t>/||~</t>
  </si>
  <si>
    <t> </t>
  </si>
  <si>
    <t></t>
  </si>
  <si>
    <t>,!~#</t>
  </si>
  <si>
    <t>,/||~</t>
  </si>
  <si>
    <t>  </t>
  </si>
  <si>
    <t> </t>
  </si>
  <si>
    <t>~~!#</t>
  </si>
  <si>
    <t>~||)</t>
  </si>
  <si>
    <t> </t>
  </si>
  <si>
    <t></t>
  </si>
  <si>
    <t>,~~!#</t>
  </si>
  <si>
    <t>,~||)</t>
  </si>
  <si>
    <t>  </t>
  </si>
  <si>
    <t> </t>
  </si>
  <si>
    <t>,,~~!#</t>
  </si>
  <si>
    <t>,,~||)</t>
  </si>
  <si>
    <t>  </t>
  </si>
  <si>
    <t> </t>
  </si>
  <si>
    <t>`'\!#</t>
  </si>
  <si>
    <t>`'||\</t>
  </si>
  <si>
    <t>   </t>
  </si>
  <si>
    <t>  </t>
  </si>
  <si>
    <t>'\!#</t>
  </si>
  <si>
    <t>'||\</t>
  </si>
  <si>
    <t>  </t>
  </si>
  <si>
    <t> </t>
  </si>
  <si>
    <t>)!~#</t>
  </si>
  <si>
    <t>(||</t>
  </si>
  <si>
    <t> </t>
  </si>
  <si>
    <t></t>
  </si>
  <si>
    <t>``\!#</t>
  </si>
  <si>
    <t>``||\</t>
  </si>
  <si>
    <t>  </t>
  </si>
  <si>
    <t> </t>
  </si>
  <si>
    <t>`\!#</t>
  </si>
  <si>
    <t>`||\</t>
  </si>
  <si>
    <t>  </t>
  </si>
  <si>
    <t> </t>
  </si>
  <si>
    <t>\!#</t>
  </si>
  <si>
    <t>||\</t>
  </si>
  <si>
    <t> </t>
  </si>
  <si>
    <t></t>
  </si>
  <si>
    <t>,\!#</t>
  </si>
  <si>
    <t>,||\</t>
  </si>
  <si>
    <t>  </t>
  </si>
  <si>
    <t> </t>
  </si>
  <si>
    <t>,,\!#</t>
  </si>
  <si>
    <t>,,||\</t>
  </si>
  <si>
    <t>  </t>
  </si>
  <si>
    <t> </t>
  </si>
  <si>
    <t>')\!#</t>
  </si>
  <si>
    <t>')||)</t>
  </si>
  <si>
    <t>  </t>
  </si>
  <si>
    <t> </t>
  </si>
  <si>
    <t>.\!#</t>
  </si>
  <si>
    <t>.||\</t>
  </si>
  <si>
    <t>  </t>
  </si>
  <si>
    <t> </t>
  </si>
  <si>
    <t>,.\!#</t>
  </si>
  <si>
    <t>,.||\</t>
  </si>
  <si>
    <t>   </t>
  </si>
  <si>
    <t>  </t>
  </si>
  <si>
    <t>``)\!#</t>
  </si>
  <si>
    <t>``)||)</t>
  </si>
  <si>
    <t>  </t>
  </si>
  <si>
    <t> </t>
  </si>
  <si>
    <t>`)\!#</t>
  </si>
  <si>
    <t>`)||)</t>
  </si>
  <si>
    <t>  </t>
  </si>
  <si>
    <t> </t>
  </si>
  <si>
    <t>)\!#</t>
  </si>
  <si>
    <t>)||)</t>
  </si>
  <si>
    <t> </t>
  </si>
  <si>
    <t></t>
  </si>
  <si>
    <t>`'!)#</t>
  </si>
  <si>
    <t>`'||)</t>
  </si>
  <si>
    <t>   </t>
  </si>
  <si>
    <t>  </t>
  </si>
  <si>
    <t>'!)#</t>
  </si>
  <si>
    <t>'||)</t>
  </si>
  <si>
    <t>  </t>
  </si>
  <si>
    <t> </t>
  </si>
  <si>
    <t>,'!)#</t>
  </si>
  <si>
    <t>,'||)</t>
  </si>
  <si>
    <t>   </t>
  </si>
  <si>
    <t>  </t>
  </si>
  <si>
    <t>``!)#</t>
  </si>
  <si>
    <t>``||)</t>
  </si>
  <si>
    <t>  </t>
  </si>
  <si>
    <t> </t>
  </si>
  <si>
    <t>`!)#</t>
  </si>
  <si>
    <t>`||)</t>
  </si>
  <si>
    <t>  </t>
  </si>
  <si>
    <t> </t>
  </si>
  <si>
    <t>!)#</t>
  </si>
  <si>
    <t>||)</t>
  </si>
  <si>
    <t> </t>
  </si>
  <si>
    <t></t>
  </si>
  <si>
    <t>,!)#</t>
  </si>
  <si>
    <t>,||)</t>
  </si>
  <si>
    <t>  </t>
  </si>
  <si>
    <t> </t>
  </si>
  <si>
    <t>,,!)#</t>
  </si>
  <si>
    <t>,,||)</t>
  </si>
  <si>
    <t>  </t>
  </si>
  <si>
    <t> </t>
  </si>
  <si>
    <t>`.!)#</t>
  </si>
  <si>
    <t>`.||)</t>
  </si>
  <si>
    <t>   </t>
  </si>
  <si>
    <t>  </t>
  </si>
  <si>
    <t>.!)#</t>
  </si>
  <si>
    <t>.||)</t>
  </si>
  <si>
    <t>  </t>
  </si>
  <si>
    <t> </t>
  </si>
  <si>
    <t>,.!)#</t>
  </si>
  <si>
    <t>,.||)</t>
  </si>
  <si>
    <t>   </t>
  </si>
  <si>
    <t>  </t>
  </si>
  <si>
    <t>`)!)#</t>
  </si>
  <si>
    <t>`)/||</t>
  </si>
  <si>
    <t>  </t>
  </si>
  <si>
    <t> </t>
  </si>
  <si>
    <t>)!)#</t>
  </si>
  <si>
    <t>)/||</t>
  </si>
  <si>
    <t> </t>
  </si>
  <si>
    <t></t>
  </si>
  <si>
    <t>'(!#</t>
  </si>
  <si>
    <t>')||~</t>
  </si>
  <si>
    <t>  </t>
  </si>
  <si>
    <t> </t>
  </si>
  <si>
    <t>!/#</t>
  </si>
  <si>
    <t>/||</t>
  </si>
  <si>
    <t> </t>
  </si>
  <si>
    <t></t>
  </si>
  <si>
    <t>,!/#</t>
  </si>
  <si>
    <t>,/||</t>
  </si>
  <si>
    <t>  </t>
  </si>
  <si>
    <t> </t>
  </si>
  <si>
    <t>`(!#</t>
  </si>
  <si>
    <t>`)||~</t>
  </si>
  <si>
    <t>  </t>
  </si>
  <si>
    <t> </t>
  </si>
  <si>
    <t>(!#</t>
  </si>
  <si>
    <t>)||~</t>
  </si>
  <si>
    <t> </t>
  </si>
  <si>
    <t></t>
  </si>
  <si>
    <t>,(!#</t>
  </si>
  <si>
    <t>,)||~</t>
  </si>
  <si>
    <t>  </t>
  </si>
  <si>
    <t> </t>
  </si>
  <si>
    <t>,,(!#</t>
  </si>
  <si>
    <t>,,)||~</t>
  </si>
  <si>
    <t>  </t>
  </si>
  <si>
    <t> </t>
  </si>
  <si>
    <t>`.(!#</t>
  </si>
  <si>
    <t>`.)||~</t>
  </si>
  <si>
    <t>   </t>
  </si>
  <si>
    <t>  </t>
  </si>
  <si>
    <t>.(!#</t>
  </si>
  <si>
    <t>.)||~</t>
  </si>
  <si>
    <t>  </t>
  </si>
  <si>
    <t> </t>
  </si>
  <si>
    <t>`~!)#</t>
  </si>
  <si>
    <t>`~~||</t>
  </si>
  <si>
    <t>  </t>
  </si>
  <si>
    <t> </t>
  </si>
  <si>
    <t>~!)#</t>
  </si>
  <si>
    <t>~~||</t>
  </si>
  <si>
    <t> </t>
  </si>
  <si>
    <t></t>
  </si>
  <si>
    <t>,~!)#</t>
  </si>
  <si>
    <t>,~~||</t>
  </si>
  <si>
    <t>  </t>
  </si>
  <si>
    <t> </t>
  </si>
  <si>
    <t>`'(!(#</t>
  </si>
  <si>
    <t>`'~||(</t>
  </si>
  <si>
    <t>   </t>
  </si>
  <si>
    <t>  </t>
  </si>
  <si>
    <t>'(!(#</t>
  </si>
  <si>
    <t>'~||(</t>
  </si>
  <si>
    <t>  </t>
  </si>
  <si>
    <t> </t>
  </si>
  <si>
    <t>.~!)#</t>
  </si>
  <si>
    <t>.~~||</t>
  </si>
  <si>
    <t>  </t>
  </si>
  <si>
    <t> </t>
  </si>
  <si>
    <t>\!~#</t>
  </si>
  <si>
    <t>||~</t>
  </si>
  <si>
    <t> </t>
  </si>
  <si>
    <t></t>
  </si>
  <si>
    <t>``(!(#</t>
  </si>
  <si>
    <t>``~||(</t>
  </si>
  <si>
    <t>  </t>
  </si>
  <si>
    <t> </t>
  </si>
  <si>
    <t>`(!(#</t>
  </si>
  <si>
    <t>`~||(</t>
  </si>
  <si>
    <t>  </t>
  </si>
  <si>
    <t> </t>
  </si>
  <si>
    <t>(!(#</t>
  </si>
  <si>
    <t>~||(</t>
  </si>
  <si>
    <t> </t>
  </si>
  <si>
    <t></t>
  </si>
  <si>
    <t>,(!(#</t>
  </si>
  <si>
    <t>,~||(</t>
  </si>
  <si>
    <t>  </t>
  </si>
  <si>
    <t> </t>
  </si>
  <si>
    <t>~!/#</t>
  </si>
  <si>
    <t>)~||</t>
  </si>
  <si>
    <t> </t>
  </si>
  <si>
    <t></t>
  </si>
  <si>
    <t>`'\\!#</t>
  </si>
  <si>
    <t>`')||(</t>
  </si>
  <si>
    <t>   </t>
  </si>
  <si>
    <t>  </t>
  </si>
  <si>
    <t>'\\!#</t>
  </si>
  <si>
    <t>')||(</t>
  </si>
  <si>
    <t>  </t>
  </si>
  <si>
    <t> </t>
  </si>
  <si>
    <t>,'\\!#</t>
  </si>
  <si>
    <t>,')||(</t>
  </si>
  <si>
    <t>   </t>
  </si>
  <si>
    <t>  </t>
  </si>
  <si>
    <t>``\\!#</t>
  </si>
  <si>
    <t>``)||(</t>
  </si>
  <si>
    <t>  </t>
  </si>
  <si>
    <t> </t>
  </si>
  <si>
    <t>`\\!#</t>
  </si>
  <si>
    <t>`)||(</t>
  </si>
  <si>
    <t>  </t>
  </si>
  <si>
    <t> </t>
  </si>
  <si>
    <t>\\!#</t>
  </si>
  <si>
    <t>)||(</t>
  </si>
  <si>
    <t> </t>
  </si>
  <si>
    <t></t>
  </si>
  <si>
    <t>,\\!#</t>
  </si>
  <si>
    <t>,)||(</t>
  </si>
  <si>
    <t>  </t>
  </si>
  <si>
    <t> </t>
  </si>
  <si>
    <t>,,\\!#</t>
  </si>
  <si>
    <t>,,)||(</t>
  </si>
  <si>
    <t>  </t>
  </si>
  <si>
    <t> </t>
  </si>
  <si>
    <t>`.\\!#</t>
  </si>
  <si>
    <t>`.)||(</t>
  </si>
  <si>
    <t>   </t>
  </si>
  <si>
    <t>  </t>
  </si>
  <si>
    <t>.\\!#</t>
  </si>
  <si>
    <t>.)||(</t>
  </si>
  <si>
    <t>  </t>
  </si>
  <si>
    <t> </t>
  </si>
  <si>
    <t>x</t>
  </si>
  <si>
    <t>/X\</t>
  </si>
  <si>
    <t></t>
  </si>
  <si>
    <t></t>
  </si>
  <si>
    <t>,!x</t>
  </si>
  <si>
    <t>,/X\</t>
  </si>
  <si>
    <t>  </t>
  </si>
  <si>
    <t> </t>
  </si>
  <si>
    <t>,,!x</t>
  </si>
  <si>
    <t>,,/X\</t>
  </si>
  <si>
    <t>  </t>
  </si>
  <si>
    <t> </t>
  </si>
  <si>
    <t>')!x</t>
  </si>
  <si>
    <t>'(X~</t>
  </si>
  <si>
    <t>  </t>
  </si>
  <si>
    <t> </t>
  </si>
  <si>
    <t>.!x</t>
  </si>
  <si>
    <t>./X\</t>
  </si>
  <si>
    <t>  </t>
  </si>
  <si>
    <t> </t>
  </si>
  <si>
    <t>,.!x</t>
  </si>
  <si>
    <t>,./X\</t>
  </si>
  <si>
    <t>   </t>
  </si>
  <si>
    <t>  </t>
  </si>
  <si>
    <t>`)!x</t>
  </si>
  <si>
    <t>`(X~</t>
  </si>
  <si>
    <t>  </t>
  </si>
  <si>
    <t> </t>
  </si>
  <si>
    <t>)!x</t>
  </si>
  <si>
    <t>(X~</t>
  </si>
  <si>
    <t> </t>
  </si>
  <si>
    <t></t>
  </si>
  <si>
    <t>,)!x</t>
  </si>
  <si>
    <t>,(X~</t>
  </si>
  <si>
    <t>  </t>
  </si>
  <si>
    <t> </t>
  </si>
  <si>
    <t>,,)!x</t>
  </si>
  <si>
    <t>,,(X~</t>
  </si>
  <si>
    <t>  </t>
  </si>
  <si>
    <t> </t>
  </si>
  <si>
    <t>``!(x</t>
  </si>
  <si>
    <t>``/X)</t>
  </si>
  <si>
    <t>  </t>
  </si>
  <si>
    <t> </t>
  </si>
  <si>
    <t>`!(x</t>
  </si>
  <si>
    <t>`/X)</t>
  </si>
  <si>
    <t>  </t>
  </si>
  <si>
    <t> </t>
  </si>
  <si>
    <t>!(x</t>
  </si>
  <si>
    <t>/X)</t>
  </si>
  <si>
    <t> </t>
  </si>
  <si>
    <t></t>
  </si>
  <si>
    <t>,!(x</t>
  </si>
  <si>
    <t>,/X)</t>
  </si>
  <si>
    <t>  </t>
  </si>
  <si>
    <t> </t>
  </si>
  <si>
    <t>'~!x</t>
  </si>
  <si>
    <t>')//X</t>
  </si>
  <si>
    <t>  </t>
  </si>
  <si>
    <t> </t>
  </si>
  <si>
    <t>`.!(x</t>
  </si>
  <si>
    <t>`./X)</t>
  </si>
  <si>
    <t>   </t>
  </si>
  <si>
    <t>  </t>
  </si>
  <si>
    <t>.!(x</t>
  </si>
  <si>
    <t>./X)</t>
  </si>
  <si>
    <t>  </t>
  </si>
  <si>
    <t> </t>
  </si>
  <si>
    <t>`~!x</t>
  </si>
  <si>
    <t>`)//X</t>
  </si>
  <si>
    <t>  </t>
  </si>
  <si>
    <t> </t>
  </si>
  <si>
    <t>~!x</t>
  </si>
  <si>
    <t>)//X</t>
  </si>
  <si>
    <t> </t>
  </si>
  <si>
    <t></t>
  </si>
  <si>
    <t>`)!(x</t>
  </si>
  <si>
    <t>`//X</t>
  </si>
  <si>
    <t>  </t>
  </si>
  <si>
    <t> </t>
  </si>
  <si>
    <t>)!(x</t>
  </si>
  <si>
    <t>//X</t>
  </si>
  <si>
    <t> </t>
  </si>
  <si>
    <t></t>
  </si>
  <si>
    <t>,)!(x</t>
  </si>
  <si>
    <t>,//X</t>
  </si>
  <si>
    <t>  </t>
  </si>
  <si>
    <t> </t>
  </si>
  <si>
    <t>,,)!(x</t>
  </si>
  <si>
    <t>,,//X</t>
  </si>
  <si>
    <t>  </t>
  </si>
  <si>
    <t> </t>
  </si>
  <si>
    <t>`.)!(x</t>
  </si>
  <si>
    <t>`.//X</t>
  </si>
  <si>
    <t>   </t>
  </si>
  <si>
    <t>  </t>
  </si>
  <si>
    <t>.)!(x</t>
  </si>
  <si>
    <t>.//X</t>
  </si>
  <si>
    <t>  </t>
  </si>
  <si>
    <t> </t>
  </si>
  <si>
    <t>)~!x</t>
  </si>
  <si>
    <t>~X\</t>
  </si>
  <si>
    <t> </t>
  </si>
  <si>
    <t></t>
  </si>
  <si>
    <t>'~!(x</t>
  </si>
  <si>
    <t>'(X(</t>
  </si>
  <si>
    <t>  </t>
  </si>
  <si>
    <t> </t>
  </si>
  <si>
    <t>,'~!(x</t>
  </si>
  <si>
    <t>,'(X(</t>
  </si>
  <si>
    <t>   </t>
  </si>
  <si>
    <t>  </t>
  </si>
  <si>
    <t>``~!(x</t>
  </si>
  <si>
    <t>``(X(</t>
  </si>
  <si>
    <t>  </t>
  </si>
  <si>
    <t> </t>
  </si>
  <si>
    <t>`~!(x</t>
  </si>
  <si>
    <t>`(X(</t>
  </si>
  <si>
    <t>  </t>
  </si>
  <si>
    <t> </t>
  </si>
  <si>
    <t>~!(x</t>
  </si>
  <si>
    <t>(X(</t>
  </si>
  <si>
    <t> </t>
  </si>
  <si>
    <t></t>
  </si>
  <si>
    <t>,~!(x</t>
  </si>
  <si>
    <t>,(X(</t>
  </si>
  <si>
    <t>  </t>
  </si>
  <si>
    <t> </t>
  </si>
  <si>
    <t>``!~x</t>
  </si>
  <si>
    <t>``/X~</t>
  </si>
  <si>
    <t>  </t>
  </si>
  <si>
    <t> </t>
  </si>
  <si>
    <t>`!~x</t>
  </si>
  <si>
    <t>`/X~</t>
  </si>
  <si>
    <t>  </t>
  </si>
  <si>
    <t> </t>
  </si>
  <si>
    <t>!~x</t>
  </si>
  <si>
    <t>/X~</t>
  </si>
  <si>
    <t> </t>
  </si>
  <si>
    <t></t>
  </si>
  <si>
    <t>,!~x</t>
  </si>
  <si>
    <t>,/X~</t>
  </si>
  <si>
    <t>  </t>
  </si>
  <si>
    <t> </t>
  </si>
  <si>
    <t>~~!x</t>
  </si>
  <si>
    <t>~X)</t>
  </si>
  <si>
    <t> </t>
  </si>
  <si>
    <t></t>
  </si>
  <si>
    <t>,~~!x</t>
  </si>
  <si>
    <t>,~X)</t>
  </si>
  <si>
    <t>  </t>
  </si>
  <si>
    <t> </t>
  </si>
  <si>
    <t>,,~~!x</t>
  </si>
  <si>
    <t>,,~X)</t>
  </si>
  <si>
    <t>  </t>
  </si>
  <si>
    <t> </t>
  </si>
  <si>
    <t>`'\!x</t>
  </si>
  <si>
    <t>`'X\</t>
  </si>
  <si>
    <t>   </t>
  </si>
  <si>
    <t>  </t>
  </si>
  <si>
    <t>'\!x</t>
  </si>
  <si>
    <t>'X\</t>
  </si>
  <si>
    <t>  </t>
  </si>
  <si>
    <t> </t>
  </si>
  <si>
    <t>)!~x</t>
  </si>
  <si>
    <t>(X</t>
  </si>
  <si>
    <t> </t>
  </si>
  <si>
    <t></t>
  </si>
  <si>
    <t>``\!x</t>
  </si>
  <si>
    <t>``X\</t>
  </si>
  <si>
    <t>  </t>
  </si>
  <si>
    <t> </t>
  </si>
  <si>
    <t>`\!x</t>
  </si>
  <si>
    <t>`X\</t>
  </si>
  <si>
    <t>  </t>
  </si>
  <si>
    <t> </t>
  </si>
  <si>
    <t>\!x</t>
  </si>
  <si>
    <t>X\</t>
  </si>
  <si>
    <t> </t>
  </si>
  <si>
    <t></t>
  </si>
  <si>
    <t>,\!x</t>
  </si>
  <si>
    <t>,X\</t>
  </si>
  <si>
    <t>  </t>
  </si>
  <si>
    <t> </t>
  </si>
  <si>
    <t>,,\!x</t>
  </si>
  <si>
    <t>,,X\</t>
  </si>
  <si>
    <t>  </t>
  </si>
  <si>
    <t> </t>
  </si>
  <si>
    <t>')\!x</t>
  </si>
  <si>
    <t>')X)</t>
  </si>
  <si>
    <t>  </t>
  </si>
  <si>
    <t> </t>
  </si>
  <si>
    <t>.\!x</t>
  </si>
  <si>
    <t>.X\</t>
  </si>
  <si>
    <t>  </t>
  </si>
  <si>
    <t> </t>
  </si>
  <si>
    <t>,.\!x</t>
  </si>
  <si>
    <t>,.X\</t>
  </si>
  <si>
    <t>   </t>
  </si>
  <si>
    <t>  </t>
  </si>
  <si>
    <t>``)\!x</t>
  </si>
  <si>
    <t>``)X)</t>
  </si>
  <si>
    <t>  </t>
  </si>
  <si>
    <t> </t>
  </si>
  <si>
    <t>`)\!x</t>
  </si>
  <si>
    <t>`)X)</t>
  </si>
  <si>
    <t>  </t>
  </si>
  <si>
    <t> </t>
  </si>
  <si>
    <t>)\!x</t>
  </si>
  <si>
    <t>)X)</t>
  </si>
  <si>
    <t> </t>
  </si>
  <si>
    <t></t>
  </si>
  <si>
    <t>`'!)x</t>
  </si>
  <si>
    <t>`'X)</t>
  </si>
  <si>
    <t>   </t>
  </si>
  <si>
    <t>  </t>
  </si>
  <si>
    <t>'!)x</t>
  </si>
  <si>
    <t>'X)</t>
  </si>
  <si>
    <t>  </t>
  </si>
  <si>
    <t> </t>
  </si>
  <si>
    <t>,'!)x</t>
  </si>
  <si>
    <t>,'X)</t>
  </si>
  <si>
    <t>   </t>
  </si>
  <si>
    <t>  </t>
  </si>
  <si>
    <t>``!)x</t>
  </si>
  <si>
    <t>``X)</t>
  </si>
  <si>
    <t>  </t>
  </si>
  <si>
    <t> </t>
  </si>
  <si>
    <t>`!)x</t>
  </si>
  <si>
    <t>`X)</t>
  </si>
  <si>
    <t>  </t>
  </si>
  <si>
    <t> </t>
  </si>
  <si>
    <t>!)x</t>
  </si>
  <si>
    <t>X)</t>
  </si>
  <si>
    <t> </t>
  </si>
  <si>
    <t></t>
  </si>
  <si>
    <t>,!)x</t>
  </si>
  <si>
    <t>,X)</t>
  </si>
  <si>
    <t>  </t>
  </si>
  <si>
    <t> </t>
  </si>
  <si>
    <t>,,!)x</t>
  </si>
  <si>
    <t>,,X)</t>
  </si>
  <si>
    <t>  </t>
  </si>
  <si>
    <t> </t>
  </si>
  <si>
    <t>`.!)x</t>
  </si>
  <si>
    <t>`.X)</t>
  </si>
  <si>
    <t>   </t>
  </si>
  <si>
    <t>  </t>
  </si>
  <si>
    <t>.!)x</t>
  </si>
  <si>
    <t>.X)</t>
  </si>
  <si>
    <t>  </t>
  </si>
  <si>
    <t> </t>
  </si>
  <si>
    <t>,.!)x</t>
  </si>
  <si>
    <t>,.X)</t>
  </si>
  <si>
    <t>   </t>
  </si>
  <si>
    <t>  </t>
  </si>
  <si>
    <t>`)!)x</t>
  </si>
  <si>
    <t>`)/X</t>
  </si>
  <si>
    <t>  </t>
  </si>
  <si>
    <t> </t>
  </si>
  <si>
    <t>)!)x</t>
  </si>
  <si>
    <t>)/X</t>
  </si>
  <si>
    <t> </t>
  </si>
  <si>
    <t></t>
  </si>
  <si>
    <t>'(!x</t>
  </si>
  <si>
    <t>')X~</t>
  </si>
  <si>
    <t>  </t>
  </si>
  <si>
    <t> </t>
  </si>
  <si>
    <t>!/x</t>
  </si>
  <si>
    <t>/X</t>
  </si>
  <si>
    <t> </t>
  </si>
  <si>
    <t></t>
  </si>
  <si>
    <t>,!/x</t>
  </si>
  <si>
    <t>,/X</t>
  </si>
  <si>
    <t>  </t>
  </si>
  <si>
    <t> </t>
  </si>
  <si>
    <t>`(!x</t>
  </si>
  <si>
    <t>`)X~</t>
  </si>
  <si>
    <t>  </t>
  </si>
  <si>
    <t> </t>
  </si>
  <si>
    <t>(!x</t>
  </si>
  <si>
    <t>)X~</t>
  </si>
  <si>
    <t> </t>
  </si>
  <si>
    <t></t>
  </si>
  <si>
    <t>,(!x</t>
  </si>
  <si>
    <t>,)X~</t>
  </si>
  <si>
    <t>  </t>
  </si>
  <si>
    <t> </t>
  </si>
  <si>
    <t>,,(!x</t>
  </si>
  <si>
    <t>,,)X~</t>
  </si>
  <si>
    <t>  </t>
  </si>
  <si>
    <t> </t>
  </si>
  <si>
    <t>`.(!x</t>
  </si>
  <si>
    <t>`.)X~</t>
  </si>
  <si>
    <t>   </t>
  </si>
  <si>
    <t>  </t>
  </si>
  <si>
    <t>.(!x</t>
  </si>
  <si>
    <t>.)X~</t>
  </si>
  <si>
    <t>  </t>
  </si>
  <si>
    <t> </t>
  </si>
  <si>
    <t>`~!)x</t>
  </si>
  <si>
    <t>`~~X</t>
  </si>
  <si>
    <t>  </t>
  </si>
  <si>
    <t> </t>
  </si>
  <si>
    <t>~!)x</t>
  </si>
  <si>
    <t>~~X</t>
  </si>
  <si>
    <t> </t>
  </si>
  <si>
    <t></t>
  </si>
  <si>
    <t>,~!)x</t>
  </si>
  <si>
    <t>,~~X</t>
  </si>
  <si>
    <t>  </t>
  </si>
  <si>
    <t> </t>
  </si>
  <si>
    <t>`'(!(x</t>
  </si>
  <si>
    <t>`'~X(</t>
  </si>
  <si>
    <t>   </t>
  </si>
  <si>
    <t>  </t>
  </si>
  <si>
    <t>'(!(x</t>
  </si>
  <si>
    <t>'~X(</t>
  </si>
  <si>
    <t>  </t>
  </si>
  <si>
    <t> </t>
  </si>
  <si>
    <t>.~!)x</t>
  </si>
  <si>
    <t>.~~X</t>
  </si>
  <si>
    <t>  </t>
  </si>
  <si>
    <t> </t>
  </si>
  <si>
    <t>\!~x</t>
  </si>
  <si>
    <t>X~</t>
  </si>
  <si>
    <t> </t>
  </si>
  <si>
    <t></t>
  </si>
  <si>
    <t>``(!(x</t>
  </si>
  <si>
    <t>``~X(</t>
  </si>
  <si>
    <t>  </t>
  </si>
  <si>
    <t> </t>
  </si>
  <si>
    <t>`(!(x</t>
  </si>
  <si>
    <t>`~X(</t>
  </si>
  <si>
    <t>  </t>
  </si>
  <si>
    <t> </t>
  </si>
  <si>
    <t>(!(x</t>
  </si>
  <si>
    <t>~X(</t>
  </si>
  <si>
    <t> </t>
  </si>
  <si>
    <t></t>
  </si>
  <si>
    <t>,(!(x</t>
  </si>
  <si>
    <t>,~X(</t>
  </si>
  <si>
    <t>  </t>
  </si>
  <si>
    <t> </t>
  </si>
  <si>
    <t>~!/x</t>
  </si>
  <si>
    <t>)~X</t>
  </si>
  <si>
    <t> </t>
  </si>
  <si>
    <t></t>
  </si>
  <si>
    <t>`'\\!x</t>
  </si>
  <si>
    <t>`')X(</t>
  </si>
  <si>
    <t>   </t>
  </si>
  <si>
    <t>  </t>
  </si>
  <si>
    <t>'\\!x</t>
  </si>
  <si>
    <t>')X(</t>
  </si>
  <si>
    <t>  </t>
  </si>
  <si>
    <t> </t>
  </si>
  <si>
    <t>,'\\!x</t>
  </si>
  <si>
    <t>,')X(</t>
  </si>
  <si>
    <t>   </t>
  </si>
  <si>
    <t>  </t>
  </si>
  <si>
    <t>``\\!x</t>
  </si>
  <si>
    <t>``)X(</t>
  </si>
  <si>
    <t>  </t>
  </si>
  <si>
    <t> </t>
  </si>
  <si>
    <t>`\\!x</t>
  </si>
  <si>
    <t>`)X(</t>
  </si>
  <si>
    <t>  </t>
  </si>
  <si>
    <t> </t>
  </si>
  <si>
    <t>\\!x</t>
  </si>
  <si>
    <t>)X(</t>
  </si>
  <si>
    <t> </t>
  </si>
  <si>
    <t></t>
  </si>
  <si>
    <t>,\\!x</t>
  </si>
  <si>
    <t>,)X(</t>
  </si>
  <si>
    <t>  </t>
  </si>
  <si>
    <t> </t>
  </si>
  <si>
    <t>,,\\!x</t>
  </si>
  <si>
    <t>,,)X(</t>
  </si>
  <si>
    <t>  </t>
  </si>
  <si>
    <t> </t>
  </si>
  <si>
    <t>`.\\!x</t>
  </si>
  <si>
    <t>`.)X(</t>
  </si>
  <si>
    <t>   </t>
  </si>
  <si>
    <t>  </t>
  </si>
  <si>
    <t>.\\!x</t>
  </si>
  <si>
    <t>.)X(</t>
  </si>
  <si>
    <t>  </t>
  </si>
  <si>
    <t> </t>
  </si>
  <si>
    <t>b</t>
  </si>
  <si>
    <t>\!!/</t>
  </si>
  <si>
    <t></t>
  </si>
  <si>
    <t></t>
  </si>
  <si>
    <t>,!b</t>
  </si>
  <si>
    <t>,\!!/</t>
  </si>
  <si>
    <t>  </t>
  </si>
  <si>
    <t> </t>
  </si>
  <si>
    <t>,,!b</t>
  </si>
  <si>
    <t>,,\!!/</t>
  </si>
  <si>
    <t>  </t>
  </si>
  <si>
    <t> </t>
  </si>
  <si>
    <t>')!b</t>
  </si>
  <si>
    <t>')!!!</t>
  </si>
  <si>
    <t>  </t>
  </si>
  <si>
    <t> </t>
  </si>
  <si>
    <t>.!b</t>
  </si>
  <si>
    <t>.\!!/</t>
  </si>
  <si>
    <t>  </t>
  </si>
  <si>
    <t> </t>
  </si>
  <si>
    <t>,.!b</t>
  </si>
  <si>
    <t>,.\!!/</t>
  </si>
  <si>
    <t>   </t>
  </si>
  <si>
    <t>  </t>
  </si>
  <si>
    <t>`)!b</t>
  </si>
  <si>
    <t>`)!!!</t>
  </si>
  <si>
    <t>  </t>
  </si>
  <si>
    <t> </t>
  </si>
  <si>
    <t>)!b</t>
  </si>
  <si>
    <t>)!!!</t>
  </si>
  <si>
    <t> </t>
  </si>
  <si>
    <t></t>
  </si>
  <si>
    <t>,)!b</t>
  </si>
  <si>
    <t>,)!!!</t>
  </si>
  <si>
    <t>  </t>
  </si>
  <si>
    <t> </t>
  </si>
  <si>
    <t>,,)!b</t>
  </si>
  <si>
    <t>,,)!!!</t>
  </si>
  <si>
    <t>  </t>
  </si>
  <si>
    <t> </t>
  </si>
  <si>
    <t>``!(b</t>
  </si>
  <si>
    <t>``!!!(</t>
  </si>
  <si>
    <t>  </t>
  </si>
  <si>
    <t> </t>
  </si>
  <si>
    <t>`!(b</t>
  </si>
  <si>
    <t>`!!!(</t>
  </si>
  <si>
    <t>  </t>
  </si>
  <si>
    <t> </t>
  </si>
  <si>
    <t>!(b</t>
  </si>
  <si>
    <t>!!!(</t>
  </si>
  <si>
    <t> </t>
  </si>
  <si>
    <t></t>
  </si>
  <si>
    <t>,!(b</t>
  </si>
  <si>
    <t>,!!!(</t>
  </si>
  <si>
    <t>  </t>
  </si>
  <si>
    <t> </t>
  </si>
  <si>
    <t>'~!b</t>
  </si>
  <si>
    <t>'~!!!</t>
  </si>
  <si>
    <t>  </t>
  </si>
  <si>
    <t> </t>
  </si>
  <si>
    <t>`.!(b</t>
  </si>
  <si>
    <t>`.!!!(</t>
  </si>
  <si>
    <t>   </t>
  </si>
  <si>
    <t>  </t>
  </si>
  <si>
    <t>.!(b</t>
  </si>
  <si>
    <t>.!!!(</t>
  </si>
  <si>
    <t>  </t>
  </si>
  <si>
    <t> </t>
  </si>
  <si>
    <t>`~!b</t>
  </si>
  <si>
    <t>`~!!!</t>
  </si>
  <si>
    <t>  </t>
  </si>
  <si>
    <t> </t>
  </si>
  <si>
    <t>~!b</t>
  </si>
  <si>
    <t>~!!!</t>
  </si>
  <si>
    <t> </t>
  </si>
  <si>
    <t></t>
  </si>
  <si>
    <t>`)!(b</t>
  </si>
  <si>
    <t>`)!!!(</t>
  </si>
  <si>
    <t>  </t>
  </si>
  <si>
    <t> </t>
  </si>
  <si>
    <t>)!(b</t>
  </si>
  <si>
    <t>)!!!(</t>
  </si>
  <si>
    <t> </t>
  </si>
  <si>
    <t></t>
  </si>
  <si>
    <t>,)!(b</t>
  </si>
  <si>
    <t>,)!!!(</t>
  </si>
  <si>
    <t>  </t>
  </si>
  <si>
    <t> </t>
  </si>
  <si>
    <t>,,)!(b</t>
  </si>
  <si>
    <t>,,)!!!(</t>
  </si>
  <si>
    <t>  </t>
  </si>
  <si>
    <t> </t>
  </si>
  <si>
    <t>`.)!(b</t>
  </si>
  <si>
    <t>`.)!!!(</t>
  </si>
  <si>
    <t>   </t>
  </si>
  <si>
    <t>  </t>
  </si>
  <si>
    <t>.)!(b</t>
  </si>
  <si>
    <t>.)!!!(</t>
  </si>
  <si>
    <t>  </t>
  </si>
  <si>
    <t> </t>
  </si>
  <si>
    <t>)~!b</t>
  </si>
  <si>
    <t>)~!!!</t>
  </si>
  <si>
    <t> </t>
  </si>
  <si>
    <t></t>
  </si>
  <si>
    <t>'~!(b</t>
  </si>
  <si>
    <t>'~!!!(</t>
  </si>
  <si>
    <t>  </t>
  </si>
  <si>
    <t> </t>
  </si>
  <si>
    <t>,'~!(b</t>
  </si>
  <si>
    <t>,'~!!!(</t>
  </si>
  <si>
    <t>   </t>
  </si>
  <si>
    <t>  </t>
  </si>
  <si>
    <t>``~!(b</t>
  </si>
  <si>
    <t>``~!!!(</t>
  </si>
  <si>
    <t>  </t>
  </si>
  <si>
    <t> </t>
  </si>
  <si>
    <t>`~!(b</t>
  </si>
  <si>
    <t>`~!!!(</t>
  </si>
  <si>
    <t>  </t>
  </si>
  <si>
    <t> </t>
  </si>
  <si>
    <t>~!(b</t>
  </si>
  <si>
    <t>~!!!(</t>
  </si>
  <si>
    <t> </t>
  </si>
  <si>
    <t></t>
  </si>
  <si>
    <t>,~!(b</t>
  </si>
  <si>
    <t>,~!!!(</t>
  </si>
  <si>
    <t>  </t>
  </si>
  <si>
    <t> </t>
  </si>
  <si>
    <t>``!~b</t>
  </si>
  <si>
    <t>``!!!~</t>
  </si>
  <si>
    <t>  </t>
  </si>
  <si>
    <t> </t>
  </si>
  <si>
    <t>`!~b</t>
  </si>
  <si>
    <t>`!!!~</t>
  </si>
  <si>
    <t>  </t>
  </si>
  <si>
    <t> </t>
  </si>
  <si>
    <t>!~b</t>
  </si>
  <si>
    <t>!!!~</t>
  </si>
  <si>
    <t> </t>
  </si>
  <si>
    <t></t>
  </si>
  <si>
    <t>,!~b</t>
  </si>
  <si>
    <t>,!!!~</t>
  </si>
  <si>
    <t>  </t>
  </si>
  <si>
    <t> </t>
  </si>
  <si>
    <t>~~!b</t>
  </si>
  <si>
    <t>~~!!!</t>
  </si>
  <si>
    <t> </t>
  </si>
  <si>
    <t></t>
  </si>
  <si>
    <t>,~~!b</t>
  </si>
  <si>
    <t>,~~!!!</t>
  </si>
  <si>
    <t>  </t>
  </si>
  <si>
    <t> </t>
  </si>
  <si>
    <t>,,~~!b</t>
  </si>
  <si>
    <t>,,~~!!!</t>
  </si>
  <si>
    <t>  </t>
  </si>
  <si>
    <t> </t>
  </si>
  <si>
    <t>`'\!b</t>
  </si>
  <si>
    <t>`'\!!!</t>
  </si>
  <si>
    <t>   </t>
  </si>
  <si>
    <t>  </t>
  </si>
  <si>
    <t>'\!b</t>
  </si>
  <si>
    <t>'\!!!</t>
  </si>
  <si>
    <t>  </t>
  </si>
  <si>
    <t> </t>
  </si>
  <si>
    <t>)!~b</t>
  </si>
  <si>
    <t>)!!!~</t>
  </si>
  <si>
    <t> </t>
  </si>
  <si>
    <t></t>
  </si>
  <si>
    <t>``\!b</t>
  </si>
  <si>
    <t>``\!!!</t>
  </si>
  <si>
    <t>  </t>
  </si>
  <si>
    <t> </t>
  </si>
  <si>
    <t>`\!b</t>
  </si>
  <si>
    <t>`\!!!</t>
  </si>
  <si>
    <t>  </t>
  </si>
  <si>
    <t> </t>
  </si>
  <si>
    <t>\!b</t>
  </si>
  <si>
    <t>\!!!</t>
  </si>
  <si>
    <t> </t>
  </si>
  <si>
    <t></t>
  </si>
  <si>
    <t>,\!b</t>
  </si>
  <si>
    <t>,\!!!</t>
  </si>
  <si>
    <t>  </t>
  </si>
  <si>
    <t> </t>
  </si>
  <si>
    <t>,,\!b</t>
  </si>
  <si>
    <t>,,\!!!</t>
  </si>
  <si>
    <t>  </t>
  </si>
  <si>
    <t> </t>
  </si>
  <si>
    <t>')\!b</t>
  </si>
  <si>
    <t>')\!!!</t>
  </si>
  <si>
    <t>  </t>
  </si>
  <si>
    <t> </t>
  </si>
  <si>
    <t>.\!b</t>
  </si>
  <si>
    <t>.\!!!</t>
  </si>
  <si>
    <t>  </t>
  </si>
  <si>
    <t> </t>
  </si>
  <si>
    <t>,.\!b</t>
  </si>
  <si>
    <t>,.\!!!</t>
  </si>
  <si>
    <t>   </t>
  </si>
  <si>
    <t>  </t>
  </si>
  <si>
    <t>``)\!b</t>
  </si>
  <si>
    <t>``)\!!!</t>
  </si>
  <si>
    <t>  </t>
  </si>
  <si>
    <t> </t>
  </si>
  <si>
    <t>`)\!b</t>
  </si>
  <si>
    <t>`)\!!!</t>
  </si>
  <si>
    <t>  </t>
  </si>
  <si>
    <t> </t>
  </si>
  <si>
    <t>)\!b</t>
  </si>
  <si>
    <t>)\!!!</t>
  </si>
  <si>
    <t> </t>
  </si>
  <si>
    <t></t>
  </si>
  <si>
    <t>`'!)b</t>
  </si>
  <si>
    <t>`'!!!)</t>
  </si>
  <si>
    <t>   </t>
  </si>
  <si>
    <t>  </t>
  </si>
  <si>
    <t>'!)b</t>
  </si>
  <si>
    <t>'!!!)</t>
  </si>
  <si>
    <t>  </t>
  </si>
  <si>
    <t> </t>
  </si>
  <si>
    <t>,'!)b</t>
  </si>
  <si>
    <t>,'!!!)</t>
  </si>
  <si>
    <t>   </t>
  </si>
  <si>
    <t>  </t>
  </si>
  <si>
    <t>``!)b</t>
  </si>
  <si>
    <t>``!!!)</t>
  </si>
  <si>
    <t>  </t>
  </si>
  <si>
    <t> </t>
  </si>
  <si>
    <t>`!)b</t>
  </si>
  <si>
    <t>`!!!)</t>
  </si>
  <si>
    <t>  </t>
  </si>
  <si>
    <t> </t>
  </si>
  <si>
    <t>!)b</t>
  </si>
  <si>
    <t>!!!)</t>
  </si>
  <si>
    <t> </t>
  </si>
  <si>
    <t></t>
  </si>
  <si>
    <t>,!)b</t>
  </si>
  <si>
    <t>,!!!)</t>
  </si>
  <si>
    <t>  </t>
  </si>
  <si>
    <t> </t>
  </si>
  <si>
    <t>,,!)b</t>
  </si>
  <si>
    <t>,,!!!)</t>
  </si>
  <si>
    <t>  </t>
  </si>
  <si>
    <t> </t>
  </si>
  <si>
    <t>`.!)b</t>
  </si>
  <si>
    <t>`.!!!)</t>
  </si>
  <si>
    <t>   </t>
  </si>
  <si>
    <t>  </t>
  </si>
  <si>
    <t>.!)b</t>
  </si>
  <si>
    <t>.!!!)</t>
  </si>
  <si>
    <t>  </t>
  </si>
  <si>
    <t> </t>
  </si>
  <si>
    <t>,.!)b</t>
  </si>
  <si>
    <t>,.!!!)</t>
  </si>
  <si>
    <t>   </t>
  </si>
  <si>
    <t>  </t>
  </si>
  <si>
    <t>`)!)b</t>
  </si>
  <si>
    <t>`)!!!)</t>
  </si>
  <si>
    <t>  </t>
  </si>
  <si>
    <t> </t>
  </si>
  <si>
    <t>)!)b</t>
  </si>
  <si>
    <t>)!!!)</t>
  </si>
  <si>
    <t> </t>
  </si>
  <si>
    <t></t>
  </si>
  <si>
    <t>'(!b</t>
  </si>
  <si>
    <t>'(!!!</t>
  </si>
  <si>
    <t>  </t>
  </si>
  <si>
    <t> </t>
  </si>
  <si>
    <t>!/b</t>
  </si>
  <si>
    <t>!!!/</t>
  </si>
  <si>
    <t> </t>
  </si>
  <si>
    <t></t>
  </si>
  <si>
    <t>,!/b</t>
  </si>
  <si>
    <t>,!!!/</t>
  </si>
  <si>
    <t>  </t>
  </si>
  <si>
    <t> </t>
  </si>
  <si>
    <t>`(!b</t>
  </si>
  <si>
    <t>`(!!!</t>
  </si>
  <si>
    <t>  </t>
  </si>
  <si>
    <t> </t>
  </si>
  <si>
    <t>(!b</t>
  </si>
  <si>
    <t>(!!!</t>
  </si>
  <si>
    <t> </t>
  </si>
  <si>
    <t></t>
  </si>
  <si>
    <t>,(!b</t>
  </si>
  <si>
    <t>,(!!!</t>
  </si>
  <si>
    <t>  </t>
  </si>
  <si>
    <t> </t>
  </si>
  <si>
    <t>,,(!b</t>
  </si>
  <si>
    <t>,,(!!!</t>
  </si>
  <si>
    <t>  </t>
  </si>
  <si>
    <t> </t>
  </si>
  <si>
    <t>`.(!b</t>
  </si>
  <si>
    <t>`.(!!!</t>
  </si>
  <si>
    <t>   </t>
  </si>
  <si>
    <t>  </t>
  </si>
  <si>
    <t>.(!b</t>
  </si>
  <si>
    <t>.(!!!</t>
  </si>
  <si>
    <t>  </t>
  </si>
  <si>
    <t> </t>
  </si>
  <si>
    <t>`~!)b</t>
  </si>
  <si>
    <t>`~!!!)</t>
  </si>
  <si>
    <t>  </t>
  </si>
  <si>
    <t> </t>
  </si>
  <si>
    <t>~!)b</t>
  </si>
  <si>
    <t>~!!!)</t>
  </si>
  <si>
    <t> </t>
  </si>
  <si>
    <t></t>
  </si>
  <si>
    <t>,~!)b</t>
  </si>
  <si>
    <t>,~!!!)</t>
  </si>
  <si>
    <t>  </t>
  </si>
  <si>
    <t> </t>
  </si>
  <si>
    <t>`'(!(b</t>
  </si>
  <si>
    <t>`'(!!!(</t>
  </si>
  <si>
    <t>   </t>
  </si>
  <si>
    <t>  </t>
  </si>
  <si>
    <t>'(!(b</t>
  </si>
  <si>
    <t>'(!!!(</t>
  </si>
  <si>
    <t>  </t>
  </si>
  <si>
    <t> </t>
  </si>
  <si>
    <t>.~!)b</t>
  </si>
  <si>
    <t>.~!!!)</t>
  </si>
  <si>
    <t>  </t>
  </si>
  <si>
    <t> </t>
  </si>
  <si>
    <t>\!~b</t>
  </si>
  <si>
    <t>\!!!~</t>
  </si>
  <si>
    <t> </t>
  </si>
  <si>
    <t></t>
  </si>
  <si>
    <t>``(!(b</t>
  </si>
  <si>
    <t>``(!!!(</t>
  </si>
  <si>
    <t>  </t>
  </si>
  <si>
    <t> </t>
  </si>
  <si>
    <t>`(!(b</t>
  </si>
  <si>
    <t>`(!!!(</t>
  </si>
  <si>
    <t>  </t>
  </si>
  <si>
    <t> </t>
  </si>
  <si>
    <t>(!(b</t>
  </si>
  <si>
    <t>(!!!(</t>
  </si>
  <si>
    <t> </t>
  </si>
  <si>
    <t></t>
  </si>
  <si>
    <t>,(!(b</t>
  </si>
  <si>
    <t>,(!!!(</t>
  </si>
  <si>
    <t>  </t>
  </si>
  <si>
    <t> </t>
  </si>
  <si>
    <t>~!/b</t>
  </si>
  <si>
    <t>~!!!/</t>
  </si>
  <si>
    <t> </t>
  </si>
  <si>
    <t></t>
  </si>
  <si>
    <t>`'\\!b</t>
  </si>
  <si>
    <t>`'\\!!!</t>
  </si>
  <si>
    <t>   </t>
  </si>
  <si>
    <t>  </t>
  </si>
  <si>
    <t>'\\!b</t>
  </si>
  <si>
    <t>'\\!!!</t>
  </si>
  <si>
    <t>  </t>
  </si>
  <si>
    <t> </t>
  </si>
  <si>
    <t>,'\\!b</t>
  </si>
  <si>
    <t>,'\\!!!</t>
  </si>
  <si>
    <t>   </t>
  </si>
  <si>
    <t>  </t>
  </si>
  <si>
    <t>``\\!b</t>
  </si>
  <si>
    <t>``\\!!!</t>
  </si>
  <si>
    <t>  </t>
  </si>
  <si>
    <t> </t>
  </si>
  <si>
    <t>`\\!b</t>
  </si>
  <si>
    <t>`\\!!!</t>
  </si>
  <si>
    <t>  </t>
  </si>
  <si>
    <t> </t>
  </si>
  <si>
    <t>\\!b</t>
  </si>
  <si>
    <t>\\!!!</t>
  </si>
  <si>
    <t> </t>
  </si>
  <si>
    <t></t>
  </si>
  <si>
    <t>,\\!b</t>
  </si>
  <si>
    <t>,\\!!!</t>
  </si>
  <si>
    <t>  </t>
  </si>
  <si>
    <t> </t>
  </si>
  <si>
    <t>,,\\!b</t>
  </si>
  <si>
    <t>,,\\!!!</t>
  </si>
  <si>
    <t>  </t>
  </si>
  <si>
    <t> </t>
  </si>
  <si>
    <t>`.\\!b</t>
  </si>
  <si>
    <t>`.\\!!!</t>
  </si>
  <si>
    <t>   </t>
  </si>
  <si>
    <t>  </t>
  </si>
  <si>
    <t>.\\!b</t>
  </si>
  <si>
    <t>.\\!!!</t>
  </si>
  <si>
    <t>  </t>
  </si>
  <si>
    <t> </t>
  </si>
  <si>
    <t>``)\\!b</t>
  </si>
  <si>
    <t>``)\\!!!</t>
  </si>
  <si>
    <t>  </t>
  </si>
  <si>
    <t> </t>
  </si>
  <si>
    <t>`)\\!b</t>
  </si>
  <si>
    <t>`)\\!!!</t>
  </si>
  <si>
    <t>  </t>
  </si>
  <si>
    <t> </t>
  </si>
  <si>
    <t>)\\!b</t>
  </si>
  <si>
    <t>)\\!!!</t>
  </si>
  <si>
    <t> </t>
  </si>
  <si>
    <t></t>
  </si>
  <si>
    <t>,)\\!b</t>
  </si>
  <si>
    <t>,)\\!!!</t>
  </si>
  <si>
    <t>  </t>
  </si>
  <si>
    <t> </t>
  </si>
  <si>
    <t>,,)\\!b</t>
  </si>
  <si>
    <t>,,)\\!!!</t>
  </si>
  <si>
    <t>  </t>
  </si>
  <si>
    <t> </t>
  </si>
  <si>
    <t>``\!)b</t>
  </si>
  <si>
    <t>``\!!!)</t>
  </si>
  <si>
    <t>  </t>
  </si>
  <si>
    <t> </t>
  </si>
  <si>
    <t>`\!)b</t>
  </si>
  <si>
    <t>`\!!!)</t>
  </si>
  <si>
    <t>  </t>
  </si>
  <si>
    <t> </t>
  </si>
  <si>
    <t>\!)b</t>
  </si>
  <si>
    <t>\!!!)</t>
  </si>
  <si>
    <t> </t>
  </si>
  <si>
    <t></t>
  </si>
  <si>
    <t>,\!)b</t>
  </si>
  <si>
    <t>,\!!!)</t>
  </si>
  <si>
    <t>  </t>
  </si>
  <si>
    <t> </t>
  </si>
  <si>
    <t>(!~b</t>
  </si>
  <si>
    <t>(!!!~</t>
  </si>
  <si>
    <t> </t>
  </si>
  <si>
    <t></t>
  </si>
  <si>
    <t>`.\!)b</t>
  </si>
  <si>
    <t>`.\!!!)</t>
  </si>
  <si>
    <t>   </t>
  </si>
  <si>
    <t>  </t>
  </si>
  <si>
    <t>.\!)b</t>
  </si>
  <si>
    <t>.\!!!)</t>
  </si>
  <si>
    <t>  </t>
  </si>
  <si>
    <t> </t>
  </si>
  <si>
    <t>,.\!)b</t>
  </si>
  <si>
    <t>,.\!!!)</t>
  </si>
  <si>
    <t>   </t>
  </si>
  <si>
    <t>  </t>
  </si>
  <si>
    <t>'\!/b</t>
  </si>
  <si>
    <t>'\!!!/</t>
  </si>
  <si>
    <t>  </t>
  </si>
  <si>
    <t> </t>
  </si>
  <si>
    <t>,'\!/b</t>
  </si>
  <si>
    <t>,'\!!!/</t>
  </si>
  <si>
    <t>   </t>
  </si>
  <si>
    <t>  </t>
  </si>
  <si>
    <t>``\!/b</t>
  </si>
  <si>
    <t>``\!!!/</t>
  </si>
  <si>
    <t>  </t>
  </si>
  <si>
    <t> </t>
  </si>
  <si>
    <t>`\!/b</t>
  </si>
  <si>
    <t>`\!!!/</t>
  </si>
  <si>
    <t>  </t>
  </si>
  <si>
    <t> </t>
  </si>
  <si>
    <t>\!/b</t>
  </si>
  <si>
    <t>\!!!/</t>
  </si>
  <si>
    <t> </t>
  </si>
  <si>
    <t></t>
  </si>
  <si>
    <t>,\!/b</t>
  </si>
  <si>
    <t>,\!!!/</t>
  </si>
  <si>
    <t>  </t>
  </si>
  <si>
    <t> </t>
  </si>
  <si>
    <t>`(\!b</t>
  </si>
  <si>
    <t>`(\!!!</t>
  </si>
  <si>
    <t>  </t>
  </si>
  <si>
    <t> </t>
  </si>
  <si>
    <t>(\!b</t>
  </si>
  <si>
    <t>(\!!!</t>
  </si>
  <si>
    <t> </t>
  </si>
  <si>
    <t></t>
  </si>
  <si>
    <t>,(\!b</t>
  </si>
  <si>
    <t>,(\!!!</t>
  </si>
  <si>
    <t>  </t>
  </si>
  <si>
    <t> </t>
  </si>
  <si>
    <t>.\!/b</t>
  </si>
  <si>
    <t>.\!!!/</t>
  </si>
  <si>
    <t>  </t>
  </si>
  <si>
    <t> </t>
  </si>
  <si>
    <t>,.\!/b</t>
  </si>
  <si>
    <t>,.\!!!/</t>
  </si>
  <si>
    <t>   </t>
  </si>
  <si>
    <t>  </t>
  </si>
  <si>
    <t>`)\!/b</t>
  </si>
  <si>
    <t>`)\!!!/</t>
  </si>
  <si>
    <t>  </t>
  </si>
  <si>
    <t> </t>
  </si>
  <si>
    <t>)\!/b</t>
  </si>
  <si>
    <t>)\!!!/</t>
  </si>
  <si>
    <t> </t>
  </si>
  <si>
    <t></t>
  </si>
  <si>
    <t>,)\!/b</t>
  </si>
  <si>
    <t>,)\!!!/</t>
  </si>
  <si>
    <t>  </t>
  </si>
  <si>
    <t> </t>
  </si>
  <si>
    <t>,,)\!/b</t>
  </si>
  <si>
    <t>,,)\!!!/</t>
  </si>
  <si>
    <t>  </t>
  </si>
  <si>
    <t> </t>
  </si>
  <si>
    <t>`'(!)b</t>
  </si>
  <si>
    <t>`'(!!!)</t>
  </si>
  <si>
    <t>   </t>
  </si>
  <si>
    <t>  </t>
  </si>
  <si>
    <t>'(!)b</t>
  </si>
  <si>
    <t>'(!!!)</t>
  </si>
  <si>
    <t>  </t>
  </si>
  <si>
    <t> </t>
  </si>
  <si>
    <t>`!/)b</t>
  </si>
  <si>
    <t>`!!!/)</t>
  </si>
  <si>
    <t>  </t>
  </si>
  <si>
    <t> </t>
  </si>
  <si>
    <t>!/)b</t>
  </si>
  <si>
    <t>!!!/)</t>
  </si>
  <si>
    <t> </t>
  </si>
  <si>
    <t></t>
  </si>
  <si>
    <t>,!/)b</t>
  </si>
  <si>
    <t>,!!!/)</t>
  </si>
  <si>
    <t>  </t>
  </si>
  <si>
    <t> </t>
  </si>
  <si>
    <t>`(!)b</t>
  </si>
  <si>
    <t>`(!!!)</t>
  </si>
  <si>
    <t>  </t>
  </si>
  <si>
    <t> </t>
  </si>
  <si>
    <t>(!)b</t>
  </si>
  <si>
    <t>(!!!)</t>
  </si>
  <si>
    <t> </t>
  </si>
  <si>
    <t></t>
  </si>
  <si>
    <t>,(!)b</t>
  </si>
  <si>
    <t>,(!!!)</t>
  </si>
  <si>
    <t>  </t>
  </si>
  <si>
    <t> </t>
  </si>
  <si>
    <t>,,(!)b</t>
  </si>
  <si>
    <t>,,(!!!)</t>
  </si>
  <si>
    <t>  </t>
  </si>
  <si>
    <t> </t>
  </si>
  <si>
    <t>`.(!)b</t>
  </si>
  <si>
    <t>`.(!!!)</t>
  </si>
  <si>
    <t>   </t>
  </si>
  <si>
    <t>  </t>
  </si>
  <si>
    <t>.(!)b</t>
  </si>
  <si>
    <t>.(!!!)</t>
  </si>
  <si>
    <t>  </t>
  </si>
  <si>
    <t> </t>
  </si>
  <si>
    <t>`'(!/b</t>
  </si>
  <si>
    <t>`'(!!!/</t>
  </si>
  <si>
    <t>   </t>
  </si>
  <si>
    <t>  </t>
  </si>
  <si>
    <t>'(!/b</t>
  </si>
  <si>
    <t>'(!!!/</t>
  </si>
  <si>
    <t>  </t>
  </si>
  <si>
    <t> </t>
  </si>
  <si>
    <t>,'(!/b</t>
  </si>
  <si>
    <t>,'(!!!/</t>
  </si>
  <si>
    <t>   </t>
  </si>
  <si>
    <t>  </t>
  </si>
  <si>
    <t>!//b</t>
  </si>
  <si>
    <t>!!!//</t>
  </si>
  <si>
    <t> </t>
  </si>
  <si>
    <t></t>
  </si>
  <si>
    <t>`(!/b</t>
  </si>
  <si>
    <t>`(!!!/</t>
  </si>
  <si>
    <t>  </t>
  </si>
  <si>
    <t> </t>
  </si>
  <si>
    <t>(!/b</t>
  </si>
  <si>
    <t>(!!!/</t>
  </si>
  <si>
    <t> </t>
  </si>
  <si>
    <t></t>
  </si>
  <si>
    <t>,(!/b</t>
  </si>
  <si>
    <t>,(!!!/</t>
  </si>
  <si>
    <t>  </t>
  </si>
  <si>
    <t> </t>
  </si>
  <si>
    <t>,,(!/b</t>
  </si>
  <si>
    <t>,,(!!!/</t>
  </si>
  <si>
    <t>  </t>
  </si>
  <si>
    <t> </t>
  </si>
  <si>
    <t>``)!//b</t>
  </si>
  <si>
    <t>``)!!!//</t>
  </si>
  <si>
    <t>  </t>
  </si>
  <si>
    <t> </t>
  </si>
  <si>
    <t>`)!//b</t>
  </si>
  <si>
    <t>`)!!!//</t>
  </si>
  <si>
    <t>  </t>
  </si>
  <si>
    <t> </t>
  </si>
  <si>
    <t>)!//b</t>
  </si>
  <si>
    <t>)!!!//</t>
  </si>
  <si>
    <t> </t>
  </si>
  <si>
    <t></t>
  </si>
  <si>
    <t>,)!//b</t>
  </si>
  <si>
    <t>,)!!!//</t>
  </si>
  <si>
    <t>  </t>
  </si>
  <si>
    <t> </t>
  </si>
  <si>
    <t>,,)!//b</t>
  </si>
  <si>
    <t>,,)!!!//</t>
  </si>
  <si>
    <t>  </t>
  </si>
  <si>
    <t> </t>
  </si>
  <si>
    <t>`|b</t>
  </si>
  <si>
    <t>`\!!/</t>
  </si>
  <si>
    <t>  </t>
  </si>
  <si>
    <t> </t>
  </si>
  <si>
    <t>``|b</t>
  </si>
  <si>
    <t>``\!!/</t>
  </si>
  <si>
    <t>  </t>
  </si>
  <si>
    <t> </t>
  </si>
  <si>
    <t>.)|b</t>
  </si>
  <si>
    <t>.(!!~</t>
  </si>
  <si>
    <t>  </t>
  </si>
  <si>
    <t> </t>
  </si>
  <si>
    <t>'|b</t>
  </si>
  <si>
    <t>'\!!/</t>
  </si>
  <si>
    <t>  </t>
  </si>
  <si>
    <t> </t>
  </si>
  <si>
    <t>`'|b</t>
  </si>
  <si>
    <t>`'\!!/</t>
  </si>
  <si>
    <t>   </t>
  </si>
  <si>
    <t>  </t>
  </si>
  <si>
    <t>,)|b</t>
  </si>
  <si>
    <t>,(!!~</t>
  </si>
  <si>
    <t>  </t>
  </si>
  <si>
    <t> </t>
  </si>
  <si>
    <t>)|b</t>
  </si>
  <si>
    <t>(!!~</t>
  </si>
  <si>
    <t> </t>
  </si>
  <si>
    <t></t>
  </si>
  <si>
    <t>`)|b</t>
  </si>
  <si>
    <t>`(!!~</t>
  </si>
  <si>
    <t>  </t>
  </si>
  <si>
    <t> </t>
  </si>
  <si>
    <t>``)|b</t>
  </si>
  <si>
    <t>``(!!~</t>
  </si>
  <si>
    <t>  </t>
  </si>
  <si>
    <t> </t>
  </si>
  <si>
    <t>,,|(b</t>
  </si>
  <si>
    <t>,,\!!)</t>
  </si>
  <si>
    <t>  </t>
  </si>
  <si>
    <t> </t>
  </si>
  <si>
    <t>,|(b</t>
  </si>
  <si>
    <t>,\!!)</t>
  </si>
  <si>
    <t>  </t>
  </si>
  <si>
    <t> </t>
  </si>
  <si>
    <t>|(b</t>
  </si>
  <si>
    <t>\!!)</t>
  </si>
  <si>
    <t> </t>
  </si>
  <si>
    <t></t>
  </si>
  <si>
    <t>`|(b</t>
  </si>
  <si>
    <t>`\!!)</t>
  </si>
  <si>
    <t>  </t>
  </si>
  <si>
    <t> </t>
  </si>
  <si>
    <t>.~|b</t>
  </si>
  <si>
    <t>.)\\!!</t>
  </si>
  <si>
    <t>  </t>
  </si>
  <si>
    <t> </t>
  </si>
  <si>
    <t>,'|(b</t>
  </si>
  <si>
    <t>,'\!!)</t>
  </si>
  <si>
    <t>   </t>
  </si>
  <si>
    <t>  </t>
  </si>
  <si>
    <t>'|(b</t>
  </si>
  <si>
    <t>'\!!)</t>
  </si>
  <si>
    <t>  </t>
  </si>
  <si>
    <t> </t>
  </si>
  <si>
    <t>,~|b</t>
  </si>
  <si>
    <t>,)\\!!</t>
  </si>
  <si>
    <t>  </t>
  </si>
  <si>
    <t> </t>
  </si>
  <si>
    <t>~|b</t>
  </si>
  <si>
    <t>)\\!!</t>
  </si>
  <si>
    <t> </t>
  </si>
  <si>
    <t></t>
  </si>
  <si>
    <t>,)|(b</t>
  </si>
  <si>
    <t>,\\!!</t>
  </si>
  <si>
    <t>  </t>
  </si>
  <si>
    <t> </t>
  </si>
  <si>
    <t>)|(b</t>
  </si>
  <si>
    <t>\\!!</t>
  </si>
  <si>
    <t> </t>
  </si>
  <si>
    <t></t>
  </si>
  <si>
    <t>`)|(b</t>
  </si>
  <si>
    <t>`\\!!</t>
  </si>
  <si>
    <t>  </t>
  </si>
  <si>
    <t> </t>
  </si>
  <si>
    <t>``)|(b</t>
  </si>
  <si>
    <t>``\\!!</t>
  </si>
  <si>
    <t>  </t>
  </si>
  <si>
    <t> </t>
  </si>
  <si>
    <t>,')|(b</t>
  </si>
  <si>
    <t>,'\\!!</t>
  </si>
  <si>
    <t>   </t>
  </si>
  <si>
    <t>  </t>
  </si>
  <si>
    <t>')|(b</t>
  </si>
  <si>
    <t>'\\!!</t>
  </si>
  <si>
    <t>  </t>
  </si>
  <si>
    <t> </t>
  </si>
  <si>
    <t>)~|b</t>
  </si>
  <si>
    <t>~!!/</t>
  </si>
  <si>
    <t> </t>
  </si>
  <si>
    <t></t>
  </si>
  <si>
    <t>.~|(b</t>
  </si>
  <si>
    <t>.(!!(</t>
  </si>
  <si>
    <t>  </t>
  </si>
  <si>
    <t> </t>
  </si>
  <si>
    <t>`.~|(b</t>
  </si>
  <si>
    <t>`.(!!(</t>
  </si>
  <si>
    <t>   </t>
  </si>
  <si>
    <t>  </t>
  </si>
  <si>
    <t>,,~|(b</t>
  </si>
  <si>
    <t>,,(!!(</t>
  </si>
  <si>
    <t>  </t>
  </si>
  <si>
    <t> </t>
  </si>
  <si>
    <t>,~|(b</t>
  </si>
  <si>
    <t>,(!!(</t>
  </si>
  <si>
    <t>  </t>
  </si>
  <si>
    <t> </t>
  </si>
  <si>
    <t>~|(b</t>
  </si>
  <si>
    <t>(!!(</t>
  </si>
  <si>
    <t> </t>
  </si>
  <si>
    <t></t>
  </si>
  <si>
    <t>`~|(b</t>
  </si>
  <si>
    <t>`(!!(</t>
  </si>
  <si>
    <t>  </t>
  </si>
  <si>
    <t> </t>
  </si>
  <si>
    <t>,,|~b</t>
  </si>
  <si>
    <t>,,\!!~</t>
  </si>
  <si>
    <t>  </t>
  </si>
  <si>
    <t> </t>
  </si>
  <si>
    <t>,|~b</t>
  </si>
  <si>
    <t>,\!!~</t>
  </si>
  <si>
    <t>  </t>
  </si>
  <si>
    <t> </t>
  </si>
  <si>
    <t>|~b</t>
  </si>
  <si>
    <t>\!!~</t>
  </si>
  <si>
    <t> </t>
  </si>
  <si>
    <t></t>
  </si>
  <si>
    <t>`|~b</t>
  </si>
  <si>
    <t>`\!!~</t>
  </si>
  <si>
    <t>  </t>
  </si>
  <si>
    <t> </t>
  </si>
  <si>
    <t>~~|b</t>
  </si>
  <si>
    <t>~!!)</t>
  </si>
  <si>
    <t> </t>
  </si>
  <si>
    <t></t>
  </si>
  <si>
    <t>`~~|b</t>
  </si>
  <si>
    <t>`~!!)</t>
  </si>
  <si>
    <t>  </t>
  </si>
  <si>
    <t> </t>
  </si>
  <si>
    <t>``~~|b</t>
  </si>
  <si>
    <t>``~!!)</t>
  </si>
  <si>
    <t>  </t>
  </si>
  <si>
    <t> </t>
  </si>
  <si>
    <t>,./|b</t>
  </si>
  <si>
    <t>,.!!/</t>
  </si>
  <si>
    <t>   </t>
  </si>
  <si>
    <t>  </t>
  </si>
  <si>
    <t>./|b</t>
  </si>
  <si>
    <t>.!!/</t>
  </si>
  <si>
    <t>  </t>
  </si>
  <si>
    <t> </t>
  </si>
  <si>
    <t>)|~b</t>
  </si>
  <si>
    <t>(!!</t>
  </si>
  <si>
    <t> </t>
  </si>
  <si>
    <t></t>
  </si>
  <si>
    <t>,,/|b</t>
  </si>
  <si>
    <t>,,!!/</t>
  </si>
  <si>
    <t>  </t>
  </si>
  <si>
    <t> </t>
  </si>
  <si>
    <t>,/|b</t>
  </si>
  <si>
    <t>,!!/</t>
  </si>
  <si>
    <t>  </t>
  </si>
  <si>
    <t> </t>
  </si>
  <si>
    <t>/|b</t>
  </si>
  <si>
    <t>!!/</t>
  </si>
  <si>
    <t> </t>
  </si>
  <si>
    <t></t>
  </si>
  <si>
    <t>`/|b</t>
  </si>
  <si>
    <t>`!!/</t>
  </si>
  <si>
    <t>  </t>
  </si>
  <si>
    <t> </t>
  </si>
  <si>
    <t>``/|b</t>
  </si>
  <si>
    <t>``!!/</t>
  </si>
  <si>
    <t>  </t>
  </si>
  <si>
    <t> </t>
  </si>
  <si>
    <t>.)/|b</t>
  </si>
  <si>
    <t>.)!!)</t>
  </si>
  <si>
    <t>  </t>
  </si>
  <si>
    <t> </t>
  </si>
  <si>
    <t>'/|b</t>
  </si>
  <si>
    <t>'!!/</t>
  </si>
  <si>
    <t>  </t>
  </si>
  <si>
    <t> </t>
  </si>
  <si>
    <t>`'/|b</t>
  </si>
  <si>
    <t>`'!!/</t>
  </si>
  <si>
    <t>   </t>
  </si>
  <si>
    <t>  </t>
  </si>
  <si>
    <t>,,)/|b</t>
  </si>
  <si>
    <t>,,)!!)</t>
  </si>
  <si>
    <t>  </t>
  </si>
  <si>
    <t> </t>
  </si>
  <si>
    <t>,)/|b</t>
  </si>
  <si>
    <t>,)!!)</t>
  </si>
  <si>
    <t>  </t>
  </si>
  <si>
    <t> </t>
  </si>
  <si>
    <t>)/|b</t>
  </si>
  <si>
    <t>)!!)</t>
  </si>
  <si>
    <t> </t>
  </si>
  <si>
    <t></t>
  </si>
  <si>
    <t>,.|)b</t>
  </si>
  <si>
    <t>,.!!)</t>
  </si>
  <si>
    <t>   </t>
  </si>
  <si>
    <t>  </t>
  </si>
  <si>
    <t>.|)b</t>
  </si>
  <si>
    <t>.!!)</t>
  </si>
  <si>
    <t>  </t>
  </si>
  <si>
    <t> </t>
  </si>
  <si>
    <t>`.|)b</t>
  </si>
  <si>
    <t>`.!!)</t>
  </si>
  <si>
    <t>   </t>
  </si>
  <si>
    <t>  </t>
  </si>
  <si>
    <t>,,|)b</t>
  </si>
  <si>
    <t>,,!!)</t>
  </si>
  <si>
    <t>  </t>
  </si>
  <si>
    <t> </t>
  </si>
  <si>
    <t>,|)b</t>
  </si>
  <si>
    <t>,!!)</t>
  </si>
  <si>
    <t>  </t>
  </si>
  <si>
    <t> </t>
  </si>
  <si>
    <t>|)b</t>
  </si>
  <si>
    <t>!!)</t>
  </si>
  <si>
    <t> </t>
  </si>
  <si>
    <t></t>
  </si>
  <si>
    <t>`|)b</t>
  </si>
  <si>
    <t>`!!)</t>
  </si>
  <si>
    <t>  </t>
  </si>
  <si>
    <t> </t>
  </si>
  <si>
    <t>``|)b</t>
  </si>
  <si>
    <t>``!!)</t>
  </si>
  <si>
    <t>  </t>
  </si>
  <si>
    <t> </t>
  </si>
  <si>
    <t>,'|)b</t>
  </si>
  <si>
    <t>,'!!)</t>
  </si>
  <si>
    <t>   </t>
  </si>
  <si>
    <t>  </t>
  </si>
  <si>
    <t>'|)b</t>
  </si>
  <si>
    <t>'!!)</t>
  </si>
  <si>
    <t>  </t>
  </si>
  <si>
    <t> </t>
  </si>
  <si>
    <t>`'|)b</t>
  </si>
  <si>
    <t>`'!!)</t>
  </si>
  <si>
    <t>   </t>
  </si>
  <si>
    <t>  </t>
  </si>
  <si>
    <t>,)|)b</t>
  </si>
  <si>
    <t>,)\!!</t>
  </si>
  <si>
    <t>  </t>
  </si>
  <si>
    <t> </t>
  </si>
  <si>
    <t>)|)b</t>
  </si>
  <si>
    <t>)\!!</t>
  </si>
  <si>
    <t> </t>
  </si>
  <si>
    <t></t>
  </si>
  <si>
    <t>.(|b</t>
  </si>
  <si>
    <t>.)!!~</t>
  </si>
  <si>
    <t>  </t>
  </si>
  <si>
    <t> </t>
  </si>
  <si>
    <t>|\b</t>
  </si>
  <si>
    <t>\!!</t>
  </si>
  <si>
    <t> </t>
  </si>
  <si>
    <t></t>
  </si>
  <si>
    <t>`|\b</t>
  </si>
  <si>
    <t>`\!!</t>
  </si>
  <si>
    <t>  </t>
  </si>
  <si>
    <t> </t>
  </si>
  <si>
    <t>,(|b</t>
  </si>
  <si>
    <t>,)!!~</t>
  </si>
  <si>
    <t>  </t>
  </si>
  <si>
    <t> </t>
  </si>
  <si>
    <t>(|b</t>
  </si>
  <si>
    <t>)!!~</t>
  </si>
  <si>
    <t> </t>
  </si>
  <si>
    <t></t>
  </si>
  <si>
    <t>`(|b</t>
  </si>
  <si>
    <t>`)!!~</t>
  </si>
  <si>
    <t>  </t>
  </si>
  <si>
    <t> </t>
  </si>
  <si>
    <t>``(|b</t>
  </si>
  <si>
    <t>``)!!~</t>
  </si>
  <si>
    <t>  </t>
  </si>
  <si>
    <t> </t>
  </si>
  <si>
    <t>,'(|b</t>
  </si>
  <si>
    <t>,')!!~</t>
  </si>
  <si>
    <t>   </t>
  </si>
  <si>
    <t>  </t>
  </si>
  <si>
    <t>'(|b</t>
  </si>
  <si>
    <t>')!!~</t>
  </si>
  <si>
    <t>  </t>
  </si>
  <si>
    <t> </t>
  </si>
  <si>
    <t>,~|)b</t>
  </si>
  <si>
    <t>,~~!!</t>
  </si>
  <si>
    <t>  </t>
  </si>
  <si>
    <t> </t>
  </si>
  <si>
    <t>~|)b</t>
  </si>
  <si>
    <t>~~!!</t>
  </si>
  <si>
    <t> </t>
  </si>
  <si>
    <t></t>
  </si>
  <si>
    <t>`~|)b</t>
  </si>
  <si>
    <t>`~~!!</t>
  </si>
  <si>
    <t>  </t>
  </si>
  <si>
    <t> </t>
  </si>
  <si>
    <t>,.(|(b</t>
  </si>
  <si>
    <t>,.~!!(</t>
  </si>
  <si>
    <t>   </t>
  </si>
  <si>
    <t>  </t>
  </si>
  <si>
    <t>.(|(b</t>
  </si>
  <si>
    <t>.~!!(</t>
  </si>
  <si>
    <t>  </t>
  </si>
  <si>
    <t> </t>
  </si>
  <si>
    <t>'~|)b</t>
  </si>
  <si>
    <t>'~~!!</t>
  </si>
  <si>
    <t>  </t>
  </si>
  <si>
    <t> </t>
  </si>
  <si>
    <t>/|~b</t>
  </si>
  <si>
    <t>!!~</t>
  </si>
  <si>
    <t> </t>
  </si>
  <si>
    <t></t>
  </si>
  <si>
    <t>,,(|(b</t>
  </si>
  <si>
    <t>,,~!!(</t>
  </si>
  <si>
    <t>  </t>
  </si>
  <si>
    <t> </t>
  </si>
  <si>
    <t>,(|(b</t>
  </si>
  <si>
    <t>,~!!(</t>
  </si>
  <si>
    <t>  </t>
  </si>
  <si>
    <t> </t>
  </si>
  <si>
    <t>(|(b</t>
  </si>
  <si>
    <t>~!!(</t>
  </si>
  <si>
    <t> </t>
  </si>
  <si>
    <t></t>
  </si>
  <si>
    <t>`(|(b</t>
  </si>
  <si>
    <t>`~!!(</t>
  </si>
  <si>
    <t>  </t>
  </si>
  <si>
    <t> </t>
  </si>
  <si>
    <t>~|\b</t>
  </si>
  <si>
    <t>)~!!</t>
  </si>
  <si>
    <t> </t>
  </si>
  <si>
    <t></t>
  </si>
  <si>
    <t>,.//|b</t>
  </si>
  <si>
    <t>,.)!!(</t>
  </si>
  <si>
    <t>   </t>
  </si>
  <si>
    <t>  </t>
  </si>
  <si>
    <t>.//|b</t>
  </si>
  <si>
    <t>.)!!(</t>
  </si>
  <si>
    <t>  </t>
  </si>
  <si>
    <t> </t>
  </si>
  <si>
    <t>`.//|b</t>
  </si>
  <si>
    <t>`.)!!(</t>
  </si>
  <si>
    <t>   </t>
  </si>
  <si>
    <t>  </t>
  </si>
  <si>
    <t>,,//|b</t>
  </si>
  <si>
    <t>,,)!!(</t>
  </si>
  <si>
    <t>  </t>
  </si>
  <si>
    <t> </t>
  </si>
  <si>
    <t>,//|b</t>
  </si>
  <si>
    <t>,)!!(</t>
  </si>
  <si>
    <t>  </t>
  </si>
  <si>
    <t> </t>
  </si>
  <si>
    <t>//|b</t>
  </si>
  <si>
    <t>)!!(</t>
  </si>
  <si>
    <t> </t>
  </si>
  <si>
    <t></t>
  </si>
  <si>
    <t>`//|b</t>
  </si>
  <si>
    <t>`)!!(</t>
  </si>
  <si>
    <t>  </t>
  </si>
  <si>
    <t> </t>
  </si>
  <si>
    <t>``//|b</t>
  </si>
  <si>
    <t>``)!!(</t>
  </si>
  <si>
    <t>  </t>
  </si>
  <si>
    <t> </t>
  </si>
  <si>
    <t>,'//|b</t>
  </si>
  <si>
    <t>,')!!(</t>
  </si>
  <si>
    <t>   </t>
  </si>
  <si>
    <t>  </t>
  </si>
  <si>
    <t>'//|b</t>
  </si>
  <si>
    <t>')!!(</t>
  </si>
  <si>
    <t>  </t>
  </si>
  <si>
    <t> </t>
  </si>
  <si>
    <t>bb</t>
  </si>
  <si>
    <t>\Y/</t>
  </si>
  <si>
    <t></t>
  </si>
  <si>
    <t></t>
  </si>
  <si>
    <t>`|bb</t>
  </si>
  <si>
    <t>`\Y/</t>
  </si>
  <si>
    <t>  </t>
  </si>
  <si>
    <t> </t>
  </si>
  <si>
    <t>``|bb</t>
  </si>
  <si>
    <t>``\Y/</t>
  </si>
  <si>
    <t>  </t>
  </si>
  <si>
    <t> </t>
  </si>
  <si>
    <t>.)|bb</t>
  </si>
  <si>
    <t>.(Y~</t>
  </si>
  <si>
    <t>  </t>
  </si>
  <si>
    <t> </t>
  </si>
  <si>
    <t>'|bb</t>
  </si>
  <si>
    <t>'\Y/</t>
  </si>
  <si>
    <t>  </t>
  </si>
  <si>
    <t> </t>
  </si>
  <si>
    <t>`'|bb</t>
  </si>
  <si>
    <t>`'\Y/</t>
  </si>
  <si>
    <t>   </t>
  </si>
  <si>
    <t>  </t>
  </si>
  <si>
    <t>,)|bb</t>
  </si>
  <si>
    <t>,(Y~</t>
  </si>
  <si>
    <t>  </t>
  </si>
  <si>
    <t> </t>
  </si>
  <si>
    <t>)|bb</t>
  </si>
  <si>
    <t>(Y~</t>
  </si>
  <si>
    <t> </t>
  </si>
  <si>
    <t></t>
  </si>
  <si>
    <t>`)|bb</t>
  </si>
  <si>
    <t>`(Y~</t>
  </si>
  <si>
    <t>  </t>
  </si>
  <si>
    <t> </t>
  </si>
  <si>
    <t>``)|bb</t>
  </si>
  <si>
    <t>``(Y~</t>
  </si>
  <si>
    <t>  </t>
  </si>
  <si>
    <t> </t>
  </si>
  <si>
    <t>,,|(bb</t>
  </si>
  <si>
    <t>,,\Y)</t>
  </si>
  <si>
    <t>  </t>
  </si>
  <si>
    <t> </t>
  </si>
  <si>
    <t>,|(bb</t>
  </si>
  <si>
    <t>,\Y)</t>
  </si>
  <si>
    <t>  </t>
  </si>
  <si>
    <t> </t>
  </si>
  <si>
    <t>|(bb</t>
  </si>
  <si>
    <t>\Y)</t>
  </si>
  <si>
    <t> </t>
  </si>
  <si>
    <t></t>
  </si>
  <si>
    <t>`|(bb</t>
  </si>
  <si>
    <t>`\Y)</t>
  </si>
  <si>
    <t>  </t>
  </si>
  <si>
    <t> </t>
  </si>
  <si>
    <t>.~|bb</t>
  </si>
  <si>
    <t>.)\\Y</t>
  </si>
  <si>
    <t>  </t>
  </si>
  <si>
    <t> </t>
  </si>
  <si>
    <t>,'|(bb</t>
  </si>
  <si>
    <t>,'\Y)</t>
  </si>
  <si>
    <t>   </t>
  </si>
  <si>
    <t>  </t>
  </si>
  <si>
    <t>'|(bb</t>
  </si>
  <si>
    <t>'\Y)</t>
  </si>
  <si>
    <t>  </t>
  </si>
  <si>
    <t> </t>
  </si>
  <si>
    <t>,~|bb</t>
  </si>
  <si>
    <t>,)\\Y</t>
  </si>
  <si>
    <t>  </t>
  </si>
  <si>
    <t> </t>
  </si>
  <si>
    <t>~|bb</t>
  </si>
  <si>
    <t>)\\Y</t>
  </si>
  <si>
    <t> </t>
  </si>
  <si>
    <t></t>
  </si>
  <si>
    <t>,)|(bb</t>
  </si>
  <si>
    <t>,\\Y</t>
  </si>
  <si>
    <t>  </t>
  </si>
  <si>
    <t> </t>
  </si>
  <si>
    <t>)|(bb</t>
  </si>
  <si>
    <t>\\Y</t>
  </si>
  <si>
    <t> </t>
  </si>
  <si>
    <t></t>
  </si>
  <si>
    <t>`)|(bb</t>
  </si>
  <si>
    <t>`\\Y</t>
  </si>
  <si>
    <t>  </t>
  </si>
  <si>
    <t> </t>
  </si>
  <si>
    <t>``)|(bb</t>
  </si>
  <si>
    <t>``\\Y</t>
  </si>
  <si>
    <t>  </t>
  </si>
  <si>
    <t> </t>
  </si>
  <si>
    <t>,')|(bb</t>
  </si>
  <si>
    <t>,'\\Y</t>
  </si>
  <si>
    <t>   </t>
  </si>
  <si>
    <t>  </t>
  </si>
  <si>
    <t>')|(bb</t>
  </si>
  <si>
    <t>'\\Y</t>
  </si>
  <si>
    <t>  </t>
  </si>
  <si>
    <t> </t>
  </si>
  <si>
    <t>)~|bb</t>
  </si>
  <si>
    <t>~Y/</t>
  </si>
  <si>
    <t> </t>
  </si>
  <si>
    <t></t>
  </si>
  <si>
    <t>.~|(bb</t>
  </si>
  <si>
    <t>.(Y(</t>
  </si>
  <si>
    <t>  </t>
  </si>
  <si>
    <t> </t>
  </si>
  <si>
    <t>`.~|(bb</t>
  </si>
  <si>
    <t>`.(Y(</t>
  </si>
  <si>
    <t>   </t>
  </si>
  <si>
    <t>  </t>
  </si>
  <si>
    <t>,,~|(bb</t>
  </si>
  <si>
    <t>,,(Y(</t>
  </si>
  <si>
    <t>  </t>
  </si>
  <si>
    <t> </t>
  </si>
  <si>
    <t>,~|(bb</t>
  </si>
  <si>
    <t>,(Y(</t>
  </si>
  <si>
    <t>  </t>
  </si>
  <si>
    <t> </t>
  </si>
  <si>
    <t>~|(bb</t>
  </si>
  <si>
    <t>(Y(</t>
  </si>
  <si>
    <t> </t>
  </si>
  <si>
    <t></t>
  </si>
  <si>
    <t>`~|(bb</t>
  </si>
  <si>
    <t>`(Y(</t>
  </si>
  <si>
    <t>  </t>
  </si>
  <si>
    <t> </t>
  </si>
  <si>
    <t>,,|~bb</t>
  </si>
  <si>
    <t>,,\Y~</t>
  </si>
  <si>
    <t>  </t>
  </si>
  <si>
    <t> </t>
  </si>
  <si>
    <t>,|~bb</t>
  </si>
  <si>
    <t>,\Y~</t>
  </si>
  <si>
    <t>  </t>
  </si>
  <si>
    <t> </t>
  </si>
  <si>
    <t>|~bb</t>
  </si>
  <si>
    <t>\Y~</t>
  </si>
  <si>
    <t> </t>
  </si>
  <si>
    <t></t>
  </si>
  <si>
    <t>`|~bb</t>
  </si>
  <si>
    <t>`\Y~</t>
  </si>
  <si>
    <t>  </t>
  </si>
  <si>
    <t> </t>
  </si>
  <si>
    <t>~~|bb</t>
  </si>
  <si>
    <t>~Y)</t>
  </si>
  <si>
    <t> </t>
  </si>
  <si>
    <t></t>
  </si>
  <si>
    <t>`~~|bb</t>
  </si>
  <si>
    <t>`~Y)</t>
  </si>
  <si>
    <t>  </t>
  </si>
  <si>
    <t> </t>
  </si>
  <si>
    <t>``~~|bb</t>
  </si>
  <si>
    <t>``~Y)</t>
  </si>
  <si>
    <t>  </t>
  </si>
  <si>
    <t> </t>
  </si>
  <si>
    <t>,./|bb</t>
  </si>
  <si>
    <t>,.Y/</t>
  </si>
  <si>
    <t>   </t>
  </si>
  <si>
    <t>  </t>
  </si>
  <si>
    <t>./|bb</t>
  </si>
  <si>
    <t>.Y/</t>
  </si>
  <si>
    <t>  </t>
  </si>
  <si>
    <t> </t>
  </si>
  <si>
    <t>)|~bb</t>
  </si>
  <si>
    <t>(Y</t>
  </si>
  <si>
    <t> </t>
  </si>
  <si>
    <t></t>
  </si>
  <si>
    <t>,,/|bb</t>
  </si>
  <si>
    <t>,,Y/</t>
  </si>
  <si>
    <t>  </t>
  </si>
  <si>
    <t> </t>
  </si>
  <si>
    <t>,/|bb</t>
  </si>
  <si>
    <t>,Y/</t>
  </si>
  <si>
    <t>  </t>
  </si>
  <si>
    <t> </t>
  </si>
  <si>
    <t>/|bb</t>
  </si>
  <si>
    <t>Y/</t>
  </si>
  <si>
    <t> </t>
  </si>
  <si>
    <t></t>
  </si>
  <si>
    <t>`/|bb</t>
  </si>
  <si>
    <t>`Y/</t>
  </si>
  <si>
    <t>  </t>
  </si>
  <si>
    <t> </t>
  </si>
  <si>
    <t>``/|bb</t>
  </si>
  <si>
    <t>``Y/</t>
  </si>
  <si>
    <t>  </t>
  </si>
  <si>
    <t> </t>
  </si>
  <si>
    <t>.)/|bb</t>
  </si>
  <si>
    <t>.)Y)</t>
  </si>
  <si>
    <t>  </t>
  </si>
  <si>
    <t> </t>
  </si>
  <si>
    <t>'/|bb</t>
  </si>
  <si>
    <t>'Y/</t>
  </si>
  <si>
    <t>  </t>
  </si>
  <si>
    <t> </t>
  </si>
  <si>
    <t>`'/|bb</t>
  </si>
  <si>
    <t>`'Y/</t>
  </si>
  <si>
    <t>   </t>
  </si>
  <si>
    <t>  </t>
  </si>
  <si>
    <t>,,)/|bb</t>
  </si>
  <si>
    <t>,,)Y)</t>
  </si>
  <si>
    <t>  </t>
  </si>
  <si>
    <t> </t>
  </si>
  <si>
    <t>,)/|bb</t>
  </si>
  <si>
    <t>,)Y)</t>
  </si>
  <si>
    <t>  </t>
  </si>
  <si>
    <t> </t>
  </si>
  <si>
    <t>)/|bb</t>
  </si>
  <si>
    <t>)Y)</t>
  </si>
  <si>
    <t> </t>
  </si>
  <si>
    <t></t>
  </si>
  <si>
    <t>,.|)bb</t>
  </si>
  <si>
    <t>,.Y)</t>
  </si>
  <si>
    <t>   </t>
  </si>
  <si>
    <t>  </t>
  </si>
  <si>
    <t>.|)bb</t>
  </si>
  <si>
    <t>.Y)</t>
  </si>
  <si>
    <t>  </t>
  </si>
  <si>
    <t> </t>
  </si>
  <si>
    <t>`.|)bb</t>
  </si>
  <si>
    <t>`.Y)</t>
  </si>
  <si>
    <t>   </t>
  </si>
  <si>
    <t>  </t>
  </si>
  <si>
    <t>,,|)bb</t>
  </si>
  <si>
    <t>,,Y)</t>
  </si>
  <si>
    <t>  </t>
  </si>
  <si>
    <t> </t>
  </si>
  <si>
    <t>,|)bb</t>
  </si>
  <si>
    <t>,Y)</t>
  </si>
  <si>
    <t>  </t>
  </si>
  <si>
    <t> </t>
  </si>
  <si>
    <t>|)bb</t>
  </si>
  <si>
    <t>Y)</t>
  </si>
  <si>
    <t> </t>
  </si>
  <si>
    <t></t>
  </si>
  <si>
    <t>`|)bb</t>
  </si>
  <si>
    <t>`Y)</t>
  </si>
  <si>
    <t>  </t>
  </si>
  <si>
    <t> </t>
  </si>
  <si>
    <t>``|)bb</t>
  </si>
  <si>
    <t>``Y)</t>
  </si>
  <si>
    <t>  </t>
  </si>
  <si>
    <t> </t>
  </si>
  <si>
    <t>,'|)bb</t>
  </si>
  <si>
    <t>,'Y)</t>
  </si>
  <si>
    <t>   </t>
  </si>
  <si>
    <t>  </t>
  </si>
  <si>
    <t>'|)bb</t>
  </si>
  <si>
    <t>'Y)</t>
  </si>
  <si>
    <t>  </t>
  </si>
  <si>
    <t> </t>
  </si>
  <si>
    <t>`'|)bb</t>
  </si>
  <si>
    <t>`'Y)</t>
  </si>
  <si>
    <t>   </t>
  </si>
  <si>
    <t>  </t>
  </si>
  <si>
    <t>,)|)bb</t>
  </si>
  <si>
    <t>,)\Y</t>
  </si>
  <si>
    <t>  </t>
  </si>
  <si>
    <t> </t>
  </si>
  <si>
    <t>)|)bb</t>
  </si>
  <si>
    <t>)\Y</t>
  </si>
  <si>
    <t> </t>
  </si>
  <si>
    <t></t>
  </si>
  <si>
    <t>.(|bb</t>
  </si>
  <si>
    <t>.)Y~</t>
  </si>
  <si>
    <t>  </t>
  </si>
  <si>
    <t> </t>
  </si>
  <si>
    <t>|\bb</t>
  </si>
  <si>
    <t>\Y</t>
  </si>
  <si>
    <t> </t>
  </si>
  <si>
    <t></t>
  </si>
  <si>
    <t>`|\bb</t>
  </si>
  <si>
    <t>`\Y</t>
  </si>
  <si>
    <t>  </t>
  </si>
  <si>
    <t> </t>
  </si>
  <si>
    <t>,(|bb</t>
  </si>
  <si>
    <t>,)Y~</t>
  </si>
  <si>
    <t>  </t>
  </si>
  <si>
    <t> </t>
  </si>
  <si>
    <t>(|bb</t>
  </si>
  <si>
    <t>)Y~</t>
  </si>
  <si>
    <t> </t>
  </si>
  <si>
    <t></t>
  </si>
  <si>
    <t>`(|bb</t>
  </si>
  <si>
    <t>`)Y~</t>
  </si>
  <si>
    <t>  </t>
  </si>
  <si>
    <t> </t>
  </si>
  <si>
    <t>``(|bb</t>
  </si>
  <si>
    <t>``)Y~</t>
  </si>
  <si>
    <t>  </t>
  </si>
  <si>
    <t> </t>
  </si>
  <si>
    <t>,'(|bb</t>
  </si>
  <si>
    <t>,')Y~</t>
  </si>
  <si>
    <t>   </t>
  </si>
  <si>
    <t>  </t>
  </si>
  <si>
    <t>'(|bb</t>
  </si>
  <si>
    <t>')Y~</t>
  </si>
  <si>
    <t>  </t>
  </si>
  <si>
    <t> </t>
  </si>
  <si>
    <t>,~|)bb</t>
  </si>
  <si>
    <t>,~~Y</t>
  </si>
  <si>
    <t>  </t>
  </si>
  <si>
    <t> </t>
  </si>
  <si>
    <t>~|)bb</t>
  </si>
  <si>
    <t>~~Y</t>
  </si>
  <si>
    <t> </t>
  </si>
  <si>
    <t></t>
  </si>
  <si>
    <t>`~|)bb</t>
  </si>
  <si>
    <t>`~~Y</t>
  </si>
  <si>
    <t>  </t>
  </si>
  <si>
    <t> </t>
  </si>
  <si>
    <t>,.(|(bb</t>
  </si>
  <si>
    <t>,.~Y(</t>
  </si>
  <si>
    <t>   </t>
  </si>
  <si>
    <t>  </t>
  </si>
  <si>
    <t>.(|(bb</t>
  </si>
  <si>
    <t>.~Y(</t>
  </si>
  <si>
    <t>  </t>
  </si>
  <si>
    <t> </t>
  </si>
  <si>
    <t>'~|)bb</t>
  </si>
  <si>
    <t>'~~Y</t>
  </si>
  <si>
    <t>  </t>
  </si>
  <si>
    <t> </t>
  </si>
  <si>
    <t>/|~bb</t>
  </si>
  <si>
    <t>Y~</t>
  </si>
  <si>
    <t> </t>
  </si>
  <si>
    <t></t>
  </si>
  <si>
    <t>,,(|(bb</t>
  </si>
  <si>
    <t>,,~Y(</t>
  </si>
  <si>
    <t>  </t>
  </si>
  <si>
    <t> </t>
  </si>
  <si>
    <t>,(|(bb</t>
  </si>
  <si>
    <t>,~Y(</t>
  </si>
  <si>
    <t>  </t>
  </si>
  <si>
    <t> </t>
  </si>
  <si>
    <t>(|(bb</t>
  </si>
  <si>
    <t>~Y(</t>
  </si>
  <si>
    <t> </t>
  </si>
  <si>
    <t></t>
  </si>
  <si>
    <t>`(|(bb</t>
  </si>
  <si>
    <t>`~Y(</t>
  </si>
  <si>
    <t>  </t>
  </si>
  <si>
    <t> </t>
  </si>
  <si>
    <t>~|\bb</t>
  </si>
  <si>
    <t>)~Y</t>
  </si>
  <si>
    <t> </t>
  </si>
  <si>
    <t></t>
  </si>
  <si>
    <t>,.//|bb</t>
  </si>
  <si>
    <t>,.)Y(</t>
  </si>
  <si>
    <t>   </t>
  </si>
  <si>
    <t>  </t>
  </si>
  <si>
    <t>.//|bb</t>
  </si>
  <si>
    <t>.)Y(</t>
  </si>
  <si>
    <t>  </t>
  </si>
  <si>
    <t> </t>
  </si>
  <si>
    <t>`.//|bb</t>
  </si>
  <si>
    <t>`.)Y(</t>
  </si>
  <si>
    <t>   </t>
  </si>
  <si>
    <t>  </t>
  </si>
  <si>
    <t>,,//|bb</t>
  </si>
  <si>
    <t>,,)Y(</t>
  </si>
  <si>
    <t>  </t>
  </si>
  <si>
    <t> </t>
  </si>
  <si>
    <t>,//|bb</t>
  </si>
  <si>
    <t>,)Y(</t>
  </si>
  <si>
    <t>  </t>
  </si>
  <si>
    <t> </t>
  </si>
  <si>
    <t>//|bb</t>
  </si>
  <si>
    <t>)Y(</t>
  </si>
  <si>
    <t> </t>
  </si>
  <si>
    <t></t>
  </si>
  <si>
    <t>`//|bb</t>
  </si>
  <si>
    <t>`)Y(</t>
  </si>
  <si>
    <t>  </t>
  </si>
  <si>
    <t> </t>
  </si>
  <si>
    <t>``//|bb</t>
  </si>
  <si>
    <t>``)Y(</t>
  </si>
  <si>
    <t>  </t>
  </si>
  <si>
    <t> </t>
  </si>
  <si>
    <t>,'//|bb</t>
  </si>
  <si>
    <t>,')Y(</t>
  </si>
  <si>
    <t>   </t>
  </si>
  <si>
    <t>  </t>
  </si>
  <si>
    <t>'//|bb</t>
  </si>
  <si>
    <t>')Y(</t>
  </si>
  <si>
    <t>  </t>
  </si>
  <si>
    <t> 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</si>
</sst>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"/>
  </numFmts>
  <fonts count="1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i/>
      <sz val="10.0"/>
      <color theme="1"/>
      <name val="Arial"/>
    </font>
    <font>
      <sz val="30.0"/>
      <color theme="1"/>
      <name val="Bravura text"/>
    </font>
    <font/>
    <font>
      <u/>
      <sz val="10.0"/>
      <color rgb="FF0000FF"/>
      <name val="Arial"/>
    </font>
    <font>
      <u/>
      <sz val="10.0"/>
      <color rgb="FF0000FF"/>
      <name val="Arial"/>
    </font>
    <font>
      <i/>
      <sz val="10.0"/>
      <color rgb="FF000000"/>
      <name val="Arial"/>
    </font>
    <font>
      <sz val="10.0"/>
      <color rgb="FFFFFFFF"/>
      <name val="Arial"/>
    </font>
    <font>
      <sz val="10.0"/>
      <name val="Arial"/>
    </font>
    <font>
      <sz val="3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2" fillId="4" fontId="2" numFmtId="164" xfId="0" applyAlignment="1" applyBorder="1" applyFont="1" applyNumberForma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2" fillId="5" fontId="2" numFmtId="164" xfId="0" applyAlignment="1" applyBorder="1" applyFont="1" applyNumberFormat="1">
      <alignment horizontal="center" vertical="center"/>
    </xf>
    <xf borderId="2" fillId="6" fontId="2" numFmtId="0" xfId="0" applyAlignment="1" applyBorder="1" applyFill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2" fillId="6" fontId="2" numFmtId="164" xfId="0" applyAlignment="1" applyBorder="1" applyFont="1" applyNumberFormat="1">
      <alignment horizontal="center" vertical="center"/>
    </xf>
    <xf borderId="2" fillId="7" fontId="2" numFmtId="164" xfId="0" applyAlignment="1" applyBorder="1" applyFill="1" applyFont="1" applyNumberFormat="1">
      <alignment horizontal="center" vertical="center"/>
    </xf>
    <xf borderId="3" fillId="2" fontId="3" numFmtId="0" xfId="0" applyAlignment="1" applyBorder="1" applyFont="1">
      <alignment horizontal="center" readingOrder="0"/>
    </xf>
    <xf borderId="4" fillId="0" fontId="6" numFmtId="0" xfId="0" applyBorder="1" applyFont="1"/>
    <xf borderId="5" fillId="0" fontId="6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3" fillId="2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right" vertical="center"/>
    </xf>
    <xf borderId="3" fillId="2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/>
    </xf>
    <xf borderId="0" fillId="0" fontId="7" numFmtId="0" xfId="0" applyAlignment="1" applyFont="1">
      <alignment vertical="top"/>
    </xf>
    <xf borderId="2" fillId="8" fontId="8" numFmtId="0" xfId="0" applyAlignment="1" applyBorder="1" applyFill="1" applyFont="1">
      <alignment horizontal="left"/>
    </xf>
    <xf borderId="0" fillId="0" fontId="9" numFmtId="0" xfId="0" applyFont="1"/>
    <xf borderId="0" fillId="0" fontId="0" numFmtId="0" xfId="0" applyFont="1"/>
    <xf borderId="0" fillId="0" fontId="10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right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left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1" numFmtId="165" xfId="0" applyAlignment="1" applyFont="1" applyNumberFormat="1">
      <alignment horizontal="center" shrinkToFit="0" wrapText="1"/>
    </xf>
    <xf borderId="0" fillId="0" fontId="2" numFmtId="165" xfId="0" applyAlignment="1" applyFont="1" applyNumberFormat="1">
      <alignment horizontal="left"/>
    </xf>
    <xf borderId="0" fillId="0" fontId="2" numFmtId="1" xfId="0" applyAlignment="1" applyFont="1" applyNumberFormat="1">
      <alignment horizontal="right"/>
    </xf>
    <xf borderId="0" fillId="9" fontId="2" numFmtId="0" xfId="0" applyAlignment="1" applyFill="1" applyFont="1">
      <alignment horizontal="right"/>
    </xf>
    <xf borderId="0" fillId="9" fontId="2" numFmtId="165" xfId="0" applyAlignment="1" applyFont="1" applyNumberFormat="1">
      <alignment horizontal="left"/>
    </xf>
    <xf borderId="2" fillId="9" fontId="2" numFmtId="165" xfId="0" applyAlignment="1" applyBorder="1" applyFont="1" applyNumberFormat="1">
      <alignment horizontal="right"/>
    </xf>
    <xf borderId="2" fillId="9" fontId="2" numFmtId="165" xfId="0" applyAlignment="1" applyBorder="1" applyFont="1" applyNumberFormat="1">
      <alignment horizontal="left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horizontal="left" readingOrder="0"/>
    </xf>
    <xf borderId="0" fillId="10" fontId="2" numFmtId="0" xfId="0" applyAlignment="1" applyFill="1" applyFont="1">
      <alignment horizontal="right"/>
    </xf>
    <xf borderId="0" fillId="10" fontId="0" numFmtId="165" xfId="0" applyAlignment="1" applyFont="1" applyNumberFormat="1">
      <alignment horizontal="left" readingOrder="0"/>
    </xf>
    <xf borderId="0" fillId="10" fontId="0" numFmtId="0" xfId="0" applyAlignment="1" applyFont="1">
      <alignment readingOrder="0"/>
    </xf>
    <xf borderId="0" fillId="10" fontId="0" numFmtId="0" xfId="0" applyFont="1"/>
    <xf borderId="0" fillId="10" fontId="2" numFmtId="165" xfId="0" applyAlignment="1" applyFont="1" applyNumberFormat="1">
      <alignment horizontal="left"/>
    </xf>
    <xf borderId="0" fillId="10" fontId="0" numFmtId="0" xfId="0" applyAlignment="1" applyFont="1">
      <alignment horizontal="right" readingOrder="0"/>
    </xf>
    <xf borderId="0" fillId="0" fontId="1" numFmtId="49" xfId="0" applyFont="1" applyNumberFormat="1"/>
    <xf borderId="0" fillId="0" fontId="2" numFmtId="49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quotePrefix="1"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4FFFFF"/>
          <bgColor rgb="FF4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um.sagittal.org/viewtopic.php?f=16&amp;t=429" TargetMode="External"/><Relationship Id="rId2" Type="http://schemas.openxmlformats.org/officeDocument/2006/relationships/hyperlink" Target="http://sagittal.org/SagittalJI.gi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1.0" topLeftCell="V1" activePane="topRight" state="frozen"/>
      <selection activeCell="W2" sqref="W2" pane="topRight"/>
    </sheetView>
  </sheetViews>
  <sheetFormatPr customHeight="1" defaultColWidth="14.43" defaultRowHeight="15.0"/>
  <cols>
    <col customWidth="1" min="1" max="1" width="2.86"/>
    <col customWidth="1" min="2" max="2" width="10.57"/>
    <col customWidth="1" min="3" max="19" width="3.86"/>
    <col customWidth="1" min="20" max="20" width="6.71"/>
    <col customWidth="1" min="21" max="21" width="21.71"/>
    <col customWidth="1" min="22" max="22" width="2.86"/>
    <col customWidth="1" min="23" max="28" width="8.0"/>
    <col customWidth="1" min="29" max="29" width="2.86"/>
    <col customWidth="1" min="30" max="35" width="8.0"/>
    <col customWidth="1" min="36" max="36" width="2.86"/>
    <col customWidth="1" min="37" max="42" width="8.0"/>
    <col customWidth="1" min="43" max="43" width="2.86"/>
    <col customWidth="1" min="44" max="49" width="8.0"/>
    <col customWidth="1" min="50" max="50" width="2.86"/>
    <col customWidth="1" min="51" max="51" width="13.43"/>
    <col customWidth="1" min="52" max="52" width="2.86"/>
  </cols>
  <sheetData>
    <row r="1" ht="12.75" customHeight="1">
      <c r="A1" s="1"/>
      <c r="B1" s="1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ht="12.75" customHeight="1">
      <c r="A2" s="1"/>
      <c r="B2" s="3" t="s">
        <v>0</v>
      </c>
      <c r="T2" s="2"/>
      <c r="U2" s="4" t="s">
        <v>1</v>
      </c>
      <c r="V2" s="5"/>
      <c r="W2" s="5" t="s">
        <v>2</v>
      </c>
      <c r="AC2" s="5"/>
      <c r="AD2" s="5" t="s">
        <v>3</v>
      </c>
      <c r="AJ2" s="5"/>
      <c r="AK2" s="6" t="s">
        <v>4</v>
      </c>
      <c r="AQ2" s="5"/>
      <c r="AR2" s="5" t="s">
        <v>5</v>
      </c>
      <c r="AX2" s="5"/>
      <c r="AY2" s="7" t="s">
        <v>6</v>
      </c>
      <c r="AZ2" s="2"/>
    </row>
    <row r="3" ht="12.75" customHeight="1">
      <c r="A3" s="8"/>
      <c r="T3" s="2"/>
      <c r="U3" s="4" t="s">
        <v>7</v>
      </c>
      <c r="V3" s="9"/>
      <c r="W3" s="9" t="s">
        <v>8</v>
      </c>
      <c r="AC3" s="9"/>
      <c r="AD3" s="9" t="s">
        <v>9</v>
      </c>
      <c r="AJ3" s="9"/>
      <c r="AK3" s="9" t="s">
        <v>10</v>
      </c>
      <c r="AQ3" s="9"/>
      <c r="AR3" s="9" t="s">
        <v>11</v>
      </c>
      <c r="AX3" s="9"/>
      <c r="AZ3" s="2"/>
    </row>
    <row r="4" ht="12.75" customHeight="1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  <c r="U4" s="4" t="s">
        <v>12</v>
      </c>
      <c r="V4" s="9"/>
      <c r="W4" s="9">
        <v>17.0</v>
      </c>
      <c r="AC4" s="9"/>
      <c r="AD4" s="9">
        <v>23.0</v>
      </c>
      <c r="AJ4" s="9"/>
      <c r="AK4" s="9">
        <v>23.0</v>
      </c>
      <c r="AQ4" s="9"/>
      <c r="AR4" s="9">
        <v>47.0</v>
      </c>
      <c r="AX4" s="9"/>
      <c r="AZ4" s="2"/>
    </row>
    <row r="5" ht="12.75" customHeight="1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  <c r="U5" s="4" t="s">
        <v>13</v>
      </c>
      <c r="V5" s="9"/>
      <c r="W5" s="9">
        <v>5.41</v>
      </c>
      <c r="AC5" s="9"/>
      <c r="AD5" s="9">
        <v>2.42</v>
      </c>
      <c r="AJ5" s="9"/>
      <c r="AK5" s="9">
        <v>1.96</v>
      </c>
      <c r="AQ5" s="9"/>
      <c r="AR5" s="9">
        <v>0.49</v>
      </c>
      <c r="AX5" s="9"/>
      <c r="AZ5" s="2"/>
    </row>
    <row r="6" ht="12.75" customHeight="1">
      <c r="A6" s="8"/>
      <c r="B6" s="10" t="s">
        <v>14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 t="s">
        <v>15</v>
      </c>
      <c r="V6" s="9"/>
      <c r="W6" s="9" t="s">
        <v>16</v>
      </c>
      <c r="AC6" s="9"/>
      <c r="AD6" s="9" t="s">
        <v>16</v>
      </c>
      <c r="AJ6" s="9"/>
      <c r="AK6" s="9" t="s">
        <v>17</v>
      </c>
      <c r="AQ6" s="9"/>
      <c r="AR6" s="9" t="s">
        <v>18</v>
      </c>
      <c r="AX6" s="9"/>
      <c r="AZ6" s="2"/>
    </row>
    <row r="7" ht="12.75" customHeight="1">
      <c r="A7" s="8"/>
      <c r="B7" s="8" t="s">
        <v>19</v>
      </c>
      <c r="C7" s="11">
        <v>3.0</v>
      </c>
      <c r="D7" s="11">
        <v>5.0</v>
      </c>
      <c r="E7" s="11">
        <v>7.0</v>
      </c>
      <c r="F7" s="11">
        <v>11.0</v>
      </c>
      <c r="G7" s="11">
        <v>13.0</v>
      </c>
      <c r="H7" s="11">
        <v>17.0</v>
      </c>
      <c r="I7" s="11">
        <v>19.0</v>
      </c>
      <c r="J7" s="11">
        <v>23.0</v>
      </c>
      <c r="K7" s="11">
        <v>29.0</v>
      </c>
      <c r="L7" s="11">
        <v>31.0</v>
      </c>
      <c r="M7" s="11">
        <v>37.0</v>
      </c>
      <c r="N7" s="11">
        <v>41.0</v>
      </c>
      <c r="O7" s="5">
        <v>43.0</v>
      </c>
      <c r="P7" s="5">
        <v>47.0</v>
      </c>
      <c r="Q7" s="5">
        <v>53.0</v>
      </c>
      <c r="R7" s="5">
        <v>59.0</v>
      </c>
      <c r="S7" s="5">
        <v>61.0</v>
      </c>
      <c r="T7" s="2"/>
      <c r="U7" s="9"/>
      <c r="V7" s="9"/>
      <c r="W7" s="5" t="s">
        <v>20</v>
      </c>
      <c r="Y7" s="5" t="s">
        <v>21</v>
      </c>
      <c r="AA7" s="12" t="s">
        <v>22</v>
      </c>
      <c r="AB7" s="13" t="s">
        <v>23</v>
      </c>
      <c r="AC7" s="5"/>
      <c r="AD7" s="5" t="s">
        <v>20</v>
      </c>
      <c r="AF7" s="5" t="s">
        <v>21</v>
      </c>
      <c r="AH7" s="12" t="s">
        <v>22</v>
      </c>
      <c r="AI7" s="13" t="s">
        <v>23</v>
      </c>
      <c r="AJ7" s="5"/>
      <c r="AK7" s="5" t="s">
        <v>20</v>
      </c>
      <c r="AM7" s="5" t="s">
        <v>21</v>
      </c>
      <c r="AO7" s="12" t="s">
        <v>22</v>
      </c>
      <c r="AP7" s="13" t="s">
        <v>23</v>
      </c>
      <c r="AQ7" s="5"/>
      <c r="AR7" s="5" t="s">
        <v>20</v>
      </c>
      <c r="AT7" s="5" t="s">
        <v>21</v>
      </c>
      <c r="AV7" s="12" t="s">
        <v>22</v>
      </c>
      <c r="AW7" s="13" t="s">
        <v>23</v>
      </c>
      <c r="AX7" s="9"/>
      <c r="AZ7" s="2"/>
    </row>
    <row r="8" ht="12.75" customHeight="1">
      <c r="A8" s="8"/>
      <c r="B8" s="14" t="s">
        <v>24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6">
        <v>0.0</v>
      </c>
      <c r="I8" s="16">
        <v>0.0</v>
      </c>
      <c r="J8" s="15">
        <v>0.0</v>
      </c>
      <c r="K8" s="15">
        <v>0.0</v>
      </c>
      <c r="L8" s="16">
        <v>0.0</v>
      </c>
      <c r="M8" s="16">
        <v>0.0</v>
      </c>
      <c r="N8" s="16">
        <v>0.0</v>
      </c>
      <c r="O8" s="16">
        <v>0.0</v>
      </c>
      <c r="P8" s="15">
        <v>0.0</v>
      </c>
      <c r="Q8" s="16">
        <v>0.0</v>
      </c>
      <c r="R8" s="16">
        <v>0.0</v>
      </c>
      <c r="S8" s="16">
        <v>0.0</v>
      </c>
      <c r="T8" s="2"/>
      <c r="U8" s="9"/>
      <c r="V8" s="9"/>
      <c r="W8" s="5" t="s">
        <v>25</v>
      </c>
      <c r="X8" s="5" t="s">
        <v>26</v>
      </c>
      <c r="Y8" s="5" t="s">
        <v>25</v>
      </c>
      <c r="Z8" s="5" t="s">
        <v>26</v>
      </c>
      <c r="AC8" s="5"/>
      <c r="AD8" s="5" t="s">
        <v>25</v>
      </c>
      <c r="AE8" s="5" t="s">
        <v>26</v>
      </c>
      <c r="AF8" s="5" t="s">
        <v>25</v>
      </c>
      <c r="AG8" s="5" t="s">
        <v>26</v>
      </c>
      <c r="AJ8" s="5"/>
      <c r="AK8" s="5" t="s">
        <v>25</v>
      </c>
      <c r="AL8" s="5" t="s">
        <v>26</v>
      </c>
      <c r="AM8" s="5" t="s">
        <v>25</v>
      </c>
      <c r="AN8" s="5" t="s">
        <v>26</v>
      </c>
      <c r="AQ8" s="5"/>
      <c r="AR8" s="5" t="s">
        <v>25</v>
      </c>
      <c r="AS8" s="5" t="s">
        <v>26</v>
      </c>
      <c r="AT8" s="5" t="s">
        <v>25</v>
      </c>
      <c r="AU8" s="5" t="s">
        <v>26</v>
      </c>
      <c r="AX8" s="9"/>
      <c r="AZ8" s="2"/>
    </row>
    <row r="9" ht="36.0" customHeight="1">
      <c r="A9" s="5"/>
      <c r="B9" s="10" t="s">
        <v>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7" t="str">
        <f>CONCATENATE(VLOOKUP(Calculator!$H6,Key!$A$2:$E$982,2,FALSE),Calculator!$B6)</f>
        <v> C</v>
      </c>
      <c r="X9" s="17" t="str">
        <f>CONCATENATE(VLOOKUP(Calculator!$H6,Key!$A$2:$E$982,3,FALSE),Calculator!$B6)</f>
        <v> C</v>
      </c>
      <c r="Y9" s="18" t="str">
        <f>CONCATENATE(VLOOKUP(Calculator!$H6,Key!$A$2:$E$982,4,FALSE),Calculator!$C6)</f>
        <v> </v>
      </c>
      <c r="Z9" s="18" t="str">
        <f>CONCATENATE(VLOOKUP(Calculator!$H6,Key!$A$2:$E$982,5,FALSE),Calculator!$C6)</f>
        <v> </v>
      </c>
      <c r="AA9" s="17">
        <f>Calculator!$AB6</f>
        <v>0</v>
      </c>
      <c r="AB9" s="19">
        <f>Calculator!$L6</f>
        <v>0</v>
      </c>
      <c r="AC9" s="3"/>
      <c r="AD9" s="20" t="str">
        <f>CONCATENATE(VLOOKUP(Calculator!$M6,Key!$A$2:$E$982,2,FALSE),Calculator!$B6)</f>
        <v> C</v>
      </c>
      <c r="AE9" s="20" t="str">
        <f>CONCATENATE(VLOOKUP(Calculator!$M6,Key!$A$2:$E$982,3,FALSE),Calculator!$B6)</f>
        <v> C</v>
      </c>
      <c r="AF9" s="21" t="str">
        <f>CONCATENATE(VLOOKUP(Calculator!$M6,Key!$A$2:$E$982,4,FALSE),Calculator!$C6)</f>
        <v> </v>
      </c>
      <c r="AG9" s="21" t="str">
        <f>CONCATENATE(VLOOKUP(Calculator!$M6,Key!$A$2:$E$982,5,FALSE),Calculator!$C6)</f>
        <v> </v>
      </c>
      <c r="AH9" s="20">
        <f>Calculator!$AB6</f>
        <v>0</v>
      </c>
      <c r="AI9" s="22">
        <f>Calculator!$Q6</f>
        <v>0</v>
      </c>
      <c r="AJ9" s="3"/>
      <c r="AK9" s="23" t="str">
        <f>CONCATENATE(VLOOKUP(Calculator!$R6,Key!$A$2:$E$982,2,FALSE),Calculator!$B6)</f>
        <v> C</v>
      </c>
      <c r="AL9" s="23" t="str">
        <f>CONCATENATE(VLOOKUP(Calculator!$R6,Key!$A$2:$E$982,3,FALSE),Calculator!$B6)</f>
        <v> C</v>
      </c>
      <c r="AM9" s="24" t="str">
        <f>CONCATENATE(VLOOKUP(Calculator!$R6,Key!$A$2:$E$982,4,FALSE),Calculator!$C6)</f>
        <v> </v>
      </c>
      <c r="AN9" s="24" t="str">
        <f>CONCATENATE(VLOOKUP(Calculator!$R6,Key!$A$2:$E$982,5,FALSE),Calculator!$C6)</f>
        <v> </v>
      </c>
      <c r="AO9" s="23">
        <f>Calculator!$AB6</f>
        <v>0</v>
      </c>
      <c r="AP9" s="25">
        <f>Calculator!$V6</f>
        <v>0</v>
      </c>
      <c r="AQ9" s="3"/>
      <c r="AR9" s="26" t="str">
        <f>CONCATENATE(VLOOKUP(Calculator!$W6,Key!$A$2:$E$982,2,FALSE),Calculator!$B6)</f>
        <v> C</v>
      </c>
      <c r="AS9" s="26" t="str">
        <f>CONCATENATE(VLOOKUP(Calculator!$W6,Key!$A$2:$E$982,3,FALSE),Calculator!$B6)</f>
        <v> C</v>
      </c>
      <c r="AT9" s="27" t="str">
        <f>CONCATENATE(VLOOKUP(Calculator!$W6,Key!$A$2:$E$982,4,FALSE),Calculator!$C6)</f>
        <v> </v>
      </c>
      <c r="AU9" s="27" t="str">
        <f>CONCATENATE(VLOOKUP(Calculator!$W6,Key!$A$2:$E$982,5,FALSE),Calculator!$C6)</f>
        <v> </v>
      </c>
      <c r="AV9" s="26">
        <f>Calculator!$AB6</f>
        <v>0</v>
      </c>
      <c r="AW9" s="28">
        <f>Calculator!$AA6</f>
        <v>0</v>
      </c>
      <c r="AX9" s="3"/>
      <c r="AY9" s="29" t="str">
        <f>Calculator!$G6</f>
        <v/>
      </c>
      <c r="AZ9" s="2"/>
    </row>
    <row r="10" ht="36.0" customHeight="1">
      <c r="A10" s="14"/>
      <c r="B10" s="2"/>
      <c r="C10" s="30">
        <v>1.0</v>
      </c>
      <c r="D10" s="31"/>
      <c r="E10" s="32"/>
      <c r="F10" s="1" t="s">
        <v>28</v>
      </c>
      <c r="J10" s="2"/>
      <c r="K10" s="2"/>
      <c r="L10" s="1"/>
      <c r="M10" s="14" t="s">
        <v>29</v>
      </c>
      <c r="N10" s="33">
        <f>Calculator!AG5</f>
        <v>0</v>
      </c>
      <c r="P10" s="34" t="s">
        <v>30</v>
      </c>
      <c r="Q10" s="1"/>
      <c r="R10" s="1"/>
      <c r="S10" s="2"/>
      <c r="T10" s="2"/>
      <c r="U10" s="1"/>
      <c r="V10" s="1"/>
      <c r="W10" s="17" t="str">
        <f>CONCATENATE(VLOOKUP(Calculator!$H7,Key!$A$2:$E$982,2,FALSE),Calculator!$B7)</f>
        <v>/|bbD</v>
      </c>
      <c r="X10" s="17" t="str">
        <f>CONCATENATE(VLOOKUP(Calculator!$H7,Key!$A$2:$E$982,3,FALSE),Calculator!$B7)</f>
        <v>Y/D</v>
      </c>
      <c r="Y10" s="18" t="str">
        <f>CONCATENATE(VLOOKUP(Calculator!$H7,Key!$A$2:$E$982,4,FALSE),Calculator!$C7)</f>
        <v>  </v>
      </c>
      <c r="Z10" s="18" t="str">
        <f>CONCATENATE(VLOOKUP(Calculator!$H7,Key!$A$2:$E$982,5,FALSE),Calculator!$C7)</f>
        <v> </v>
      </c>
      <c r="AA10" s="17">
        <f>Calculator!$AB7</f>
        <v>-12</v>
      </c>
      <c r="AB10" s="19">
        <f>Calculator!$L7</f>
        <v>1.953720788</v>
      </c>
      <c r="AC10" s="3"/>
      <c r="AD10" s="20" t="str">
        <f>CONCATENATE(VLOOKUP(Calculator!$M7,Key!$A$2:$E$982,2,FALSE),Calculator!$B7)</f>
        <v>)/|bbD</v>
      </c>
      <c r="AE10" s="20" t="str">
        <f>CONCATENATE(VLOOKUP(Calculator!$M7,Key!$A$2:$E$982,3,FALSE),Calculator!$B7)</f>
        <v>)Y)D</v>
      </c>
      <c r="AF10" s="21" t="str">
        <f>CONCATENATE(VLOOKUP(Calculator!$M7,Key!$A$2:$E$982,4,FALSE),Calculator!$C7)</f>
        <v>  </v>
      </c>
      <c r="AG10" s="21" t="str">
        <f>CONCATENATE(VLOOKUP(Calculator!$M7,Key!$A$2:$E$982,5,FALSE),Calculator!$C7)</f>
        <v> </v>
      </c>
      <c r="AH10" s="20">
        <f>Calculator!$AB7</f>
        <v>-12</v>
      </c>
      <c r="AI10" s="22">
        <f>Calculator!$Q7</f>
        <v>1.424297941</v>
      </c>
      <c r="AJ10" s="3"/>
      <c r="AK10" s="23" t="str">
        <f>CONCATENATE(VLOOKUP(Calculator!$R7,Key!$A$2:$E$982,2,FALSE),Calculator!$B7)</f>
        <v>'/|bbD</v>
      </c>
      <c r="AL10" s="23" t="str">
        <f>CONCATENATE(VLOOKUP(Calculator!$R7,Key!$A$2:$E$982,3,FALSE),Calculator!$B7)</f>
        <v>'Y/D</v>
      </c>
      <c r="AM10" s="24" t="str">
        <f>CONCATENATE(VLOOKUP(Calculator!$R7,Key!$A$2:$E$982,4,FALSE),Calculator!$C7)</f>
        <v>   </v>
      </c>
      <c r="AN10" s="24" t="str">
        <f>CONCATENATE(VLOOKUP(Calculator!$R7,Key!$A$2:$E$982,5,FALSE),Calculator!$C7)</f>
        <v>  </v>
      </c>
      <c r="AO10" s="23">
        <f>Calculator!$AB7</f>
        <v>-12</v>
      </c>
      <c r="AP10" s="25">
        <f>Calculator!$V7</f>
        <v>0</v>
      </c>
      <c r="AQ10" s="3"/>
      <c r="AR10" s="26" t="str">
        <f>CONCATENATE(VLOOKUP(Calculator!$W7,Key!$A$2:$E$982,2,FALSE),Calculator!$B7)</f>
        <v>'/|bbD</v>
      </c>
      <c r="AS10" s="26" t="str">
        <f>CONCATENATE(VLOOKUP(Calculator!$W7,Key!$A$2:$E$982,3,FALSE),Calculator!$B7)</f>
        <v>'Y/D</v>
      </c>
      <c r="AT10" s="27" t="str">
        <f>CONCATENATE(VLOOKUP(Calculator!$W7,Key!$A$2:$E$982,4,FALSE),Calculator!$C7)</f>
        <v>   </v>
      </c>
      <c r="AU10" s="27" t="str">
        <f>CONCATENATE(VLOOKUP(Calculator!$W7,Key!$A$2:$E$982,5,FALSE),Calculator!$C7)</f>
        <v>  </v>
      </c>
      <c r="AV10" s="26">
        <f>Calculator!$AB7</f>
        <v>-12</v>
      </c>
      <c r="AW10" s="28">
        <f>Calculator!$AA7</f>
        <v>0</v>
      </c>
      <c r="AX10" s="3"/>
      <c r="AY10" s="29">
        <f>Calculator!$G7</f>
        <v>23.46001038</v>
      </c>
      <c r="AZ10" s="2"/>
    </row>
    <row r="11" ht="36.0" customHeight="1">
      <c r="A11" s="2"/>
      <c r="B11" s="2"/>
      <c r="C11" s="35">
        <v>1.0</v>
      </c>
      <c r="D11" s="31"/>
      <c r="E11" s="32"/>
      <c r="F11" s="36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1"/>
      <c r="W11" s="17" t="str">
        <f>CONCATENATE(VLOOKUP(Calculator!$H8,Key!$A$2:$E$982,2,FALSE),Calculator!$B8)</f>
        <v> </v>
      </c>
      <c r="X11" s="17" t="str">
        <f>CONCATENATE(VLOOKUP(Calculator!$H8,Key!$A$2:$E$982,3,FALSE),Calculator!$B8)</f>
        <v> </v>
      </c>
      <c r="Y11" s="18" t="str">
        <f>CONCATENATE(VLOOKUP(Calculator!$H8,Key!$A$2:$E$982,4,FALSE),Calculator!$C8)</f>
        <v/>
      </c>
      <c r="Z11" s="18" t="str">
        <f>CONCATENATE(VLOOKUP(Calculator!$H8,Key!$A$2:$E$982,5,FALSE),Calculator!$C8)</f>
        <v/>
      </c>
      <c r="AA11" s="17" t="str">
        <f>Calculator!$AB8</f>
        <v/>
      </c>
      <c r="AB11" s="19" t="str">
        <f>Calculator!$L8</f>
        <v/>
      </c>
      <c r="AC11" s="3"/>
      <c r="AD11" s="20" t="str">
        <f>CONCATENATE(VLOOKUP(Calculator!$M8,Key!$A$2:$E$982,2,FALSE),Calculator!$B8)</f>
        <v> </v>
      </c>
      <c r="AE11" s="20" t="str">
        <f>CONCATENATE(VLOOKUP(Calculator!$M8,Key!$A$2:$E$982,3,FALSE),Calculator!$B8)</f>
        <v> </v>
      </c>
      <c r="AF11" s="21" t="str">
        <f>CONCATENATE(VLOOKUP(Calculator!$M8,Key!$A$2:$E$982,4,FALSE),Calculator!$C8)</f>
        <v/>
      </c>
      <c r="AG11" s="21" t="str">
        <f>CONCATENATE(VLOOKUP(Calculator!$M8,Key!$A$2:$E$982,5,FALSE),Calculator!$C8)</f>
        <v/>
      </c>
      <c r="AH11" s="20" t="str">
        <f>Calculator!$AB8</f>
        <v/>
      </c>
      <c r="AI11" s="22" t="str">
        <f>Calculator!$Q8</f>
        <v/>
      </c>
      <c r="AJ11" s="3"/>
      <c r="AK11" s="23" t="str">
        <f>CONCATENATE(VLOOKUP(Calculator!$R8,Key!$A$2:$E$982,2,FALSE),Calculator!$B8)</f>
        <v> </v>
      </c>
      <c r="AL11" s="23" t="str">
        <f>CONCATENATE(VLOOKUP(Calculator!$R8,Key!$A$2:$E$982,3,FALSE),Calculator!$B8)</f>
        <v> </v>
      </c>
      <c r="AM11" s="24" t="str">
        <f>CONCATENATE(VLOOKUP(Calculator!$R8,Key!$A$2:$E$982,4,FALSE),Calculator!$C8)</f>
        <v/>
      </c>
      <c r="AN11" s="24" t="str">
        <f>CONCATENATE(VLOOKUP(Calculator!$R8,Key!$A$2:$E$982,5,FALSE),Calculator!$C8)</f>
        <v/>
      </c>
      <c r="AO11" s="23" t="str">
        <f>Calculator!$AB8</f>
        <v/>
      </c>
      <c r="AP11" s="25" t="str">
        <f>Calculator!$V8</f>
        <v/>
      </c>
      <c r="AQ11" s="3"/>
      <c r="AR11" s="26" t="str">
        <f>CONCATENATE(VLOOKUP(Calculator!$W8,Key!$A$2:$E$982,2,FALSE),Calculator!$B8)</f>
        <v> </v>
      </c>
      <c r="AS11" s="26" t="str">
        <f>CONCATENATE(VLOOKUP(Calculator!$W8,Key!$A$2:$E$982,3,FALSE),Calculator!$B8)</f>
        <v> </v>
      </c>
      <c r="AT11" s="27" t="str">
        <f>CONCATENATE(VLOOKUP(Calculator!$W8,Key!$A$2:$E$982,4,FALSE),Calculator!$C8)</f>
        <v/>
      </c>
      <c r="AU11" s="27" t="str">
        <f>CONCATENATE(VLOOKUP(Calculator!$W8,Key!$A$2:$E$982,5,FALSE),Calculator!$C8)</f>
        <v/>
      </c>
      <c r="AV11" s="26" t="str">
        <f>Calculator!$AB8</f>
        <v/>
      </c>
      <c r="AW11" s="28" t="str">
        <f>Calculator!$AA8</f>
        <v/>
      </c>
      <c r="AX11" s="3"/>
      <c r="AY11" s="29" t="str">
        <f>Calculator!$G8</f>
        <v/>
      </c>
      <c r="AZ11" s="2"/>
    </row>
    <row r="12" ht="36.0" customHeight="1">
      <c r="A12" s="4"/>
      <c r="B12" s="10" t="s">
        <v>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4"/>
      <c r="O12" s="5"/>
      <c r="P12" s="34"/>
      <c r="Q12" s="2"/>
      <c r="R12" s="2"/>
      <c r="S12" s="2"/>
      <c r="T12" s="2"/>
      <c r="U12" s="1"/>
      <c r="V12" s="1"/>
      <c r="W12" s="17" t="str">
        <f>CONCATENATE(VLOOKUP(Calculator!$H9,Key!$A$2:$E$982,2,FALSE),Calculator!$B9)</f>
        <v> </v>
      </c>
      <c r="X12" s="17" t="str">
        <f>CONCATENATE(VLOOKUP(Calculator!$H9,Key!$A$2:$E$982,3,FALSE),Calculator!$B9)</f>
        <v> </v>
      </c>
      <c r="Y12" s="18" t="str">
        <f>CONCATENATE(VLOOKUP(Calculator!$H9,Key!$A$2:$E$982,4,FALSE),Calculator!$C9)</f>
        <v/>
      </c>
      <c r="Z12" s="18" t="str">
        <f>CONCATENATE(VLOOKUP(Calculator!$H9,Key!$A$2:$E$982,5,FALSE),Calculator!$C9)</f>
        <v/>
      </c>
      <c r="AA12" s="17" t="str">
        <f>Calculator!$AB9</f>
        <v/>
      </c>
      <c r="AB12" s="19" t="str">
        <f>Calculator!$L9</f>
        <v/>
      </c>
      <c r="AC12" s="3"/>
      <c r="AD12" s="20" t="str">
        <f>CONCATENATE(VLOOKUP(Calculator!$M9,Key!$A$2:$E$982,2,FALSE),Calculator!$B9)</f>
        <v> </v>
      </c>
      <c r="AE12" s="20" t="str">
        <f>CONCATENATE(VLOOKUP(Calculator!$M9,Key!$A$2:$E$982,3,FALSE),Calculator!$B9)</f>
        <v> </v>
      </c>
      <c r="AF12" s="21" t="str">
        <f>CONCATENATE(VLOOKUP(Calculator!$M9,Key!$A$2:$E$982,4,FALSE),Calculator!$C9)</f>
        <v/>
      </c>
      <c r="AG12" s="21" t="str">
        <f>CONCATENATE(VLOOKUP(Calculator!$M9,Key!$A$2:$E$982,5,FALSE),Calculator!$C9)</f>
        <v/>
      </c>
      <c r="AH12" s="20" t="str">
        <f>Calculator!$AB9</f>
        <v/>
      </c>
      <c r="AI12" s="22" t="str">
        <f>Calculator!$Q9</f>
        <v/>
      </c>
      <c r="AJ12" s="3"/>
      <c r="AK12" s="23" t="str">
        <f>CONCATENATE(VLOOKUP(Calculator!$R9,Key!$A$2:$E$982,2,FALSE),Calculator!$B9)</f>
        <v> </v>
      </c>
      <c r="AL12" s="23" t="str">
        <f>CONCATENATE(VLOOKUP(Calculator!$R9,Key!$A$2:$E$982,3,FALSE),Calculator!$B9)</f>
        <v> </v>
      </c>
      <c r="AM12" s="24" t="str">
        <f>CONCATENATE(VLOOKUP(Calculator!$R9,Key!$A$2:$E$982,4,FALSE),Calculator!$C9)</f>
        <v/>
      </c>
      <c r="AN12" s="24" t="str">
        <f>CONCATENATE(VLOOKUP(Calculator!$R9,Key!$A$2:$E$982,5,FALSE),Calculator!$C9)</f>
        <v/>
      </c>
      <c r="AO12" s="23" t="str">
        <f>Calculator!$AB9</f>
        <v/>
      </c>
      <c r="AP12" s="25" t="str">
        <f>Calculator!$V9</f>
        <v/>
      </c>
      <c r="AQ12" s="3"/>
      <c r="AR12" s="26" t="str">
        <f>CONCATENATE(VLOOKUP(Calculator!$W9,Key!$A$2:$E$982,2,FALSE),Calculator!$B9)</f>
        <v> </v>
      </c>
      <c r="AS12" s="26" t="str">
        <f>CONCATENATE(VLOOKUP(Calculator!$W9,Key!$A$2:$E$982,3,FALSE),Calculator!$B9)</f>
        <v> </v>
      </c>
      <c r="AT12" s="27" t="str">
        <f>CONCATENATE(VLOOKUP(Calculator!$W9,Key!$A$2:$E$982,4,FALSE),Calculator!$C9)</f>
        <v/>
      </c>
      <c r="AU12" s="27" t="str">
        <f>CONCATENATE(VLOOKUP(Calculator!$W9,Key!$A$2:$E$982,5,FALSE),Calculator!$C9)</f>
        <v/>
      </c>
      <c r="AV12" s="26" t="str">
        <f>Calculator!$AB9</f>
        <v/>
      </c>
      <c r="AW12" s="28" t="str">
        <f>Calculator!$AA9</f>
        <v/>
      </c>
      <c r="AX12" s="3"/>
      <c r="AY12" s="29" t="str">
        <f>Calculator!$G9</f>
        <v/>
      </c>
      <c r="AZ12" s="2"/>
    </row>
    <row r="13" ht="36.0" customHeight="1">
      <c r="A13" s="5"/>
      <c r="B13" s="37" t="s">
        <v>33</v>
      </c>
      <c r="C13" s="38" t="s">
        <v>34</v>
      </c>
      <c r="D13" s="31"/>
      <c r="E13" s="3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"/>
      <c r="V13" s="1"/>
      <c r="W13" s="17" t="str">
        <f>CONCATENATE(VLOOKUP(Calculator!$H10,Key!$A$2:$E$982,2,FALSE),Calculator!$B10)</f>
        <v> </v>
      </c>
      <c r="X13" s="17" t="str">
        <f>CONCATENATE(VLOOKUP(Calculator!$H10,Key!$A$2:$E$982,3,FALSE),Calculator!$B10)</f>
        <v> </v>
      </c>
      <c r="Y13" s="18" t="str">
        <f>CONCATENATE(VLOOKUP(Calculator!$H10,Key!$A$2:$E$982,4,FALSE),Calculator!$C10)</f>
        <v/>
      </c>
      <c r="Z13" s="18" t="str">
        <f>CONCATENATE(VLOOKUP(Calculator!$H10,Key!$A$2:$E$982,5,FALSE),Calculator!$C10)</f>
        <v/>
      </c>
      <c r="AA13" s="17" t="str">
        <f>Calculator!$AB10</f>
        <v/>
      </c>
      <c r="AB13" s="19" t="str">
        <f>Calculator!$L10</f>
        <v/>
      </c>
      <c r="AC13" s="3"/>
      <c r="AD13" s="20" t="str">
        <f>CONCATENATE(VLOOKUP(Calculator!$M10,Key!$A$2:$E$982,2,FALSE),Calculator!$B10)</f>
        <v> </v>
      </c>
      <c r="AE13" s="20" t="str">
        <f>CONCATENATE(VLOOKUP(Calculator!$M10,Key!$A$2:$E$982,3,FALSE),Calculator!$B10)</f>
        <v> </v>
      </c>
      <c r="AF13" s="21" t="str">
        <f>CONCATENATE(VLOOKUP(Calculator!$M10,Key!$A$2:$E$982,4,FALSE),Calculator!$C10)</f>
        <v/>
      </c>
      <c r="AG13" s="21" t="str">
        <f>CONCATENATE(VLOOKUP(Calculator!$M10,Key!$A$2:$E$982,5,FALSE),Calculator!$C10)</f>
        <v/>
      </c>
      <c r="AH13" s="20" t="str">
        <f>Calculator!$AB10</f>
        <v/>
      </c>
      <c r="AI13" s="22" t="str">
        <f>Calculator!$Q10</f>
        <v/>
      </c>
      <c r="AJ13" s="3"/>
      <c r="AK13" s="23" t="str">
        <f>CONCATENATE(VLOOKUP(Calculator!$R10,Key!$A$2:$E$982,2,FALSE),Calculator!$B10)</f>
        <v> </v>
      </c>
      <c r="AL13" s="23" t="str">
        <f>CONCATENATE(VLOOKUP(Calculator!$R10,Key!$A$2:$E$982,3,FALSE),Calculator!$B10)</f>
        <v> </v>
      </c>
      <c r="AM13" s="24" t="str">
        <f>CONCATENATE(VLOOKUP(Calculator!$R10,Key!$A$2:$E$982,4,FALSE),Calculator!$C10)</f>
        <v/>
      </c>
      <c r="AN13" s="24" t="str">
        <f>CONCATENATE(VLOOKUP(Calculator!$R10,Key!$A$2:$E$982,5,FALSE),Calculator!$C10)</f>
        <v/>
      </c>
      <c r="AO13" s="23" t="str">
        <f>Calculator!$AB10</f>
        <v/>
      </c>
      <c r="AP13" s="25" t="str">
        <f>Calculator!$V10</f>
        <v/>
      </c>
      <c r="AQ13" s="3"/>
      <c r="AR13" s="26" t="str">
        <f>CONCATENATE(VLOOKUP(Calculator!$W10,Key!$A$2:$E$982,2,FALSE),Calculator!$B10)</f>
        <v> </v>
      </c>
      <c r="AS13" s="26" t="str">
        <f>CONCATENATE(VLOOKUP(Calculator!$W10,Key!$A$2:$E$982,3,FALSE),Calculator!$B10)</f>
        <v> </v>
      </c>
      <c r="AT13" s="27" t="str">
        <f>CONCATENATE(VLOOKUP(Calculator!$W10,Key!$A$2:$E$982,4,FALSE),Calculator!$C10)</f>
        <v/>
      </c>
      <c r="AU13" s="27" t="str">
        <f>CONCATENATE(VLOOKUP(Calculator!$W10,Key!$A$2:$E$982,5,FALSE),Calculator!$C10)</f>
        <v/>
      </c>
      <c r="AV13" s="26" t="str">
        <f>Calculator!$AB10</f>
        <v/>
      </c>
      <c r="AW13" s="28" t="str">
        <f>Calculator!$AA10</f>
        <v/>
      </c>
      <c r="AX13" s="3"/>
      <c r="AY13" s="29" t="str">
        <f>Calculator!$G10</f>
        <v/>
      </c>
      <c r="AZ13" s="2"/>
    </row>
    <row r="14" ht="36.0" customHeight="1">
      <c r="A14" s="5"/>
      <c r="B14" s="2"/>
      <c r="C14" s="2" t="s">
        <v>35</v>
      </c>
      <c r="D14" s="2"/>
      <c r="E14" s="2"/>
      <c r="F14" s="2"/>
      <c r="G14" s="2"/>
      <c r="H14" s="2"/>
      <c r="I14" s="2"/>
      <c r="J14" s="39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1"/>
      <c r="W14" s="17" t="str">
        <f>CONCATENATE(VLOOKUP(Calculator!$H11,Key!$A$2:$E$982,2,FALSE),Calculator!$B11)</f>
        <v> </v>
      </c>
      <c r="X14" s="17" t="str">
        <f>CONCATENATE(VLOOKUP(Calculator!$H11,Key!$A$2:$E$982,3,FALSE),Calculator!$B11)</f>
        <v> </v>
      </c>
      <c r="Y14" s="18" t="str">
        <f>CONCATENATE(VLOOKUP(Calculator!$H11,Key!$A$2:$E$982,4,FALSE),Calculator!$C11)</f>
        <v/>
      </c>
      <c r="Z14" s="18" t="str">
        <f>CONCATENATE(VLOOKUP(Calculator!$H11,Key!$A$2:$E$982,5,FALSE),Calculator!$C11)</f>
        <v/>
      </c>
      <c r="AA14" s="17" t="str">
        <f>Calculator!$AB11</f>
        <v/>
      </c>
      <c r="AB14" s="19" t="str">
        <f>Calculator!$L11</f>
        <v/>
      </c>
      <c r="AC14" s="3"/>
      <c r="AD14" s="20" t="str">
        <f>CONCATENATE(VLOOKUP(Calculator!$M11,Key!$A$2:$E$982,2,FALSE),Calculator!$B11)</f>
        <v> </v>
      </c>
      <c r="AE14" s="20" t="str">
        <f>CONCATENATE(VLOOKUP(Calculator!$M11,Key!$A$2:$E$982,3,FALSE),Calculator!$B11)</f>
        <v> </v>
      </c>
      <c r="AF14" s="21" t="str">
        <f>CONCATENATE(VLOOKUP(Calculator!$M11,Key!$A$2:$E$982,4,FALSE),Calculator!$C11)</f>
        <v/>
      </c>
      <c r="AG14" s="21" t="str">
        <f>CONCATENATE(VLOOKUP(Calculator!$M11,Key!$A$2:$E$982,5,FALSE),Calculator!$C11)</f>
        <v/>
      </c>
      <c r="AH14" s="20" t="str">
        <f>Calculator!$AB11</f>
        <v/>
      </c>
      <c r="AI14" s="22" t="str">
        <f>Calculator!$Q11</f>
        <v/>
      </c>
      <c r="AJ14" s="3"/>
      <c r="AK14" s="23" t="str">
        <f>CONCATENATE(VLOOKUP(Calculator!$R11,Key!$A$2:$E$982,2,FALSE),Calculator!$B11)</f>
        <v> </v>
      </c>
      <c r="AL14" s="23" t="str">
        <f>CONCATENATE(VLOOKUP(Calculator!$R11,Key!$A$2:$E$982,3,FALSE),Calculator!$B11)</f>
        <v> </v>
      </c>
      <c r="AM14" s="24" t="str">
        <f>CONCATENATE(VLOOKUP(Calculator!$R11,Key!$A$2:$E$982,4,FALSE),Calculator!$C11)</f>
        <v/>
      </c>
      <c r="AN14" s="24" t="str">
        <f>CONCATENATE(VLOOKUP(Calculator!$R11,Key!$A$2:$E$982,5,FALSE),Calculator!$C11)</f>
        <v/>
      </c>
      <c r="AO14" s="23" t="str">
        <f>Calculator!$AB11</f>
        <v/>
      </c>
      <c r="AP14" s="25" t="str">
        <f>Calculator!$V11</f>
        <v/>
      </c>
      <c r="AQ14" s="3"/>
      <c r="AR14" s="26" t="str">
        <f>CONCATENATE(VLOOKUP(Calculator!$W11,Key!$A$2:$E$982,2,FALSE),Calculator!$B11)</f>
        <v> </v>
      </c>
      <c r="AS14" s="26" t="str">
        <f>CONCATENATE(VLOOKUP(Calculator!$W11,Key!$A$2:$E$982,3,FALSE),Calculator!$B11)</f>
        <v> </v>
      </c>
      <c r="AT14" s="27" t="str">
        <f>CONCATENATE(VLOOKUP(Calculator!$W11,Key!$A$2:$E$982,4,FALSE),Calculator!$C11)</f>
        <v/>
      </c>
      <c r="AU14" s="27" t="str">
        <f>CONCATENATE(VLOOKUP(Calculator!$W11,Key!$A$2:$E$982,5,FALSE),Calculator!$C11)</f>
        <v/>
      </c>
      <c r="AV14" s="26" t="str">
        <f>Calculator!$AB11</f>
        <v/>
      </c>
      <c r="AW14" s="28" t="str">
        <f>Calculator!$AA11</f>
        <v/>
      </c>
      <c r="AX14" s="3"/>
      <c r="AY14" s="29" t="str">
        <f>Calculator!$G11</f>
        <v/>
      </c>
      <c r="AZ14" s="2"/>
    </row>
    <row r="15" ht="36.0" customHeight="1">
      <c r="A15" s="5"/>
      <c r="B15" s="2"/>
      <c r="C15" s="40" t="s">
        <v>36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1"/>
      <c r="W15" s="17" t="str">
        <f>CONCATENATE(VLOOKUP(Calculator!$H12,Key!$A$2:$E$982,2,FALSE),Calculator!$B12)</f>
        <v>\!#B</v>
      </c>
      <c r="X15" s="17" t="str">
        <f>CONCATENATE(VLOOKUP(Calculator!$H12,Key!$A$2:$E$982,3,FALSE),Calculator!$B12)</f>
        <v>||\B</v>
      </c>
      <c r="Y15" s="18" t="str">
        <f>CONCATENATE(VLOOKUP(Calculator!$H12,Key!$A$2:$E$982,4,FALSE),Calculator!$C12)</f>
        <v>  </v>
      </c>
      <c r="Z15" s="18" t="str">
        <f>CONCATENATE(VLOOKUP(Calculator!$H12,Key!$A$2:$E$982,5,FALSE),Calculator!$C12)</f>
        <v> </v>
      </c>
      <c r="AA15" s="17">
        <f>Calculator!$AB12</f>
        <v>12</v>
      </c>
      <c r="AB15" s="19">
        <f>Calculator!$L12</f>
        <v>1.953720788</v>
      </c>
      <c r="AC15" s="3"/>
      <c r="AD15" s="20" t="str">
        <f>CONCATENATE(VLOOKUP(Calculator!$M12,Key!$A$2:$E$982,2,FALSE),Calculator!$B12)</f>
        <v>)\!#B</v>
      </c>
      <c r="AE15" s="20" t="str">
        <f>CONCATENATE(VLOOKUP(Calculator!$M12,Key!$A$2:$E$982,3,FALSE),Calculator!$B12)</f>
        <v>)||)B</v>
      </c>
      <c r="AF15" s="21" t="str">
        <f>CONCATENATE(VLOOKUP(Calculator!$M12,Key!$A$2:$E$982,4,FALSE),Calculator!$C12)</f>
        <v>  </v>
      </c>
      <c r="AG15" s="21" t="str">
        <f>CONCATENATE(VLOOKUP(Calculator!$M12,Key!$A$2:$E$982,5,FALSE),Calculator!$C12)</f>
        <v> </v>
      </c>
      <c r="AH15" s="20">
        <f>Calculator!$AB12</f>
        <v>12</v>
      </c>
      <c r="AI15" s="22">
        <f>Calculator!$Q12</f>
        <v>1.424297941</v>
      </c>
      <c r="AJ15" s="3"/>
      <c r="AK15" s="23" t="str">
        <f>CONCATENATE(VLOOKUP(Calculator!$R12,Key!$A$2:$E$982,2,FALSE),Calculator!$B12)</f>
        <v>.\!#B</v>
      </c>
      <c r="AL15" s="23" t="str">
        <f>CONCATENATE(VLOOKUP(Calculator!$R12,Key!$A$2:$E$982,3,FALSE),Calculator!$B12)</f>
        <v>.||\B</v>
      </c>
      <c r="AM15" s="24" t="str">
        <f>CONCATENATE(VLOOKUP(Calculator!$R12,Key!$A$2:$E$982,4,FALSE),Calculator!$C12)</f>
        <v>   </v>
      </c>
      <c r="AN15" s="24" t="str">
        <f>CONCATENATE(VLOOKUP(Calculator!$R12,Key!$A$2:$E$982,5,FALSE),Calculator!$C12)</f>
        <v>  </v>
      </c>
      <c r="AO15" s="23">
        <f>Calculator!$AB12</f>
        <v>12</v>
      </c>
      <c r="AP15" s="25">
        <f>Calculator!$V12</f>
        <v>0</v>
      </c>
      <c r="AQ15" s="3"/>
      <c r="AR15" s="26" t="str">
        <f>CONCATENATE(VLOOKUP(Calculator!$W12,Key!$A$2:$E$982,2,FALSE),Calculator!$B12)</f>
        <v>.\!#B</v>
      </c>
      <c r="AS15" s="26" t="str">
        <f>CONCATENATE(VLOOKUP(Calculator!$W12,Key!$A$2:$E$982,3,FALSE),Calculator!$B12)</f>
        <v>.||\B</v>
      </c>
      <c r="AT15" s="27" t="str">
        <f>CONCATENATE(VLOOKUP(Calculator!$W12,Key!$A$2:$E$982,4,FALSE),Calculator!$C12)</f>
        <v>   </v>
      </c>
      <c r="AU15" s="27" t="str">
        <f>CONCATENATE(VLOOKUP(Calculator!$W12,Key!$A$2:$E$982,5,FALSE),Calculator!$C12)</f>
        <v>  </v>
      </c>
      <c r="AV15" s="26">
        <f>Calculator!$AB12</f>
        <v>12</v>
      </c>
      <c r="AW15" s="28">
        <f>Calculator!$AA12</f>
        <v>0</v>
      </c>
      <c r="AX15" s="3"/>
      <c r="AY15" s="29">
        <f>Calculator!$G12</f>
        <v>-23.46001038</v>
      </c>
      <c r="AZ15" s="2"/>
    </row>
    <row r="16" ht="13.5" customHeight="1">
      <c r="A16" s="1"/>
      <c r="B16" s="2"/>
      <c r="C16" s="2" t="s">
        <v>37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ht="13.5" customHeight="1">
      <c r="A17" s="1"/>
      <c r="B17" s="2"/>
      <c r="C17" s="4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0"/>
      <c r="V17" s="10"/>
      <c r="W17" s="2"/>
      <c r="X17" s="10"/>
      <c r="Y17" s="10"/>
      <c r="Z17" s="10"/>
      <c r="AA17" s="10"/>
      <c r="AB17" s="10"/>
      <c r="AC17" s="2"/>
      <c r="AD17" s="42" t="s">
        <v>39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42" t="s">
        <v>40</v>
      </c>
      <c r="AS17" s="2"/>
      <c r="AT17" s="2"/>
      <c r="AU17" s="2"/>
      <c r="AV17" s="2"/>
      <c r="AW17" s="2"/>
      <c r="AX17" s="2"/>
      <c r="AY17" s="2"/>
      <c r="AZ17" s="2"/>
    </row>
    <row r="18" ht="13.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42" t="s">
        <v>41</v>
      </c>
      <c r="AS18" s="2"/>
      <c r="AT18" s="2"/>
      <c r="AU18" s="2"/>
      <c r="AV18" s="2"/>
      <c r="AW18" s="2"/>
      <c r="AX18" s="2"/>
      <c r="AY18" s="2"/>
      <c r="AZ18" s="2"/>
    </row>
    <row r="19" ht="13.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42" t="s">
        <v>42</v>
      </c>
      <c r="AS19" s="2"/>
      <c r="AT19" s="2"/>
      <c r="AU19" s="2"/>
      <c r="AV19" s="2"/>
      <c r="AW19" s="2"/>
      <c r="AX19" s="2"/>
      <c r="AY19" s="2"/>
      <c r="AZ19" s="2"/>
    </row>
    <row r="20" ht="13.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43"/>
      <c r="AS20" s="2"/>
      <c r="AT20" s="2"/>
      <c r="AU20" s="2"/>
      <c r="AV20" s="2"/>
      <c r="AW20" s="2"/>
      <c r="AX20" s="2"/>
      <c r="AY20" s="2"/>
      <c r="AZ20" s="2"/>
    </row>
  </sheetData>
  <mergeCells count="44">
    <mergeCell ref="AK2:AP2"/>
    <mergeCell ref="AK3:AP3"/>
    <mergeCell ref="W3:AB3"/>
    <mergeCell ref="W4:AB4"/>
    <mergeCell ref="AD4:AI4"/>
    <mergeCell ref="AK4:AP4"/>
    <mergeCell ref="W2:AB2"/>
    <mergeCell ref="W5:AB5"/>
    <mergeCell ref="AD5:AI5"/>
    <mergeCell ref="AK5:AP5"/>
    <mergeCell ref="AR5:AW5"/>
    <mergeCell ref="AR6:AW6"/>
    <mergeCell ref="W7:X7"/>
    <mergeCell ref="Y7:Z7"/>
    <mergeCell ref="AD3:AI3"/>
    <mergeCell ref="W6:AB6"/>
    <mergeCell ref="AD6:AI6"/>
    <mergeCell ref="C10:E10"/>
    <mergeCell ref="F10:I10"/>
    <mergeCell ref="N10:O10"/>
    <mergeCell ref="C11:E11"/>
    <mergeCell ref="F11:I11"/>
    <mergeCell ref="C13:E13"/>
    <mergeCell ref="B2:S3"/>
    <mergeCell ref="AD2:AI2"/>
    <mergeCell ref="AR2:AW2"/>
    <mergeCell ref="AY2:AY8"/>
    <mergeCell ref="AR3:AW3"/>
    <mergeCell ref="AR4:AW4"/>
    <mergeCell ref="AK6:AP6"/>
    <mergeCell ref="AA7:AA8"/>
    <mergeCell ref="AB7:AB8"/>
    <mergeCell ref="AD7:AE7"/>
    <mergeCell ref="AF7:AG7"/>
    <mergeCell ref="AH7:AH8"/>
    <mergeCell ref="AI7:AI8"/>
    <mergeCell ref="AK7:AL7"/>
    <mergeCell ref="AM7:AN7"/>
    <mergeCell ref="AO7:AO8"/>
    <mergeCell ref="AP7:AP8"/>
    <mergeCell ref="AR7:AS7"/>
    <mergeCell ref="AT7:AU7"/>
    <mergeCell ref="AV7:AV8"/>
    <mergeCell ref="AW7:AW8"/>
  </mergeCells>
  <conditionalFormatting sqref="W1:AZ20">
    <cfRule type="expression" dxfId="0" priority="1">
      <formula>ISERROR(W1)</formula>
    </cfRule>
  </conditionalFormatting>
  <conditionalFormatting sqref="C8:S8">
    <cfRule type="cellIs" dxfId="1" priority="2" operator="notEqual">
      <formula>0</formula>
    </cfRule>
  </conditionalFormatting>
  <conditionalFormatting sqref="C11:E11 C10:E10">
    <cfRule type="cellIs" dxfId="1" priority="3" operator="notEqual">
      <formula>1</formula>
    </cfRule>
  </conditionalFormatting>
  <hyperlinks>
    <hyperlink r:id="rId1" ref="C15"/>
    <hyperlink r:id="rId2" ref="C17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1.14"/>
    <col customWidth="1" min="3" max="3" width="24.0"/>
    <col customWidth="1" min="4" max="5" width="10.29"/>
    <col customWidth="1" min="6" max="6" width="9.29"/>
    <col customWidth="1" min="7" max="7" width="9.86"/>
    <col customWidth="1" min="8" max="8" width="9.29"/>
    <col customWidth="1" min="9" max="10" width="7.86"/>
    <col customWidth="1" min="11" max="11" width="12.86"/>
    <col customWidth="1" min="12" max="12" width="7.71"/>
    <col customWidth="1" min="13" max="13" width="8.71"/>
    <col customWidth="1" min="14" max="15" width="7.86"/>
    <col customWidth="1" min="16" max="16" width="12.86"/>
    <col customWidth="1" min="17" max="17" width="7.71"/>
    <col customWidth="1" min="18" max="20" width="9.71"/>
    <col customWidth="1" min="21" max="21" width="12.86"/>
    <col customWidth="1" min="22" max="22" width="7.71"/>
    <col customWidth="1" min="23" max="25" width="8.43"/>
    <col customWidth="1" min="26" max="26" width="12.86"/>
    <col customWidth="1" min="27" max="27" width="7.71"/>
    <col customWidth="1" min="28" max="28" width="9.71"/>
    <col customWidth="1" min="29" max="29" width="2.43"/>
    <col customWidth="1" min="30" max="30" width="21.71"/>
    <col customWidth="1" min="31" max="31" width="16.0"/>
    <col customWidth="1" min="32" max="32" width="2.71"/>
    <col customWidth="1" min="34" max="34" width="15.57"/>
    <col customWidth="1" min="35" max="35" width="2.43"/>
  </cols>
  <sheetData>
    <row r="1" ht="15.0" customHeight="1">
      <c r="A1" s="4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14" t="s">
        <v>44</v>
      </c>
      <c r="AF1" s="4"/>
      <c r="AG1" s="5" t="s">
        <v>45</v>
      </c>
      <c r="AI1" s="4"/>
      <c r="AJ1" s="14" t="s">
        <v>46</v>
      </c>
    </row>
    <row r="2" ht="15.0" customHeight="1">
      <c r="A2" s="34" t="s">
        <v>47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5"/>
      <c r="AC2" s="45"/>
      <c r="AD2" s="46">
        <f>(LOG(3,2)*7-11)*1200</f>
        <v>113.6850061</v>
      </c>
      <c r="AE2" s="4" t="s">
        <v>48</v>
      </c>
      <c r="AF2" s="4"/>
      <c r="AG2" s="2">
        <f>(3^UI!$C$8)*(5^UI!$D$8)*(7^UI!$E$8)*(11^UI!$F$8)*(13^UI!$G$8)*(17^UI!$H$8)*(19^UI!$I$8)*(23^UI!$J$8)*(29^UI!$K$8)*(31^UI!$L$8)*(37^UI!$M$8)*(41^UI!$N$8)*(43^UI!$O$8)*(47^UI!$P$8)*(53^UI!$Q$8)*(59^UI!$R$8)*(61^UI!$S$8)</f>
        <v>1</v>
      </c>
      <c r="AH2" s="4" t="s">
        <v>49</v>
      </c>
      <c r="AI2" s="4"/>
      <c r="AJ2" s="4">
        <f>UI!$C$8+(FIND(UI!$C$13&amp;REPT(" ",3-LEN(UI!$C$13)),$A$1)-46)/3</f>
        <v>0</v>
      </c>
      <c r="AK2" s="4" t="s">
        <v>50</v>
      </c>
    </row>
    <row r="3" ht="15.0" customHeight="1">
      <c r="A3" s="4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/>
      <c r="AA3" s="4"/>
      <c r="AB3" s="45"/>
      <c r="AC3" s="45"/>
      <c r="AD3" s="46">
        <f>Boundaries!N154+0.000000001</f>
        <v>68.57250822</v>
      </c>
      <c r="AE3" s="4" t="s">
        <v>51</v>
      </c>
      <c r="AF3" s="4"/>
      <c r="AG3" s="2">
        <f>UI!$C$10/UI!$C$11</f>
        <v>1</v>
      </c>
      <c r="AH3" s="4" t="s">
        <v>52</v>
      </c>
      <c r="AI3" s="4"/>
      <c r="AJ3" s="4"/>
      <c r="AK3" s="4"/>
    </row>
    <row r="4" ht="15.0" customHeight="1">
      <c r="A4" s="47" t="s">
        <v>53</v>
      </c>
      <c r="B4" s="48" t="s">
        <v>54</v>
      </c>
      <c r="C4" s="48" t="s">
        <v>55</v>
      </c>
      <c r="D4" s="48" t="s">
        <v>56</v>
      </c>
      <c r="E4" s="48" t="s">
        <v>57</v>
      </c>
      <c r="F4" s="48" t="s">
        <v>58</v>
      </c>
      <c r="G4" s="48" t="s">
        <v>59</v>
      </c>
      <c r="H4" s="12" t="s">
        <v>2</v>
      </c>
      <c r="M4" s="12" t="s">
        <v>60</v>
      </c>
      <c r="R4" s="49" t="s">
        <v>4</v>
      </c>
      <c r="W4" s="12" t="s">
        <v>61</v>
      </c>
      <c r="AB4" s="48" t="s">
        <v>62</v>
      </c>
      <c r="AC4" s="4"/>
      <c r="AD4" s="46">
        <f>AD$3/AD$2</f>
        <v>0.6031798792</v>
      </c>
      <c r="AE4" s="4" t="s">
        <v>63</v>
      </c>
      <c r="AF4" s="4"/>
      <c r="AG4" s="2">
        <f>AG2*AG3</f>
        <v>1</v>
      </c>
      <c r="AH4" s="4" t="s">
        <v>64</v>
      </c>
      <c r="AI4" s="4"/>
      <c r="AJ4" s="4"/>
      <c r="AK4" s="4"/>
    </row>
    <row r="5" ht="15.0" customHeight="1">
      <c r="H5" s="12" t="s">
        <v>65</v>
      </c>
      <c r="I5" s="12" t="s">
        <v>66</v>
      </c>
      <c r="J5" s="12" t="s">
        <v>67</v>
      </c>
      <c r="K5" s="12" t="s">
        <v>68</v>
      </c>
      <c r="L5" s="12" t="s">
        <v>69</v>
      </c>
      <c r="M5" s="12" t="s">
        <v>65</v>
      </c>
      <c r="N5" s="12" t="s">
        <v>66</v>
      </c>
      <c r="O5" s="12" t="s">
        <v>67</v>
      </c>
      <c r="P5" s="12" t="s">
        <v>68</v>
      </c>
      <c r="Q5" s="12" t="s">
        <v>69</v>
      </c>
      <c r="R5" s="12" t="s">
        <v>65</v>
      </c>
      <c r="S5" s="12" t="s">
        <v>66</v>
      </c>
      <c r="T5" s="12" t="s">
        <v>67</v>
      </c>
      <c r="U5" s="12" t="s">
        <v>68</v>
      </c>
      <c r="V5" s="12" t="s">
        <v>69</v>
      </c>
      <c r="W5" s="12" t="s">
        <v>65</v>
      </c>
      <c r="X5" s="12" t="s">
        <v>66</v>
      </c>
      <c r="Y5" s="12" t="s">
        <v>67</v>
      </c>
      <c r="Z5" s="12" t="s">
        <v>68</v>
      </c>
      <c r="AA5" s="12" t="s">
        <v>69</v>
      </c>
      <c r="AC5" s="4"/>
      <c r="AD5" s="4"/>
      <c r="AE5" s="4"/>
      <c r="AF5" s="4"/>
      <c r="AG5" s="45">
        <f>MOD(1200*LOG(AG4,2),1200)</f>
        <v>0</v>
      </c>
      <c r="AH5" s="4" t="s">
        <v>70</v>
      </c>
      <c r="AI5" s="4"/>
      <c r="AJ5" s="4"/>
      <c r="AK5" s="4"/>
    </row>
    <row r="6" ht="15.0" customHeight="1">
      <c r="A6" s="50">
        <f>IF(ABS(AG$8-1200)&lt;300,1200,0)</f>
        <v>0</v>
      </c>
      <c r="B6" s="4" t="str">
        <f>IF(ABS(AG$8-A6)&gt;2.000001*AD$2,"","C")</f>
        <v>C</v>
      </c>
      <c r="C6" s="39" t="str">
        <f>IF(ABS(AG$8-A6)&gt;2.000001*AD$2,""," ")</f>
        <v> </v>
      </c>
      <c r="D6" s="4" t="str">
        <f>IF(B6="","",IF(AG$8-A6&gt;$AD$2*(1+AD$4),"x",IF(AG$8-A6&gt;AD$2*AD$4,"#",IF(A6-AG$8&gt;AD$2*(1+AD$4),"bb",IF(A6-AG$8&gt;AD$2*AD$4,"b","")))))</f>
        <v/>
      </c>
      <c r="E6" s="39">
        <f t="shared" ref="E6:E12" si="1">IF(D6="x",2000,IF(D6="#",1000,IF(D6="",0,IF(D6="b",-1000,IF(D6="bb",-2000)))))</f>
        <v>0</v>
      </c>
      <c r="F6" s="45">
        <f t="shared" ref="F6:F12" si="2">IF(B6="","",IF(AG$8-A6&gt;AD$2*(1+AD$4),A6+AD$2*2,IF(AG$8-A6&gt;AD$2*AD$4,A6+AD$2,IF(A6-AG$8&gt;AD$2*(1+AD$4),A6-2*AD$2,IF(A6-AG$8&gt;AD$2*AD$4,A6-AD$2,A6)))))</f>
        <v>0</v>
      </c>
      <c r="G6" s="50" t="str">
        <f t="shared" ref="G6:G12" si="3">IF(B6="","",IF(ROUND(AG$8-F6,3)=0,"",AG$8-F6))</f>
        <v/>
      </c>
      <c r="H6" s="9">
        <f t="shared" ref="H6:H12" si="4">IF($G6="",0,I6+$E6)</f>
        <v>0</v>
      </c>
      <c r="I6" s="9" t="str">
        <f>IF($G6="","",IF(ROUND($G6,3)=0,"",IF($G6&gt;0,VLOOKUP($G6,Boundaries!$B$5:$C$9153,2,TRUE),-1*VLOOKUP(-1*$G6,Boundaries!$B$5:$C153,2,TRUE))))</f>
        <v/>
      </c>
      <c r="J6" s="9" t="str">
        <f>IF(I6="","",VLOOKUP(I6,Key!$A$2:$B$982,2,FALSE))</f>
        <v/>
      </c>
      <c r="K6" s="51" t="str">
        <f>IF(I6="","",IF(I6=0,"",IF(I6&gt;0,VLOOKUP(I6,Commas!$A$2:$E$9149,5,FALSE),-1*VLOOKUP(-1*I6,Commas!$A$2:$E$9149,5,FALSE))))</f>
        <v/>
      </c>
      <c r="L6" s="51">
        <f t="shared" ref="L6:L12" si="5">IF($B6="","",IF($G6="",0,IF(K6="",$G6,ABS($G6-K6))))</f>
        <v>0</v>
      </c>
      <c r="M6" s="9">
        <f t="shared" ref="M6:M12" si="6">IF($G6="",0,N6+$E6)</f>
        <v>0</v>
      </c>
      <c r="N6" s="9" t="str">
        <f>IF($G6="","",IF(ROUND($G6,3)=0,"",IF($G6&gt;0,VLOOKUP($G6,Boundaries!$F$5:$G$9153,2,TRUE),-1*VLOOKUP(-1*$G6,Boundaries!$F$5:$G$9153,2,TRUE))))</f>
        <v/>
      </c>
      <c r="O6" s="9" t="str">
        <f>IF(N6="","",VLOOKUP(N6,Key!$A$2:$B$982,2,FALSE))</f>
        <v/>
      </c>
      <c r="P6" s="51" t="str">
        <f>IF(N6="","",IF(N6=0,"",IF(N6&gt;0,VLOOKUP(N6,Commas!$A$2:$E$9149,5,FALSE),-1*VLOOKUP(-1*N6,Commas!$A$2:$E$9149,5,FALSE))))</f>
        <v/>
      </c>
      <c r="Q6" s="51">
        <f t="shared" ref="Q6:Q12" si="7">IF($B6="","",IF($G6="",0,IF(P6="",$G6,ABS($G6-P6))))</f>
        <v>0</v>
      </c>
      <c r="R6" s="9">
        <f t="shared" ref="R6:R12" si="8">IF($G6="",0,S6+$E6)</f>
        <v>0</v>
      </c>
      <c r="S6" s="9" t="str">
        <f>IF($G6="","",IF(ROUND($G6,3)=0,"",IF($G6&gt;0,VLOOKUP($G6,Boundaries!$J$5:$K$9153,2,TRUE),-1*VLOOKUP(-1*$G6,Boundaries!$J$5:$K$9153,2,TRUE))))</f>
        <v/>
      </c>
      <c r="T6" s="9" t="str">
        <f>IF(S6="","",VLOOKUP(S6,Key!$A$2:$B$982,2,FALSE))</f>
        <v/>
      </c>
      <c r="U6" s="51" t="str">
        <f>IF(S6="","",IF(S6=0,"",IF(S6&gt;0,VLOOKUP(S6,Commas!$A$2:$E$9149,5,FALSE),-1*VLOOKUP(-1*S6,Commas!$A$2:$E$9149,5,FALSE))))</f>
        <v/>
      </c>
      <c r="V6" s="51">
        <f t="shared" ref="V6:V12" si="9">IF($B6="","",IF($G6="",0,IF(U6="",0,ABS($G6-U6))))</f>
        <v>0</v>
      </c>
      <c r="W6" s="9">
        <f t="shared" ref="W6:W12" si="10">IF($G6="",0,X6+$E6)</f>
        <v>0</v>
      </c>
      <c r="X6" s="9" t="str">
        <f>IF($G6="","",IF(ROUND($G6,3)=0,"",IF($G6&gt;0,VLOOKUP($G6,Boundaries!$N$5:$O$9153,2,TRUE),-1*VLOOKUP(-1*$G6,Boundaries!$N$5:$O$9153,2,TRUE))))</f>
        <v/>
      </c>
      <c r="Y6" s="9" t="str">
        <f>IF(X6="","",VLOOKUP(X6,Key!$A$2:$B$982,2,FALSE))</f>
        <v/>
      </c>
      <c r="Z6" s="51" t="str">
        <f>IF(X6="","",IF(X6=0,"",IF(X6&gt;0,VLOOKUP(X6,Commas!$A$2:$E$9149,5,FALSE),-1*VLOOKUP(-1*X6,Commas!$A$2:$E$9149,5,FALSE))))</f>
        <v/>
      </c>
      <c r="AA6" s="51">
        <f t="shared" ref="AA6:AA12" si="11">IF($B6="","",IF($G6="",0,IF(Z6="",0,ABS($G6-Z6))))</f>
        <v>0</v>
      </c>
      <c r="AB6" s="4">
        <f>IF(B6&lt;&gt;"",UI!$C$8+(FIND(D6&amp;B6&amp;REPT(" ",3-LEN(D6&amp;B6)),$A$1)-46)/3-AJ$2,"")</f>
        <v>0</v>
      </c>
      <c r="AC6" s="4"/>
      <c r="AD6" s="4"/>
      <c r="AE6" s="4"/>
      <c r="AF6" s="4"/>
      <c r="AG6" s="2"/>
      <c r="AH6" s="4"/>
      <c r="AI6" s="4"/>
      <c r="AJ6" s="4"/>
      <c r="AK6" s="4"/>
    </row>
    <row r="7" ht="15.0" customHeight="1">
      <c r="A7" s="50">
        <f>IF(ABS(AG$8-1200*(LN(9/8)/LN(2))-1200)&lt;300,1200*(LN(9/8)/LN(2))+1200,1200*(LN(9/8)/LN(2)))</f>
        <v>203.9100017</v>
      </c>
      <c r="B7" s="4" t="str">
        <f>IF(ABS(AG$8-A7)&gt;2.000001*AD$2,"","D")</f>
        <v>D</v>
      </c>
      <c r="C7" s="39" t="str">
        <f>IF(ABS(AG$8-A7)&gt;2.000001*AD$2,""," ")</f>
        <v> </v>
      </c>
      <c r="D7" s="4" t="str">
        <f t="shared" ref="D7:D12" si="12">IF(B7="","",IF(AG$8-A7&gt;AD$2*(1+AD$4),"x",IF(AG$8-A7&gt;AD$2*AD$4,"#",IF(A7-AG$8&gt;AD$2*(1+AD$4),"bb",IF(A7-AG$8&gt;AD$2*AD$4,"b","")))))</f>
        <v>bb</v>
      </c>
      <c r="E7" s="39">
        <f t="shared" si="1"/>
        <v>-2000</v>
      </c>
      <c r="F7" s="45">
        <f t="shared" si="2"/>
        <v>-23.46001038</v>
      </c>
      <c r="G7" s="50">
        <f t="shared" si="3"/>
        <v>23.46001038</v>
      </c>
      <c r="H7" s="9">
        <f t="shared" si="4"/>
        <v>-1956</v>
      </c>
      <c r="I7" s="9">
        <f>IF($G7="","",IF(ROUND($G7,3)=0,"",IF($G7&gt;0,VLOOKUP($G7,Boundaries!$B$5:$C$9153,2,TRUE),-1*VLOOKUP(-1*$G7,Boundaries!$B$5:$C153,2,TRUE))))</f>
        <v>44</v>
      </c>
      <c r="J7" s="9" t="str">
        <f>IF(I7="","",VLOOKUP(I7,Key!$A$2:$B$982,2,FALSE))</f>
        <v>/|</v>
      </c>
      <c r="K7" s="51">
        <f>IF(I7="","",IF(I7=0,"",IF(I7&gt;0,VLOOKUP(I7,Commas!$A$2:$E$9149,5,FALSE),-1*VLOOKUP(-1*I7,Commas!$A$2:$E$9149,5,FALSE))))</f>
        <v>21.5062896</v>
      </c>
      <c r="L7" s="51">
        <f t="shared" si="5"/>
        <v>1.953720788</v>
      </c>
      <c r="M7" s="9">
        <f t="shared" si="6"/>
        <v>-1948</v>
      </c>
      <c r="N7" s="9">
        <f>IF($G7="","",IF(ROUND($G7,3)=0,"",IF($G7&gt;0,VLOOKUP($G7,Boundaries!$F$5:$G$9153,2,TRUE),-1*VLOOKUP(-1*$G7,Boundaries!$F$5:$G$9153,2,TRUE))))</f>
        <v>52</v>
      </c>
      <c r="O7" s="9" t="str">
        <f>IF(N7="","",VLOOKUP(N7,Key!$A$2:$B$982,2,FALSE))</f>
        <v>)/|</v>
      </c>
      <c r="P7" s="51">
        <f>IF(N7="","",IF(N7=0,"",IF(N7&gt;0,VLOOKUP(N7,Commas!$A$2:$E$9149,5,FALSE),-1*VLOOKUP(-1*N7,Commas!$A$2:$E$9149,5,FALSE))))</f>
        <v>24.88430833</v>
      </c>
      <c r="Q7" s="51">
        <f t="shared" si="7"/>
        <v>1.424297941</v>
      </c>
      <c r="R7" s="9">
        <f t="shared" si="8"/>
        <v>-1952</v>
      </c>
      <c r="S7" s="9">
        <f>IF($G7="","",IF(ROUND($G7,3)=0,"",IF($G7&gt;0,VLOOKUP($G7,Boundaries!$J$5:$K$9153,2,TRUE),-1*VLOOKUP(-1*$G7,Boundaries!$J$5:$K$9153,2,TRUE))))</f>
        <v>48</v>
      </c>
      <c r="T7" s="9" t="str">
        <f>IF(S7="","",VLOOKUP(S7,Key!$A$2:$B$982,2,FALSE))</f>
        <v>'/|</v>
      </c>
      <c r="U7" s="51">
        <f>IF(S7="","",IF(S7=0,"",IF(S7&gt;0,VLOOKUP(S7,Commas!$A$2:$E$9149,5,FALSE),-1*VLOOKUP(-1*S7,Commas!$A$2:$E$9149,5,FALSE))))</f>
        <v>23.46001038</v>
      </c>
      <c r="V7" s="51">
        <f t="shared" si="9"/>
        <v>0</v>
      </c>
      <c r="W7" s="9">
        <f t="shared" si="10"/>
        <v>-1952</v>
      </c>
      <c r="X7" s="9">
        <f>IF($G7="","",IF(ROUND($G7,3)=0,"",IF($G7&gt;0,VLOOKUP($G7,Boundaries!$N$5:$O$9153,2,TRUE),-1*VLOOKUP(-1*$G7,Boundaries!$N$5:$O$9153,2,TRUE))))</f>
        <v>48</v>
      </c>
      <c r="Y7" s="9" t="str">
        <f>IF(X7="","",VLOOKUP(X7,Key!$A$2:$B$982,2,FALSE))</f>
        <v>'/|</v>
      </c>
      <c r="Z7" s="51">
        <f>IF(X7="","",IF(X7=0,"",IF(X7&gt;0,VLOOKUP(X7,Commas!$A$2:$E$9149,5,FALSE),-1*VLOOKUP(-1*X7,Commas!$A$2:$E$9149,5,FALSE))))</f>
        <v>23.46001038</v>
      </c>
      <c r="AA7" s="51">
        <f t="shared" si="11"/>
        <v>0</v>
      </c>
      <c r="AB7" s="4">
        <f>IF(B7&lt;&gt;"",UI!$C$8+(FIND(D7&amp;B7&amp;REPT(" ",3-LEN(D7&amp;B7)),$A$1)-46)/3-AJ$2,"")</f>
        <v>-12</v>
      </c>
      <c r="AC7" s="4"/>
      <c r="AD7" s="4"/>
      <c r="AE7" s="4"/>
      <c r="AF7" s="4"/>
      <c r="AG7" s="2">
        <f>(3^((FIND(UI!$C$13&amp;REPT(" ",3-LEN(UI!$C$13)),$A$1)-46)/3))</f>
        <v>1</v>
      </c>
      <c r="AH7" s="4" t="s">
        <v>71</v>
      </c>
      <c r="AI7" s="4"/>
      <c r="AJ7" s="4"/>
      <c r="AK7" s="4"/>
    </row>
    <row r="8" ht="15.0" customHeight="1">
      <c r="A8" s="50">
        <f>1200*(LN(81/64)/LN(2))</f>
        <v>407.8200035</v>
      </c>
      <c r="B8" s="4" t="str">
        <f>IF(ABS(AG$8-A8)&gt;2.000001*AD$2,"","E")</f>
        <v/>
      </c>
      <c r="C8" s="39" t="str">
        <f>IF(ABS(AG$8-A8)&gt;2.000001*AD$2,""," ")</f>
        <v/>
      </c>
      <c r="D8" s="4" t="str">
        <f t="shared" si="12"/>
        <v/>
      </c>
      <c r="E8" s="39">
        <f t="shared" si="1"/>
        <v>0</v>
      </c>
      <c r="F8" s="45" t="str">
        <f t="shared" si="2"/>
        <v/>
      </c>
      <c r="G8" s="50" t="str">
        <f t="shared" si="3"/>
        <v/>
      </c>
      <c r="H8" s="9">
        <f t="shared" si="4"/>
        <v>0</v>
      </c>
      <c r="I8" s="9" t="str">
        <f>IF($G8="","",IF(ROUND($G8,3)=0,"",IF($G8&gt;0,VLOOKUP($G8,Boundaries!$B$5:$C$9153,2,TRUE),-1*VLOOKUP(-1*$G8,Boundaries!$B$5:$C153,2,TRUE))))</f>
        <v/>
      </c>
      <c r="J8" s="9" t="str">
        <f>IF(I8="","",VLOOKUP(I8,Key!$A$2:$B$982,2,FALSE))</f>
        <v/>
      </c>
      <c r="K8" s="51" t="str">
        <f>IF(I8="","",IF(I8=0,"",IF(I8&gt;0,VLOOKUP(I8,Commas!$A$2:$E$9149,5,FALSE),-1*VLOOKUP(-1*I8,Commas!$A$2:$E$9149,5,FALSE))))</f>
        <v/>
      </c>
      <c r="L8" s="51" t="str">
        <f t="shared" si="5"/>
        <v/>
      </c>
      <c r="M8" s="9">
        <f t="shared" si="6"/>
        <v>0</v>
      </c>
      <c r="N8" s="9" t="str">
        <f>IF($G8="","",IF(ROUND($G8,3)=0,"",IF($G8&gt;0,VLOOKUP($G8,Boundaries!$F$5:$G$9153,2,TRUE),-1*VLOOKUP(-1*$G8,Boundaries!$F$5:$G$9153,2,TRUE))))</f>
        <v/>
      </c>
      <c r="O8" s="9" t="str">
        <f>IF(N8="","",VLOOKUP(N8,Key!$A$2:$B$982,2,FALSE))</f>
        <v/>
      </c>
      <c r="P8" s="51" t="str">
        <f>IF(N8="","",IF(N8=0,"",IF(N8&gt;0,VLOOKUP(N8,Commas!$A$2:$E$9149,5,FALSE),-1*VLOOKUP(-1*N8,Commas!$A$2:$E$9149,5,FALSE))))</f>
        <v/>
      </c>
      <c r="Q8" s="51" t="str">
        <f t="shared" si="7"/>
        <v/>
      </c>
      <c r="R8" s="9">
        <f t="shared" si="8"/>
        <v>0</v>
      </c>
      <c r="S8" s="9" t="str">
        <f>IF($G8="","",IF(ROUND($G8,3)=0,"",IF($G8&gt;0,VLOOKUP($G8,Boundaries!$J$5:$K$9153,2,TRUE),-1*VLOOKUP(-1*$G8,Boundaries!$J$5:$K$9153,2,TRUE))))</f>
        <v/>
      </c>
      <c r="T8" s="9" t="str">
        <f>IF(S8="","",VLOOKUP(S8,Key!$A$2:$B$982,2,FALSE))</f>
        <v/>
      </c>
      <c r="U8" s="51" t="str">
        <f>IF(S8="","",IF(S8=0,"",IF(S8&gt;0,VLOOKUP(S8,Commas!$A$2:$E$9149,5,FALSE),-1*VLOOKUP(-1*S8,Commas!$A$2:$E$9149,5,FALSE))))</f>
        <v/>
      </c>
      <c r="V8" s="51" t="str">
        <f t="shared" si="9"/>
        <v/>
      </c>
      <c r="W8" s="9">
        <f t="shared" si="10"/>
        <v>0</v>
      </c>
      <c r="X8" s="9" t="str">
        <f>IF($G8="","",IF(ROUND($G8,3)=0,"",IF($G8&gt;0,VLOOKUP($G8,Boundaries!$N$5:$O$9153,2,TRUE),-1*VLOOKUP(-1*$G8,Boundaries!$N$5:$O$9153,2,TRUE))))</f>
        <v/>
      </c>
      <c r="Y8" s="9" t="str">
        <f>IF(X8="","",VLOOKUP(X8,Key!$A$2:$B$982,2,FALSE))</f>
        <v/>
      </c>
      <c r="Z8" s="51" t="str">
        <f>IF(X8="","",IF(X8=0,"",IF(X8&gt;0,VLOOKUP(X8,Commas!$A$2:$E$9149,5,FALSE),-1*VLOOKUP(-1*X8,Commas!$A$2:$E$9149,5,FALSE))))</f>
        <v/>
      </c>
      <c r="AA8" s="51" t="str">
        <f t="shared" si="11"/>
        <v/>
      </c>
      <c r="AB8" s="4" t="str">
        <f>IF(B8&lt;&gt;"",UI!$C$8+(FIND(D8&amp;B8&amp;REPT(" ",3-LEN(D8&amp;B8)),$A$1)-46)/3-AJ$2,"")</f>
        <v/>
      </c>
      <c r="AC8" s="4"/>
      <c r="AD8" s="4"/>
      <c r="AE8" s="4"/>
      <c r="AF8" s="4"/>
      <c r="AG8" s="45">
        <f>MOD(1200*(LOG(AG4*AG7,2)),1200)</f>
        <v>0</v>
      </c>
      <c r="AH8" s="4" t="s">
        <v>72</v>
      </c>
      <c r="AI8" s="4"/>
      <c r="AJ8" s="4"/>
      <c r="AK8" s="4"/>
    </row>
    <row r="9" ht="15.0" customHeight="1">
      <c r="A9" s="50">
        <f>1200*(LN(4/3)/LN(2))</f>
        <v>498.0449991</v>
      </c>
      <c r="B9" s="4" t="str">
        <f>IF(ABS(AG$8-A9)&gt;2.000001*AD$2,"","F")</f>
        <v/>
      </c>
      <c r="C9" s="39" t="str">
        <f>IF(ABS(AG$8-A9)&gt;2.000001*AD$2,""," ")</f>
        <v/>
      </c>
      <c r="D9" s="4" t="str">
        <f t="shared" si="12"/>
        <v/>
      </c>
      <c r="E9" s="39">
        <f t="shared" si="1"/>
        <v>0</v>
      </c>
      <c r="F9" s="45" t="str">
        <f t="shared" si="2"/>
        <v/>
      </c>
      <c r="G9" s="50" t="str">
        <f t="shared" si="3"/>
        <v/>
      </c>
      <c r="H9" s="9">
        <f t="shared" si="4"/>
        <v>0</v>
      </c>
      <c r="I9" s="9" t="str">
        <f>IF($G9="","",IF(ROUND($G9,3)=0,"",IF($G9&gt;0,VLOOKUP($G9,Boundaries!$B$5:$C$9153,2,TRUE),-1*VLOOKUP(-1*$G9,Boundaries!$B$5:$C153,2,TRUE))))</f>
        <v/>
      </c>
      <c r="J9" s="9" t="str">
        <f>IF(I9="","",VLOOKUP(I9,Key!$A$2:$B$982,2,FALSE))</f>
        <v/>
      </c>
      <c r="K9" s="51" t="str">
        <f>IF(I9="","",IF(I9=0,"",IF(I9&gt;0,VLOOKUP(I9,Commas!$A$2:$E$9149,5,FALSE),-1*VLOOKUP(-1*I9,Commas!$A$2:$E$9149,5,FALSE))))</f>
        <v/>
      </c>
      <c r="L9" s="51" t="str">
        <f t="shared" si="5"/>
        <v/>
      </c>
      <c r="M9" s="9">
        <f t="shared" si="6"/>
        <v>0</v>
      </c>
      <c r="N9" s="9" t="str">
        <f>IF($G9="","",IF(ROUND($G9,3)=0,"",IF($G9&gt;0,VLOOKUP($G9,Boundaries!$F$5:$G$9153,2,TRUE),-1*VLOOKUP(-1*$G9,Boundaries!$F$5:$G$9153,2,TRUE))))</f>
        <v/>
      </c>
      <c r="O9" s="9" t="str">
        <f>IF(N9="","",VLOOKUP(N9,Key!$A$2:$B$982,2,FALSE))</f>
        <v/>
      </c>
      <c r="P9" s="51" t="str">
        <f>IF(N9="","",IF(N9=0,"",IF(N9&gt;0,VLOOKUP(N9,Commas!$A$2:$E$9149,5,FALSE),-1*VLOOKUP(-1*N9,Commas!$A$2:$E$9149,5,FALSE))))</f>
        <v/>
      </c>
      <c r="Q9" s="51" t="str">
        <f t="shared" si="7"/>
        <v/>
      </c>
      <c r="R9" s="9">
        <f t="shared" si="8"/>
        <v>0</v>
      </c>
      <c r="S9" s="9" t="str">
        <f>IF($G9="","",IF(ROUND($G9,3)=0,"",IF($G9&gt;0,VLOOKUP($G9,Boundaries!$J$5:$K$9153,2,TRUE),-1*VLOOKUP(-1*$G9,Boundaries!$J$5:$K$9153,2,TRUE))))</f>
        <v/>
      </c>
      <c r="T9" s="9" t="str">
        <f>IF(S9="","",VLOOKUP(S9,Key!$A$2:$B$982,2,FALSE))</f>
        <v/>
      </c>
      <c r="U9" s="51" t="str">
        <f>IF(S9="","",IF(S9=0,"",IF(S9&gt;0,VLOOKUP(S9,Commas!$A$2:$E$9149,5,FALSE),-1*VLOOKUP(-1*S9,Commas!$A$2:$E$9149,5,FALSE))))</f>
        <v/>
      </c>
      <c r="V9" s="51" t="str">
        <f t="shared" si="9"/>
        <v/>
      </c>
      <c r="W9" s="9">
        <f t="shared" si="10"/>
        <v>0</v>
      </c>
      <c r="X9" s="9" t="str">
        <f>IF($G9="","",IF(ROUND($G9,3)=0,"",IF($G9&gt;0,VLOOKUP($G9,Boundaries!$N$5:$O$9153,2,TRUE),-1*VLOOKUP(-1*$G9,Boundaries!$N$5:$O$9153,2,TRUE))))</f>
        <v/>
      </c>
      <c r="Y9" s="9" t="str">
        <f>IF(X9="","",VLOOKUP(X9,Key!$A$2:$B$982,2,FALSE))</f>
        <v/>
      </c>
      <c r="Z9" s="51" t="str">
        <f>IF(X9="","",IF(X9=0,"",IF(X9&gt;0,VLOOKUP(X9,Commas!$A$2:$E$9149,5,FALSE),-1*VLOOKUP(-1*X9,Commas!$A$2:$E$9149,5,FALSE))))</f>
        <v/>
      </c>
      <c r="AA9" s="51" t="str">
        <f t="shared" si="11"/>
        <v/>
      </c>
      <c r="AB9" s="4" t="str">
        <f>IF(B9&lt;&gt;"",UI!$C$8+(FIND(D9&amp;B9&amp;REPT(" ",3-LEN(D9&amp;B9)),$A$1)-46)/3-AJ$2,"")</f>
        <v/>
      </c>
      <c r="AC9" s="4"/>
      <c r="AD9" s="4"/>
      <c r="AE9" s="4"/>
      <c r="AF9" s="4"/>
      <c r="AG9" s="4"/>
      <c r="AH9" s="4"/>
      <c r="AI9" s="4"/>
      <c r="AJ9" s="4"/>
      <c r="AK9" s="4"/>
    </row>
    <row r="10" ht="15.0" customHeight="1">
      <c r="A10" s="50">
        <f>1200*(LN(3/2)/LN(2))</f>
        <v>701.9550009</v>
      </c>
      <c r="B10" s="4" t="str">
        <f>IF(ABS(AG$8-A10)&gt;2.000001*AD$2,"","G")</f>
        <v/>
      </c>
      <c r="C10" s="39" t="str">
        <f>IF(ABS(AG$8-A10)&gt;2.000001*AD$2,""," ")</f>
        <v/>
      </c>
      <c r="D10" s="4" t="str">
        <f t="shared" si="12"/>
        <v/>
      </c>
      <c r="E10" s="39">
        <f t="shared" si="1"/>
        <v>0</v>
      </c>
      <c r="F10" s="45" t="str">
        <f t="shared" si="2"/>
        <v/>
      </c>
      <c r="G10" s="50" t="str">
        <f t="shared" si="3"/>
        <v/>
      </c>
      <c r="H10" s="9">
        <f t="shared" si="4"/>
        <v>0</v>
      </c>
      <c r="I10" s="9" t="str">
        <f>IF($G10="","",IF(ROUND($G10,3)=0,"",IF($G10&gt;0,VLOOKUP($G10,Boundaries!$B$5:$C$9153,2,TRUE),-1*VLOOKUP(-1*$G10,Boundaries!$B$5:$C153,2,TRUE))))</f>
        <v/>
      </c>
      <c r="J10" s="9" t="str">
        <f>IF(I10="","",VLOOKUP(I10,Key!$A$2:$B$982,2,FALSE))</f>
        <v/>
      </c>
      <c r="K10" s="51" t="str">
        <f>IF(I10="","",IF(I10=0,"",IF(I10&gt;0,VLOOKUP(I10,Commas!$A$2:$E$9149,5,FALSE),-1*VLOOKUP(-1*I10,Commas!$A$2:$E$9149,5,FALSE))))</f>
        <v/>
      </c>
      <c r="L10" s="51" t="str">
        <f t="shared" si="5"/>
        <v/>
      </c>
      <c r="M10" s="9">
        <f t="shared" si="6"/>
        <v>0</v>
      </c>
      <c r="N10" s="9" t="str">
        <f>IF($G10="","",IF(ROUND($G10,3)=0,"",IF($G10&gt;0,VLOOKUP($G10,Boundaries!$F$5:$G$9153,2,TRUE),-1*VLOOKUP(-1*$G10,Boundaries!$F$5:$G$9153,2,TRUE))))</f>
        <v/>
      </c>
      <c r="O10" s="9" t="str">
        <f>IF(N10="","",VLOOKUP(N10,Key!$A$2:$B$982,2,FALSE))</f>
        <v/>
      </c>
      <c r="P10" s="51" t="str">
        <f>IF(N10="","",IF(N10=0,"",IF(N10&gt;0,VLOOKUP(N10,Commas!$A$2:$E$9149,5,FALSE),-1*VLOOKUP(-1*N10,Commas!$A$2:$E$9149,5,FALSE))))</f>
        <v/>
      </c>
      <c r="Q10" s="51" t="str">
        <f t="shared" si="7"/>
        <v/>
      </c>
      <c r="R10" s="9">
        <f t="shared" si="8"/>
        <v>0</v>
      </c>
      <c r="S10" s="9" t="str">
        <f>IF($G10="","",IF(ROUND($G10,3)=0,"",IF($G10&gt;0,VLOOKUP($G10,Boundaries!$J$5:$K$9153,2,TRUE),-1*VLOOKUP(-1*$G10,Boundaries!$J$5:$K$9153,2,TRUE))))</f>
        <v/>
      </c>
      <c r="T10" s="9" t="str">
        <f>IF(S10="","",VLOOKUP(S10,Key!$A$2:$B$982,2,FALSE))</f>
        <v/>
      </c>
      <c r="U10" s="51" t="str">
        <f>IF(S10="","",IF(S10=0,"",IF(S10&gt;0,VLOOKUP(S10,Commas!$A$2:$E$9149,5,FALSE),-1*VLOOKUP(-1*S10,Commas!$A$2:$E$9149,5,FALSE))))</f>
        <v/>
      </c>
      <c r="V10" s="51" t="str">
        <f t="shared" si="9"/>
        <v/>
      </c>
      <c r="W10" s="9">
        <f t="shared" si="10"/>
        <v>0</v>
      </c>
      <c r="X10" s="9" t="str">
        <f>IF($G10="","",IF(ROUND($G10,3)=0,"",IF($G10&gt;0,VLOOKUP($G10,Boundaries!$N$5:$O$9153,2,TRUE),-1*VLOOKUP(-1*$G10,Boundaries!$N$5:$O$9153,2,TRUE))))</f>
        <v/>
      </c>
      <c r="Y10" s="9" t="str">
        <f>IF(X10="","",VLOOKUP(X10,Key!$A$2:$B$982,2,FALSE))</f>
        <v/>
      </c>
      <c r="Z10" s="51" t="str">
        <f>IF(X10="","",IF(X10=0,"",IF(X10&gt;0,VLOOKUP(X10,Commas!$A$2:$E$9149,5,FALSE),-1*VLOOKUP(-1*X10,Commas!$A$2:$E$9149,5,FALSE))))</f>
        <v/>
      </c>
      <c r="AA10" s="51" t="str">
        <f t="shared" si="11"/>
        <v/>
      </c>
      <c r="AB10" s="4" t="str">
        <f>IF(B10&lt;&gt;"",UI!$C$8+(FIND(D10&amp;B10&amp;REPT(" ",3-LEN(D10&amp;B10)),$A$1)-46)/3-AJ$2,"")</f>
        <v/>
      </c>
      <c r="AC10" s="4"/>
      <c r="AD10" s="4"/>
      <c r="AE10" s="4"/>
      <c r="AF10" s="4"/>
      <c r="AG10" s="4"/>
      <c r="AH10" s="4"/>
      <c r="AI10" s="4"/>
      <c r="AJ10" s="4"/>
      <c r="AK10" s="4"/>
    </row>
    <row r="11" ht="15.0" customHeight="1">
      <c r="A11" s="50">
        <f>1200*(LN(27/16)/LN(2))</f>
        <v>905.8650026</v>
      </c>
      <c r="B11" s="4" t="str">
        <f>IF(ABS(AG$8-A11)&gt;2.000001*AD$2,"","A")</f>
        <v/>
      </c>
      <c r="C11" s="39" t="str">
        <f>IF(ABS(AG$8-A11)&gt;2.000001*AD$2,""," ")</f>
        <v/>
      </c>
      <c r="D11" s="4" t="str">
        <f t="shared" si="12"/>
        <v/>
      </c>
      <c r="E11" s="39">
        <f t="shared" si="1"/>
        <v>0</v>
      </c>
      <c r="F11" s="45" t="str">
        <f t="shared" si="2"/>
        <v/>
      </c>
      <c r="G11" s="50" t="str">
        <f t="shared" si="3"/>
        <v/>
      </c>
      <c r="H11" s="9">
        <f t="shared" si="4"/>
        <v>0</v>
      </c>
      <c r="I11" s="9" t="str">
        <f>IF($G11="","",IF(ROUND($G11,3)=0,"",IF($G11&gt;0,VLOOKUP($G11,Boundaries!$B$5:$C$9153,2,TRUE),-1*VLOOKUP(-1*$G11,Boundaries!$B$5:$C153,2,TRUE))))</f>
        <v/>
      </c>
      <c r="J11" s="9" t="str">
        <f>IF(I11="","",VLOOKUP(I11,Key!$A$2:$B$982,2,FALSE))</f>
        <v/>
      </c>
      <c r="K11" s="51" t="str">
        <f>IF(I11="","",IF(I11=0,"",IF(I11&gt;0,VLOOKUP(I11,Commas!$A$2:$E$9149,5,FALSE),-1*VLOOKUP(-1*I11,Commas!$A$2:$E$9149,5,FALSE))))</f>
        <v/>
      </c>
      <c r="L11" s="51" t="str">
        <f t="shared" si="5"/>
        <v/>
      </c>
      <c r="M11" s="9">
        <f t="shared" si="6"/>
        <v>0</v>
      </c>
      <c r="N11" s="9" t="str">
        <f>IF($G11="","",IF(ROUND($G11,3)=0,"",IF($G11&gt;0,VLOOKUP($G11,Boundaries!$F$5:$G$9153,2,TRUE),-1*VLOOKUP(-1*$G11,Boundaries!$F$5:$G$9153,2,TRUE))))</f>
        <v/>
      </c>
      <c r="O11" s="9" t="str">
        <f>IF(N11="","",VLOOKUP(N11,Key!$A$2:$B$982,2,FALSE))</f>
        <v/>
      </c>
      <c r="P11" s="51" t="str">
        <f>IF(N11="","",IF(N11=0,"",IF(N11&gt;0,VLOOKUP(N11,Commas!$A$2:$E$9149,5,FALSE),-1*VLOOKUP(-1*N11,Commas!$A$2:$E$9149,5,FALSE))))</f>
        <v/>
      </c>
      <c r="Q11" s="51" t="str">
        <f t="shared" si="7"/>
        <v/>
      </c>
      <c r="R11" s="9">
        <f t="shared" si="8"/>
        <v>0</v>
      </c>
      <c r="S11" s="9" t="str">
        <f>IF($G11="","",IF(ROUND($G11,3)=0,"",IF($G11&gt;0,VLOOKUP($G11,Boundaries!$J$5:$K$9153,2,TRUE),-1*VLOOKUP(-1*$G11,Boundaries!$J$5:$K$9153,2,TRUE))))</f>
        <v/>
      </c>
      <c r="T11" s="9" t="str">
        <f>IF(S11="","",VLOOKUP(S11,Key!$A$2:$B$982,2,FALSE))</f>
        <v/>
      </c>
      <c r="U11" s="51" t="str">
        <f>IF(S11="","",IF(S11=0,"",IF(S11&gt;0,VLOOKUP(S11,Commas!$A$2:$E$9149,5,FALSE),-1*VLOOKUP(-1*S11,Commas!$A$2:$E$9149,5,FALSE))))</f>
        <v/>
      </c>
      <c r="V11" s="51" t="str">
        <f t="shared" si="9"/>
        <v/>
      </c>
      <c r="W11" s="9">
        <f t="shared" si="10"/>
        <v>0</v>
      </c>
      <c r="X11" s="9" t="str">
        <f>IF($G11="","",IF(ROUND($G11,3)=0,"",IF($G11&gt;0,VLOOKUP($G11,Boundaries!$N$5:$O$9153,2,TRUE),-1*VLOOKUP(-1*$G11,Boundaries!$N$5:$O$9153,2,TRUE))))</f>
        <v/>
      </c>
      <c r="Y11" s="9" t="str">
        <f>IF(X11="","",VLOOKUP(X11,Key!$A$2:$B$982,2,FALSE))</f>
        <v/>
      </c>
      <c r="Z11" s="51" t="str">
        <f>IF(X11="","",IF(X11=0,"",IF(X11&gt;0,VLOOKUP(X11,Commas!$A$2:$E$9149,5,FALSE),-1*VLOOKUP(-1*X11,Commas!$A$2:$E$9149,5,FALSE))))</f>
        <v/>
      </c>
      <c r="AA11" s="51" t="str">
        <f t="shared" si="11"/>
        <v/>
      </c>
      <c r="AB11" s="4" t="str">
        <f>IF(B11&lt;&gt;"",UI!$C$8+(FIND(D11&amp;B11&amp;REPT(" ",3-LEN(D11&amp;B11)),$A$1)-46)/3-AJ$2,"")</f>
        <v/>
      </c>
      <c r="AC11" s="4"/>
      <c r="AD11" s="4"/>
      <c r="AE11" s="4"/>
      <c r="AF11" s="4"/>
      <c r="AG11" s="4"/>
      <c r="AH11" s="4"/>
      <c r="AI11" s="4"/>
      <c r="AJ11" s="4"/>
      <c r="AK11" s="4"/>
    </row>
    <row r="12" ht="15.0" customHeight="1">
      <c r="A12" s="50">
        <f>IF(ABS(AG$8-1200*(LN(243/128)/LN(2))+1200)&lt;300,1200*(LN(243/128)/LN(2))-1200,1200*(LN(243/128)/LN(2)))</f>
        <v>-90.22499567</v>
      </c>
      <c r="B12" s="4" t="str">
        <f>IF(ABS(AG$8-A12)&gt;2.000001*AD$2,"","B")</f>
        <v>B</v>
      </c>
      <c r="C12" s="39" t="str">
        <f>IF(ABS(AG$8-A12)&gt;2.000001*AD$2,""," ")</f>
        <v> </v>
      </c>
      <c r="D12" s="4" t="str">
        <f t="shared" si="12"/>
        <v>#</v>
      </c>
      <c r="E12" s="39">
        <f t="shared" si="1"/>
        <v>1000</v>
      </c>
      <c r="F12" s="45">
        <f t="shared" si="2"/>
        <v>23.46001038</v>
      </c>
      <c r="G12" s="50">
        <f t="shared" si="3"/>
        <v>-23.46001038</v>
      </c>
      <c r="H12" s="9">
        <f t="shared" si="4"/>
        <v>956</v>
      </c>
      <c r="I12" s="9">
        <f>IF($G12="","",IF(ROUND($G12,3)=0,"",IF($G12&gt;0,VLOOKUP($G12,Boundaries!$B$5:$C$9153,2,TRUE),-1*VLOOKUP(-1*$G12,Boundaries!$B$5:$C153,2,TRUE))))</f>
        <v>-44</v>
      </c>
      <c r="J12" s="9" t="str">
        <f>IF(I12="","",VLOOKUP(I12,Key!$A$2:$B$982,2,FALSE))</f>
        <v>\!</v>
      </c>
      <c r="K12" s="51">
        <f>IF(I12="","",IF(I12=0,"",IF(I12&gt;0,VLOOKUP(I12,Commas!$A$2:$E$9149,5,FALSE),-1*VLOOKUP(-1*I12,Commas!$A$2:$E$9149,5,FALSE))))</f>
        <v>-21.5062896</v>
      </c>
      <c r="L12" s="51">
        <f t="shared" si="5"/>
        <v>1.953720788</v>
      </c>
      <c r="M12" s="9">
        <f t="shared" si="6"/>
        <v>948</v>
      </c>
      <c r="N12" s="9">
        <f>IF($G12="","",IF(ROUND($G12,3)=0,"",IF($G12&gt;0,VLOOKUP($G12,Boundaries!$F$5:$G$9153,2,TRUE),-1*VLOOKUP(-1*$G12,Boundaries!$F$5:$G$9153,2,TRUE))))</f>
        <v>-52</v>
      </c>
      <c r="O12" s="9" t="str">
        <f>IF(N12="","",VLOOKUP(N12,Key!$A$2:$B$982,2,FALSE))</f>
        <v>)\!</v>
      </c>
      <c r="P12" s="51">
        <f>IF(N12="","",IF(N12=0,"",IF(N12&gt;0,VLOOKUP(N12,Commas!$A$2:$E$9149,5,FALSE),-1*VLOOKUP(-1*N12,Commas!$A$2:$E$9149,5,FALSE))))</f>
        <v>-24.88430833</v>
      </c>
      <c r="Q12" s="51">
        <f t="shared" si="7"/>
        <v>1.424297941</v>
      </c>
      <c r="R12" s="9">
        <f t="shared" si="8"/>
        <v>952</v>
      </c>
      <c r="S12" s="9">
        <f>IF($G12="","",IF(ROUND($G12,3)=0,"",IF($G12&gt;0,VLOOKUP($G12,Boundaries!$J$5:$K$9153,2,TRUE),-1*VLOOKUP(-1*$G12,Boundaries!$J$5:$K$9153,2,TRUE))))</f>
        <v>-48</v>
      </c>
      <c r="T12" s="9" t="str">
        <f>IF(S12="","",VLOOKUP(S12,Key!$A$2:$B$982,2,FALSE))</f>
        <v>.\!</v>
      </c>
      <c r="U12" s="51">
        <f>IF(S12="","",IF(S12=0,"",IF(S12&gt;0,VLOOKUP(S12,Commas!$A$2:$E$9149,5,FALSE),-1*VLOOKUP(-1*S12,Commas!$A$2:$E$9149,5,FALSE))))</f>
        <v>-23.46001038</v>
      </c>
      <c r="V12" s="51">
        <f t="shared" si="9"/>
        <v>0</v>
      </c>
      <c r="W12" s="9">
        <f t="shared" si="10"/>
        <v>952</v>
      </c>
      <c r="X12" s="9">
        <f>IF($G12="","",IF(ROUND($G12,3)=0,"",IF($G12&gt;0,VLOOKUP($G12,Boundaries!$N$5:$O$9153,2,TRUE),-1*VLOOKUP(-1*$G12,Boundaries!$N$5:$O$9153,2,TRUE))))</f>
        <v>-48</v>
      </c>
      <c r="Y12" s="9" t="str">
        <f>IF(X12="","",VLOOKUP(X12,Key!$A$2:$B$982,2,FALSE))</f>
        <v>.\!</v>
      </c>
      <c r="Z12" s="51">
        <f>IF(X12="","",IF(X12=0,"",IF(X12&gt;0,VLOOKUP(X12,Commas!$A$2:$E$9149,5,FALSE),-1*VLOOKUP(-1*X12,Commas!$A$2:$E$9149,5,FALSE))))</f>
        <v>-23.46001038</v>
      </c>
      <c r="AA12" s="51">
        <f t="shared" si="11"/>
        <v>0</v>
      </c>
      <c r="AB12" s="4">
        <f>IF(B12&lt;&gt;"",UI!$C$8+(FIND(D12&amp;B12&amp;REPT(" ",3-LEN(D12&amp;B12)),$A$1)-46)/3-AJ$2,"")</f>
        <v>12</v>
      </c>
      <c r="AC12" s="4"/>
      <c r="AD12" s="4"/>
      <c r="AE12" s="4"/>
      <c r="AF12" s="4"/>
      <c r="AG12" s="4"/>
      <c r="AH12" s="4"/>
      <c r="AI12" s="4"/>
      <c r="AJ12" s="4"/>
      <c r="AK12" s="4"/>
    </row>
  </sheetData>
  <mergeCells count="15">
    <mergeCell ref="E4:E5"/>
    <mergeCell ref="F4:F5"/>
    <mergeCell ref="G4:G5"/>
    <mergeCell ref="H4:L4"/>
    <mergeCell ref="M4:Q4"/>
    <mergeCell ref="R4:V4"/>
    <mergeCell ref="W4:AA4"/>
    <mergeCell ref="AB4:AB5"/>
    <mergeCell ref="AD1:AE1"/>
    <mergeCell ref="AG1:AH1"/>
    <mergeCell ref="AJ1:AK1"/>
    <mergeCell ref="A4:A5"/>
    <mergeCell ref="B4:B5"/>
    <mergeCell ref="C4:C5"/>
    <mergeCell ref="D4:D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71"/>
    <col customWidth="1" min="2" max="2" width="20.0"/>
    <col customWidth="1" min="3" max="3" width="7.86"/>
    <col customWidth="1" min="4" max="4" width="18.14"/>
    <col customWidth="1" min="5" max="5" width="6.71"/>
    <col customWidth="1" min="6" max="6" width="20.0"/>
    <col customWidth="1" min="7" max="7" width="7.86"/>
    <col customWidth="1" min="8" max="8" width="18.14"/>
    <col customWidth="1" min="9" max="9" width="6.71"/>
    <col customWidth="1" min="10" max="10" width="20.0"/>
    <col customWidth="1" min="11" max="11" width="7.86"/>
    <col customWidth="1" min="12" max="12" width="18.0"/>
    <col customWidth="1" min="13" max="13" width="20.0"/>
    <col customWidth="1" min="14" max="14" width="20.71"/>
    <col customWidth="1" min="15" max="15" width="7.86"/>
    <col customWidth="1" min="16" max="16" width="18.14"/>
  </cols>
  <sheetData>
    <row r="1" ht="15.0" customHeight="1">
      <c r="A1" s="12" t="s">
        <v>73</v>
      </c>
      <c r="E1" s="12" t="s">
        <v>74</v>
      </c>
      <c r="I1" s="49" t="s">
        <v>75</v>
      </c>
      <c r="M1" s="12" t="s">
        <v>76</v>
      </c>
    </row>
    <row r="2" ht="15.0" customHeight="1">
      <c r="A2" s="52" t="s">
        <v>77</v>
      </c>
      <c r="D2" s="53">
        <v>21.0</v>
      </c>
      <c r="E2" s="52" t="s">
        <v>77</v>
      </c>
      <c r="H2" s="53">
        <v>47.0</v>
      </c>
      <c r="I2" s="52" t="s">
        <v>77</v>
      </c>
      <c r="L2" s="53">
        <v>58.0</v>
      </c>
      <c r="M2" s="52" t="s">
        <v>77</v>
      </c>
      <c r="P2" s="53">
        <v>233.0</v>
      </c>
    </row>
    <row r="3" ht="15.0" customHeight="1">
      <c r="A3" s="52" t="s">
        <v>78</v>
      </c>
      <c r="D3" s="52">
        <f>LN(3^7/2^11)/LN(2)*1200/D$2</f>
        <v>5.413571717</v>
      </c>
      <c r="E3" s="52" t="s">
        <v>78</v>
      </c>
      <c r="H3" s="52">
        <f>LN(3^7/2^11)/LN(2)*1200/H$2</f>
        <v>2.418829916</v>
      </c>
      <c r="I3" s="52" t="s">
        <v>78</v>
      </c>
      <c r="L3" s="52">
        <f>LN(3^7/2^11)/LN(2)*1200/L$2</f>
        <v>1.960086311</v>
      </c>
      <c r="M3" s="52" t="s">
        <v>78</v>
      </c>
      <c r="P3" s="52">
        <f>LN(3^7/2^11)/LN(2)*1200/P$2</f>
        <v>0.4879184809</v>
      </c>
    </row>
    <row r="4" ht="15.0" customHeight="1">
      <c r="A4" s="12" t="s">
        <v>79</v>
      </c>
      <c r="B4" s="54" t="s">
        <v>80</v>
      </c>
      <c r="C4" s="12" t="s">
        <v>66</v>
      </c>
      <c r="D4" s="12" t="s">
        <v>67</v>
      </c>
      <c r="E4" s="12" t="s">
        <v>79</v>
      </c>
      <c r="F4" s="54" t="s">
        <v>80</v>
      </c>
      <c r="G4" s="12" t="s">
        <v>66</v>
      </c>
      <c r="H4" s="12" t="s">
        <v>67</v>
      </c>
      <c r="I4" s="12" t="s">
        <v>79</v>
      </c>
      <c r="J4" s="54" t="s">
        <v>80</v>
      </c>
      <c r="K4" s="12" t="s">
        <v>66</v>
      </c>
      <c r="L4" s="12" t="s">
        <v>67</v>
      </c>
      <c r="M4" s="12" t="s">
        <v>79</v>
      </c>
      <c r="N4" s="54" t="s">
        <v>80</v>
      </c>
      <c r="O4" s="12" t="s">
        <v>66</v>
      </c>
      <c r="P4" s="12" t="s">
        <v>67</v>
      </c>
    </row>
    <row r="5" ht="15.0" customHeight="1">
      <c r="A5" s="4">
        <v>0.0</v>
      </c>
      <c r="B5" s="55">
        <v>-0.21078802112060538</v>
      </c>
      <c r="C5" s="43">
        <v>0.0</v>
      </c>
      <c r="D5" s="43" t="str">
        <f>IF(ISERROR(VLOOKUP(C5,Key!$A$2:$B$982,2,FALSE)),"",VLOOKUP(C5,Key!$A$2:$B$982,2,FALSE))</f>
        <v> </v>
      </c>
      <c r="E5" s="4">
        <v>0.0</v>
      </c>
      <c r="F5" s="55">
        <v>-0.21078802112060538</v>
      </c>
      <c r="G5" s="43">
        <v>0.0</v>
      </c>
      <c r="H5" s="43" t="str">
        <f>IF(ISERROR(VLOOKUP(G5,Key!$A$2:$B$982,2,FALSE)),"",VLOOKUP(G5,Key!$A$2:$B$982,2,FALSE))</f>
        <v> </v>
      </c>
      <c r="I5" s="4">
        <v>0.0</v>
      </c>
      <c r="J5" s="55">
        <v>-0.21078802112060538</v>
      </c>
      <c r="K5" s="43">
        <v>0.0</v>
      </c>
      <c r="L5" s="43" t="str">
        <f>IF(ISERROR(VLOOKUP(K5,Key!$A$2:$B$982,2,FALSE)),"",VLOOKUP(K5,Key!$A$2:$B$982,2,FALSE))</f>
        <v> </v>
      </c>
      <c r="M5" s="4">
        <v>0.0</v>
      </c>
      <c r="N5" s="55">
        <f>(ROUND((M5-0.5)/233*809+0.5,0)-0.5)/809*Calculator!$AD$2</f>
        <v>-0.2107880211</v>
      </c>
      <c r="O5" s="43">
        <v>0.0</v>
      </c>
      <c r="P5" s="43" t="str">
        <f>IF(ISERROR(VLOOKUP(O5,Key!$A$2:$B$982,2,FALSE)),"",VLOOKUP(O5,Key!$A$2:$B$982,2,FALSE))</f>
        <v> </v>
      </c>
    </row>
    <row r="6" ht="15.0" customHeight="1">
      <c r="A6" s="4"/>
      <c r="B6" s="55"/>
      <c r="C6" s="43" t="s">
        <v>81</v>
      </c>
      <c r="D6" s="43" t="str">
        <f>IF(ISERROR(VLOOKUP(C6,Key!$A$2:$B$982,2,FALSE)),"",VLOOKUP(C6,Key!$A$2:$B$982,2,FALSE))</f>
        <v/>
      </c>
      <c r="E6" s="4"/>
      <c r="F6" s="55"/>
      <c r="G6" s="43" t="s">
        <v>81</v>
      </c>
      <c r="H6" s="43" t="str">
        <f>IF(ISERROR(VLOOKUP(G6,Key!$A$2:$B$982,2,FALSE)),"",VLOOKUP(G6,Key!$A$2:$B$982,2,FALSE))</f>
        <v/>
      </c>
      <c r="I6" s="4"/>
      <c r="J6" s="55"/>
      <c r="K6" s="43" t="s">
        <v>81</v>
      </c>
      <c r="L6" s="43" t="str">
        <f>IF(ISERROR(VLOOKUP(K6,Key!$A$2:$B$982,2,FALSE)),"",VLOOKUP(K6,Key!$A$2:$B$982,2,FALSE))</f>
        <v/>
      </c>
      <c r="M6" s="4">
        <v>1.0</v>
      </c>
      <c r="N6" s="55">
        <f>(ROUND((M6-0.5)/233*809+0.5,0)-0.5)/809*Calculator!$AD$2</f>
        <v>0.2107880211</v>
      </c>
      <c r="O6" s="43">
        <v>1.0</v>
      </c>
      <c r="P6" s="43" t="str">
        <f>IF(ISERROR(VLOOKUP(O6,Key!$A$2:$B$982,2,FALSE)),"",VLOOKUP(O6,Key!$A$2:$B$982,2,FALSE))</f>
        <v>`|</v>
      </c>
    </row>
    <row r="7" ht="15.0" customHeight="1">
      <c r="A7" s="4"/>
      <c r="B7" s="55"/>
      <c r="C7" s="43" t="s">
        <v>81</v>
      </c>
      <c r="D7" s="43" t="str">
        <f>IF(ISERROR(VLOOKUP(C7,Key!$A$2:$B$982,2,FALSE)),"",VLOOKUP(C7,Key!$A$2:$B$982,2,FALSE))</f>
        <v/>
      </c>
      <c r="E7" s="4"/>
      <c r="F7" s="55"/>
      <c r="G7" s="43" t="s">
        <v>81</v>
      </c>
      <c r="H7" s="43" t="str">
        <f>IF(ISERROR(VLOOKUP(G7,Key!$A$2:$B$982,2,FALSE)),"",VLOOKUP(G7,Key!$A$2:$B$982,2,FALSE))</f>
        <v/>
      </c>
      <c r="I7" s="4"/>
      <c r="J7" s="55"/>
      <c r="K7" s="43" t="s">
        <v>81</v>
      </c>
      <c r="L7" s="43" t="str">
        <f>IF(ISERROR(VLOOKUP(K7,Key!$A$2:$B$982,2,FALSE)),"",VLOOKUP(K7,Key!$A$2:$B$982,2,FALSE))</f>
        <v/>
      </c>
      <c r="M7" s="4">
        <v>2.0</v>
      </c>
      <c r="N7" s="55">
        <f>(ROUND((M7-0.5)/233*809+0.5,0)-0.5)/809*Calculator!$AD$2</f>
        <v>0.7728894108</v>
      </c>
      <c r="O7" s="43">
        <v>2.0</v>
      </c>
      <c r="P7" s="43" t="str">
        <f>IF(ISERROR(VLOOKUP(O7,Key!$A$2:$B$982,2,FALSE)),"",VLOOKUP(O7,Key!$A$2:$B$982,2,FALSE))</f>
        <v>``|</v>
      </c>
    </row>
    <row r="8" ht="15.0" customHeight="1">
      <c r="A8" s="4"/>
      <c r="B8" s="55"/>
      <c r="C8" s="43" t="s">
        <v>81</v>
      </c>
      <c r="D8" s="43" t="str">
        <f>IF(ISERROR(VLOOKUP(C8,Key!$A$2:$B$982,2,FALSE)),"",VLOOKUP(C8,Key!$A$2:$B$982,2,FALSE))</f>
        <v/>
      </c>
      <c r="E8" s="4">
        <v>1.0</v>
      </c>
      <c r="F8" s="55">
        <v>1.19446545301675</v>
      </c>
      <c r="G8" s="43">
        <v>7.0</v>
      </c>
      <c r="H8" s="43" t="str">
        <f>IF(ISERROR(VLOOKUP(G8,Key!$A$2:$B$982,2,FALSE)),"",VLOOKUP(G8,Key!$A$2:$B$982,2,FALSE))</f>
        <v>)|</v>
      </c>
      <c r="I8" s="4">
        <v>1.0</v>
      </c>
      <c r="J8" s="55">
        <v>1.19446545301675</v>
      </c>
      <c r="K8" s="43">
        <v>3.0</v>
      </c>
      <c r="L8" s="43" t="str">
        <f>IF(ISERROR(VLOOKUP(K8,Key!$A$2:$B$982,2,FALSE)),"",VLOOKUP(K8,Key!$A$2:$B$982,2,FALSE))</f>
        <v>.)|</v>
      </c>
      <c r="M8" s="4">
        <v>3.0</v>
      </c>
      <c r="N8" s="55">
        <f>(ROUND((M8-0.5)/233*809+0.5,0)-0.5)/809*Calculator!$AD$2</f>
        <v>1.194465453</v>
      </c>
      <c r="O8" s="43">
        <v>3.0</v>
      </c>
      <c r="P8" s="43" t="str">
        <f>IF(ISERROR(VLOOKUP(O8,Key!$A$2:$B$982,2,FALSE)),"",VLOOKUP(O8,Key!$A$2:$B$982,2,FALSE))</f>
        <v>.)|</v>
      </c>
    </row>
    <row r="9" ht="15.0" customHeight="1">
      <c r="A9" s="4"/>
      <c r="B9" s="55"/>
      <c r="C9" s="43" t="s">
        <v>81</v>
      </c>
      <c r="D9" s="43" t="str">
        <f>IF(ISERROR(VLOOKUP(C9,Key!$A$2:$B$982,2,FALSE)),"",VLOOKUP(C9,Key!$A$2:$B$982,2,FALSE))</f>
        <v/>
      </c>
      <c r="E9" s="4"/>
      <c r="F9" s="55"/>
      <c r="G9" s="43" t="s">
        <v>81</v>
      </c>
      <c r="H9" s="43" t="str">
        <f>IF(ISERROR(VLOOKUP(G9,Key!$A$2:$B$982,2,FALSE)),"",VLOOKUP(G9,Key!$A$2:$B$982,2,FALSE))</f>
        <v/>
      </c>
      <c r="I9" s="4">
        <v>1.3</v>
      </c>
      <c r="J9" s="55">
        <v>1.75656684267169</v>
      </c>
      <c r="K9" s="43">
        <v>4.0</v>
      </c>
      <c r="L9" s="43" t="str">
        <f>IF(ISERROR(VLOOKUP(K9,Key!$A$2:$B$982,2,FALSE)),"",VLOOKUP(K9,Key!$A$2:$B$982,2,FALSE))</f>
        <v>'|</v>
      </c>
      <c r="M9" s="4">
        <v>4.0</v>
      </c>
      <c r="N9" s="55">
        <f>(ROUND((M9-0.5)/233*809+0.5,0)-0.5)/809*Calculator!$AD$2</f>
        <v>1.756566843</v>
      </c>
      <c r="O9" s="43">
        <v>4.0</v>
      </c>
      <c r="P9" s="43" t="str">
        <f>IF(ISERROR(VLOOKUP(O9,Key!$A$2:$B$982,2,FALSE)),"",VLOOKUP(O9,Key!$A$2:$B$982,2,FALSE))</f>
        <v>'|</v>
      </c>
    </row>
    <row r="10" ht="15.0" customHeight="1">
      <c r="A10" s="4"/>
      <c r="B10" s="55"/>
      <c r="C10" s="43" t="s">
        <v>81</v>
      </c>
      <c r="D10" s="43" t="str">
        <f>IF(ISERROR(VLOOKUP(C10,Key!$A$2:$B$982,2,FALSE)),"",VLOOKUP(C10,Key!$A$2:$B$982,2,FALSE))</f>
        <v/>
      </c>
      <c r="E10" s="4"/>
      <c r="F10" s="55"/>
      <c r="G10" s="43" t="s">
        <v>81</v>
      </c>
      <c r="H10" s="43" t="str">
        <f>IF(ISERROR(VLOOKUP(G10,Key!$A$2:$B$982,2,FALSE)),"",VLOOKUP(G10,Key!$A$2:$B$982,2,FALSE))</f>
        <v/>
      </c>
      <c r="I10" s="4"/>
      <c r="J10" s="55"/>
      <c r="K10" s="43" t="s">
        <v>81</v>
      </c>
      <c r="L10" s="43" t="str">
        <f>IF(ISERROR(VLOOKUP(K10,Key!$A$2:$B$982,2,FALSE)),"",VLOOKUP(K10,Key!$A$2:$B$982,2,FALSE))</f>
        <v/>
      </c>
      <c r="M10" s="4">
        <v>5.0</v>
      </c>
      <c r="N10" s="55">
        <f>(ROUND((M10-0.5)/233*809+0.5,0)-0.5)/809*Calculator!$AD$2</f>
        <v>2.178142885</v>
      </c>
      <c r="O10" s="43">
        <v>5.0</v>
      </c>
      <c r="P10" s="43" t="str">
        <f>IF(ISERROR(VLOOKUP(O10,Key!$A$2:$B$982,2,FALSE)),"",VLOOKUP(O10,Key!$A$2:$B$982,2,FALSE))</f>
        <v>`'|</v>
      </c>
    </row>
    <row r="11" ht="15.0" customHeight="1">
      <c r="A11" s="4">
        <v>1.0</v>
      </c>
      <c r="B11" s="55">
        <v>2.74024427456784</v>
      </c>
      <c r="C11" s="43">
        <v>12.0</v>
      </c>
      <c r="D11" s="43" t="str">
        <f>IF(ISERROR(VLOOKUP(C11,Key!$A$2:$B$982,2,FALSE)),"",VLOOKUP(C11,Key!$A$2:$B$982,2,FALSE))</f>
        <v>|(</v>
      </c>
      <c r="E11" s="4"/>
      <c r="F11" s="55"/>
      <c r="G11" s="43" t="s">
        <v>81</v>
      </c>
      <c r="H11" s="43" t="str">
        <f>IF(ISERROR(VLOOKUP(G11,Key!$A$2:$B$982,2,FALSE)),"",VLOOKUP(G11,Key!$A$2:$B$982,2,FALSE))</f>
        <v/>
      </c>
      <c r="I11" s="4">
        <v>2.0</v>
      </c>
      <c r="J11" s="55">
        <v>2.74024427456784</v>
      </c>
      <c r="K11" s="43">
        <v>7.0</v>
      </c>
      <c r="L11" s="43" t="str">
        <f>IF(ISERROR(VLOOKUP(K11,Key!$A$2:$B$982,2,FALSE)),"",VLOOKUP(K11,Key!$A$2:$B$982,2,FALSE))</f>
        <v>)|</v>
      </c>
      <c r="M11" s="4">
        <v>6.0</v>
      </c>
      <c r="N11" s="55">
        <f>(ROUND((M11-0.5)/233*809+0.5,0)-0.5)/809*Calculator!$AD$2</f>
        <v>2.740244275</v>
      </c>
      <c r="O11" s="43">
        <v>6.0</v>
      </c>
      <c r="P11" s="43" t="str">
        <f>IF(ISERROR(VLOOKUP(O11,Key!$A$2:$B$982,2,FALSE)),"",VLOOKUP(O11,Key!$A$2:$B$982,2,FALSE))</f>
        <v>,)|</v>
      </c>
    </row>
    <row r="12" ht="15.0" customHeight="1">
      <c r="A12" s="4"/>
      <c r="B12" s="55"/>
      <c r="C12" s="43" t="s">
        <v>81</v>
      </c>
      <c r="D12" s="43" t="str">
        <f>IF(ISERROR(VLOOKUP(C12,Key!$A$2:$B$982,2,FALSE)),"",VLOOKUP(C12,Key!$A$2:$B$982,2,FALSE))</f>
        <v/>
      </c>
      <c r="E12" s="4"/>
      <c r="F12" s="55"/>
      <c r="G12" s="43" t="s">
        <v>81</v>
      </c>
      <c r="H12" s="43" t="str">
        <f>IF(ISERROR(VLOOKUP(G12,Key!$A$2:$B$982,2,FALSE)),"",VLOOKUP(G12,Key!$A$2:$B$982,2,FALSE))</f>
        <v/>
      </c>
      <c r="I12" s="4"/>
      <c r="J12" s="55"/>
      <c r="K12" s="43" t="s">
        <v>81</v>
      </c>
      <c r="L12" s="43" t="str">
        <f>IF(ISERROR(VLOOKUP(K12,Key!$A$2:$B$982,2,FALSE)),"",VLOOKUP(K12,Key!$A$2:$B$982,2,FALSE))</f>
        <v/>
      </c>
      <c r="M12" s="4">
        <v>7.0</v>
      </c>
      <c r="N12" s="55">
        <f>(ROUND((M12-0.5)/233*809+0.5,0)-0.5)/809*Calculator!$AD$2</f>
        <v>3.161820317</v>
      </c>
      <c r="O12" s="43">
        <v>7.0</v>
      </c>
      <c r="P12" s="43" t="str">
        <f>IF(ISERROR(VLOOKUP(O12,Key!$A$2:$B$982,2,FALSE)),"",VLOOKUP(O12,Key!$A$2:$B$982,2,FALSE))</f>
        <v>)|</v>
      </c>
    </row>
    <row r="13" ht="15.0" customHeight="1">
      <c r="A13" s="4"/>
      <c r="B13" s="55"/>
      <c r="C13" s="43" t="s">
        <v>81</v>
      </c>
      <c r="D13" s="43" t="str">
        <f>IF(ISERROR(VLOOKUP(C13,Key!$A$2:$B$982,2,FALSE)),"",VLOOKUP(C13,Key!$A$2:$B$982,2,FALSE))</f>
        <v/>
      </c>
      <c r="E13" s="4"/>
      <c r="F13" s="55"/>
      <c r="G13" s="43" t="s">
        <v>81</v>
      </c>
      <c r="H13" s="43" t="str">
        <f>IF(ISERROR(VLOOKUP(G13,Key!$A$2:$B$982,2,FALSE)),"",VLOOKUP(G13,Key!$A$2:$B$982,2,FALSE))</f>
        <v/>
      </c>
      <c r="I13" s="4"/>
      <c r="J13" s="55"/>
      <c r="K13" s="43" t="s">
        <v>81</v>
      </c>
      <c r="L13" s="43" t="str">
        <f>IF(ISERROR(VLOOKUP(K13,Key!$A$2:$B$982,2,FALSE)),"",VLOOKUP(K13,Key!$A$2:$B$982,2,FALSE))</f>
        <v/>
      </c>
      <c r="M13" s="4">
        <v>8.0</v>
      </c>
      <c r="N13" s="55">
        <f>(ROUND((M13-0.5)/233*809+0.5,0)-0.5)/809*Calculator!$AD$2</f>
        <v>3.723921706</v>
      </c>
      <c r="O13" s="43">
        <v>8.0</v>
      </c>
      <c r="P13" s="43" t="str">
        <f>IF(ISERROR(VLOOKUP(O13,Key!$A$2:$B$982,2,FALSE)),"",VLOOKUP(O13,Key!$A$2:$B$982,2,FALSE))</f>
        <v>`)|</v>
      </c>
    </row>
    <row r="14" ht="15.0" customHeight="1">
      <c r="A14" s="4"/>
      <c r="B14" s="55"/>
      <c r="C14" s="43" t="s">
        <v>81</v>
      </c>
      <c r="D14" s="43" t="str">
        <f>IF(ISERROR(VLOOKUP(C14,Key!$A$2:$B$982,2,FALSE)),"",VLOOKUP(C14,Key!$A$2:$B$982,2,FALSE))</f>
        <v/>
      </c>
      <c r="E14" s="4"/>
      <c r="F14" s="55"/>
      <c r="G14" s="43" t="s">
        <v>81</v>
      </c>
      <c r="H14" s="43" t="str">
        <f>IF(ISERROR(VLOOKUP(G14,Key!$A$2:$B$982,2,FALSE)),"",VLOOKUP(G14,Key!$A$2:$B$982,2,FALSE))</f>
        <v/>
      </c>
      <c r="I14" s="4"/>
      <c r="J14" s="55"/>
      <c r="K14" s="43" t="s">
        <v>81</v>
      </c>
      <c r="L14" s="43" t="str">
        <f>IF(ISERROR(VLOOKUP(K14,Key!$A$2:$B$982,2,FALSE)),"",VLOOKUP(K14,Key!$A$2:$B$982,2,FALSE))</f>
        <v/>
      </c>
      <c r="M14" s="4">
        <v>9.0</v>
      </c>
      <c r="N14" s="55">
        <f>(ROUND((M14-0.5)/233*809+0.5,0)-0.5)/809*Calculator!$AD$2</f>
        <v>4.145497749</v>
      </c>
      <c r="O14" s="43">
        <v>9.0</v>
      </c>
      <c r="P14" s="43" t="str">
        <f>IF(ISERROR(VLOOKUP(O14,Key!$A$2:$B$982,2,FALSE)),"",VLOOKUP(O14,Key!$A$2:$B$982,2,FALSE))</f>
        <v>``)|</v>
      </c>
    </row>
    <row r="15" ht="15.0" customHeight="1">
      <c r="A15" s="4"/>
      <c r="B15" s="55"/>
      <c r="C15" s="43" t="s">
        <v>81</v>
      </c>
      <c r="D15" s="43" t="str">
        <f>IF(ISERROR(VLOOKUP(C15,Key!$A$2:$B$982,2,FALSE)),"",VLOOKUP(C15,Key!$A$2:$B$982,2,FALSE))</f>
        <v/>
      </c>
      <c r="E15" s="4">
        <v>2.0</v>
      </c>
      <c r="F15" s="55">
        <v>4.5670737909464</v>
      </c>
      <c r="G15" s="43">
        <v>12.0</v>
      </c>
      <c r="H15" s="43" t="str">
        <f>IF(ISERROR(VLOOKUP(G15,Key!$A$2:$B$982,2,FALSE)),"",VLOOKUP(G15,Key!$A$2:$B$982,2,FALSE))</f>
        <v>|(</v>
      </c>
      <c r="I15" s="4">
        <v>3.0</v>
      </c>
      <c r="J15" s="55">
        <v>4.5670737909464</v>
      </c>
      <c r="K15" s="43">
        <v>12.0</v>
      </c>
      <c r="L15" s="43" t="str">
        <f>IF(ISERROR(VLOOKUP(K15,Key!$A$2:$B$982,2,FALSE)),"",VLOOKUP(K15,Key!$A$2:$B$982,2,FALSE))</f>
        <v>|(</v>
      </c>
      <c r="M15" s="4">
        <v>10.0</v>
      </c>
      <c r="N15" s="55">
        <f>(ROUND((M15-0.5)/233*809+0.5,0)-0.5)/809*Calculator!$AD$2</f>
        <v>4.567073791</v>
      </c>
      <c r="O15" s="43">
        <v>10.0</v>
      </c>
      <c r="P15" s="43" t="str">
        <f>IF(ISERROR(VLOOKUP(O15,Key!$A$2:$B$982,2,FALSE)),"",VLOOKUP(O15,Key!$A$2:$B$982,2,FALSE))</f>
        <v>,,|(</v>
      </c>
    </row>
    <row r="16" ht="15.0" customHeight="1">
      <c r="A16" s="4"/>
      <c r="B16" s="55"/>
      <c r="C16" s="43" t="s">
        <v>81</v>
      </c>
      <c r="D16" s="43" t="str">
        <f>IF(ISERROR(VLOOKUP(C16,Key!$A$2:$B$982,2,FALSE)),"",VLOOKUP(C16,Key!$A$2:$B$982,2,FALSE))</f>
        <v/>
      </c>
      <c r="E16" s="4"/>
      <c r="F16" s="55"/>
      <c r="G16" s="43" t="s">
        <v>81</v>
      </c>
      <c r="H16" s="43" t="str">
        <f>IF(ISERROR(VLOOKUP(G16,Key!$A$2:$B$982,2,FALSE)),"",VLOOKUP(G16,Key!$A$2:$B$982,2,FALSE))</f>
        <v/>
      </c>
      <c r="I16" s="4"/>
      <c r="J16" s="55"/>
      <c r="K16" s="43" t="s">
        <v>81</v>
      </c>
      <c r="L16" s="43" t="str">
        <f>IF(ISERROR(VLOOKUP(K16,Key!$A$2:$B$982,2,FALSE)),"",VLOOKUP(K16,Key!$A$2:$B$982,2,FALSE))</f>
        <v/>
      </c>
      <c r="M16" s="4">
        <v>11.0</v>
      </c>
      <c r="N16" s="55">
        <f>(ROUND((M16-0.5)/233*809+0.5,0)-0.5)/809*Calculator!$AD$2</f>
        <v>5.129175181</v>
      </c>
      <c r="O16" s="43">
        <v>11.0</v>
      </c>
      <c r="P16" s="43" t="str">
        <f>IF(ISERROR(VLOOKUP(O16,Key!$A$2:$B$982,2,FALSE)),"",VLOOKUP(O16,Key!$A$2:$B$982,2,FALSE))</f>
        <v>,|(</v>
      </c>
    </row>
    <row r="17" ht="15.0" customHeight="1">
      <c r="A17" s="4"/>
      <c r="B17" s="55"/>
      <c r="C17" s="43" t="s">
        <v>81</v>
      </c>
      <c r="D17" s="43" t="str">
        <f>IF(ISERROR(VLOOKUP(C17,Key!$A$2:$B$982,2,FALSE)),"",VLOOKUP(C17,Key!$A$2:$B$982,2,FALSE))</f>
        <v/>
      </c>
      <c r="E17" s="4"/>
      <c r="F17" s="55"/>
      <c r="G17" s="43" t="s">
        <v>81</v>
      </c>
      <c r="H17" s="43" t="str">
        <f>IF(ISERROR(VLOOKUP(G17,Key!$A$2:$B$982,2,FALSE)),"",VLOOKUP(G17,Key!$A$2:$B$982,2,FALSE))</f>
        <v/>
      </c>
      <c r="I17" s="4"/>
      <c r="J17" s="55"/>
      <c r="K17" s="43" t="s">
        <v>81</v>
      </c>
      <c r="L17" s="43" t="str">
        <f>IF(ISERROR(VLOOKUP(K17,Key!$A$2:$B$982,2,FALSE)),"",VLOOKUP(K17,Key!$A$2:$B$982,2,FALSE))</f>
        <v/>
      </c>
      <c r="M17" s="4">
        <v>12.0</v>
      </c>
      <c r="N17" s="55">
        <f>(ROUND((M17-0.5)/233*809+0.5,0)-0.5)/809*Calculator!$AD$2</f>
        <v>5.550751223</v>
      </c>
      <c r="O17" s="43">
        <v>12.0</v>
      </c>
      <c r="P17" s="43" t="str">
        <f>IF(ISERROR(VLOOKUP(O17,Key!$A$2:$B$982,2,FALSE)),"",VLOOKUP(O17,Key!$A$2:$B$982,2,FALSE))</f>
        <v>|(</v>
      </c>
    </row>
    <row r="18" ht="15.0" customHeight="1">
      <c r="A18" s="4"/>
      <c r="B18" s="55"/>
      <c r="C18" s="43" t="s">
        <v>81</v>
      </c>
      <c r="D18" s="43" t="str">
        <f>IF(ISERROR(VLOOKUP(C18,Key!$A$2:$B$982,2,FALSE)),"",VLOOKUP(C18,Key!$A$2:$B$982,2,FALSE))</f>
        <v/>
      </c>
      <c r="E18" s="4"/>
      <c r="F18" s="55"/>
      <c r="G18" s="43" t="s">
        <v>81</v>
      </c>
      <c r="H18" s="43" t="str">
        <f>IF(ISERROR(VLOOKUP(G18,Key!$A$2:$B$982,2,FALSE)),"",VLOOKUP(G18,Key!$A$2:$B$982,2,FALSE))</f>
        <v/>
      </c>
      <c r="I18" s="4"/>
      <c r="J18" s="55"/>
      <c r="K18" s="43" t="s">
        <v>81</v>
      </c>
      <c r="L18" s="43" t="str">
        <f>IF(ISERROR(VLOOKUP(K18,Key!$A$2:$B$982,2,FALSE)),"",VLOOKUP(K18,Key!$A$2:$B$982,2,FALSE))</f>
        <v/>
      </c>
      <c r="M18" s="4">
        <v>13.0</v>
      </c>
      <c r="N18" s="55">
        <f>(ROUND((M18-0.5)/233*809+0.5,0)-0.5)/809*Calculator!$AD$2</f>
        <v>6.112852612</v>
      </c>
      <c r="O18" s="43">
        <v>13.0</v>
      </c>
      <c r="P18" s="43" t="str">
        <f>IF(ISERROR(VLOOKUP(O18,Key!$A$2:$B$982,2,FALSE)),"",VLOOKUP(O18,Key!$A$2:$B$982,2,FALSE))</f>
        <v>`|(</v>
      </c>
    </row>
    <row r="19" ht="15.0" customHeight="1">
      <c r="A19" s="4"/>
      <c r="B19" s="55"/>
      <c r="C19" s="43" t="s">
        <v>81</v>
      </c>
      <c r="D19" s="43" t="str">
        <f>IF(ISERROR(VLOOKUP(C19,Key!$A$2:$B$982,2,FALSE)),"",VLOOKUP(C19,Key!$A$2:$B$982,2,FALSE))</f>
        <v/>
      </c>
      <c r="E19" s="4">
        <v>3.0</v>
      </c>
      <c r="F19" s="55">
        <v>6.53442865473869</v>
      </c>
      <c r="G19" s="43">
        <v>18.0</v>
      </c>
      <c r="H19" s="43" t="str">
        <f>IF(ISERROR(VLOOKUP(G19,Key!$A$2:$B$982,2,FALSE)),"",VLOOKUP(G19,Key!$A$2:$B$982,2,FALSE))</f>
        <v>~|</v>
      </c>
      <c r="I19" s="4">
        <v>4.0</v>
      </c>
      <c r="J19" s="55">
        <v>6.53442865473869</v>
      </c>
      <c r="K19" s="43">
        <v>14.0</v>
      </c>
      <c r="L19" s="43" t="str">
        <f>IF(ISERROR(VLOOKUP(K19,Key!$A$2:$B$982,2,FALSE)),"",VLOOKUP(K19,Key!$A$2:$B$982,2,FALSE))</f>
        <v>.~|</v>
      </c>
      <c r="M19" s="4">
        <v>14.0</v>
      </c>
      <c r="N19" s="55">
        <f>(ROUND((M19-0.5)/233*809+0.5,0)-0.5)/809*Calculator!$AD$2</f>
        <v>6.534428655</v>
      </c>
      <c r="O19" s="43">
        <v>14.0</v>
      </c>
      <c r="P19" s="43" t="str">
        <f>IF(ISERROR(VLOOKUP(O19,Key!$A$2:$B$982,2,FALSE)),"",VLOOKUP(O19,Key!$A$2:$B$982,2,FALSE))</f>
        <v>.~|</v>
      </c>
    </row>
    <row r="20" ht="15.0" customHeight="1">
      <c r="A20" s="4"/>
      <c r="B20" s="55"/>
      <c r="C20" s="43" t="s">
        <v>81</v>
      </c>
      <c r="D20" s="43" t="str">
        <f>IF(ISERROR(VLOOKUP(C20,Key!$A$2:$B$982,2,FALSE)),"",VLOOKUP(C20,Key!$A$2:$B$982,2,FALSE))</f>
        <v/>
      </c>
      <c r="E20" s="4"/>
      <c r="F20" s="55"/>
      <c r="G20" s="43" t="s">
        <v>81</v>
      </c>
      <c r="H20" s="43" t="str">
        <f>IF(ISERROR(VLOOKUP(G20,Key!$A$2:$B$982,2,FALSE)),"",VLOOKUP(G20,Key!$A$2:$B$982,2,FALSE))</f>
        <v/>
      </c>
      <c r="I20" s="4">
        <v>4.2</v>
      </c>
      <c r="J20" s="55">
        <v>7.09653004439364</v>
      </c>
      <c r="K20" s="43">
        <v>16.0</v>
      </c>
      <c r="L20" s="43" t="str">
        <f>IF(ISERROR(VLOOKUP(K20,Key!$A$2:$B$982,2,FALSE)),"",VLOOKUP(K20,Key!$A$2:$B$982,2,FALSE))</f>
        <v>'|(</v>
      </c>
      <c r="M20" s="4">
        <v>15.0</v>
      </c>
      <c r="N20" s="55">
        <f>(ROUND((M20-0.5)/233*809+0.5,0)-0.5)/809*Calculator!$AD$2</f>
        <v>7.096530044</v>
      </c>
      <c r="O20" s="43">
        <v>15.0</v>
      </c>
      <c r="P20" s="43" t="str">
        <f>IF(ISERROR(VLOOKUP(O20,Key!$A$2:$B$982,2,FALSE)),"",VLOOKUP(O20,Key!$A$2:$B$982,2,FALSE))</f>
        <v>,'|(</v>
      </c>
    </row>
    <row r="21" ht="15.0" customHeight="1">
      <c r="A21" s="4"/>
      <c r="B21" s="55"/>
      <c r="C21" s="43" t="s">
        <v>81</v>
      </c>
      <c r="D21" s="43" t="str">
        <f>IF(ISERROR(VLOOKUP(C21,Key!$A$2:$B$982,2,FALSE)),"",VLOOKUP(C21,Key!$A$2:$B$982,2,FALSE))</f>
        <v/>
      </c>
      <c r="E21" s="4"/>
      <c r="F21" s="55"/>
      <c r="G21" s="43" t="s">
        <v>81</v>
      </c>
      <c r="H21" s="43" t="str">
        <f>IF(ISERROR(VLOOKUP(G21,Key!$A$2:$B$982,2,FALSE)),"",VLOOKUP(G21,Key!$A$2:$B$982,2,FALSE))</f>
        <v/>
      </c>
      <c r="I21" s="4"/>
      <c r="J21" s="55"/>
      <c r="K21" s="43" t="s">
        <v>81</v>
      </c>
      <c r="L21" s="43" t="str">
        <f>IF(ISERROR(VLOOKUP(K21,Key!$A$2:$B$982,2,FALSE)),"",VLOOKUP(K21,Key!$A$2:$B$982,2,FALSE))</f>
        <v/>
      </c>
      <c r="M21" s="4">
        <v>16.0</v>
      </c>
      <c r="N21" s="55">
        <f>(ROUND((M21-0.5)/233*809+0.5,0)-0.5)/809*Calculator!$AD$2</f>
        <v>7.518106087</v>
      </c>
      <c r="O21" s="43">
        <v>16.0</v>
      </c>
      <c r="P21" s="43" t="str">
        <f>IF(ISERROR(VLOOKUP(O21,Key!$A$2:$B$982,2,FALSE)),"",VLOOKUP(O21,Key!$A$2:$B$982,2,FALSE))</f>
        <v>'|(</v>
      </c>
    </row>
    <row r="22" ht="15.0" customHeight="1">
      <c r="A22" s="4">
        <v>2.0</v>
      </c>
      <c r="B22" s="55">
        <v>8.08020747628978</v>
      </c>
      <c r="C22" s="43">
        <v>20.0</v>
      </c>
      <c r="D22" s="43" t="str">
        <f>IF(ISERROR(VLOOKUP(C22,Key!$A$2:$B$982,2,FALSE)),"",VLOOKUP(C22,Key!$A$2:$B$982,2,FALSE))</f>
        <v>)|(</v>
      </c>
      <c r="E22" s="4"/>
      <c r="F22" s="55"/>
      <c r="G22" s="43" t="s">
        <v>81</v>
      </c>
      <c r="H22" s="43" t="str">
        <f>IF(ISERROR(VLOOKUP(G22,Key!$A$2:$B$982,2,FALSE)),"",VLOOKUP(G22,Key!$A$2:$B$982,2,FALSE))</f>
        <v/>
      </c>
      <c r="I22" s="4">
        <v>4.6</v>
      </c>
      <c r="J22" s="55">
        <v>8.08020747628978</v>
      </c>
      <c r="K22" s="43">
        <v>18.0</v>
      </c>
      <c r="L22" s="43" t="str">
        <f>IF(ISERROR(VLOOKUP(K22,Key!$A$2:$B$982,2,FALSE)),"",VLOOKUP(K22,Key!$A$2:$B$982,2,FALSE))</f>
        <v>~|</v>
      </c>
      <c r="M22" s="4">
        <v>17.0</v>
      </c>
      <c r="N22" s="55">
        <f>(ROUND((M22-0.5)/233*809+0.5,0)-0.5)/809*Calculator!$AD$2</f>
        <v>8.080207476</v>
      </c>
      <c r="O22" s="43">
        <v>17.0</v>
      </c>
      <c r="P22" s="43" t="str">
        <f>IF(ISERROR(VLOOKUP(O22,Key!$A$2:$B$982,2,FALSE)),"",VLOOKUP(O22,Key!$A$2:$B$982,2,FALSE))</f>
        <v>,~|</v>
      </c>
    </row>
    <row r="23" ht="15.0" customHeight="1">
      <c r="A23" s="4"/>
      <c r="B23" s="55"/>
      <c r="C23" s="43" t="s">
        <v>81</v>
      </c>
      <c r="D23" s="43" t="str">
        <f>IF(ISERROR(VLOOKUP(C23,Key!$A$2:$B$982,2,FALSE)),"",VLOOKUP(C23,Key!$A$2:$B$982,2,FALSE))</f>
        <v/>
      </c>
      <c r="E23" s="4"/>
      <c r="F23" s="55"/>
      <c r="G23" s="43" t="s">
        <v>81</v>
      </c>
      <c r="H23" s="43" t="str">
        <f>IF(ISERROR(VLOOKUP(G23,Key!$A$2:$B$982,2,FALSE)),"",VLOOKUP(G23,Key!$A$2:$B$982,2,FALSE))</f>
        <v/>
      </c>
      <c r="I23" s="4"/>
      <c r="J23" s="55"/>
      <c r="K23" s="43" t="s">
        <v>81</v>
      </c>
      <c r="L23" s="43" t="str">
        <f>IF(ISERROR(VLOOKUP(K23,Key!$A$2:$B$982,2,FALSE)),"",VLOOKUP(K23,Key!$A$2:$B$982,2,FALSE))</f>
        <v/>
      </c>
      <c r="M23" s="4">
        <v>18.0</v>
      </c>
      <c r="N23" s="55">
        <f>(ROUND((M23-0.5)/233*809+0.5,0)-0.5)/809*Calculator!$AD$2</f>
        <v>8.501783519</v>
      </c>
      <c r="O23" s="43">
        <v>18.0</v>
      </c>
      <c r="P23" s="43" t="str">
        <f>IF(ISERROR(VLOOKUP(O23,Key!$A$2:$B$982,2,FALSE)),"",VLOOKUP(O23,Key!$A$2:$B$982,2,FALSE))</f>
        <v>~|</v>
      </c>
    </row>
    <row r="24" ht="15.0" customHeight="1">
      <c r="A24" s="4"/>
      <c r="B24" s="55"/>
      <c r="C24" s="43" t="s">
        <v>81</v>
      </c>
      <c r="D24" s="43" t="str">
        <f>IF(ISERROR(VLOOKUP(C24,Key!$A$2:$B$982,2,FALSE)),"",VLOOKUP(C24,Key!$A$2:$B$982,2,FALSE))</f>
        <v/>
      </c>
      <c r="E24" s="4">
        <v>4.0</v>
      </c>
      <c r="F24" s="55">
        <v>9.06388490818593</v>
      </c>
      <c r="G24" s="43">
        <v>20.0</v>
      </c>
      <c r="H24" s="43" t="str">
        <f>IF(ISERROR(VLOOKUP(G24,Key!$A$2:$B$982,2,FALSE)),"",VLOOKUP(G24,Key!$A$2:$B$982,2,FALSE))</f>
        <v>)|(</v>
      </c>
      <c r="I24" s="4">
        <v>5.0</v>
      </c>
      <c r="J24" s="55">
        <v>9.06388490818593</v>
      </c>
      <c r="K24" s="43">
        <v>20.0</v>
      </c>
      <c r="L24" s="43" t="str">
        <f>IF(ISERROR(VLOOKUP(K24,Key!$A$2:$B$982,2,FALSE)),"",VLOOKUP(K24,Key!$A$2:$B$982,2,FALSE))</f>
        <v>)|(</v>
      </c>
      <c r="M24" s="4">
        <v>19.0</v>
      </c>
      <c r="N24" s="55">
        <f>(ROUND((M24-0.5)/233*809+0.5,0)-0.5)/809*Calculator!$AD$2</f>
        <v>9.063884908</v>
      </c>
      <c r="O24" s="43">
        <v>19.0</v>
      </c>
      <c r="P24" s="43" t="str">
        <f>IF(ISERROR(VLOOKUP(O24,Key!$A$2:$B$982,2,FALSE)),"",VLOOKUP(O24,Key!$A$2:$B$982,2,FALSE))</f>
        <v>,)|(</v>
      </c>
    </row>
    <row r="25" ht="15.0" customHeight="1">
      <c r="A25" s="4"/>
      <c r="B25" s="55"/>
      <c r="C25" s="43" t="s">
        <v>81</v>
      </c>
      <c r="D25" s="43" t="str">
        <f>IF(ISERROR(VLOOKUP(C25,Key!$A$2:$B$982,2,FALSE)),"",VLOOKUP(C25,Key!$A$2:$B$982,2,FALSE))</f>
        <v/>
      </c>
      <c r="E25" s="4"/>
      <c r="F25" s="55"/>
      <c r="G25" s="43" t="s">
        <v>81</v>
      </c>
      <c r="H25" s="43" t="str">
        <f>IF(ISERROR(VLOOKUP(G25,Key!$A$2:$B$982,2,FALSE)),"",VLOOKUP(G25,Key!$A$2:$B$982,2,FALSE))</f>
        <v/>
      </c>
      <c r="I25" s="4"/>
      <c r="J25" s="55"/>
      <c r="K25" s="43" t="s">
        <v>81</v>
      </c>
      <c r="L25" s="43" t="str">
        <f>IF(ISERROR(VLOOKUP(K25,Key!$A$2:$B$982,2,FALSE)),"",VLOOKUP(K25,Key!$A$2:$B$982,2,FALSE))</f>
        <v/>
      </c>
      <c r="M25" s="4">
        <v>20.0</v>
      </c>
      <c r="N25" s="55">
        <f>(ROUND((M25-0.5)/233*809+0.5,0)-0.5)/809*Calculator!$AD$2</f>
        <v>9.48546095</v>
      </c>
      <c r="O25" s="43">
        <v>20.0</v>
      </c>
      <c r="P25" s="43" t="str">
        <f>IF(ISERROR(VLOOKUP(O25,Key!$A$2:$B$982,2,FALSE)),"",VLOOKUP(O25,Key!$A$2:$B$982,2,FALSE))</f>
        <v>)|(</v>
      </c>
    </row>
    <row r="26" ht="15.0" customHeight="1">
      <c r="A26" s="4"/>
      <c r="B26" s="55"/>
      <c r="C26" s="43" t="s">
        <v>81</v>
      </c>
      <c r="D26" s="43" t="str">
        <f>IF(ISERROR(VLOOKUP(C26,Key!$A$2:$B$982,2,FALSE)),"",VLOOKUP(C26,Key!$A$2:$B$982,2,FALSE))</f>
        <v/>
      </c>
      <c r="E26" s="4"/>
      <c r="F26" s="55"/>
      <c r="G26" s="43" t="s">
        <v>81</v>
      </c>
      <c r="H26" s="43" t="str">
        <f>IF(ISERROR(VLOOKUP(G26,Key!$A$2:$B$982,2,FALSE)),"",VLOOKUP(G26,Key!$A$2:$B$982,2,FALSE))</f>
        <v/>
      </c>
      <c r="I26" s="4"/>
      <c r="J26" s="55"/>
      <c r="K26" s="43" t="s">
        <v>81</v>
      </c>
      <c r="L26" s="43" t="str">
        <f>IF(ISERROR(VLOOKUP(K26,Key!$A$2:$B$982,2,FALSE)),"",VLOOKUP(K26,Key!$A$2:$B$982,2,FALSE))</f>
        <v/>
      </c>
      <c r="M26" s="4">
        <v>21.0</v>
      </c>
      <c r="N26" s="55">
        <f>(ROUND((M26-0.5)/233*809+0.5,0)-0.5)/809*Calculator!$AD$2</f>
        <v>10.04756234</v>
      </c>
      <c r="O26" s="43">
        <v>21.0</v>
      </c>
      <c r="P26" s="43" t="str">
        <f>IF(ISERROR(VLOOKUP(O26,Key!$A$2:$B$982,2,FALSE)),"",VLOOKUP(O26,Key!$A$2:$B$982,2,FALSE))</f>
        <v>`)|(</v>
      </c>
    </row>
    <row r="27" ht="15.0" customHeight="1">
      <c r="A27" s="4"/>
      <c r="B27" s="55"/>
      <c r="C27" s="43" t="s">
        <v>81</v>
      </c>
      <c r="D27" s="43" t="str">
        <f>IF(ISERROR(VLOOKUP(C27,Key!$A$2:$B$982,2,FALSE)),"",VLOOKUP(C27,Key!$A$2:$B$982,2,FALSE))</f>
        <v/>
      </c>
      <c r="E27" s="4"/>
      <c r="F27" s="55"/>
      <c r="G27" s="43" t="s">
        <v>81</v>
      </c>
      <c r="H27" s="43" t="str">
        <f>IF(ISERROR(VLOOKUP(G27,Key!$A$2:$B$982,2,FALSE)),"",VLOOKUP(G27,Key!$A$2:$B$982,2,FALSE))</f>
        <v/>
      </c>
      <c r="I27" s="4"/>
      <c r="J27" s="55"/>
      <c r="K27" s="43" t="s">
        <v>81</v>
      </c>
      <c r="L27" s="43" t="str">
        <f>IF(ISERROR(VLOOKUP(K27,Key!$A$2:$B$982,2,FALSE)),"",VLOOKUP(K27,Key!$A$2:$B$982,2,FALSE))</f>
        <v/>
      </c>
      <c r="M27" s="4">
        <v>22.0</v>
      </c>
      <c r="N27" s="55">
        <f>(ROUND((M27-0.5)/233*809+0.5,0)-0.5)/809*Calculator!$AD$2</f>
        <v>10.46913838</v>
      </c>
      <c r="O27" s="43">
        <v>22.0</v>
      </c>
      <c r="P27" s="43" t="str">
        <f>IF(ISERROR(VLOOKUP(O27,Key!$A$2:$B$982,2,FALSE)),"",VLOOKUP(O27,Key!$A$2:$B$982,2,FALSE))</f>
        <v>``)|(</v>
      </c>
    </row>
    <row r="28" ht="15.0" customHeight="1">
      <c r="A28" s="4"/>
      <c r="B28" s="55"/>
      <c r="C28" s="43" t="s">
        <v>81</v>
      </c>
      <c r="D28" s="43" t="str">
        <f>IF(ISERROR(VLOOKUP(C28,Key!$A$2:$B$982,2,FALSE)),"",VLOOKUP(C28,Key!$A$2:$B$982,2,FALSE))</f>
        <v/>
      </c>
      <c r="E28" s="4">
        <v>5.0</v>
      </c>
      <c r="F28" s="55">
        <v>11.0312397719782</v>
      </c>
      <c r="G28" s="43">
        <v>25.0</v>
      </c>
      <c r="H28" s="43" t="str">
        <f>IF(ISERROR(VLOOKUP(G28,Key!$A$2:$B$982,2,FALSE)),"",VLOOKUP(G28,Key!$A$2:$B$982,2,FALSE))</f>
        <v>)~|</v>
      </c>
      <c r="I28" s="56">
        <v>6.0</v>
      </c>
      <c r="J28" s="55">
        <v>11.0312397719782</v>
      </c>
      <c r="K28" s="43">
        <v>24.0</v>
      </c>
      <c r="L28" s="43" t="str">
        <f>IF(ISERROR(VLOOKUP(K28,Key!$A$2:$B$982,2,FALSE)),"",VLOOKUP(K28,Key!$A$2:$B$982,2,FALSE))</f>
        <v>')|(</v>
      </c>
      <c r="M28" s="4">
        <v>23.0</v>
      </c>
      <c r="N28" s="55">
        <f>(ROUND((M28-0.5)/233*809+0.5,0)-0.5)/809*Calculator!$AD$2</f>
        <v>11.03123977</v>
      </c>
      <c r="O28" s="43">
        <v>23.0</v>
      </c>
      <c r="P28" s="43" t="str">
        <f>IF(ISERROR(VLOOKUP(O28,Key!$A$2:$B$982,2,FALSE)),"",VLOOKUP(O28,Key!$A$2:$B$982,2,FALSE))</f>
        <v>,')|(</v>
      </c>
    </row>
    <row r="29" ht="15.0" customHeight="1">
      <c r="A29" s="4"/>
      <c r="B29" s="55"/>
      <c r="C29" s="43" t="s">
        <v>81</v>
      </c>
      <c r="D29" s="43" t="str">
        <f>IF(ISERROR(VLOOKUP(C29,Key!$A$2:$B$982,2,FALSE)),"",VLOOKUP(C29,Key!$A$2:$B$982,2,FALSE))</f>
        <v/>
      </c>
      <c r="E29" s="4"/>
      <c r="F29" s="55"/>
      <c r="G29" s="43" t="s">
        <v>81</v>
      </c>
      <c r="H29" s="43" t="str">
        <f>IF(ISERROR(VLOOKUP(G29,Key!$A$2:$B$982,2,FALSE)),"",VLOOKUP(G29,Key!$A$2:$B$982,2,FALSE))</f>
        <v/>
      </c>
      <c r="I29" s="4"/>
      <c r="J29" s="55"/>
      <c r="K29" s="43" t="s">
        <v>81</v>
      </c>
      <c r="L29" s="43" t="str">
        <f>IF(ISERROR(VLOOKUP(K29,Key!$A$2:$B$982,2,FALSE)),"",VLOOKUP(K29,Key!$A$2:$B$982,2,FALSE))</f>
        <v/>
      </c>
      <c r="M29" s="4">
        <v>24.0</v>
      </c>
      <c r="N29" s="55">
        <f>(ROUND((M29-0.5)/233*809+0.5,0)-0.5)/809*Calculator!$AD$2</f>
        <v>11.45281581</v>
      </c>
      <c r="O29" s="43">
        <v>24.0</v>
      </c>
      <c r="P29" s="43" t="str">
        <f>IF(ISERROR(VLOOKUP(O29,Key!$A$2:$B$982,2,FALSE)),"",VLOOKUP(O29,Key!$A$2:$B$982,2,FALSE))</f>
        <v>')|(</v>
      </c>
    </row>
    <row r="30" ht="15.0" customHeight="1">
      <c r="A30" s="4"/>
      <c r="B30" s="55"/>
      <c r="C30" s="43" t="s">
        <v>81</v>
      </c>
      <c r="D30" s="43" t="str">
        <f>IF(ISERROR(VLOOKUP(C30,Key!$A$2:$B$982,2,FALSE)),"",VLOOKUP(C30,Key!$A$2:$B$982,2,FALSE))</f>
        <v/>
      </c>
      <c r="E30" s="4"/>
      <c r="F30" s="55"/>
      <c r="G30" s="43" t="s">
        <v>81</v>
      </c>
      <c r="H30" s="43" t="str">
        <f>IF(ISERROR(VLOOKUP(G30,Key!$A$2:$B$982,2,FALSE)),"",VLOOKUP(G30,Key!$A$2:$B$982,2,FALSE))</f>
        <v/>
      </c>
      <c r="I30" s="4">
        <v>6.4</v>
      </c>
      <c r="J30" s="55">
        <v>12.0149172038744</v>
      </c>
      <c r="K30" s="43">
        <v>25.0</v>
      </c>
      <c r="L30" s="43" t="str">
        <f>IF(ISERROR(VLOOKUP(K30,Key!$A$2:$B$982,2,FALSE)),"",VLOOKUP(K30,Key!$A$2:$B$982,2,FALSE))</f>
        <v>)~|</v>
      </c>
      <c r="M30" s="4">
        <v>25.0</v>
      </c>
      <c r="N30" s="55">
        <f>(ROUND((M30-0.5)/233*809+0.5,0)-0.5)/809*Calculator!$AD$2</f>
        <v>12.0149172</v>
      </c>
      <c r="O30" s="43">
        <v>25.0</v>
      </c>
      <c r="P30" s="43" t="str">
        <f>IF(ISERROR(VLOOKUP(O30,Key!$A$2:$B$982,2,FALSE)),"",VLOOKUP(O30,Key!$A$2:$B$982,2,FALSE))</f>
        <v>)~|</v>
      </c>
    </row>
    <row r="31" ht="15.0" customHeight="1">
      <c r="A31" s="4"/>
      <c r="B31" s="55"/>
      <c r="C31" s="43" t="s">
        <v>81</v>
      </c>
      <c r="D31" s="43" t="str">
        <f>IF(ISERROR(VLOOKUP(C31,Key!$A$2:$B$982,2,FALSE)),"",VLOOKUP(C31,Key!$A$2:$B$982,2,FALSE))</f>
        <v/>
      </c>
      <c r="E31" s="4"/>
      <c r="F31" s="55"/>
      <c r="G31" s="43" t="s">
        <v>81</v>
      </c>
      <c r="H31" s="43" t="str">
        <f>IF(ISERROR(VLOOKUP(G31,Key!$A$2:$B$982,2,FALSE)),"",VLOOKUP(G31,Key!$A$2:$B$982,2,FALSE))</f>
        <v/>
      </c>
      <c r="I31" s="4">
        <v>6.6</v>
      </c>
      <c r="J31" s="55">
        <v>12.4364932461156</v>
      </c>
      <c r="K31" s="43">
        <v>26.0</v>
      </c>
      <c r="L31" s="43" t="str">
        <f>IF(ISERROR(VLOOKUP(K31,Key!$A$2:$B$982,2,FALSE)),"",VLOOKUP(K31,Key!$A$2:$B$982,2,FALSE))</f>
        <v>.~|(</v>
      </c>
      <c r="M31" s="4">
        <v>26.0</v>
      </c>
      <c r="N31" s="55">
        <f>(ROUND((M31-0.5)/233*809+0.5,0)-0.5)/809*Calculator!$AD$2</f>
        <v>12.43649325</v>
      </c>
      <c r="O31" s="43">
        <v>26.0</v>
      </c>
      <c r="P31" s="43" t="str">
        <f>IF(ISERROR(VLOOKUP(O31,Key!$A$2:$B$982,2,FALSE)),"",VLOOKUP(O31,Key!$A$2:$B$982,2,FALSE))</f>
        <v>.~|(</v>
      </c>
    </row>
    <row r="32" ht="15.0" customHeight="1">
      <c r="A32" s="4"/>
      <c r="B32" s="55"/>
      <c r="C32" s="43" t="s">
        <v>81</v>
      </c>
      <c r="D32" s="43" t="str">
        <f>IF(ISERROR(VLOOKUP(C32,Key!$A$2:$B$982,2,FALSE)),"",VLOOKUP(C32,Key!$A$2:$B$982,2,FALSE))</f>
        <v/>
      </c>
      <c r="E32" s="4"/>
      <c r="F32" s="55"/>
      <c r="G32" s="43" t="s">
        <v>81</v>
      </c>
      <c r="H32" s="43" t="str">
        <f>IF(ISERROR(VLOOKUP(G32,Key!$A$2:$B$982,2,FALSE)),"",VLOOKUP(G32,Key!$A$2:$B$982,2,FALSE))</f>
        <v/>
      </c>
      <c r="I32" s="4"/>
      <c r="J32" s="55"/>
      <c r="K32" s="43" t="s">
        <v>81</v>
      </c>
      <c r="L32" s="43" t="str">
        <f>IF(ISERROR(VLOOKUP(K32,Key!$A$2:$B$982,2,FALSE)),"",VLOOKUP(K32,Key!$A$2:$B$982,2,FALSE))</f>
        <v/>
      </c>
      <c r="M32" s="4">
        <v>27.0</v>
      </c>
      <c r="N32" s="55">
        <f>(ROUND((M32-0.5)/233*809+0.5,0)-0.5)/809*Calculator!$AD$2</f>
        <v>12.99859464</v>
      </c>
      <c r="O32" s="43">
        <v>27.0</v>
      </c>
      <c r="P32" s="43" t="str">
        <f>IF(ISERROR(VLOOKUP(O32,Key!$A$2:$B$982,2,FALSE)),"",VLOOKUP(O32,Key!$A$2:$B$982,2,FALSE))</f>
        <v>`.~|(</v>
      </c>
    </row>
    <row r="33" ht="15.0" customHeight="1">
      <c r="A33" s="4">
        <v>3.0</v>
      </c>
      <c r="B33" s="55">
        <v>13.4201706780117</v>
      </c>
      <c r="C33" s="43">
        <v>30.0</v>
      </c>
      <c r="D33" s="43" t="str">
        <f>IF(ISERROR(VLOOKUP(C33,Key!$A$2:$B$982,2,FALSE)),"",VLOOKUP(C33,Key!$A$2:$B$982,2,FALSE))</f>
        <v>~|(</v>
      </c>
      <c r="E33" s="4">
        <v>6.0</v>
      </c>
      <c r="F33" s="55">
        <v>13.4201706780117</v>
      </c>
      <c r="G33" s="43">
        <v>30.0</v>
      </c>
      <c r="H33" s="43" t="str">
        <f>IF(ISERROR(VLOOKUP(G33,Key!$A$2:$B$982,2,FALSE)),"",VLOOKUP(G33,Key!$A$2:$B$982,2,FALSE))</f>
        <v>~|(</v>
      </c>
      <c r="I33" s="4">
        <v>7.0</v>
      </c>
      <c r="J33" s="55">
        <v>13.4201706780117</v>
      </c>
      <c r="K33" s="43">
        <v>30.0</v>
      </c>
      <c r="L33" s="43" t="str">
        <f>IF(ISERROR(VLOOKUP(K33,Key!$A$2:$B$982,2,FALSE)),"",VLOOKUP(K33,Key!$A$2:$B$982,2,FALSE))</f>
        <v>~|(</v>
      </c>
      <c r="M33" s="4">
        <v>28.0</v>
      </c>
      <c r="N33" s="55">
        <f>(ROUND((M33-0.5)/233*809+0.5,0)-0.5)/809*Calculator!$AD$2</f>
        <v>13.42017068</v>
      </c>
      <c r="O33" s="43">
        <v>28.0</v>
      </c>
      <c r="P33" s="43" t="str">
        <f>IF(ISERROR(VLOOKUP(O33,Key!$A$2:$B$982,2,FALSE)),"",VLOOKUP(O33,Key!$A$2:$B$982,2,FALSE))</f>
        <v>,,~|(</v>
      </c>
    </row>
    <row r="34" ht="15.0" customHeight="1">
      <c r="A34" s="4"/>
      <c r="B34" s="55"/>
      <c r="C34" s="43" t="s">
        <v>81</v>
      </c>
      <c r="D34" s="43" t="str">
        <f>IF(ISERROR(VLOOKUP(C34,Key!$A$2:$B$982,2,FALSE)),"",VLOOKUP(C34,Key!$A$2:$B$982,2,FALSE))</f>
        <v/>
      </c>
      <c r="E34" s="4"/>
      <c r="F34" s="55"/>
      <c r="G34" s="43" t="s">
        <v>81</v>
      </c>
      <c r="H34" s="43" t="str">
        <f>IF(ISERROR(VLOOKUP(G34,Key!$A$2:$B$982,2,FALSE)),"",VLOOKUP(G34,Key!$A$2:$B$982,2,FALSE))</f>
        <v/>
      </c>
      <c r="I34" s="4"/>
      <c r="J34" s="55"/>
      <c r="K34" s="43" t="s">
        <v>81</v>
      </c>
      <c r="L34" s="43" t="str">
        <f>IF(ISERROR(VLOOKUP(K34,Key!$A$2:$B$982,2,FALSE)),"",VLOOKUP(K34,Key!$A$2:$B$982,2,FALSE))</f>
        <v/>
      </c>
      <c r="M34" s="4">
        <v>29.0</v>
      </c>
      <c r="N34" s="55">
        <f>(ROUND((M34-0.5)/233*809+0.5,0)-0.5)/809*Calculator!$AD$2</f>
        <v>13.84174672</v>
      </c>
      <c r="O34" s="43">
        <v>29.0</v>
      </c>
      <c r="P34" s="43" t="str">
        <f>IF(ISERROR(VLOOKUP(O34,Key!$A$2:$B$982,2,FALSE)),"",VLOOKUP(O34,Key!$A$2:$B$982,2,FALSE))</f>
        <v>,~|(</v>
      </c>
    </row>
    <row r="35" ht="15.0" customHeight="1">
      <c r="A35" s="4"/>
      <c r="B35" s="55"/>
      <c r="C35" s="43" t="s">
        <v>81</v>
      </c>
      <c r="D35" s="43" t="str">
        <f>IF(ISERROR(VLOOKUP(C35,Key!$A$2:$B$982,2,FALSE)),"",VLOOKUP(C35,Key!$A$2:$B$982,2,FALSE))</f>
        <v/>
      </c>
      <c r="E35" s="4"/>
      <c r="F35" s="55"/>
      <c r="G35" s="43" t="s">
        <v>81</v>
      </c>
      <c r="H35" s="43" t="str">
        <f>IF(ISERROR(VLOOKUP(G35,Key!$A$2:$B$982,2,FALSE)),"",VLOOKUP(G35,Key!$A$2:$B$982,2,FALSE))</f>
        <v/>
      </c>
      <c r="I35" s="4"/>
      <c r="J35" s="55"/>
      <c r="K35" s="43" t="s">
        <v>81</v>
      </c>
      <c r="L35" s="43" t="str">
        <f>IF(ISERROR(VLOOKUP(K35,Key!$A$2:$B$982,2,FALSE)),"",VLOOKUP(K35,Key!$A$2:$B$982,2,FALSE))</f>
        <v/>
      </c>
      <c r="M35" s="4">
        <v>30.0</v>
      </c>
      <c r="N35" s="55">
        <f>(ROUND((M35-0.5)/233*809+0.5,0)-0.5)/809*Calculator!$AD$2</f>
        <v>14.40384811</v>
      </c>
      <c r="O35" s="43">
        <v>30.0</v>
      </c>
      <c r="P35" s="43" t="str">
        <f>IF(ISERROR(VLOOKUP(O35,Key!$A$2:$B$982,2,FALSE)),"",VLOOKUP(O35,Key!$A$2:$B$982,2,FALSE))</f>
        <v>~|(</v>
      </c>
    </row>
    <row r="36" ht="15.0" customHeight="1">
      <c r="A36" s="4"/>
      <c r="B36" s="55"/>
      <c r="C36" s="43" t="s">
        <v>81</v>
      </c>
      <c r="D36" s="43" t="str">
        <f>IF(ISERROR(VLOOKUP(C36,Key!$A$2:$B$982,2,FALSE)),"",VLOOKUP(C36,Key!$A$2:$B$982,2,FALSE))</f>
        <v/>
      </c>
      <c r="E36" s="4"/>
      <c r="F36" s="55"/>
      <c r="G36" s="43" t="s">
        <v>81</v>
      </c>
      <c r="H36" s="43" t="str">
        <f>IF(ISERROR(VLOOKUP(G36,Key!$A$2:$B$982,2,FALSE)),"",VLOOKUP(G36,Key!$A$2:$B$982,2,FALSE))</f>
        <v/>
      </c>
      <c r="I36" s="4"/>
      <c r="J36" s="55"/>
      <c r="K36" s="43" t="s">
        <v>81</v>
      </c>
      <c r="L36" s="43" t="str">
        <f>IF(ISERROR(VLOOKUP(K36,Key!$A$2:$B$982,2,FALSE)),"",VLOOKUP(K36,Key!$A$2:$B$982,2,FALSE))</f>
        <v/>
      </c>
      <c r="M36" s="4">
        <v>31.0</v>
      </c>
      <c r="N36" s="55">
        <f>(ROUND((M36-0.5)/233*809+0.5,0)-0.5)/809*Calculator!$AD$2</f>
        <v>14.82542415</v>
      </c>
      <c r="O36" s="43">
        <v>31.0</v>
      </c>
      <c r="P36" s="43" t="str">
        <f>IF(ISERROR(VLOOKUP(O36,Key!$A$2:$B$982,2,FALSE)),"",VLOOKUP(O36,Key!$A$2:$B$982,2,FALSE))</f>
        <v>`~|(</v>
      </c>
    </row>
    <row r="37" ht="15.0" customHeight="1">
      <c r="A37" s="4"/>
      <c r="B37" s="55"/>
      <c r="C37" s="43" t="s">
        <v>81</v>
      </c>
      <c r="D37" s="43" t="str">
        <f>IF(ISERROR(VLOOKUP(C37,Key!$A$2:$B$982,2,FALSE)),"",VLOOKUP(C37,Key!$A$2:$B$982,2,FALSE))</f>
        <v/>
      </c>
      <c r="E37" s="4">
        <v>7.0</v>
      </c>
      <c r="F37" s="55">
        <v>15.387525541804</v>
      </c>
      <c r="G37" s="43">
        <v>34.0</v>
      </c>
      <c r="H37" s="43" t="str">
        <f>IF(ISERROR(VLOOKUP(G37,Key!$A$2:$B$982,2,FALSE)),"",VLOOKUP(G37,Key!$A$2:$B$982,2,FALSE))</f>
        <v>|~</v>
      </c>
      <c r="I37" s="4">
        <v>8.0</v>
      </c>
      <c r="J37" s="55">
        <v>15.387525541804</v>
      </c>
      <c r="K37" s="43">
        <v>34.0</v>
      </c>
      <c r="L37" s="43" t="str">
        <f>IF(ISERROR(VLOOKUP(K37,Key!$A$2:$B$982,2,FALSE)),"",VLOOKUP(K37,Key!$A$2:$B$982,2,FALSE))</f>
        <v>|~</v>
      </c>
      <c r="M37" s="4">
        <v>32.0</v>
      </c>
      <c r="N37" s="55">
        <f>(ROUND((M37-0.5)/233*809+0.5,0)-0.5)/809*Calculator!$AD$2</f>
        <v>15.38752554</v>
      </c>
      <c r="O37" s="43">
        <v>32.0</v>
      </c>
      <c r="P37" s="43" t="str">
        <f>IF(ISERROR(VLOOKUP(O37,Key!$A$2:$B$982,2,FALSE)),"",VLOOKUP(O37,Key!$A$2:$B$982,2,FALSE))</f>
        <v>,,|~</v>
      </c>
    </row>
    <row r="38" ht="15.0" customHeight="1">
      <c r="A38" s="4"/>
      <c r="B38" s="55"/>
      <c r="C38" s="43" t="s">
        <v>81</v>
      </c>
      <c r="D38" s="43" t="str">
        <f>IF(ISERROR(VLOOKUP(C38,Key!$A$2:$B$982,2,FALSE)),"",VLOOKUP(C38,Key!$A$2:$B$982,2,FALSE))</f>
        <v/>
      </c>
      <c r="E38" s="4"/>
      <c r="F38" s="55"/>
      <c r="G38" s="43" t="s">
        <v>81</v>
      </c>
      <c r="H38" s="43" t="str">
        <f>IF(ISERROR(VLOOKUP(G38,Key!$A$2:$B$982,2,FALSE)),"",VLOOKUP(G38,Key!$A$2:$B$982,2,FALSE))</f>
        <v/>
      </c>
      <c r="I38" s="4"/>
      <c r="J38" s="55"/>
      <c r="K38" s="43" t="s">
        <v>81</v>
      </c>
      <c r="L38" s="43" t="str">
        <f>IF(ISERROR(VLOOKUP(K38,Key!$A$2:$B$982,2,FALSE)),"",VLOOKUP(K38,Key!$A$2:$B$982,2,FALSE))</f>
        <v/>
      </c>
      <c r="M38" s="4">
        <v>33.0</v>
      </c>
      <c r="N38" s="55">
        <f>(ROUND((M38-0.5)/233*809+0.5,0)-0.5)/809*Calculator!$AD$2</f>
        <v>15.80910158</v>
      </c>
      <c r="O38" s="43">
        <v>33.0</v>
      </c>
      <c r="P38" s="43" t="str">
        <f>IF(ISERROR(VLOOKUP(O38,Key!$A$2:$B$982,2,FALSE)),"",VLOOKUP(O38,Key!$A$2:$B$982,2,FALSE))</f>
        <v>,|~</v>
      </c>
    </row>
    <row r="39" ht="15.0" customHeight="1">
      <c r="A39" s="4"/>
      <c r="B39" s="55"/>
      <c r="C39" s="43" t="s">
        <v>81</v>
      </c>
      <c r="D39" s="43" t="str">
        <f>IF(ISERROR(VLOOKUP(C39,Key!$A$2:$B$982,2,FALSE)),"",VLOOKUP(C39,Key!$A$2:$B$982,2,FALSE))</f>
        <v/>
      </c>
      <c r="E39" s="4"/>
      <c r="F39" s="55"/>
      <c r="G39" s="43" t="s">
        <v>81</v>
      </c>
      <c r="H39" s="43" t="str">
        <f>IF(ISERROR(VLOOKUP(G39,Key!$A$2:$B$982,2,FALSE)),"",VLOOKUP(G39,Key!$A$2:$B$982,2,FALSE))</f>
        <v/>
      </c>
      <c r="I39" s="4"/>
      <c r="J39" s="55"/>
      <c r="K39" s="43" t="s">
        <v>81</v>
      </c>
      <c r="L39" s="43" t="str">
        <f>IF(ISERROR(VLOOKUP(K39,Key!$A$2:$B$982,2,FALSE)),"",VLOOKUP(K39,Key!$A$2:$B$982,2,FALSE))</f>
        <v/>
      </c>
      <c r="M39" s="4">
        <v>34.0</v>
      </c>
      <c r="N39" s="55">
        <f>(ROUND((M39-0.5)/233*809+0.5,0)-0.5)/809*Calculator!$AD$2</f>
        <v>16.37120297</v>
      </c>
      <c r="O39" s="43">
        <v>34.0</v>
      </c>
      <c r="P39" s="43" t="str">
        <f>IF(ISERROR(VLOOKUP(O39,Key!$A$2:$B$982,2,FALSE)),"",VLOOKUP(O39,Key!$A$2:$B$982,2,FALSE))</f>
        <v>|~</v>
      </c>
    </row>
    <row r="40" ht="15.0" customHeight="1">
      <c r="A40" s="4"/>
      <c r="B40" s="55"/>
      <c r="C40" s="43" t="s">
        <v>81</v>
      </c>
      <c r="D40" s="43" t="str">
        <f>IF(ISERROR(VLOOKUP(C40,Key!$A$2:$B$982,2,FALSE)),"",VLOOKUP(C40,Key!$A$2:$B$982,2,FALSE))</f>
        <v/>
      </c>
      <c r="E40" s="4"/>
      <c r="F40" s="55"/>
      <c r="G40" s="43" t="s">
        <v>81</v>
      </c>
      <c r="H40" s="43" t="str">
        <f>IF(ISERROR(VLOOKUP(G40,Key!$A$2:$B$982,2,FALSE)),"",VLOOKUP(G40,Key!$A$2:$B$982,2,FALSE))</f>
        <v/>
      </c>
      <c r="I40" s="4"/>
      <c r="J40" s="55"/>
      <c r="K40" s="43" t="s">
        <v>81</v>
      </c>
      <c r="L40" s="43" t="str">
        <f>IF(ISERROR(VLOOKUP(K40,Key!$A$2:$B$982,2,FALSE)),"",VLOOKUP(K40,Key!$A$2:$B$982,2,FALSE))</f>
        <v/>
      </c>
      <c r="M40" s="4">
        <v>35.0</v>
      </c>
      <c r="N40" s="55">
        <f>(ROUND((M40-0.5)/233*809+0.5,0)-0.5)/809*Calculator!$AD$2</f>
        <v>16.79277902</v>
      </c>
      <c r="O40" s="43">
        <v>35.0</v>
      </c>
      <c r="P40" s="43" t="str">
        <f>IF(ISERROR(VLOOKUP(O40,Key!$A$2:$B$982,2,FALSE)),"",VLOOKUP(O40,Key!$A$2:$B$982,2,FALSE))</f>
        <v>`|~</v>
      </c>
    </row>
    <row r="41" ht="15.0" customHeight="1">
      <c r="A41" s="4"/>
      <c r="B41" s="55"/>
      <c r="C41" s="43" t="s">
        <v>81</v>
      </c>
      <c r="D41" s="43" t="str">
        <f>IF(ISERROR(VLOOKUP(C41,Key!$A$2:$B$982,2,FALSE)),"",VLOOKUP(C41,Key!$A$2:$B$982,2,FALSE))</f>
        <v/>
      </c>
      <c r="E41" s="4">
        <v>7.5</v>
      </c>
      <c r="F41" s="55">
        <v>17.3548804055963</v>
      </c>
      <c r="G41" s="43">
        <v>36.0</v>
      </c>
      <c r="H41" s="43" t="str">
        <f>IF(ISERROR(VLOOKUP(G41,Key!$A$2:$B$982,2,FALSE)),"",VLOOKUP(G41,Key!$A$2:$B$982,2,FALSE))</f>
        <v>~~|</v>
      </c>
      <c r="I41" s="4">
        <v>9.0</v>
      </c>
      <c r="J41" s="55">
        <v>17.3548804055963</v>
      </c>
      <c r="K41" s="43">
        <v>36.0</v>
      </c>
      <c r="L41" s="43" t="str">
        <f>IF(ISERROR(VLOOKUP(K41,Key!$A$2:$B$982,2,FALSE)),"",VLOOKUP(K41,Key!$A$2:$B$982,2,FALSE))</f>
        <v>~~|</v>
      </c>
      <c r="M41" s="4">
        <v>36.0</v>
      </c>
      <c r="N41" s="55">
        <f>(ROUND((M41-0.5)/233*809+0.5,0)-0.5)/809*Calculator!$AD$2</f>
        <v>17.35488041</v>
      </c>
      <c r="O41" s="43">
        <v>36.0</v>
      </c>
      <c r="P41" s="43" t="str">
        <f>IF(ISERROR(VLOOKUP(O41,Key!$A$2:$B$982,2,FALSE)),"",VLOOKUP(O41,Key!$A$2:$B$982,2,FALSE))</f>
        <v>~~|</v>
      </c>
    </row>
    <row r="42" ht="15.0" customHeight="1">
      <c r="A42" s="4"/>
      <c r="B42" s="55"/>
      <c r="C42" s="43" t="s">
        <v>81</v>
      </c>
      <c r="D42" s="43" t="str">
        <f>IF(ISERROR(VLOOKUP(C42,Key!$A$2:$B$982,2,FALSE)),"",VLOOKUP(C42,Key!$A$2:$B$982,2,FALSE))</f>
        <v/>
      </c>
      <c r="E42" s="4"/>
      <c r="F42" s="55"/>
      <c r="G42" s="43" t="s">
        <v>81</v>
      </c>
      <c r="H42" s="43" t="str">
        <f>IF(ISERROR(VLOOKUP(G42,Key!$A$2:$B$982,2,FALSE)),"",VLOOKUP(G42,Key!$A$2:$B$982,2,FALSE))</f>
        <v/>
      </c>
      <c r="I42" s="4"/>
      <c r="J42" s="55"/>
      <c r="K42" s="43" t="s">
        <v>81</v>
      </c>
      <c r="L42" s="43" t="str">
        <f>IF(ISERROR(VLOOKUP(K42,Key!$A$2:$B$982,2,FALSE)),"",VLOOKUP(K42,Key!$A$2:$B$982,2,FALSE))</f>
        <v/>
      </c>
      <c r="M42" s="4">
        <v>37.0</v>
      </c>
      <c r="N42" s="55">
        <f>(ROUND((M42-0.5)/233*809+0.5,0)-0.5)/809*Calculator!$AD$2</f>
        <v>17.77645645</v>
      </c>
      <c r="O42" s="43">
        <v>37.0</v>
      </c>
      <c r="P42" s="43" t="str">
        <f>IF(ISERROR(VLOOKUP(O42,Key!$A$2:$B$982,2,FALSE)),"",VLOOKUP(O42,Key!$A$2:$B$982,2,FALSE))</f>
        <v>`~~|</v>
      </c>
    </row>
    <row r="43" ht="15.0" customHeight="1">
      <c r="A43" s="4"/>
      <c r="B43" s="55"/>
      <c r="C43" s="43" t="s">
        <v>81</v>
      </c>
      <c r="D43" s="43" t="str">
        <f>IF(ISERROR(VLOOKUP(C43,Key!$A$2:$B$982,2,FALSE)),"",VLOOKUP(C43,Key!$A$2:$B$982,2,FALSE))</f>
        <v/>
      </c>
      <c r="E43" s="4"/>
      <c r="F43" s="55"/>
      <c r="G43" s="43" t="s">
        <v>81</v>
      </c>
      <c r="H43" s="43" t="str">
        <f>IF(ISERROR(VLOOKUP(G43,Key!$A$2:$B$982,2,FALSE)),"",VLOOKUP(G43,Key!$A$2:$B$982,2,FALSE))</f>
        <v/>
      </c>
      <c r="I43" s="4"/>
      <c r="J43" s="55"/>
      <c r="K43" s="43" t="s">
        <v>81</v>
      </c>
      <c r="L43" s="43" t="str">
        <f>IF(ISERROR(VLOOKUP(K43,Key!$A$2:$B$982,2,FALSE)),"",VLOOKUP(K43,Key!$A$2:$B$982,2,FALSE))</f>
        <v/>
      </c>
      <c r="M43" s="4">
        <v>38.0</v>
      </c>
      <c r="N43" s="55">
        <f>(ROUND((M43-0.5)/233*809+0.5,0)-0.5)/809*Calculator!$AD$2</f>
        <v>18.33855784</v>
      </c>
      <c r="O43" s="43">
        <v>38.0</v>
      </c>
      <c r="P43" s="43" t="str">
        <f>IF(ISERROR(VLOOKUP(O43,Key!$A$2:$B$982,2,FALSE)),"",VLOOKUP(O43,Key!$A$2:$B$982,2,FALSE))</f>
        <v>``~~|</v>
      </c>
    </row>
    <row r="44" ht="15.0" customHeight="1">
      <c r="A44" s="4">
        <v>4.0</v>
      </c>
      <c r="B44" s="55">
        <v>18.7601338797337</v>
      </c>
      <c r="C44" s="43">
        <v>44.0</v>
      </c>
      <c r="D44" s="43" t="str">
        <f>IF(ISERROR(VLOOKUP(C44,Key!$A$2:$B$982,2,FALSE)),"",VLOOKUP(C44,Key!$A$2:$B$982,2,FALSE))</f>
        <v>/|</v>
      </c>
      <c r="E44" s="4">
        <v>8.0</v>
      </c>
      <c r="F44" s="55">
        <v>18.7601338797337</v>
      </c>
      <c r="G44" s="43">
        <v>41.0</v>
      </c>
      <c r="H44" s="43" t="str">
        <f>IF(ISERROR(VLOOKUP(G44,Key!$A$2:$B$982,2,FALSE)),"",VLOOKUP(G44,Key!$A$2:$B$982,2,FALSE))</f>
        <v>)|~</v>
      </c>
      <c r="I44" s="4">
        <v>10.0</v>
      </c>
      <c r="J44" s="55">
        <v>18.7601338797337</v>
      </c>
      <c r="K44" s="43">
        <v>40.0</v>
      </c>
      <c r="L44" s="43" t="str">
        <f>IF(ISERROR(VLOOKUP(K44,Key!$A$2:$B$982,2,FALSE)),"",VLOOKUP(K44,Key!$A$2:$B$982,2,FALSE))</f>
        <v>./|</v>
      </c>
      <c r="M44" s="4">
        <v>39.0</v>
      </c>
      <c r="N44" s="55">
        <f>(ROUND((M44-0.5)/233*809+0.5,0)-0.5)/809*Calculator!$AD$2</f>
        <v>18.76013388</v>
      </c>
      <c r="O44" s="43">
        <v>39.0</v>
      </c>
      <c r="P44" s="43" t="str">
        <f>IF(ISERROR(VLOOKUP(O44,Key!$A$2:$B$982,2,FALSE)),"",VLOOKUP(O44,Key!$A$2:$B$982,2,FALSE))</f>
        <v>,./|</v>
      </c>
    </row>
    <row r="45" ht="15.0" customHeight="1">
      <c r="A45" s="4"/>
      <c r="B45" s="55"/>
      <c r="C45" s="43" t="s">
        <v>81</v>
      </c>
      <c r="D45" s="43" t="str">
        <f>IF(ISERROR(VLOOKUP(C45,Key!$A$2:$B$982,2,FALSE)),"",VLOOKUP(C45,Key!$A$2:$B$982,2,FALSE))</f>
        <v/>
      </c>
      <c r="E45" s="4"/>
      <c r="F45" s="55"/>
      <c r="G45" s="43" t="s">
        <v>81</v>
      </c>
      <c r="H45" s="43" t="str">
        <f>IF(ISERROR(VLOOKUP(G45,Key!$A$2:$B$982,2,FALSE)),"",VLOOKUP(G45,Key!$A$2:$B$982,2,FALSE))</f>
        <v/>
      </c>
      <c r="I45" s="4"/>
      <c r="J45" s="55"/>
      <c r="K45" s="43" t="s">
        <v>81</v>
      </c>
      <c r="L45" s="43" t="str">
        <f>IF(ISERROR(VLOOKUP(K45,Key!$A$2:$B$982,2,FALSE)),"",VLOOKUP(K45,Key!$A$2:$B$982,2,FALSE))</f>
        <v/>
      </c>
      <c r="M45" s="4">
        <v>40.0</v>
      </c>
      <c r="N45" s="55">
        <f>(ROUND((M45-0.5)/233*809+0.5,0)-0.5)/809*Calculator!$AD$2</f>
        <v>19.32223527</v>
      </c>
      <c r="O45" s="43">
        <v>40.0</v>
      </c>
      <c r="P45" s="43" t="str">
        <f>IF(ISERROR(VLOOKUP(O45,Key!$A$2:$B$982,2,FALSE)),"",VLOOKUP(O45,Key!$A$2:$B$982,2,FALSE))</f>
        <v>./|</v>
      </c>
    </row>
    <row r="46" ht="15.0" customHeight="1">
      <c r="A46" s="4"/>
      <c r="B46" s="55"/>
      <c r="C46" s="43" t="s">
        <v>81</v>
      </c>
      <c r="D46" s="43" t="str">
        <f>IF(ISERROR(VLOOKUP(C46,Key!$A$2:$B$982,2,FALSE)),"",VLOOKUP(C46,Key!$A$2:$B$982,2,FALSE))</f>
        <v/>
      </c>
      <c r="E46" s="4"/>
      <c r="F46" s="55"/>
      <c r="G46" s="43" t="s">
        <v>81</v>
      </c>
      <c r="H46" s="43" t="str">
        <f>IF(ISERROR(VLOOKUP(G46,Key!$A$2:$B$982,2,FALSE)),"",VLOOKUP(G46,Key!$A$2:$B$982,2,FALSE))</f>
        <v/>
      </c>
      <c r="I46" s="4">
        <v>10.7</v>
      </c>
      <c r="J46" s="55">
        <v>19.7438113116298</v>
      </c>
      <c r="K46" s="43">
        <v>41.0</v>
      </c>
      <c r="L46" s="43" t="str">
        <f>IF(ISERROR(VLOOKUP(K46,Key!$A$2:$B$982,2,FALSE)),"",VLOOKUP(K46,Key!$A$2:$B$982,2,FALSE))</f>
        <v>)|~</v>
      </c>
      <c r="M46" s="4">
        <v>41.0</v>
      </c>
      <c r="N46" s="55">
        <f>(ROUND((M46-0.5)/233*809+0.5,0)-0.5)/809*Calculator!$AD$2</f>
        <v>19.74381131</v>
      </c>
      <c r="O46" s="43">
        <v>41.0</v>
      </c>
      <c r="P46" s="43" t="str">
        <f>IF(ISERROR(VLOOKUP(O46,Key!$A$2:$B$982,2,FALSE)),"",VLOOKUP(O46,Key!$A$2:$B$982,2,FALSE))</f>
        <v>)|~</v>
      </c>
    </row>
    <row r="47" ht="15.0" customHeight="1">
      <c r="A47" s="4"/>
      <c r="B47" s="55"/>
      <c r="C47" s="43" t="s">
        <v>81</v>
      </c>
      <c r="D47" s="43" t="str">
        <f>IF(ISERROR(VLOOKUP(C47,Key!$A$2:$B$982,2,FALSE)),"",VLOOKUP(C47,Key!$A$2:$B$982,2,FALSE))</f>
        <v/>
      </c>
      <c r="E47" s="4">
        <v>9.0</v>
      </c>
      <c r="F47" s="55">
        <v>20.3059127012848</v>
      </c>
      <c r="G47" s="43">
        <v>44.0</v>
      </c>
      <c r="H47" s="43" t="str">
        <f>IF(ISERROR(VLOOKUP(G47,Key!$A$2:$B$982,2,FALSE)),"",VLOOKUP(G47,Key!$A$2:$B$982,2,FALSE))</f>
        <v>/|</v>
      </c>
      <c r="I47" s="4">
        <v>11.0</v>
      </c>
      <c r="J47" s="55">
        <v>20.3059127012848</v>
      </c>
      <c r="K47" s="43">
        <v>44.0</v>
      </c>
      <c r="L47" s="43" t="str">
        <f>IF(ISERROR(VLOOKUP(K47,Key!$A$2:$B$982,2,FALSE)),"",VLOOKUP(K47,Key!$A$2:$B$982,2,FALSE))</f>
        <v>/|</v>
      </c>
      <c r="M47" s="4">
        <v>42.0</v>
      </c>
      <c r="N47" s="55">
        <f>(ROUND((M47-0.5)/233*809+0.5,0)-0.5)/809*Calculator!$AD$2</f>
        <v>20.3059127</v>
      </c>
      <c r="O47" s="43">
        <v>42.0</v>
      </c>
      <c r="P47" s="43" t="str">
        <f>IF(ISERROR(VLOOKUP(O47,Key!$A$2:$B$982,2,FALSE)),"",VLOOKUP(O47,Key!$A$2:$B$982,2,FALSE))</f>
        <v>,,/|</v>
      </c>
    </row>
    <row r="48" ht="15.0" customHeight="1">
      <c r="A48" s="4"/>
      <c r="B48" s="55"/>
      <c r="C48" s="43" t="s">
        <v>81</v>
      </c>
      <c r="D48" s="43" t="str">
        <f>IF(ISERROR(VLOOKUP(C48,Key!$A$2:$B$982,2,FALSE)),"",VLOOKUP(C48,Key!$A$2:$B$982,2,FALSE))</f>
        <v/>
      </c>
      <c r="E48" s="4"/>
      <c r="F48" s="55"/>
      <c r="G48" s="43" t="s">
        <v>81</v>
      </c>
      <c r="H48" s="43" t="str">
        <f>IF(ISERROR(VLOOKUP(G48,Key!$A$2:$B$982,2,FALSE)),"",VLOOKUP(G48,Key!$A$2:$B$982,2,FALSE))</f>
        <v/>
      </c>
      <c r="I48" s="4"/>
      <c r="J48" s="55"/>
      <c r="K48" s="43" t="s">
        <v>81</v>
      </c>
      <c r="L48" s="43" t="str">
        <f>IF(ISERROR(VLOOKUP(K48,Key!$A$2:$B$982,2,FALSE)),"",VLOOKUP(K48,Key!$A$2:$B$982,2,FALSE))</f>
        <v/>
      </c>
      <c r="M48" s="4">
        <v>43.0</v>
      </c>
      <c r="N48" s="55">
        <f>(ROUND((M48-0.5)/233*809+0.5,0)-0.5)/809*Calculator!$AD$2</f>
        <v>20.72748874</v>
      </c>
      <c r="O48" s="43">
        <v>43.0</v>
      </c>
      <c r="P48" s="43" t="str">
        <f>IF(ISERROR(VLOOKUP(O48,Key!$A$2:$B$982,2,FALSE)),"",VLOOKUP(O48,Key!$A$2:$B$982,2,FALSE))</f>
        <v>,/|</v>
      </c>
    </row>
    <row r="49" ht="15.0" customHeight="1">
      <c r="A49" s="4"/>
      <c r="B49" s="55"/>
      <c r="C49" s="43" t="s">
        <v>81</v>
      </c>
      <c r="D49" s="43" t="str">
        <f>IF(ISERROR(VLOOKUP(C49,Key!$A$2:$B$982,2,FALSE)),"",VLOOKUP(C49,Key!$A$2:$B$982,2,FALSE))</f>
        <v/>
      </c>
      <c r="E49" s="4"/>
      <c r="F49" s="55"/>
      <c r="G49" s="43" t="s">
        <v>81</v>
      </c>
      <c r="H49" s="43" t="str">
        <f>IF(ISERROR(VLOOKUP(G49,Key!$A$2:$B$982,2,FALSE)),"",VLOOKUP(G49,Key!$A$2:$B$982,2,FALSE))</f>
        <v/>
      </c>
      <c r="I49" s="4"/>
      <c r="J49" s="55"/>
      <c r="K49" s="43" t="s">
        <v>81</v>
      </c>
      <c r="L49" s="43" t="str">
        <f>IF(ISERROR(VLOOKUP(K49,Key!$A$2:$B$982,2,FALSE)),"",VLOOKUP(K49,Key!$A$2:$B$982,2,FALSE))</f>
        <v/>
      </c>
      <c r="M49" s="4">
        <v>44.0</v>
      </c>
      <c r="N49" s="55">
        <f>(ROUND((M49-0.5)/233*809+0.5,0)-0.5)/809*Calculator!$AD$2</f>
        <v>21.28959013</v>
      </c>
      <c r="O49" s="43">
        <v>44.0</v>
      </c>
      <c r="P49" s="43" t="str">
        <f>IF(ISERROR(VLOOKUP(O49,Key!$A$2:$B$982,2,FALSE)),"",VLOOKUP(O49,Key!$A$2:$B$982,2,FALSE))</f>
        <v>/|</v>
      </c>
    </row>
    <row r="50" ht="15.0" customHeight="1">
      <c r="A50" s="4"/>
      <c r="B50" s="55"/>
      <c r="C50" s="43" t="s">
        <v>81</v>
      </c>
      <c r="D50" s="43" t="str">
        <f>IF(ISERROR(VLOOKUP(C50,Key!$A$2:$B$982,2,FALSE)),"",VLOOKUP(C50,Key!$A$2:$B$982,2,FALSE))</f>
        <v/>
      </c>
      <c r="E50" s="4"/>
      <c r="F50" s="55"/>
      <c r="G50" s="43" t="s">
        <v>81</v>
      </c>
      <c r="H50" s="43" t="str">
        <f>IF(ISERROR(VLOOKUP(G50,Key!$A$2:$B$982,2,FALSE)),"",VLOOKUP(G50,Key!$A$2:$B$982,2,FALSE))</f>
        <v/>
      </c>
      <c r="I50" s="4"/>
      <c r="J50" s="55"/>
      <c r="K50" s="43" t="s">
        <v>81</v>
      </c>
      <c r="L50" s="43" t="str">
        <f>IF(ISERROR(VLOOKUP(K50,Key!$A$2:$B$982,2,FALSE)),"",VLOOKUP(K50,Key!$A$2:$B$982,2,FALSE))</f>
        <v/>
      </c>
      <c r="M50" s="4">
        <v>45.0</v>
      </c>
      <c r="N50" s="55">
        <f>(ROUND((M50-0.5)/233*809+0.5,0)-0.5)/809*Calculator!$AD$2</f>
        <v>21.71116618</v>
      </c>
      <c r="O50" s="43">
        <v>45.0</v>
      </c>
      <c r="P50" s="43" t="str">
        <f>IF(ISERROR(VLOOKUP(O50,Key!$A$2:$B$982,2,FALSE)),"",VLOOKUP(O50,Key!$A$2:$B$982,2,FALSE))</f>
        <v>`/|</v>
      </c>
    </row>
    <row r="51" ht="15.0" customHeight="1">
      <c r="A51" s="4"/>
      <c r="B51" s="55"/>
      <c r="C51" s="43" t="s">
        <v>81</v>
      </c>
      <c r="D51" s="43" t="str">
        <f>IF(ISERROR(VLOOKUP(C51,Key!$A$2:$B$982,2,FALSE)),"",VLOOKUP(C51,Key!$A$2:$B$982,2,FALSE))</f>
        <v/>
      </c>
      <c r="E51" s="4"/>
      <c r="F51" s="55"/>
      <c r="G51" s="43" t="s">
        <v>81</v>
      </c>
      <c r="H51" s="43" t="str">
        <f>IF(ISERROR(VLOOKUP(G51,Key!$A$2:$B$982,2,FALSE)),"",VLOOKUP(G51,Key!$A$2:$B$982,2,FALSE))</f>
        <v/>
      </c>
      <c r="I51" s="4"/>
      <c r="J51" s="55"/>
      <c r="K51" s="43" t="s">
        <v>81</v>
      </c>
      <c r="L51" s="43" t="str">
        <f>IF(ISERROR(VLOOKUP(K51,Key!$A$2:$B$982,2,FALSE)),"",VLOOKUP(K51,Key!$A$2:$B$982,2,FALSE))</f>
        <v/>
      </c>
      <c r="M51" s="4">
        <v>46.0</v>
      </c>
      <c r="N51" s="55">
        <f>(ROUND((M51-0.5)/233*809+0.5,0)-0.5)/809*Calculator!$AD$2</f>
        <v>22.13274222</v>
      </c>
      <c r="O51" s="43">
        <v>46.0</v>
      </c>
      <c r="P51" s="43" t="str">
        <f>IF(ISERROR(VLOOKUP(O51,Key!$A$2:$B$982,2,FALSE)),"",VLOOKUP(O51,Key!$A$2:$B$982,2,FALSE))</f>
        <v>``/|</v>
      </c>
    </row>
    <row r="52" ht="15.0" customHeight="1">
      <c r="A52" s="4"/>
      <c r="B52" s="55"/>
      <c r="C52" s="43" t="s">
        <v>81</v>
      </c>
      <c r="D52" s="43" t="str">
        <f>IF(ISERROR(VLOOKUP(C52,Key!$A$2:$B$982,2,FALSE)),"",VLOOKUP(C52,Key!$A$2:$B$982,2,FALSE))</f>
        <v/>
      </c>
      <c r="E52" s="4">
        <v>10.0</v>
      </c>
      <c r="F52" s="55">
        <v>22.6948436073183</v>
      </c>
      <c r="G52" s="43">
        <v>52.0</v>
      </c>
      <c r="H52" s="43" t="str">
        <f>IF(ISERROR(VLOOKUP(G52,Key!$A$2:$B$982,2,FALSE)),"",VLOOKUP(G52,Key!$A$2:$B$982,2,FALSE))</f>
        <v>)/|</v>
      </c>
      <c r="I52" s="4">
        <v>12.0</v>
      </c>
      <c r="J52" s="55">
        <v>22.6948436073183</v>
      </c>
      <c r="K52" s="43">
        <v>47.0</v>
      </c>
      <c r="L52" s="43" t="str">
        <f>IF(ISERROR(VLOOKUP(K52,Key!$A$2:$B$982,2,FALSE)),"",VLOOKUP(K52,Key!$A$2:$B$982,2,FALSE))</f>
        <v>.)/|</v>
      </c>
      <c r="M52" s="4">
        <v>47.0</v>
      </c>
      <c r="N52" s="55">
        <f>(ROUND((M52-0.5)/233*809+0.5,0)-0.5)/809*Calculator!$AD$2</f>
        <v>22.69484361</v>
      </c>
      <c r="O52" s="43">
        <v>47.0</v>
      </c>
      <c r="P52" s="43" t="str">
        <f>IF(ISERROR(VLOOKUP(O52,Key!$A$2:$B$982,2,FALSE)),"",VLOOKUP(O52,Key!$A$2:$B$982,2,FALSE))</f>
        <v>.)/|</v>
      </c>
    </row>
    <row r="53" ht="15.0" customHeight="1">
      <c r="A53" s="4"/>
      <c r="B53" s="55"/>
      <c r="C53" s="43" t="s">
        <v>81</v>
      </c>
      <c r="D53" s="43" t="str">
        <f>IF(ISERROR(VLOOKUP(C53,Key!$A$2:$B$982,2,FALSE)),"",VLOOKUP(C53,Key!$A$2:$B$982,2,FALSE))</f>
        <v/>
      </c>
      <c r="E53" s="4"/>
      <c r="F53" s="55"/>
      <c r="G53" s="43" t="s">
        <v>81</v>
      </c>
      <c r="H53" s="43" t="str">
        <f>IF(ISERROR(VLOOKUP(G53,Key!$A$2:$B$982,2,FALSE)),"",VLOOKUP(G53,Key!$A$2:$B$982,2,FALSE))</f>
        <v/>
      </c>
      <c r="I53" s="4">
        <v>12.4</v>
      </c>
      <c r="J53" s="55">
        <v>23.1164196495595</v>
      </c>
      <c r="K53" s="43">
        <v>48.0</v>
      </c>
      <c r="L53" s="43" t="str">
        <f>IF(ISERROR(VLOOKUP(K53,Key!$A$2:$B$982,2,FALSE)),"",VLOOKUP(K53,Key!$A$2:$B$982,2,FALSE))</f>
        <v>'/|</v>
      </c>
      <c r="M53" s="4">
        <v>48.0</v>
      </c>
      <c r="N53" s="55">
        <f>(ROUND((M53-0.5)/233*809+0.5,0)-0.5)/809*Calculator!$AD$2</f>
        <v>23.11641965</v>
      </c>
      <c r="O53" s="43">
        <v>48.0</v>
      </c>
      <c r="P53" s="43" t="str">
        <f>IF(ISERROR(VLOOKUP(O53,Key!$A$2:$B$982,2,FALSE)),"",VLOOKUP(O53,Key!$A$2:$B$982,2,FALSE))</f>
        <v>'/|</v>
      </c>
    </row>
    <row r="54" ht="15.0" customHeight="1">
      <c r="A54" s="4"/>
      <c r="B54" s="55"/>
      <c r="C54" s="43" t="s">
        <v>81</v>
      </c>
      <c r="D54" s="43" t="str">
        <f>IF(ISERROR(VLOOKUP(C54,Key!$A$2:$B$982,2,FALSE)),"",VLOOKUP(C54,Key!$A$2:$B$982,2,FALSE))</f>
        <v/>
      </c>
      <c r="E54" s="4"/>
      <c r="F54" s="55"/>
      <c r="G54" s="43" t="s">
        <v>81</v>
      </c>
      <c r="H54" s="43" t="str">
        <f>IF(ISERROR(VLOOKUP(G54,Key!$A$2:$B$982,2,FALSE)),"",VLOOKUP(G54,Key!$A$2:$B$982,2,FALSE))</f>
        <v/>
      </c>
      <c r="I54" s="4"/>
      <c r="J54" s="55"/>
      <c r="K54" s="43" t="s">
        <v>81</v>
      </c>
      <c r="L54" s="43" t="str">
        <f>IF(ISERROR(VLOOKUP(K54,Key!$A$2:$B$982,2,FALSE)),"",VLOOKUP(K54,Key!$A$2:$B$982,2,FALSE))</f>
        <v/>
      </c>
      <c r="M54" s="57">
        <v>49.0</v>
      </c>
      <c r="N54" s="58">
        <f>(ROUND((M54-0.5)/233*809+0.5,0)-0.5)/809*Calculator!$AD$2</f>
        <v>23.67852104</v>
      </c>
      <c r="O54" s="43">
        <v>49.0</v>
      </c>
      <c r="P54" s="43" t="str">
        <f>IF(ISERROR(VLOOKUP(O54,Key!$A$2:$B$982,2,FALSE)),"",VLOOKUP(O54,Key!$A$2:$B$982,2,FALSE))</f>
        <v>`'/|</v>
      </c>
    </row>
    <row r="55" ht="15.0" customHeight="1">
      <c r="A55" s="4"/>
      <c r="B55" s="55"/>
      <c r="C55" s="43" t="s">
        <v>81</v>
      </c>
      <c r="D55" s="43" t="str">
        <f>IF(ISERROR(VLOOKUP(C55,Key!$A$2:$B$982,2,FALSE)),"",VLOOKUP(C55,Key!$A$2:$B$982,2,FALSE))</f>
        <v/>
      </c>
      <c r="E55" s="4"/>
      <c r="F55" s="55"/>
      <c r="G55" s="43" t="s">
        <v>81</v>
      </c>
      <c r="H55" s="43" t="str">
        <f>IF(ISERROR(VLOOKUP(G55,Key!$A$2:$B$982,2,FALSE)),"",VLOOKUP(G55,Key!$A$2:$B$982,2,FALSE))</f>
        <v/>
      </c>
      <c r="I55" s="4">
        <v>13.0</v>
      </c>
      <c r="J55" s="55">
        <v>23.955448448755476</v>
      </c>
      <c r="K55" s="43">
        <v>52.0</v>
      </c>
      <c r="L55" s="43" t="str">
        <f>IF(ISERROR(VLOOKUP(K55,Key!$A$2:$B$982,2,FALSE)),"",VLOOKUP(K55,Key!$A$2:$B$982,2,FALSE))</f>
        <v>)/|</v>
      </c>
      <c r="M55" s="59">
        <f>M54+(N55-N54)/P$3</f>
        <v>49.56756901</v>
      </c>
      <c r="N55" s="60">
        <f>(Commas!E51+Commas!E52)/2</f>
        <v>23.95544845</v>
      </c>
      <c r="O55" s="43">
        <v>50.0</v>
      </c>
      <c r="P55" s="43" t="str">
        <f>IF(ISERROR(VLOOKUP(O55,Key!$A$2:$B$982,2,FALSE)),"",VLOOKUP(O55,Key!$A$2:$B$982,2,FALSE))</f>
        <v>,,)/|</v>
      </c>
    </row>
    <row r="56" ht="15.0" customHeight="1">
      <c r="A56" s="4"/>
      <c r="B56" s="55"/>
      <c r="C56" s="43" t="s">
        <v>81</v>
      </c>
      <c r="D56" s="43" t="str">
        <f>IF(ISERROR(VLOOKUP(C56,Key!$A$2:$B$982,2,FALSE)),"",VLOOKUP(C56,Key!$A$2:$B$982,2,FALSE))</f>
        <v/>
      </c>
      <c r="E56" s="4"/>
      <c r="F56" s="55"/>
      <c r="G56" s="43" t="s">
        <v>81</v>
      </c>
      <c r="H56" s="43" t="str">
        <f>IF(ISERROR(VLOOKUP(G56,Key!$A$2:$B$982,2,FALSE)),"",VLOOKUP(G56,Key!$A$2:$B$982,2,FALSE))</f>
        <v/>
      </c>
      <c r="I56" s="4"/>
      <c r="J56" s="55"/>
      <c r="K56" s="43" t="s">
        <v>81</v>
      </c>
      <c r="L56" s="43" t="str">
        <f>IF(ISERROR(VLOOKUP(K56,Key!$A$2:$B$982,2,FALSE)),"",VLOOKUP(K56,Key!$A$2:$B$982,2,FALSE))</f>
        <v/>
      </c>
      <c r="M56" s="4">
        <v>50.0</v>
      </c>
      <c r="N56" s="55">
        <f>(ROUND((M56-0.5)/233*809+0.5,0)-0.5)/809*Calculator!$AD$2</f>
        <v>24.10009708</v>
      </c>
      <c r="O56" s="43">
        <v>51.0</v>
      </c>
      <c r="P56" s="43" t="str">
        <f>IF(ISERROR(VLOOKUP(O56,Key!$A$2:$B$982,2,FALSE)),"",VLOOKUP(O56,Key!$A$2:$B$982,2,FALSE))</f>
        <v>,)/|</v>
      </c>
    </row>
    <row r="57" ht="15.0" customHeight="1">
      <c r="A57" s="4">
        <v>5.0</v>
      </c>
      <c r="B57" s="55">
        <v>24.6621984711106</v>
      </c>
      <c r="C57" s="43">
        <v>58.0</v>
      </c>
      <c r="D57" s="43" t="str">
        <f>IF(ISERROR(VLOOKUP(C57,Key!$A$2:$B$982,2,FALSE)),"",VLOOKUP(C57,Key!$A$2:$B$982,2,FALSE))</f>
        <v>|)</v>
      </c>
      <c r="E57" s="4"/>
      <c r="F57" s="55"/>
      <c r="G57" s="43" t="s">
        <v>81</v>
      </c>
      <c r="H57" s="43" t="str">
        <f>IF(ISERROR(VLOOKUP(G57,Key!$A$2:$B$982,2,FALSE)),"",VLOOKUP(G57,Key!$A$2:$B$982,2,FALSE))</f>
        <v/>
      </c>
      <c r="I57" s="4"/>
      <c r="J57" s="55"/>
      <c r="K57" s="43" t="s">
        <v>81</v>
      </c>
      <c r="L57" s="43" t="str">
        <f>IF(ISERROR(VLOOKUP(K57,Key!$A$2:$B$982,2,FALSE)),"",VLOOKUP(K57,Key!$A$2:$B$982,2,FALSE))</f>
        <v/>
      </c>
      <c r="M57" s="57">
        <v>51.0</v>
      </c>
      <c r="N57" s="58">
        <f>(ROUND((M57-0.5)/233*809+0.5,0)-0.5)/809*Calculator!$AD$2</f>
        <v>24.66219847</v>
      </c>
      <c r="O57" s="43">
        <v>52.0</v>
      </c>
      <c r="P57" s="43" t="str">
        <f>IF(ISERROR(VLOOKUP(O57,Key!$A$2:$B$982,2,FALSE)),"",VLOOKUP(O57,Key!$A$2:$B$982,2,FALSE))</f>
        <v>)/|</v>
      </c>
    </row>
    <row r="58" ht="15.0" customHeight="1">
      <c r="A58" s="4"/>
      <c r="B58" s="55"/>
      <c r="C58" s="43" t="s">
        <v>81</v>
      </c>
      <c r="D58" s="43" t="str">
        <f>IF(ISERROR(VLOOKUP(C58,Key!$A$2:$B$982,2,FALSE)),"",VLOOKUP(C58,Key!$A$2:$B$982,2,FALSE))</f>
        <v/>
      </c>
      <c r="E58" s="4"/>
      <c r="F58" s="55"/>
      <c r="G58" s="43" t="s">
        <v>81</v>
      </c>
      <c r="H58" s="43" t="str">
        <f>IF(ISERROR(VLOOKUP(G58,Key!$A$2:$B$982,2,FALSE)),"",VLOOKUP(G58,Key!$A$2:$B$982,2,FALSE))</f>
        <v/>
      </c>
      <c r="I58" s="4">
        <v>13.5</v>
      </c>
      <c r="J58" s="55">
        <v>24.88598158569552</v>
      </c>
      <c r="K58" s="43">
        <v>54.0</v>
      </c>
      <c r="L58" s="43" t="str">
        <f>IF(ISERROR(VLOOKUP(K58,Key!$A$2:$B$982,2,FALSE)),"",VLOOKUP(K58,Key!$A$2:$B$982,2,FALSE))</f>
        <v>.|)</v>
      </c>
      <c r="M58" s="59">
        <f>M57+(N58-N57)/P$3</f>
        <v>51.45864857</v>
      </c>
      <c r="N58" s="60">
        <f>(Commas!E54+Commas!E55)/2</f>
        <v>24.88598159</v>
      </c>
      <c r="O58" s="43">
        <v>53.0</v>
      </c>
      <c r="P58" s="43" t="str">
        <f>IF(ISERROR(VLOOKUP(O58,Key!$A$2:$B$982,2,FALSE)),"",VLOOKUP(O58,Key!$A$2:$B$982,2,FALSE))</f>
        <v>,.|)</v>
      </c>
    </row>
    <row r="59" ht="15.0" customHeight="1">
      <c r="A59" s="4"/>
      <c r="B59" s="55"/>
      <c r="C59" s="43" t="s">
        <v>81</v>
      </c>
      <c r="D59" s="43" t="str">
        <f>IF(ISERROR(VLOOKUP(C59,Key!$A$2:$B$982,2,FALSE)),"",VLOOKUP(C59,Key!$A$2:$B$982,2,FALSE))</f>
        <v/>
      </c>
      <c r="E59" s="4"/>
      <c r="F59" s="55"/>
      <c r="G59" s="43" t="s">
        <v>81</v>
      </c>
      <c r="H59" s="43" t="str">
        <f>IF(ISERROR(VLOOKUP(G59,Key!$A$2:$B$982,2,FALSE)),"",VLOOKUP(G59,Key!$A$2:$B$982,2,FALSE))</f>
        <v/>
      </c>
      <c r="I59" s="4"/>
      <c r="J59" s="55"/>
      <c r="K59" s="43" t="s">
        <v>81</v>
      </c>
      <c r="L59" s="43" t="str">
        <f>IF(ISERROR(VLOOKUP(K59,Key!$A$2:$B$982,2,FALSE)),"",VLOOKUP(K59,Key!$A$2:$B$982,2,FALSE))</f>
        <v/>
      </c>
      <c r="M59" s="4">
        <v>52.0</v>
      </c>
      <c r="N59" s="55">
        <f>(ROUND((M59-0.5)/233*809+0.5,0)-0.5)/809*Calculator!$AD$2</f>
        <v>25.08377451</v>
      </c>
      <c r="O59" s="43">
        <v>54.0</v>
      </c>
      <c r="P59" s="43" t="str">
        <f>IF(ISERROR(VLOOKUP(O59,Key!$A$2:$B$982,2,FALSE)),"",VLOOKUP(O59,Key!$A$2:$B$982,2,FALSE))</f>
        <v>.|)</v>
      </c>
    </row>
    <row r="60" ht="15.0" customHeight="1">
      <c r="A60" s="4"/>
      <c r="B60" s="55"/>
      <c r="C60" s="43" t="s">
        <v>81</v>
      </c>
      <c r="D60" s="43" t="str">
        <f>IF(ISERROR(VLOOKUP(C60,Key!$A$2:$B$982,2,FALSE)),"",VLOOKUP(C60,Key!$A$2:$B$982,2,FALSE))</f>
        <v/>
      </c>
      <c r="E60" s="4"/>
      <c r="F60" s="55"/>
      <c r="G60" s="43" t="s">
        <v>81</v>
      </c>
      <c r="H60" s="43" t="str">
        <f>IF(ISERROR(VLOOKUP(G60,Key!$A$2:$B$982,2,FALSE)),"",VLOOKUP(G60,Key!$A$2:$B$982,2,FALSE))</f>
        <v/>
      </c>
      <c r="I60" s="4"/>
      <c r="J60" s="55"/>
      <c r="K60" s="43" t="s">
        <v>81</v>
      </c>
      <c r="L60" s="43" t="str">
        <f>IF(ISERROR(VLOOKUP(K60,Key!$A$2:$B$982,2,FALSE)),"",VLOOKUP(K60,Key!$A$2:$B$982,2,FALSE))</f>
        <v/>
      </c>
      <c r="M60" s="4">
        <v>53.0</v>
      </c>
      <c r="N60" s="55">
        <f>(ROUND((M60-0.5)/233*809+0.5,0)-0.5)/809*Calculator!$AD$2</f>
        <v>25.6458759</v>
      </c>
      <c r="O60" s="43">
        <v>55.0</v>
      </c>
      <c r="P60" s="43" t="str">
        <f>IF(ISERROR(VLOOKUP(O60,Key!$A$2:$B$982,2,FALSE)),"",VLOOKUP(O60,Key!$A$2:$B$982,2,FALSE))</f>
        <v>`.|)</v>
      </c>
    </row>
    <row r="61" ht="15.0" customHeight="1">
      <c r="A61" s="4"/>
      <c r="B61" s="55"/>
      <c r="C61" s="43" t="s">
        <v>81</v>
      </c>
      <c r="D61" s="43" t="str">
        <f>IF(ISERROR(VLOOKUP(C61,Key!$A$2:$B$982,2,FALSE)),"",VLOOKUP(C61,Key!$A$2:$B$982,2,FALSE))</f>
        <v/>
      </c>
      <c r="E61" s="4">
        <v>11.0</v>
      </c>
      <c r="F61" s="55">
        <v>26.0674519452479</v>
      </c>
      <c r="G61" s="43">
        <v>58.0</v>
      </c>
      <c r="H61" s="43" t="str">
        <f>IF(ISERROR(VLOOKUP(G61,Key!$A$2:$B$982,2,FALSE)),"",VLOOKUP(G61,Key!$A$2:$B$982,2,FALSE))</f>
        <v>|)</v>
      </c>
      <c r="I61" s="4">
        <v>14.0</v>
      </c>
      <c r="J61" s="55">
        <v>26.0674519452479</v>
      </c>
      <c r="K61" s="43">
        <v>58.0</v>
      </c>
      <c r="L61" s="43" t="str">
        <f>IF(ISERROR(VLOOKUP(K61,Key!$A$2:$B$982,2,FALSE)),"",VLOOKUP(K61,Key!$A$2:$B$982,2,FALSE))</f>
        <v>|)</v>
      </c>
      <c r="M61" s="4">
        <v>54.0</v>
      </c>
      <c r="N61" s="55">
        <f>(ROUND((M61-0.5)/233*809+0.5,0)-0.5)/809*Calculator!$AD$2</f>
        <v>26.06745195</v>
      </c>
      <c r="O61" s="43">
        <v>56.0</v>
      </c>
      <c r="P61" s="43" t="str">
        <f>IF(ISERROR(VLOOKUP(O61,Key!$A$2:$B$982,2,FALSE)),"",VLOOKUP(O61,Key!$A$2:$B$982,2,FALSE))</f>
        <v>,,|)</v>
      </c>
    </row>
    <row r="62" ht="15.0" customHeight="1">
      <c r="A62" s="4"/>
      <c r="B62" s="55"/>
      <c r="C62" s="43" t="s">
        <v>81</v>
      </c>
      <c r="D62" s="43" t="str">
        <f>IF(ISERROR(VLOOKUP(C62,Key!$A$2:$B$982,2,FALSE)),"",VLOOKUP(C62,Key!$A$2:$B$982,2,FALSE))</f>
        <v/>
      </c>
      <c r="E62" s="4"/>
      <c r="F62" s="55"/>
      <c r="G62" s="43" t="s">
        <v>81</v>
      </c>
      <c r="H62" s="43" t="str">
        <f>IF(ISERROR(VLOOKUP(G62,Key!$A$2:$B$982,2,FALSE)),"",VLOOKUP(G62,Key!$A$2:$B$982,2,FALSE))</f>
        <v/>
      </c>
      <c r="I62" s="4"/>
      <c r="J62" s="55"/>
      <c r="K62" s="43" t="s">
        <v>81</v>
      </c>
      <c r="L62" s="43" t="str">
        <f>IF(ISERROR(VLOOKUP(K62,Key!$A$2:$B$982,2,FALSE)),"",VLOOKUP(K62,Key!$A$2:$B$982,2,FALSE))</f>
        <v/>
      </c>
      <c r="M62" s="4">
        <v>55.0</v>
      </c>
      <c r="N62" s="55">
        <f>(ROUND((M62-0.5)/233*809+0.5,0)-0.5)/809*Calculator!$AD$2</f>
        <v>26.62955333</v>
      </c>
      <c r="O62" s="43">
        <v>57.0</v>
      </c>
      <c r="P62" s="43" t="str">
        <f>IF(ISERROR(VLOOKUP(O62,Key!$A$2:$B$982,2,FALSE)),"",VLOOKUP(O62,Key!$A$2:$B$982,2,FALSE))</f>
        <v>,|)</v>
      </c>
    </row>
    <row r="63" ht="15.0" customHeight="1">
      <c r="A63" s="4"/>
      <c r="B63" s="55"/>
      <c r="C63" s="43" t="s">
        <v>81</v>
      </c>
      <c r="D63" s="43" t="str">
        <f>IF(ISERROR(VLOOKUP(C63,Key!$A$2:$B$982,2,FALSE)),"",VLOOKUP(C63,Key!$A$2:$B$982,2,FALSE))</f>
        <v/>
      </c>
      <c r="E63" s="4"/>
      <c r="F63" s="55"/>
      <c r="G63" s="43" t="s">
        <v>81</v>
      </c>
      <c r="H63" s="43" t="str">
        <f>IF(ISERROR(VLOOKUP(G63,Key!$A$2:$B$982,2,FALSE)),"",VLOOKUP(G63,Key!$A$2:$B$982,2,FALSE))</f>
        <v/>
      </c>
      <c r="I63" s="4"/>
      <c r="J63" s="55"/>
      <c r="K63" s="43" t="s">
        <v>81</v>
      </c>
      <c r="L63" s="43" t="str">
        <f>IF(ISERROR(VLOOKUP(K63,Key!$A$2:$B$982,2,FALSE)),"",VLOOKUP(K63,Key!$A$2:$B$982,2,FALSE))</f>
        <v/>
      </c>
      <c r="M63" s="4">
        <v>56.0</v>
      </c>
      <c r="N63" s="55">
        <f>(ROUND((M63-0.5)/233*809+0.5,0)-0.5)/809*Calculator!$AD$2</f>
        <v>27.05112938</v>
      </c>
      <c r="O63" s="43">
        <v>58.0</v>
      </c>
      <c r="P63" s="43" t="str">
        <f>IF(ISERROR(VLOOKUP(O63,Key!$A$2:$B$982,2,FALSE)),"",VLOOKUP(O63,Key!$A$2:$B$982,2,FALSE))</f>
        <v>|)</v>
      </c>
    </row>
    <row r="64" ht="15.75" customHeight="1">
      <c r="A64" s="4"/>
      <c r="B64" s="55"/>
      <c r="C64" s="43" t="s">
        <v>81</v>
      </c>
      <c r="D64" s="43" t="str">
        <f>IF(ISERROR(VLOOKUP(C64,Key!$A$2:$B$982,2,FALSE)),"",VLOOKUP(C64,Key!$A$2:$B$982,2,FALSE))</f>
        <v/>
      </c>
      <c r="E64" s="4"/>
      <c r="F64" s="55"/>
      <c r="G64" s="43" t="s">
        <v>81</v>
      </c>
      <c r="H64" s="43" t="str">
        <f>IF(ISERROR(VLOOKUP(G64,Key!$A$2:$B$982,2,FALSE)),"",VLOOKUP(G64,Key!$A$2:$B$982,2,FALSE))</f>
        <v/>
      </c>
      <c r="I64" s="4"/>
      <c r="J64" s="55"/>
      <c r="K64" s="43" t="s">
        <v>81</v>
      </c>
      <c r="L64" s="43" t="str">
        <f>IF(ISERROR(VLOOKUP(K64,Key!$A$2:$B$982,2,FALSE)),"",VLOOKUP(K64,Key!$A$2:$B$982,2,FALSE))</f>
        <v/>
      </c>
      <c r="M64" s="4">
        <v>57.0</v>
      </c>
      <c r="N64" s="55">
        <f>(ROUND((M64-0.5)/233*809+0.5,0)-0.5)/809*Calculator!$AD$2</f>
        <v>27.61323077</v>
      </c>
      <c r="O64" s="43">
        <v>59.0</v>
      </c>
      <c r="P64" s="43" t="str">
        <f>IF(ISERROR(VLOOKUP(O64,Key!$A$2:$B$982,2,FALSE)),"",VLOOKUP(O64,Key!$A$2:$B$982,2,FALSE))</f>
        <v>`|)</v>
      </c>
    </row>
    <row r="65" ht="15.75" customHeight="1">
      <c r="A65" s="4"/>
      <c r="B65" s="55"/>
      <c r="C65" s="43" t="s">
        <v>81</v>
      </c>
      <c r="D65" s="43" t="str">
        <f>IF(ISERROR(VLOOKUP(C65,Key!$A$2:$B$982,2,FALSE)),"",VLOOKUP(C65,Key!$A$2:$B$982,2,FALSE))</f>
        <v/>
      </c>
      <c r="E65" s="4"/>
      <c r="F65" s="55"/>
      <c r="G65" s="43" t="s">
        <v>81</v>
      </c>
      <c r="H65" s="43" t="str">
        <f>IF(ISERROR(VLOOKUP(G65,Key!$A$2:$B$982,2,FALSE)),"",VLOOKUP(G65,Key!$A$2:$B$982,2,FALSE))</f>
        <v/>
      </c>
      <c r="I65" s="4"/>
      <c r="J65" s="55"/>
      <c r="K65" s="43" t="s">
        <v>81</v>
      </c>
      <c r="L65" s="43" t="str">
        <f>IF(ISERROR(VLOOKUP(K65,Key!$A$2:$B$982,2,FALSE)),"",VLOOKUP(K65,Key!$A$2:$B$982,2,FALSE))</f>
        <v/>
      </c>
      <c r="M65" s="4">
        <v>58.0</v>
      </c>
      <c r="N65" s="55">
        <f>(ROUND((M65-0.5)/233*809+0.5,0)-0.5)/809*Calculator!$AD$2</f>
        <v>28.03480681</v>
      </c>
      <c r="O65" s="43">
        <v>60.0</v>
      </c>
      <c r="P65" s="43" t="str">
        <f>IF(ISERROR(VLOOKUP(O65,Key!$A$2:$B$982,2,FALSE)),"",VLOOKUP(O65,Key!$A$2:$B$982,2,FALSE))</f>
        <v>``|)</v>
      </c>
    </row>
    <row r="66" ht="15.75" customHeight="1">
      <c r="A66" s="4"/>
      <c r="B66" s="55"/>
      <c r="C66" s="43" t="s">
        <v>81</v>
      </c>
      <c r="D66" s="43" t="str">
        <f>IF(ISERROR(VLOOKUP(C66,Key!$A$2:$B$982,2,FALSE)),"",VLOOKUP(C66,Key!$A$2:$B$982,2,FALSE))</f>
        <v/>
      </c>
      <c r="E66" s="4">
        <v>12.0</v>
      </c>
      <c r="F66" s="55">
        <v>28.5969081986951</v>
      </c>
      <c r="G66" s="43">
        <v>65.0</v>
      </c>
      <c r="H66" s="43" t="str">
        <f>IF(ISERROR(VLOOKUP(G66,Key!$A$2:$B$982,2,FALSE)),"",VLOOKUP(G66,Key!$A$2:$B$982,2,FALSE))</f>
        <v>)|)</v>
      </c>
      <c r="I66" s="4">
        <v>15.0</v>
      </c>
      <c r="J66" s="55">
        <v>28.5969081986951</v>
      </c>
      <c r="K66" s="43">
        <v>62.0</v>
      </c>
      <c r="L66" s="43" t="str">
        <f>IF(ISERROR(VLOOKUP(K66,Key!$A$2:$B$982,2,FALSE)),"",VLOOKUP(K66,Key!$A$2:$B$982,2,FALSE))</f>
        <v>'|)</v>
      </c>
      <c r="M66" s="4">
        <v>59.0</v>
      </c>
      <c r="N66" s="55">
        <f>(ROUND((M66-0.5)/233*809+0.5,0)-0.5)/809*Calculator!$AD$2</f>
        <v>28.5969082</v>
      </c>
      <c r="O66" s="43">
        <v>61.0</v>
      </c>
      <c r="P66" s="43" t="str">
        <f>IF(ISERROR(VLOOKUP(O66,Key!$A$2:$B$982,2,FALSE)),"",VLOOKUP(O66,Key!$A$2:$B$982,2,FALSE))</f>
        <v>,'|)</v>
      </c>
    </row>
    <row r="67" ht="15.75" customHeight="1">
      <c r="A67" s="4"/>
      <c r="B67" s="55"/>
      <c r="C67" s="43" t="s">
        <v>81</v>
      </c>
      <c r="D67" s="43" t="str">
        <f>IF(ISERROR(VLOOKUP(C67,Key!$A$2:$B$982,2,FALSE)),"",VLOOKUP(C67,Key!$A$2:$B$982,2,FALSE))</f>
        <v/>
      </c>
      <c r="E67" s="4"/>
      <c r="F67" s="55"/>
      <c r="G67" s="43" t="s">
        <v>81</v>
      </c>
      <c r="H67" s="43" t="str">
        <f>IF(ISERROR(VLOOKUP(G67,Key!$A$2:$B$982,2,FALSE)),"",VLOOKUP(G67,Key!$A$2:$B$982,2,FALSE))</f>
        <v/>
      </c>
      <c r="I67" s="4"/>
      <c r="J67" s="55"/>
      <c r="K67" s="43" t="s">
        <v>81</v>
      </c>
      <c r="L67" s="43" t="str">
        <f>IF(ISERROR(VLOOKUP(K67,Key!$A$2:$B$982,2,FALSE)),"",VLOOKUP(K67,Key!$A$2:$B$982,2,FALSE))</f>
        <v/>
      </c>
      <c r="M67" s="4">
        <v>60.0</v>
      </c>
      <c r="N67" s="55">
        <f>(ROUND((M67-0.5)/233*809+0.5,0)-0.5)/809*Calculator!$AD$2</f>
        <v>29.01848424</v>
      </c>
      <c r="O67" s="43">
        <v>62.0</v>
      </c>
      <c r="P67" s="43" t="str">
        <f>IF(ISERROR(VLOOKUP(O67,Key!$A$2:$B$982,2,FALSE)),"",VLOOKUP(O67,Key!$A$2:$B$982,2,FALSE))</f>
        <v>'|)</v>
      </c>
    </row>
    <row r="68" ht="15.75" customHeight="1">
      <c r="A68" s="4"/>
      <c r="B68" s="55"/>
      <c r="C68" s="43" t="s">
        <v>81</v>
      </c>
      <c r="D68" s="43" t="str">
        <f>IF(ISERROR(VLOOKUP(C68,Key!$A$2:$B$982,2,FALSE)),"",VLOOKUP(C68,Key!$A$2:$B$982,2,FALSE))</f>
        <v/>
      </c>
      <c r="E68" s="4"/>
      <c r="F68" s="55"/>
      <c r="G68" s="43" t="s">
        <v>81</v>
      </c>
      <c r="H68" s="43" t="str">
        <f>IF(ISERROR(VLOOKUP(G68,Key!$A$2:$B$982,2,FALSE)),"",VLOOKUP(G68,Key!$A$2:$B$982,2,FALSE))</f>
        <v/>
      </c>
      <c r="I68" s="4"/>
      <c r="J68" s="55"/>
      <c r="K68" s="43" t="s">
        <v>81</v>
      </c>
      <c r="L68" s="43" t="str">
        <f>IF(ISERROR(VLOOKUP(K68,Key!$A$2:$B$982,2,FALSE)),"",VLOOKUP(K68,Key!$A$2:$B$982,2,FALSE))</f>
        <v/>
      </c>
      <c r="M68" s="4">
        <v>61.0</v>
      </c>
      <c r="N68" s="55">
        <f>(ROUND((M68-0.5)/233*809+0.5,0)-0.5)/809*Calculator!$AD$2</f>
        <v>29.58058563</v>
      </c>
      <c r="O68" s="43">
        <v>63.0</v>
      </c>
      <c r="P68" s="43" t="str">
        <f>IF(ISERROR(VLOOKUP(O68,Key!$A$2:$B$982,2,FALSE)),"",VLOOKUP(O68,Key!$A$2:$B$982,2,FALSE))</f>
        <v>`'|)</v>
      </c>
    </row>
    <row r="69" ht="15.75" customHeight="1">
      <c r="A69" s="4">
        <v>6.0</v>
      </c>
      <c r="B69" s="55">
        <v>30.0021616728325</v>
      </c>
      <c r="C69" s="43">
        <v>70.0</v>
      </c>
      <c r="D69" s="43" t="str">
        <f>IF(ISERROR(VLOOKUP(C69,Key!$A$2:$B$982,2,FALSE)),"",VLOOKUP(C69,Key!$A$2:$B$982,2,FALSE))</f>
        <v>(|</v>
      </c>
      <c r="E69" s="4"/>
      <c r="F69" s="55"/>
      <c r="G69" s="43" t="s">
        <v>81</v>
      </c>
      <c r="H69" s="43" t="str">
        <f>IF(ISERROR(VLOOKUP(G69,Key!$A$2:$B$982,2,FALSE)),"",VLOOKUP(G69,Key!$A$2:$B$982,2,FALSE))</f>
        <v/>
      </c>
      <c r="I69" s="4">
        <v>16.0</v>
      </c>
      <c r="J69" s="55">
        <v>30.0021616728325</v>
      </c>
      <c r="K69" s="43">
        <v>65.0</v>
      </c>
      <c r="L69" s="43" t="str">
        <f>IF(ISERROR(VLOOKUP(K69,Key!$A$2:$B$982,2,FALSE)),"",VLOOKUP(K69,Key!$A$2:$B$982,2,FALSE))</f>
        <v>)|)</v>
      </c>
      <c r="M69" s="4">
        <v>62.0</v>
      </c>
      <c r="N69" s="55">
        <f>(ROUND((M69-0.5)/233*809+0.5,0)-0.5)/809*Calculator!$AD$2</f>
        <v>30.00216167</v>
      </c>
      <c r="O69" s="43">
        <v>64.0</v>
      </c>
      <c r="P69" s="43" t="str">
        <f>IF(ISERROR(VLOOKUP(O69,Key!$A$2:$B$982,2,FALSE)),"",VLOOKUP(O69,Key!$A$2:$B$982,2,FALSE))</f>
        <v>,)|)</v>
      </c>
    </row>
    <row r="70" ht="15.75" customHeight="1">
      <c r="A70" s="4"/>
      <c r="B70" s="55"/>
      <c r="C70" s="43" t="s">
        <v>81</v>
      </c>
      <c r="D70" s="43" t="str">
        <f>IF(ISERROR(VLOOKUP(C70,Key!$A$2:$B$982,2,FALSE)),"",VLOOKUP(C70,Key!$A$2:$B$982,2,FALSE))</f>
        <v/>
      </c>
      <c r="E70" s="4"/>
      <c r="F70" s="55"/>
      <c r="G70" s="43" t="s">
        <v>81</v>
      </c>
      <c r="H70" s="43" t="str">
        <f>IF(ISERROR(VLOOKUP(G70,Key!$A$2:$B$982,2,FALSE)),"",VLOOKUP(G70,Key!$A$2:$B$982,2,FALSE))</f>
        <v/>
      </c>
      <c r="I70" s="4"/>
      <c r="J70" s="55"/>
      <c r="K70" s="43" t="s">
        <v>81</v>
      </c>
      <c r="L70" s="43" t="str">
        <f>IF(ISERROR(VLOOKUP(K70,Key!$A$2:$B$982,2,FALSE)),"",VLOOKUP(K70,Key!$A$2:$B$982,2,FALSE))</f>
        <v/>
      </c>
      <c r="M70" s="4">
        <v>63.0</v>
      </c>
      <c r="N70" s="55">
        <f>(ROUND((M70-0.5)/233*809+0.5,0)-0.5)/809*Calculator!$AD$2</f>
        <v>30.56426306</v>
      </c>
      <c r="O70" s="43">
        <v>65.0</v>
      </c>
      <c r="P70" s="43" t="str">
        <f>IF(ISERROR(VLOOKUP(O70,Key!$A$2:$B$982,2,FALSE)),"",VLOOKUP(O70,Key!$A$2:$B$982,2,FALSE))</f>
        <v>)|)</v>
      </c>
    </row>
    <row r="71" ht="15.75" customHeight="1">
      <c r="A71" s="4"/>
      <c r="B71" s="55"/>
      <c r="C71" s="43" t="s">
        <v>81</v>
      </c>
      <c r="D71" s="43" t="str">
        <f>IF(ISERROR(VLOOKUP(C71,Key!$A$2:$B$982,2,FALSE)),"",VLOOKUP(C71,Key!$A$2:$B$982,2,FALSE))</f>
        <v/>
      </c>
      <c r="E71" s="4">
        <v>13.0</v>
      </c>
      <c r="F71" s="55">
        <v>30.9858391047286</v>
      </c>
      <c r="G71" s="43">
        <v>67.0</v>
      </c>
      <c r="H71" s="43" t="str">
        <f>IF(ISERROR(VLOOKUP(G71,Key!$A$2:$B$982,2,FALSE)),"",VLOOKUP(G71,Key!$A$2:$B$982,2,FALSE))</f>
        <v>|\</v>
      </c>
      <c r="I71" s="4">
        <v>16.4</v>
      </c>
      <c r="J71" s="55">
        <v>30.9858391047286</v>
      </c>
      <c r="K71" s="43">
        <v>66.0</v>
      </c>
      <c r="L71" s="43" t="str">
        <f>IF(ISERROR(VLOOKUP(K71,Key!$A$2:$B$982,2,FALSE)),"",VLOOKUP(K71,Key!$A$2:$B$982,2,FALSE))</f>
        <v>.(|</v>
      </c>
      <c r="M71" s="4">
        <v>64.0</v>
      </c>
      <c r="N71" s="55">
        <f>(ROUND((M71-0.5)/233*809+0.5,0)-0.5)/809*Calculator!$AD$2</f>
        <v>30.9858391</v>
      </c>
      <c r="O71" s="43">
        <v>66.0</v>
      </c>
      <c r="P71" s="43" t="str">
        <f>IF(ISERROR(VLOOKUP(O71,Key!$A$2:$B$982,2,FALSE)),"",VLOOKUP(O71,Key!$A$2:$B$982,2,FALSE))</f>
        <v>.(|</v>
      </c>
    </row>
    <row r="72" ht="15.75" customHeight="1">
      <c r="A72" s="4"/>
      <c r="B72" s="55"/>
      <c r="C72" s="43" t="s">
        <v>81</v>
      </c>
      <c r="D72" s="43" t="str">
        <f>IF(ISERROR(VLOOKUP(C72,Key!$A$2:$B$982,2,FALSE)),"",VLOOKUP(C72,Key!$A$2:$B$982,2,FALSE))</f>
        <v/>
      </c>
      <c r="E72" s="4"/>
      <c r="F72" s="55"/>
      <c r="G72" s="43" t="s">
        <v>81</v>
      </c>
      <c r="H72" s="43" t="str">
        <f>IF(ISERROR(VLOOKUP(G72,Key!$A$2:$B$982,2,FALSE)),"",VLOOKUP(G72,Key!$A$2:$B$982,2,FALSE))</f>
        <v/>
      </c>
      <c r="I72" s="4">
        <v>16.6</v>
      </c>
      <c r="J72" s="55">
        <v>31.4074151469699</v>
      </c>
      <c r="K72" s="43">
        <v>67.0</v>
      </c>
      <c r="L72" s="43" t="str">
        <f>IF(ISERROR(VLOOKUP(K72,Key!$A$2:$B$982,2,FALSE)),"",VLOOKUP(K72,Key!$A$2:$B$982,2,FALSE))</f>
        <v>|\</v>
      </c>
      <c r="M72" s="4">
        <v>65.0</v>
      </c>
      <c r="N72" s="55">
        <f>(ROUND((M72-0.5)/233*809+0.5,0)-0.5)/809*Calculator!$AD$2</f>
        <v>31.40741515</v>
      </c>
      <c r="O72" s="43">
        <v>67.0</v>
      </c>
      <c r="P72" s="43" t="str">
        <f>IF(ISERROR(VLOOKUP(O72,Key!$A$2:$B$982,2,FALSE)),"",VLOOKUP(O72,Key!$A$2:$B$982,2,FALSE))</f>
        <v>|\</v>
      </c>
    </row>
    <row r="73" ht="15.75" customHeight="1">
      <c r="A73" s="4"/>
      <c r="B73" s="55"/>
      <c r="C73" s="43" t="s">
        <v>81</v>
      </c>
      <c r="D73" s="43" t="str">
        <f>IF(ISERROR(VLOOKUP(C73,Key!$A$2:$B$982,2,FALSE)),"",VLOOKUP(C73,Key!$A$2:$B$982,2,FALSE))</f>
        <v/>
      </c>
      <c r="E73" s="4"/>
      <c r="F73" s="55"/>
      <c r="G73" s="43" t="s">
        <v>81</v>
      </c>
      <c r="H73" s="43" t="str">
        <f>IF(ISERROR(VLOOKUP(G73,Key!$A$2:$B$982,2,FALSE)),"",VLOOKUP(G73,Key!$A$2:$B$982,2,FALSE))</f>
        <v/>
      </c>
      <c r="I73" s="4"/>
      <c r="J73" s="55"/>
      <c r="K73" s="43" t="s">
        <v>81</v>
      </c>
      <c r="L73" s="43" t="str">
        <f>IF(ISERROR(VLOOKUP(K73,Key!$A$2:$B$982,2,FALSE)),"",VLOOKUP(K73,Key!$A$2:$B$982,2,FALSE))</f>
        <v/>
      </c>
      <c r="M73" s="4">
        <v>66.0</v>
      </c>
      <c r="N73" s="55">
        <f>(ROUND((M73-0.5)/233*809+0.5,0)-0.5)/809*Calculator!$AD$2</f>
        <v>31.96951654</v>
      </c>
      <c r="O73" s="43">
        <v>68.0</v>
      </c>
      <c r="P73" s="43" t="str">
        <f>IF(ISERROR(VLOOKUP(O73,Key!$A$2:$B$982,2,FALSE)),"",VLOOKUP(O73,Key!$A$2:$B$982,2,FALSE))</f>
        <v>`|\</v>
      </c>
    </row>
    <row r="74" ht="15.75" customHeight="1">
      <c r="A74" s="4"/>
      <c r="B74" s="55"/>
      <c r="C74" s="43" t="s">
        <v>81</v>
      </c>
      <c r="D74" s="43" t="str">
        <f>IF(ISERROR(VLOOKUP(C74,Key!$A$2:$B$982,2,FALSE)),"",VLOOKUP(C74,Key!$A$2:$B$982,2,FALSE))</f>
        <v/>
      </c>
      <c r="E74" s="4">
        <v>14.0</v>
      </c>
      <c r="F74" s="55">
        <v>32.391092578866</v>
      </c>
      <c r="G74" s="43">
        <v>70.0</v>
      </c>
      <c r="H74" s="43" t="str">
        <f>IF(ISERROR(VLOOKUP(G74,Key!$A$2:$B$982,2,FALSE)),"",VLOOKUP(G74,Key!$A$2:$B$982,2,FALSE))</f>
        <v>(|</v>
      </c>
      <c r="I74" s="4">
        <v>17.0</v>
      </c>
      <c r="J74" s="55">
        <v>32.391092578866</v>
      </c>
      <c r="K74" s="43">
        <v>70.0</v>
      </c>
      <c r="L74" s="43" t="str">
        <f>IF(ISERROR(VLOOKUP(K74,Key!$A$2:$B$982,2,FALSE)),"",VLOOKUP(K74,Key!$A$2:$B$982,2,FALSE))</f>
        <v>(|</v>
      </c>
      <c r="M74" s="4">
        <v>67.0</v>
      </c>
      <c r="N74" s="55">
        <f>(ROUND((M74-0.5)/233*809+0.5,0)-0.5)/809*Calculator!$AD$2</f>
        <v>32.39109258</v>
      </c>
      <c r="O74" s="43">
        <v>69.0</v>
      </c>
      <c r="P74" s="43" t="str">
        <f>IF(ISERROR(VLOOKUP(O74,Key!$A$2:$B$982,2,FALSE)),"",VLOOKUP(O74,Key!$A$2:$B$982,2,FALSE))</f>
        <v>,(|</v>
      </c>
    </row>
    <row r="75" ht="15.75" customHeight="1">
      <c r="A75" s="4"/>
      <c r="B75" s="55"/>
      <c r="C75" s="43" t="s">
        <v>81</v>
      </c>
      <c r="D75" s="43" t="str">
        <f>IF(ISERROR(VLOOKUP(C75,Key!$A$2:$B$982,2,FALSE)),"",VLOOKUP(C75,Key!$A$2:$B$982,2,FALSE))</f>
        <v/>
      </c>
      <c r="E75" s="4"/>
      <c r="F75" s="55"/>
      <c r="G75" s="43" t="s">
        <v>81</v>
      </c>
      <c r="H75" s="43" t="str">
        <f>IF(ISERROR(VLOOKUP(G75,Key!$A$2:$B$982,2,FALSE)),"",VLOOKUP(G75,Key!$A$2:$B$982,2,FALSE))</f>
        <v/>
      </c>
      <c r="I75" s="4"/>
      <c r="J75" s="55"/>
      <c r="K75" s="43" t="s">
        <v>81</v>
      </c>
      <c r="L75" s="43" t="str">
        <f>IF(ISERROR(VLOOKUP(K75,Key!$A$2:$B$982,2,FALSE)),"",VLOOKUP(K75,Key!$A$2:$B$982,2,FALSE))</f>
        <v/>
      </c>
      <c r="M75" s="4">
        <v>68.0</v>
      </c>
      <c r="N75" s="55">
        <f>(ROUND((M75-0.5)/233*809+0.5,0)-0.5)/809*Calculator!$AD$2</f>
        <v>32.95319397</v>
      </c>
      <c r="O75" s="43">
        <v>70.0</v>
      </c>
      <c r="P75" s="43" t="str">
        <f>IF(ISERROR(VLOOKUP(O75,Key!$A$2:$B$982,2,FALSE)),"",VLOOKUP(O75,Key!$A$2:$B$982,2,FALSE))</f>
        <v>(|</v>
      </c>
    </row>
    <row r="76" ht="15.75" customHeight="1">
      <c r="A76" s="4"/>
      <c r="B76" s="55"/>
      <c r="C76" s="43" t="s">
        <v>81</v>
      </c>
      <c r="D76" s="43" t="str">
        <f>IF(ISERROR(VLOOKUP(C76,Key!$A$2:$B$982,2,FALSE)),"",VLOOKUP(C76,Key!$A$2:$B$982,2,FALSE))</f>
        <v/>
      </c>
      <c r="E76" s="4"/>
      <c r="F76" s="55"/>
      <c r="G76" s="43" t="s">
        <v>81</v>
      </c>
      <c r="H76" s="43" t="str">
        <f>IF(ISERROR(VLOOKUP(G76,Key!$A$2:$B$982,2,FALSE)),"",VLOOKUP(G76,Key!$A$2:$B$982,2,FALSE))</f>
        <v/>
      </c>
      <c r="I76" s="4"/>
      <c r="J76" s="55"/>
      <c r="K76" s="43" t="s">
        <v>81</v>
      </c>
      <c r="L76" s="43" t="str">
        <f>IF(ISERROR(VLOOKUP(K76,Key!$A$2:$B$982,2,FALSE)),"",VLOOKUP(K76,Key!$A$2:$B$982,2,FALSE))</f>
        <v/>
      </c>
      <c r="M76" s="4">
        <v>69.0</v>
      </c>
      <c r="N76" s="55">
        <f>(ROUND((M76-0.5)/233*809+0.5,0)-0.5)/809*Calculator!$AD$2</f>
        <v>33.37477001</v>
      </c>
      <c r="O76" s="43">
        <v>71.0</v>
      </c>
      <c r="P76" s="43" t="str">
        <f>IF(ISERROR(VLOOKUP(O76,Key!$A$2:$B$982,2,FALSE)),"",VLOOKUP(O76,Key!$A$2:$B$982,2,FALSE))</f>
        <v>`(|</v>
      </c>
    </row>
    <row r="77" ht="15.75" customHeight="1">
      <c r="A77" s="4"/>
      <c r="B77" s="55"/>
      <c r="C77" s="43" t="s">
        <v>81</v>
      </c>
      <c r="D77" s="43" t="str">
        <f>IF(ISERROR(VLOOKUP(C77,Key!$A$2:$B$982,2,FALSE)),"",VLOOKUP(C77,Key!$A$2:$B$982,2,FALSE))</f>
        <v/>
      </c>
      <c r="E77" s="4"/>
      <c r="F77" s="55"/>
      <c r="G77" s="43" t="s">
        <v>81</v>
      </c>
      <c r="H77" s="43" t="str">
        <f>IF(ISERROR(VLOOKUP(G77,Key!$A$2:$B$982,2,FALSE)),"",VLOOKUP(G77,Key!$A$2:$B$982,2,FALSE))</f>
        <v/>
      </c>
      <c r="I77" s="4"/>
      <c r="J77" s="55"/>
      <c r="K77" s="43" t="s">
        <v>81</v>
      </c>
      <c r="L77" s="43" t="str">
        <f>IF(ISERROR(VLOOKUP(K77,Key!$A$2:$B$982,2,FALSE)),"",VLOOKUP(K77,Key!$A$2:$B$982,2,FALSE))</f>
        <v/>
      </c>
      <c r="M77" s="4">
        <v>70.0</v>
      </c>
      <c r="N77" s="55">
        <f>(ROUND((M77-0.5)/233*809+0.5,0)-0.5)/809*Calculator!$AD$2</f>
        <v>33.9368714</v>
      </c>
      <c r="O77" s="43">
        <v>72.0</v>
      </c>
      <c r="P77" s="43" t="str">
        <f>IF(ISERROR(VLOOKUP(O77,Key!$A$2:$B$982,2,FALSE)),"",VLOOKUP(O77,Key!$A$2:$B$982,2,FALSE))</f>
        <v>``(|</v>
      </c>
    </row>
    <row r="78" ht="15.75" customHeight="1">
      <c r="A78" s="4"/>
      <c r="B78" s="55"/>
      <c r="C78" s="43" t="s">
        <v>81</v>
      </c>
      <c r="D78" s="43" t="str">
        <f>IF(ISERROR(VLOOKUP(C78,Key!$A$2:$B$982,2,FALSE)),"",VLOOKUP(C78,Key!$A$2:$B$982,2,FALSE))</f>
        <v/>
      </c>
      <c r="E78" s="4">
        <v>15.0</v>
      </c>
      <c r="F78" s="55">
        <v>34.3584474426583</v>
      </c>
      <c r="G78" s="43">
        <v>76.0</v>
      </c>
      <c r="H78" s="43" t="str">
        <f>IF(ISERROR(VLOOKUP(G78,Key!$A$2:$B$982,2,FALSE)),"",VLOOKUP(G78,Key!$A$2:$B$982,2,FALSE))</f>
        <v>~|)</v>
      </c>
      <c r="I78" s="4">
        <v>18.0</v>
      </c>
      <c r="J78" s="55">
        <v>34.3584474426583</v>
      </c>
      <c r="K78" s="43">
        <v>74.0</v>
      </c>
      <c r="L78" s="43" t="str">
        <f>IF(ISERROR(VLOOKUP(K78,Key!$A$2:$B$982,2,FALSE)),"",VLOOKUP(K78,Key!$A$2:$B$982,2,FALSE))</f>
        <v>'(|</v>
      </c>
      <c r="M78" s="4">
        <v>71.0</v>
      </c>
      <c r="N78" s="55">
        <f>(ROUND((M78-0.5)/233*809+0.5,0)-0.5)/809*Calculator!$AD$2</f>
        <v>34.35844744</v>
      </c>
      <c r="O78" s="43">
        <v>73.0</v>
      </c>
      <c r="P78" s="43" t="str">
        <f>IF(ISERROR(VLOOKUP(O78,Key!$A$2:$B$982,2,FALSE)),"",VLOOKUP(O78,Key!$A$2:$B$982,2,FALSE))</f>
        <v>,'(|</v>
      </c>
    </row>
    <row r="79" ht="15.75" customHeight="1">
      <c r="A79" s="4"/>
      <c r="B79" s="55"/>
      <c r="C79" s="43" t="s">
        <v>81</v>
      </c>
      <c r="D79" s="43" t="str">
        <f>IF(ISERROR(VLOOKUP(C79,Key!$A$2:$B$982,2,FALSE)),"",VLOOKUP(C79,Key!$A$2:$B$982,2,FALSE))</f>
        <v/>
      </c>
      <c r="E79" s="4"/>
      <c r="F79" s="55"/>
      <c r="G79" s="43" t="s">
        <v>81</v>
      </c>
      <c r="H79" s="43" t="str">
        <f>IF(ISERROR(VLOOKUP(G79,Key!$A$2:$B$982,2,FALSE)),"",VLOOKUP(G79,Key!$A$2:$B$982,2,FALSE))</f>
        <v/>
      </c>
      <c r="I79" s="4"/>
      <c r="J79" s="55"/>
      <c r="K79" s="43" t="s">
        <v>81</v>
      </c>
      <c r="L79" s="43" t="str">
        <f>IF(ISERROR(VLOOKUP(K79,Key!$A$2:$B$982,2,FALSE)),"",VLOOKUP(K79,Key!$A$2:$B$982,2,FALSE))</f>
        <v/>
      </c>
      <c r="M79" s="57">
        <v>72.0</v>
      </c>
      <c r="N79" s="58">
        <f>(ROUND((M79-0.5)/233*809+0.5,0)-0.5)/809*Calculator!$AD$2</f>
        <v>34.92054883</v>
      </c>
      <c r="O79" s="43">
        <v>74.0</v>
      </c>
      <c r="P79" s="43" t="str">
        <f>IF(ISERROR(VLOOKUP(O79,Key!$A$2:$B$982,2,FALSE)),"",VLOOKUP(O79,Key!$A$2:$B$982,2,FALSE))</f>
        <v>'(|</v>
      </c>
    </row>
    <row r="80" ht="15.75" customHeight="1">
      <c r="A80" s="4">
        <v>7.0</v>
      </c>
      <c r="B80" s="55">
        <v>35.1180914643665</v>
      </c>
      <c r="C80" s="61">
        <v>84.0</v>
      </c>
      <c r="D80" s="43" t="str">
        <f>IF(ISERROR(VLOOKUP(C80,Key!$A$2:$B$982,2,FALSE)),"",VLOOKUP(C80,Key!$A$2:$B$982,2,FALSE))</f>
        <v>(|(</v>
      </c>
      <c r="E80" s="4"/>
      <c r="F80" s="55"/>
      <c r="G80" s="43" t="s">
        <v>81</v>
      </c>
      <c r="H80" s="43" t="str">
        <f>IF(ISERROR(VLOOKUP(G80,Key!$A$2:$B$982,2,FALSE)),"",VLOOKUP(G80,Key!$A$2:$B$982,2,FALSE))</f>
        <v/>
      </c>
      <c r="I80" s="4">
        <v>18.4</v>
      </c>
      <c r="J80" s="55">
        <v>35.1180914643665</v>
      </c>
      <c r="K80" s="43">
        <v>76.0</v>
      </c>
      <c r="L80" s="43" t="str">
        <f>IF(ISERROR(VLOOKUP(K80,Key!$A$2:$B$982,2,FALSE)),"",VLOOKUP(K80,Key!$A$2:$B$982,2,FALSE))</f>
        <v>~|)</v>
      </c>
      <c r="M80" s="59">
        <f>M79+(N80-N79)/P$3</f>
        <v>72.40486811</v>
      </c>
      <c r="N80" s="60">
        <f>(Commas!E76+Commas!E77)/2</f>
        <v>35.11809146</v>
      </c>
      <c r="O80" s="43">
        <v>75.0</v>
      </c>
      <c r="P80" s="43" t="str">
        <f>IF(ISERROR(VLOOKUP(O80,Key!$A$2:$B$982,2,FALSE)),"",VLOOKUP(O80,Key!$A$2:$B$982,2,FALSE))</f>
        <v>,~|)</v>
      </c>
    </row>
    <row r="81" ht="15.75" customHeight="1">
      <c r="A81" s="4"/>
      <c r="B81" s="55"/>
      <c r="C81" s="43" t="s">
        <v>81</v>
      </c>
      <c r="D81" s="43" t="str">
        <f>IF(ISERROR(VLOOKUP(C81,Key!$A$2:$B$982,2,FALSE)),"",VLOOKUP(C81,Key!$A$2:$B$982,2,FALSE))</f>
        <v/>
      </c>
      <c r="E81" s="4"/>
      <c r="F81" s="55"/>
      <c r="G81" s="43" t="s">
        <v>81</v>
      </c>
      <c r="H81" s="43" t="str">
        <f>IF(ISERROR(VLOOKUP(G81,Key!$A$2:$B$982,2,FALSE)),"",VLOOKUP(G81,Key!$A$2:$B$982,2,FALSE))</f>
        <v/>
      </c>
      <c r="I81" s="4"/>
      <c r="J81" s="55"/>
      <c r="K81" s="43" t="s">
        <v>81</v>
      </c>
      <c r="L81" s="43" t="str">
        <f>IF(ISERROR(VLOOKUP(K81,Key!$A$2:$B$982,2,FALSE)),"",VLOOKUP(K81,Key!$A$2:$B$982,2,FALSE))</f>
        <v/>
      </c>
      <c r="M81" s="4">
        <v>73.0</v>
      </c>
      <c r="N81" s="55">
        <f>(ROUND((M81-0.5)/233*809+0.5,0)-0.5)/809*Calculator!$AD$2</f>
        <v>35.34212487</v>
      </c>
      <c r="O81" s="43">
        <v>76.0</v>
      </c>
      <c r="P81" s="43" t="str">
        <f>IF(ISERROR(VLOOKUP(O81,Key!$A$2:$B$982,2,FALSE)),"",VLOOKUP(O81,Key!$A$2:$B$982,2,FALSE))</f>
        <v>~|)</v>
      </c>
    </row>
    <row r="82" ht="15.75" customHeight="1">
      <c r="A82" s="4"/>
      <c r="B82" s="55"/>
      <c r="C82" s="43" t="s">
        <v>81</v>
      </c>
      <c r="D82" s="43" t="str">
        <f>IF(ISERROR(VLOOKUP(C82,Key!$A$2:$B$982,2,FALSE)),"",VLOOKUP(C82,Key!$A$2:$B$982,2,FALSE))</f>
        <v/>
      </c>
      <c r="E82" s="4"/>
      <c r="F82" s="55"/>
      <c r="G82" s="43" t="s">
        <v>81</v>
      </c>
      <c r="H82" s="43" t="str">
        <f>IF(ISERROR(VLOOKUP(G82,Key!$A$2:$B$982,2,FALSE)),"",VLOOKUP(G82,Key!$A$2:$B$982,2,FALSE))</f>
        <v/>
      </c>
      <c r="I82" s="4"/>
      <c r="J82" s="55"/>
      <c r="K82" s="43" t="s">
        <v>81</v>
      </c>
      <c r="L82" s="43" t="str">
        <f>IF(ISERROR(VLOOKUP(K82,Key!$A$2:$B$982,2,FALSE)),"",VLOOKUP(K82,Key!$A$2:$B$982,2,FALSE))</f>
        <v/>
      </c>
      <c r="M82" s="4">
        <v>74.0</v>
      </c>
      <c r="N82" s="55">
        <f>(ROUND((M82-0.5)/233*809+0.5,0)-0.5)/809*Calculator!$AD$2</f>
        <v>35.90422626</v>
      </c>
      <c r="O82" s="43">
        <v>77.0</v>
      </c>
      <c r="P82" s="43" t="str">
        <f>IF(ISERROR(VLOOKUP(O82,Key!$A$2:$B$982,2,FALSE)),"",VLOOKUP(O82,Key!$A$2:$B$982,2,FALSE))</f>
        <v>`~|)</v>
      </c>
    </row>
    <row r="83" ht="15.75" customHeight="1">
      <c r="A83" s="4"/>
      <c r="B83" s="55"/>
      <c r="C83" s="43" t="s">
        <v>81</v>
      </c>
      <c r="D83" s="43" t="str">
        <f>IF(ISERROR(VLOOKUP(C83,Key!$A$2:$B$982,2,FALSE)),"",VLOOKUP(C83,Key!$A$2:$B$982,2,FALSE))</f>
        <v/>
      </c>
      <c r="E83" s="4"/>
      <c r="F83" s="55"/>
      <c r="G83" s="43" t="s">
        <v>81</v>
      </c>
      <c r="H83" s="43" t="str">
        <f>IF(ISERROR(VLOOKUP(G83,Key!$A$2:$B$982,2,FALSE)),"",VLOOKUP(G83,Key!$A$2:$B$982,2,FALSE))</f>
        <v/>
      </c>
      <c r="I83" s="4">
        <v>19.0</v>
      </c>
      <c r="J83" s="62">
        <v>36.325802306451</v>
      </c>
      <c r="K83" s="61">
        <v>79.0</v>
      </c>
      <c r="L83" s="43" t="str">
        <f>IF(ISERROR(VLOOKUP(K83,Key!$A$2:$B$982,2,FALSE)),"",VLOOKUP(K83,Key!$A$2:$B$982,2,FALSE))</f>
        <v>.(|(</v>
      </c>
      <c r="M83" s="4">
        <v>75.0</v>
      </c>
      <c r="N83" s="55">
        <f>(ROUND((M83-0.5)/233*809+0.5,0)-0.5)/809*Calculator!$AD$2</f>
        <v>36.32580231</v>
      </c>
      <c r="O83" s="61">
        <v>78.0</v>
      </c>
      <c r="P83" s="43" t="str">
        <f>IF(ISERROR(VLOOKUP(O83,Key!$A$2:$B$982,2,FALSE)),"",VLOOKUP(O83,Key!$A$2:$B$982,2,FALSE))</f>
        <v>,.(|(</v>
      </c>
    </row>
    <row r="84" ht="15.75" customHeight="1">
      <c r="A84" s="4"/>
      <c r="B84" s="55"/>
      <c r="C84" s="43" t="s">
        <v>81</v>
      </c>
      <c r="D84" s="43" t="str">
        <f>IF(ISERROR(VLOOKUP(C84,Key!$A$2:$B$982,2,FALSE)),"",VLOOKUP(C84,Key!$A$2:$B$982,2,FALSE))</f>
        <v/>
      </c>
      <c r="E84" s="4"/>
      <c r="F84" s="55"/>
      <c r="G84" s="43" t="s">
        <v>81</v>
      </c>
      <c r="H84" s="43" t="str">
        <f>IF(ISERROR(VLOOKUP(G84,Key!$A$2:$B$982,2,FALSE)),"",VLOOKUP(G84,Key!$A$2:$B$982,2,FALSE))</f>
        <v/>
      </c>
      <c r="I84" s="4"/>
      <c r="J84" s="55"/>
      <c r="K84" s="43" t="s">
        <v>81</v>
      </c>
      <c r="L84" s="43" t="str">
        <f>IF(ISERROR(VLOOKUP(K84,Key!$A$2:$B$982,2,FALSE)),"",VLOOKUP(K84,Key!$A$2:$B$982,2,FALSE))</f>
        <v/>
      </c>
      <c r="M84" s="4">
        <v>76.0</v>
      </c>
      <c r="N84" s="55">
        <f>(ROUND((M84-0.5)/233*809+0.5,0)-0.5)/809*Calculator!$AD$2</f>
        <v>36.8879037</v>
      </c>
      <c r="O84" s="61">
        <v>79.0</v>
      </c>
      <c r="P84" s="43" t="str">
        <f>IF(ISERROR(VLOOKUP(O84,Key!$A$2:$B$982,2,FALSE)),"",VLOOKUP(O84,Key!$A$2:$B$982,2,FALSE))</f>
        <v>.(|(</v>
      </c>
    </row>
    <row r="85" ht="15.75" customHeight="1">
      <c r="A85" s="4"/>
      <c r="B85" s="55"/>
      <c r="C85" s="43" t="s">
        <v>81</v>
      </c>
      <c r="D85" s="43" t="str">
        <f>IF(ISERROR(VLOOKUP(C85,Key!$A$2:$B$982,2,FALSE)),"",VLOOKUP(C85,Key!$A$2:$B$982,2,FALSE))</f>
        <v/>
      </c>
      <c r="E85" s="4">
        <v>16.0</v>
      </c>
      <c r="F85" s="55">
        <v>37.3094797383467</v>
      </c>
      <c r="G85" s="61">
        <v>81.0</v>
      </c>
      <c r="H85" s="43" t="str">
        <f>IF(ISERROR(VLOOKUP(G85,Key!$A$2:$B$982,2,FALSE)),"",VLOOKUP(G85,Key!$A$2:$B$982,2,FALSE))</f>
        <v>/|~</v>
      </c>
      <c r="I85" s="4">
        <v>19.6</v>
      </c>
      <c r="J85" s="55">
        <v>37.3094797383467</v>
      </c>
      <c r="K85" s="61">
        <v>80.0</v>
      </c>
      <c r="L85" s="43" t="str">
        <f>IF(ISERROR(VLOOKUP(K85,Key!$A$2:$B$982,2,FALSE)),"",VLOOKUP(K85,Key!$A$2:$B$982,2,FALSE))</f>
        <v>'~|)</v>
      </c>
      <c r="M85" s="4">
        <v>77.0</v>
      </c>
      <c r="N85" s="55">
        <f>(ROUND((M85-0.5)/233*809+0.5,0)-0.5)/809*Calculator!$AD$2</f>
        <v>37.30947974</v>
      </c>
      <c r="O85" s="43">
        <v>80.0</v>
      </c>
      <c r="P85" s="43" t="str">
        <f>IF(ISERROR(VLOOKUP(O85,Key!$A$2:$B$982,2,FALSE)),"",VLOOKUP(O85,Key!$A$2:$B$982,2,FALSE))</f>
        <v>'~|)</v>
      </c>
    </row>
    <row r="86" ht="15.75" customHeight="1">
      <c r="A86" s="4"/>
      <c r="B86" s="55"/>
      <c r="C86" s="43" t="s">
        <v>81</v>
      </c>
      <c r="D86" s="43" t="str">
        <f>IF(ISERROR(VLOOKUP(C86,Key!$A$2:$B$982,2,FALSE)),"",VLOOKUP(C86,Key!$A$2:$B$982,2,FALSE))</f>
        <v/>
      </c>
      <c r="E86" s="4"/>
      <c r="F86" s="55"/>
      <c r="G86" s="43" t="s">
        <v>81</v>
      </c>
      <c r="H86" s="43" t="str">
        <f>IF(ISERROR(VLOOKUP(G86,Key!$A$2:$B$982,2,FALSE)),"",VLOOKUP(G86,Key!$A$2:$B$982,2,FALSE))</f>
        <v/>
      </c>
      <c r="I86" s="4">
        <v>19.9</v>
      </c>
      <c r="J86" s="55">
        <v>37.8715811280017</v>
      </c>
      <c r="K86" s="61">
        <v>81.0</v>
      </c>
      <c r="L86" s="43" t="str">
        <f>IF(ISERROR(VLOOKUP(K86,Key!$A$2:$B$982,2,FALSE)),"",VLOOKUP(K86,Key!$A$2:$B$982,2,FALSE))</f>
        <v>/|~</v>
      </c>
      <c r="M86" s="57">
        <v>78.0</v>
      </c>
      <c r="N86" s="58">
        <f>(ROUND((M86-0.5)/233*809+0.5,0)-0.5)/809*Calculator!$AD$2</f>
        <v>37.87158113</v>
      </c>
      <c r="O86" s="61">
        <v>81.0</v>
      </c>
      <c r="P86" s="43" t="str">
        <f>IF(ISERROR(VLOOKUP(O86,Key!$A$2:$B$982,2,FALSE)),"",VLOOKUP(O86,Key!$A$2:$B$982,2,FALSE))</f>
        <v>/|~</v>
      </c>
    </row>
    <row r="87" ht="15.75" customHeight="1">
      <c r="A87" s="4"/>
      <c r="B87" s="55"/>
      <c r="C87" s="43" t="s">
        <v>81</v>
      </c>
      <c r="D87" s="43" t="str">
        <f>IF(ISERROR(VLOOKUP(C87,Key!$A$2:$B$982,2,FALSE)),"",VLOOKUP(C87,Key!$A$2:$B$982,2,FALSE))</f>
        <v/>
      </c>
      <c r="E87" s="4">
        <v>16.3</v>
      </c>
      <c r="F87" s="55">
        <v>38.0619403497785</v>
      </c>
      <c r="G87" s="61">
        <v>84.0</v>
      </c>
      <c r="H87" s="43" t="str">
        <f>IF(ISERROR(VLOOKUP(G87,Key!$A$2:$B$982,2,FALSE)),"",VLOOKUP(G87,Key!$A$2:$B$982,2,FALSE))</f>
        <v>(|(</v>
      </c>
      <c r="I87" s="4">
        <v>20.0</v>
      </c>
      <c r="J87" s="55">
        <v>38.0619403497785</v>
      </c>
      <c r="K87" s="61">
        <v>84.0</v>
      </c>
      <c r="L87" s="43" t="str">
        <f>IF(ISERROR(VLOOKUP(K87,Key!$A$2:$B$982,2,FALSE)),"",VLOOKUP(K87,Key!$A$2:$B$982,2,FALSE))</f>
        <v>(|(</v>
      </c>
      <c r="M87" s="59">
        <f>M86+(N87-N86)/P$3</f>
        <v>78.39014555</v>
      </c>
      <c r="N87" s="60">
        <f>(Commas!E83+Commas!E84)/2</f>
        <v>38.06194035</v>
      </c>
      <c r="O87" s="61">
        <v>82.0</v>
      </c>
      <c r="P87" s="43" t="str">
        <f>IF(ISERROR(VLOOKUP(O87,Key!$A$2:$B$982,2,FALSE)),"",VLOOKUP(O87,Key!$A$2:$B$982,2,FALSE))</f>
        <v>,,(|(</v>
      </c>
    </row>
    <row r="88" ht="15.75" customHeight="1">
      <c r="A88" s="4"/>
      <c r="B88" s="55"/>
      <c r="C88" s="43" t="s">
        <v>81</v>
      </c>
      <c r="D88" s="43" t="str">
        <f>IF(ISERROR(VLOOKUP(C88,Key!$A$2:$B$982,2,FALSE)),"",VLOOKUP(C88,Key!$A$2:$B$982,2,FALSE))</f>
        <v/>
      </c>
      <c r="E88" s="4"/>
      <c r="F88" s="55"/>
      <c r="G88" s="43" t="s">
        <v>81</v>
      </c>
      <c r="H88" s="43" t="str">
        <f>IF(ISERROR(VLOOKUP(G88,Key!$A$2:$B$982,2,FALSE)),"",VLOOKUP(G88,Key!$A$2:$B$982,2,FALSE))</f>
        <v/>
      </c>
      <c r="I88" s="4"/>
      <c r="J88" s="55"/>
      <c r="K88" s="43" t="s">
        <v>81</v>
      </c>
      <c r="L88" s="43" t="str">
        <f>IF(ISERROR(VLOOKUP(K88,Key!$A$2:$B$982,2,FALSE)),"",VLOOKUP(K88,Key!$A$2:$B$982,2,FALSE))</f>
        <v/>
      </c>
      <c r="M88" s="4">
        <v>79.0</v>
      </c>
      <c r="N88" s="55">
        <f>(ROUND((M88-0.5)/233*809+0.5,0)-0.5)/809*Calculator!$AD$2</f>
        <v>38.29315717</v>
      </c>
      <c r="O88" s="43">
        <v>83.0</v>
      </c>
      <c r="P88" s="43" t="str">
        <f>IF(ISERROR(VLOOKUP(O88,Key!$A$2:$B$982,2,FALSE)),"",VLOOKUP(O88,Key!$A$2:$B$982,2,FALSE))</f>
        <v>,(|(</v>
      </c>
    </row>
    <row r="89" ht="15.75" customHeight="1">
      <c r="A89" s="4"/>
      <c r="B89" s="55"/>
      <c r="C89" s="43" t="s">
        <v>81</v>
      </c>
      <c r="D89" s="43" t="str">
        <f>IF(ISERROR(VLOOKUP(C89,Key!$A$2:$B$982,2,FALSE)),"",VLOOKUP(C89,Key!$A$2:$B$982,2,FALSE))</f>
        <v/>
      </c>
      <c r="E89" s="4"/>
      <c r="F89" s="55"/>
      <c r="G89" s="43" t="s">
        <v>81</v>
      </c>
      <c r="H89" s="43" t="str">
        <f>IF(ISERROR(VLOOKUP(G89,Key!$A$2:$B$982,2,FALSE)),"",VLOOKUP(G89,Key!$A$2:$B$982,2,FALSE))</f>
        <v/>
      </c>
      <c r="I89" s="4"/>
      <c r="J89" s="55"/>
      <c r="K89" s="43" t="s">
        <v>81</v>
      </c>
      <c r="L89" s="43" t="str">
        <f>IF(ISERROR(VLOOKUP(K89,Key!$A$2:$B$982,2,FALSE)),"",VLOOKUP(K89,Key!$A$2:$B$982,2,FALSE))</f>
        <v/>
      </c>
      <c r="M89" s="4">
        <v>80.0</v>
      </c>
      <c r="N89" s="55">
        <f>(ROUND((M89-0.5)/233*809+0.5,0)-0.5)/809*Calculator!$AD$2</f>
        <v>38.85525856</v>
      </c>
      <c r="O89" s="61">
        <v>84.0</v>
      </c>
      <c r="P89" s="43" t="str">
        <f>IF(ISERROR(VLOOKUP(O89,Key!$A$2:$B$982,2,FALSE)),"",VLOOKUP(O89,Key!$A$2:$B$982,2,FALSE))</f>
        <v>(|(</v>
      </c>
    </row>
    <row r="90" ht="15.75" customHeight="1">
      <c r="A90" s="4"/>
      <c r="B90" s="55"/>
      <c r="C90" s="43" t="s">
        <v>81</v>
      </c>
      <c r="D90" s="43" t="str">
        <f>IF(ISERROR(VLOOKUP(C90,Key!$A$2:$B$982,2,FALSE)),"",VLOOKUP(C90,Key!$A$2:$B$982,2,FALSE))</f>
        <v/>
      </c>
      <c r="E90" s="4"/>
      <c r="F90" s="55"/>
      <c r="G90" s="43" t="s">
        <v>81</v>
      </c>
      <c r="H90" s="43" t="str">
        <f>IF(ISERROR(VLOOKUP(G90,Key!$A$2:$B$982,2,FALSE)),"",VLOOKUP(G90,Key!$A$2:$B$982,2,FALSE))</f>
        <v/>
      </c>
      <c r="I90" s="4"/>
      <c r="J90" s="55"/>
      <c r="K90" s="43" t="s">
        <v>81</v>
      </c>
      <c r="L90" s="43" t="str">
        <f>IF(ISERROR(VLOOKUP(K90,Key!$A$2:$B$982,2,FALSE)),"",VLOOKUP(K90,Key!$A$2:$B$982,2,FALSE))</f>
        <v/>
      </c>
      <c r="M90" s="4">
        <v>81.0</v>
      </c>
      <c r="N90" s="55">
        <f>(ROUND((M90-0.5)/233*809+0.5,0)-0.5)/809*Calculator!$AD$2</f>
        <v>39.2768346</v>
      </c>
      <c r="O90" s="61">
        <v>85.0</v>
      </c>
      <c r="P90" s="43" t="str">
        <f>IF(ISERROR(VLOOKUP(O90,Key!$A$2:$B$982,2,FALSE)),"",VLOOKUP(O90,Key!$A$2:$B$982,2,FALSE))</f>
        <v>`(|(</v>
      </c>
    </row>
    <row r="91" ht="15.75" customHeight="1">
      <c r="A91" s="4"/>
      <c r="B91" s="55"/>
      <c r="C91" s="43" t="s">
        <v>81</v>
      </c>
      <c r="D91" s="43" t="str">
        <f>IF(ISERROR(VLOOKUP(C91,Key!$A$2:$B$982,2,FALSE)),"",VLOOKUP(C91,Key!$A$2:$B$982,2,FALSE))</f>
        <v/>
      </c>
      <c r="E91" s="4">
        <v>17.0</v>
      </c>
      <c r="F91" s="55">
        <v>39.6984106443802</v>
      </c>
      <c r="G91" s="61">
        <v>86.0</v>
      </c>
      <c r="H91" s="43" t="str">
        <f>IF(ISERROR(VLOOKUP(G91,Key!$A$2:$B$982,2,FALSE)),"",VLOOKUP(G91,Key!$A$2:$B$982,2,FALSE))</f>
        <v>~|\</v>
      </c>
      <c r="I91" s="4">
        <v>20.8</v>
      </c>
      <c r="J91" s="55">
        <v>39.6984106443802</v>
      </c>
      <c r="K91" s="61">
        <v>86.0</v>
      </c>
      <c r="L91" s="43" t="str">
        <f>IF(ISERROR(VLOOKUP(K91,Key!$A$2:$B$982,2,FALSE)),"",VLOOKUP(K91,Key!$A$2:$B$982,2,FALSE))</f>
        <v>~|\</v>
      </c>
      <c r="M91" s="4">
        <v>82.0</v>
      </c>
      <c r="N91" s="55">
        <f>(ROUND((M91-0.5)/233*809+0.5,0)-0.5)/809*Calculator!$AD$2</f>
        <v>39.69841064</v>
      </c>
      <c r="O91" s="43">
        <v>86.0</v>
      </c>
      <c r="P91" s="43" t="str">
        <f>IF(ISERROR(VLOOKUP(O91,Key!$A$2:$B$982,2,FALSE)),"",VLOOKUP(O91,Key!$A$2:$B$982,2,FALSE))</f>
        <v>~|\</v>
      </c>
    </row>
    <row r="92" ht="15.75" customHeight="1">
      <c r="A92" s="4">
        <v>8.0</v>
      </c>
      <c r="B92" s="55">
        <v>40.2605120340352</v>
      </c>
      <c r="C92" s="61">
        <v>92.0</v>
      </c>
      <c r="D92" s="43" t="str">
        <f>IF(ISERROR(VLOOKUP(C92,Key!$A$2:$B$982,2,FALSE)),"",VLOOKUP(C92,Key!$A$2:$B$982,2,FALSE))</f>
        <v>//|</v>
      </c>
      <c r="E92" s="4"/>
      <c r="F92" s="55"/>
      <c r="G92" s="43" t="s">
        <v>81</v>
      </c>
      <c r="H92" s="43" t="str">
        <f>IF(ISERROR(VLOOKUP(G92,Key!$A$2:$B$982,2,FALSE)),"",VLOOKUP(G92,Key!$A$2:$B$982,2,FALSE))</f>
        <v/>
      </c>
      <c r="I92" s="4">
        <v>21.0</v>
      </c>
      <c r="J92" s="55">
        <v>40.2605120340352</v>
      </c>
      <c r="K92" s="61">
        <v>88.0</v>
      </c>
      <c r="L92" s="43" t="str">
        <f>IF(ISERROR(VLOOKUP(K92,Key!$A$2:$B$982,2,FALSE)),"",VLOOKUP(K92,Key!$A$2:$B$982,2,FALSE))</f>
        <v>.//|</v>
      </c>
      <c r="M92" s="4">
        <v>83.0</v>
      </c>
      <c r="N92" s="55">
        <f>(ROUND((M92-0.5)/233*809+0.5,0)-0.5)/809*Calculator!$AD$2</f>
        <v>40.26051203</v>
      </c>
      <c r="O92" s="61">
        <v>87.0</v>
      </c>
      <c r="P92" s="43" t="str">
        <f>IF(ISERROR(VLOOKUP(O92,Key!$A$2:$B$982,2,FALSE)),"",VLOOKUP(O92,Key!$A$2:$B$982,2,FALSE))</f>
        <v>,.//|</v>
      </c>
    </row>
    <row r="93" ht="15.75" customHeight="1">
      <c r="A93" s="4"/>
      <c r="B93" s="55"/>
      <c r="C93" s="43" t="s">
        <v>81</v>
      </c>
      <c r="D93" s="43" t="str">
        <f>IF(ISERROR(VLOOKUP(C93,Key!$A$2:$B$982,2,FALSE)),"",VLOOKUP(C93,Key!$A$2:$B$982,2,FALSE))</f>
        <v/>
      </c>
      <c r="E93" s="4"/>
      <c r="F93" s="55"/>
      <c r="G93" s="43" t="s">
        <v>81</v>
      </c>
      <c r="H93" s="43" t="str">
        <f>IF(ISERROR(VLOOKUP(G93,Key!$A$2:$B$982,2,FALSE)),"",VLOOKUP(G93,Key!$A$2:$B$982,2,FALSE))</f>
        <v/>
      </c>
      <c r="I93" s="4"/>
      <c r="J93" s="55"/>
      <c r="K93" s="43" t="s">
        <v>81</v>
      </c>
      <c r="L93" s="43" t="str">
        <f>IF(ISERROR(VLOOKUP(K93,Key!$A$2:$B$982,2,FALSE)),"",VLOOKUP(K93,Key!$A$2:$B$982,2,FALSE))</f>
        <v/>
      </c>
      <c r="M93" s="4">
        <v>84.0</v>
      </c>
      <c r="N93" s="55">
        <f>(ROUND((M93-0.5)/233*809+0.5,0)-0.5)/809*Calculator!$AD$2</f>
        <v>40.68208808</v>
      </c>
      <c r="O93" s="61">
        <v>88.0</v>
      </c>
      <c r="P93" s="43" t="str">
        <f>IF(ISERROR(VLOOKUP(O93,Key!$A$2:$B$982,2,FALSE)),"",VLOOKUP(O93,Key!$A$2:$B$982,2,FALSE))</f>
        <v>.//|</v>
      </c>
    </row>
    <row r="94" ht="15.75" customHeight="1">
      <c r="A94" s="4"/>
      <c r="B94" s="55"/>
      <c r="C94" s="43" t="s">
        <v>81</v>
      </c>
      <c r="D94" s="43" t="str">
        <f>IF(ISERROR(VLOOKUP(C94,Key!$A$2:$B$982,2,FALSE)),"",VLOOKUP(C94,Key!$A$2:$B$982,2,FALSE))</f>
        <v/>
      </c>
      <c r="E94" s="4"/>
      <c r="F94" s="55"/>
      <c r="G94" s="43" t="s">
        <v>81</v>
      </c>
      <c r="H94" s="43" t="str">
        <f>IF(ISERROR(VLOOKUP(G94,Key!$A$2:$B$982,2,FALSE)),"",VLOOKUP(G94,Key!$A$2:$B$982,2,FALSE))</f>
        <v/>
      </c>
      <c r="I94" s="4"/>
      <c r="J94" s="55"/>
      <c r="K94" s="43" t="s">
        <v>81</v>
      </c>
      <c r="L94" s="43" t="str">
        <f>IF(ISERROR(VLOOKUP(K94,Key!$A$2:$B$982,2,FALSE)),"",VLOOKUP(K94,Key!$A$2:$B$982,2,FALSE))</f>
        <v/>
      </c>
      <c r="M94" s="4">
        <v>85.0</v>
      </c>
      <c r="N94" s="55">
        <f>(ROUND((M94-0.5)/233*809+0.5,0)-0.5)/809*Calculator!$AD$2</f>
        <v>41.24418947</v>
      </c>
      <c r="O94" s="43">
        <v>89.0</v>
      </c>
      <c r="P94" s="43" t="str">
        <f>IF(ISERROR(VLOOKUP(O94,Key!$A$2:$B$982,2,FALSE)),"",VLOOKUP(O94,Key!$A$2:$B$982,2,FALSE))</f>
        <v>`.//|</v>
      </c>
    </row>
    <row r="95" ht="15.75" customHeight="1">
      <c r="A95" s="4"/>
      <c r="B95" s="55"/>
      <c r="C95" s="43" t="s">
        <v>81</v>
      </c>
      <c r="D95" s="43" t="str">
        <f>IF(ISERROR(VLOOKUP(C95,Key!$A$2:$B$982,2,FALSE)),"",VLOOKUP(C95,Key!$A$2:$B$982,2,FALSE))</f>
        <v/>
      </c>
      <c r="E95" s="4">
        <v>18.0</v>
      </c>
      <c r="F95" s="55">
        <v>41.6657655081725</v>
      </c>
      <c r="G95" s="61">
        <v>92.0</v>
      </c>
      <c r="H95" s="43" t="str">
        <f>IF(ISERROR(VLOOKUP(G95,Key!$A$2:$B$982,2,FALSE)),"",VLOOKUP(G95,Key!$A$2:$B$982,2,FALSE))</f>
        <v>//|</v>
      </c>
      <c r="I95" s="4">
        <v>22.0</v>
      </c>
      <c r="J95" s="55">
        <v>41.6657655081725</v>
      </c>
      <c r="K95" s="61">
        <v>92.0</v>
      </c>
      <c r="L95" s="43" t="str">
        <f>IF(ISERROR(VLOOKUP(K95,Key!$A$2:$B$982,2,FALSE)),"",VLOOKUP(K95,Key!$A$2:$B$982,2,FALSE))</f>
        <v>//|</v>
      </c>
      <c r="M95" s="4">
        <v>86.0</v>
      </c>
      <c r="N95" s="55">
        <f>(ROUND((M95-0.5)/233*809+0.5,0)-0.5)/809*Calculator!$AD$2</f>
        <v>41.66576551</v>
      </c>
      <c r="O95" s="61">
        <v>90.0</v>
      </c>
      <c r="P95" s="43" t="str">
        <f>IF(ISERROR(VLOOKUP(O95,Key!$A$2:$B$982,2,FALSE)),"",VLOOKUP(O95,Key!$A$2:$B$982,2,FALSE))</f>
        <v>,,//|</v>
      </c>
    </row>
    <row r="96" ht="15.75" customHeight="1">
      <c r="A96" s="4"/>
      <c r="B96" s="55"/>
      <c r="C96" s="43" t="s">
        <v>81</v>
      </c>
      <c r="D96" s="43" t="str">
        <f>IF(ISERROR(VLOOKUP(C96,Key!$A$2:$B$982,2,FALSE)),"",VLOOKUP(C96,Key!$A$2:$B$982,2,FALSE))</f>
        <v/>
      </c>
      <c r="E96" s="4"/>
      <c r="F96" s="55"/>
      <c r="G96" s="43" t="s">
        <v>81</v>
      </c>
      <c r="H96" s="43" t="str">
        <f>IF(ISERROR(VLOOKUP(G96,Key!$A$2:$B$982,2,FALSE)),"",VLOOKUP(G96,Key!$A$2:$B$982,2,FALSE))</f>
        <v/>
      </c>
      <c r="I96" s="4"/>
      <c r="J96" s="55"/>
      <c r="K96" s="43" t="s">
        <v>81</v>
      </c>
      <c r="L96" s="43" t="str">
        <f>IF(ISERROR(VLOOKUP(K96,Key!$A$2:$B$982,2,FALSE)),"",VLOOKUP(K96,Key!$A$2:$B$982,2,FALSE))</f>
        <v/>
      </c>
      <c r="M96" s="4">
        <v>87.0</v>
      </c>
      <c r="N96" s="55">
        <f>(ROUND((M96-0.5)/233*809+0.5,0)-0.5)/809*Calculator!$AD$2</f>
        <v>42.2278669</v>
      </c>
      <c r="O96" s="61">
        <v>91.0</v>
      </c>
      <c r="P96" s="43" t="str">
        <f>IF(ISERROR(VLOOKUP(O96,Key!$A$2:$B$982,2,FALSE)),"",VLOOKUP(O96,Key!$A$2:$B$982,2,FALSE))</f>
        <v>,//|</v>
      </c>
    </row>
    <row r="97" ht="15.75" customHeight="1">
      <c r="A97" s="4"/>
      <c r="B97" s="55"/>
      <c r="C97" s="43" t="s">
        <v>81</v>
      </c>
      <c r="D97" s="43" t="str">
        <f>IF(ISERROR(VLOOKUP(C97,Key!$A$2:$B$982,2,FALSE)),"",VLOOKUP(C97,Key!$A$2:$B$982,2,FALSE))</f>
        <v/>
      </c>
      <c r="E97" s="4"/>
      <c r="F97" s="55"/>
      <c r="G97" s="43" t="s">
        <v>81</v>
      </c>
      <c r="H97" s="43" t="str">
        <f>IF(ISERROR(VLOOKUP(G97,Key!$A$2:$B$982,2,FALSE)),"",VLOOKUP(G97,Key!$A$2:$B$982,2,FALSE))</f>
        <v/>
      </c>
      <c r="I97" s="4"/>
      <c r="J97" s="55"/>
      <c r="K97" s="43" t="s">
        <v>81</v>
      </c>
      <c r="L97" s="43" t="str">
        <f>IF(ISERROR(VLOOKUP(K97,Key!$A$2:$B$982,2,FALSE)),"",VLOOKUP(K97,Key!$A$2:$B$982,2,FALSE))</f>
        <v/>
      </c>
      <c r="M97" s="4">
        <v>88.0</v>
      </c>
      <c r="N97" s="55">
        <f>(ROUND((M97-0.5)/233*809+0.5,0)-0.5)/809*Calculator!$AD$2</f>
        <v>42.64944294</v>
      </c>
      <c r="O97" s="43">
        <v>92.0</v>
      </c>
      <c r="P97" s="43" t="str">
        <f>IF(ISERROR(VLOOKUP(O97,Key!$A$2:$B$982,2,FALSE)),"",VLOOKUP(O97,Key!$A$2:$B$982,2,FALSE))</f>
        <v>//|</v>
      </c>
    </row>
    <row r="98" ht="15.75" customHeight="1">
      <c r="A98" s="4"/>
      <c r="B98" s="55"/>
      <c r="C98" s="43" t="s">
        <v>81</v>
      </c>
      <c r="D98" s="43" t="str">
        <f>IF(ISERROR(VLOOKUP(C98,Key!$A$2:$B$982,2,FALSE)),"",VLOOKUP(C98,Key!$A$2:$B$982,2,FALSE))</f>
        <v/>
      </c>
      <c r="E98" s="4"/>
      <c r="F98" s="55"/>
      <c r="G98" s="43" t="s">
        <v>81</v>
      </c>
      <c r="H98" s="43" t="str">
        <f>IF(ISERROR(VLOOKUP(G98,Key!$A$2:$B$982,2,FALSE)),"",VLOOKUP(G98,Key!$A$2:$B$982,2,FALSE))</f>
        <v/>
      </c>
      <c r="I98" s="4"/>
      <c r="J98" s="55"/>
      <c r="K98" s="43" t="s">
        <v>81</v>
      </c>
      <c r="L98" s="43" t="str">
        <f>IF(ISERROR(VLOOKUP(K98,Key!$A$2:$B$982,2,FALSE)),"",VLOOKUP(K98,Key!$A$2:$B$982,2,FALSE))</f>
        <v/>
      </c>
      <c r="M98" s="4">
        <v>89.0</v>
      </c>
      <c r="N98" s="55">
        <f>(ROUND((M98-0.5)/233*809+0.5,0)-0.5)/809*Calculator!$AD$2</f>
        <v>43.21154433</v>
      </c>
      <c r="O98" s="61">
        <v>93.0</v>
      </c>
      <c r="P98" s="43" t="str">
        <f>IF(ISERROR(VLOOKUP(O98,Key!$A$2:$B$982,2,FALSE)),"",VLOOKUP(O98,Key!$A$2:$B$982,2,FALSE))</f>
        <v>`//|</v>
      </c>
    </row>
    <row r="99" ht="15.75" customHeight="1">
      <c r="A99" s="4"/>
      <c r="B99" s="55"/>
      <c r="C99" s="43" t="s">
        <v>81</v>
      </c>
      <c r="D99" s="43" t="str">
        <f>IF(ISERROR(VLOOKUP(C99,Key!$A$2:$B$982,2,FALSE)),"",VLOOKUP(C99,Key!$A$2:$B$982,2,FALSE))</f>
        <v/>
      </c>
      <c r="E99" s="4"/>
      <c r="F99" s="55"/>
      <c r="G99" s="43" t="s">
        <v>81</v>
      </c>
      <c r="H99" s="43" t="str">
        <f>IF(ISERROR(VLOOKUP(G99,Key!$A$2:$B$982,2,FALSE)),"",VLOOKUP(G99,Key!$A$2:$B$982,2,FALSE))</f>
        <v/>
      </c>
      <c r="I99" s="4"/>
      <c r="J99" s="55"/>
      <c r="K99" s="43" t="s">
        <v>81</v>
      </c>
      <c r="L99" s="43" t="str">
        <f>IF(ISERROR(VLOOKUP(K99,Key!$A$2:$B$982,2,FALSE)),"",VLOOKUP(K99,Key!$A$2:$B$982,2,FALSE))</f>
        <v/>
      </c>
      <c r="M99" s="4">
        <v>90.0</v>
      </c>
      <c r="N99" s="55">
        <f>(ROUND((M99-0.5)/233*809+0.5,0)-0.5)/809*Calculator!$AD$2</f>
        <v>43.63312037</v>
      </c>
      <c r="O99" s="61">
        <v>94.0</v>
      </c>
      <c r="P99" s="43" t="str">
        <f>IF(ISERROR(VLOOKUP(O99,Key!$A$2:$B$982,2,FALSE)),"",VLOOKUP(O99,Key!$A$2:$B$982,2,FALSE))</f>
        <v>``//|</v>
      </c>
    </row>
    <row r="100" ht="15.75" customHeight="1">
      <c r="A100" s="4"/>
      <c r="B100" s="55"/>
      <c r="C100" s="43" t="s">
        <v>81</v>
      </c>
      <c r="D100" s="43" t="str">
        <f>IF(ISERROR(VLOOKUP(C100,Key!$A$2:$B$982,2,FALSE)),"",VLOOKUP(C100,Key!$A$2:$B$982,2,FALSE))</f>
        <v/>
      </c>
      <c r="E100" s="4"/>
      <c r="F100" s="55"/>
      <c r="G100" s="43" t="s">
        <v>81</v>
      </c>
      <c r="H100" s="43" t="str">
        <f>IF(ISERROR(VLOOKUP(G100,Key!$A$2:$B$982,2,FALSE)),"",VLOOKUP(G100,Key!$A$2:$B$982,2,FALSE))</f>
        <v/>
      </c>
      <c r="I100" s="4">
        <v>23.0</v>
      </c>
      <c r="J100" s="55">
        <v>44.1952217616198</v>
      </c>
      <c r="K100" s="61">
        <v>96.0</v>
      </c>
      <c r="L100" s="43" t="str">
        <f>IF(ISERROR(VLOOKUP(K100,Key!$A$2:$B$982,2,FALSE)),"",VLOOKUP(K100,Key!$A$2:$B$982,2,FALSE))</f>
        <v>'//|</v>
      </c>
      <c r="M100" s="4">
        <v>91.0</v>
      </c>
      <c r="N100" s="55">
        <f>(ROUND((M100-0.5)/233*809+0.5,0)-0.5)/809*Calculator!$AD$2</f>
        <v>44.19522176</v>
      </c>
      <c r="O100" s="43">
        <v>95.0</v>
      </c>
      <c r="P100" s="43" t="str">
        <f>IF(ISERROR(VLOOKUP(O100,Key!$A$2:$B$982,2,FALSE)),"",VLOOKUP(O100,Key!$A$2:$B$982,2,FALSE))</f>
        <v>,'//|</v>
      </c>
    </row>
    <row r="101" ht="15.75" customHeight="1">
      <c r="A101" s="4"/>
      <c r="B101" s="55"/>
      <c r="C101" s="43" t="s">
        <v>81</v>
      </c>
      <c r="D101" s="43" t="str">
        <f>IF(ISERROR(VLOOKUP(C101,Key!$A$2:$B$982,2,FALSE)),"",VLOOKUP(C101,Key!$A$2:$B$982,2,FALSE))</f>
        <v/>
      </c>
      <c r="F101" s="55"/>
      <c r="I101" s="4"/>
      <c r="J101" s="55"/>
      <c r="K101" s="43" t="s">
        <v>81</v>
      </c>
      <c r="L101" s="43" t="str">
        <f>IF(ISERROR(VLOOKUP(K101,Key!$A$2:$B$982,2,FALSE)),"",VLOOKUP(K101,Key!$A$2:$B$982,2,FALSE))</f>
        <v/>
      </c>
      <c r="M101" s="4">
        <v>92.0</v>
      </c>
      <c r="N101" s="55">
        <f>(ROUND((M101-0.5)/233*809+0.5,0)-0.5)/809*Calculator!$AD$2</f>
        <v>44.6167978</v>
      </c>
      <c r="O101" s="61">
        <v>96.0</v>
      </c>
      <c r="P101" s="43" t="str">
        <f>IF(ISERROR(VLOOKUP(O101,Key!$A$2:$B$982,2,FALSE)),"",VLOOKUP(O101,Key!$A$2:$B$982,2,FALSE))</f>
        <v>'//|</v>
      </c>
    </row>
    <row r="102" ht="15.75" customHeight="1">
      <c r="A102" s="63">
        <v>9.0</v>
      </c>
      <c r="B102" s="64">
        <v>45.1124978365313</v>
      </c>
      <c r="C102" s="65">
        <v>104.0</v>
      </c>
      <c r="D102" s="66" t="str">
        <f>IF(ISERROR(VLOOKUP(C102,Key!$A$2:$B$982,2,FALSE)),"",VLOOKUP(C102,Key!$A$2:$B$982,2,FALSE))</f>
        <v>/|)</v>
      </c>
      <c r="E102" s="63">
        <v>19.0</v>
      </c>
      <c r="F102" s="64">
        <v>45.1124978365313</v>
      </c>
      <c r="G102" s="65">
        <v>99.0</v>
      </c>
      <c r="H102" s="66" t="str">
        <f>IF(ISERROR(VLOOKUP(G102,Key!$A$2:$B$982,2,FALSE)),"",VLOOKUP(G102,Key!$A$2:$B$982,2,FALSE))</f>
        <v>)//|</v>
      </c>
      <c r="I102" s="63">
        <v>24.0</v>
      </c>
      <c r="J102" s="64">
        <v>45.1124978365313</v>
      </c>
      <c r="K102" s="65">
        <v>99.0</v>
      </c>
      <c r="L102" s="66" t="str">
        <f>IF(ISERROR(VLOOKUP(K102,Key!$A$2:$B$982,2,FALSE)),"",VLOOKUP(K102,Key!$A$2:$B$982,2,FALSE))</f>
        <v>)//|</v>
      </c>
      <c r="M102" s="63">
        <v>93.0</v>
      </c>
      <c r="N102" s="64">
        <v>45.1124978365313</v>
      </c>
      <c r="O102" s="65">
        <v>97.0</v>
      </c>
      <c r="P102" s="66" t="str">
        <f>IF(ISERROR(VLOOKUP(O102,Key!$A$2:$B$982,2,FALSE)),"",VLOOKUP(O102,Key!$A$2:$B$982,2,FALSE))</f>
        <v>,,)//|</v>
      </c>
    </row>
    <row r="103" ht="15.75" customHeight="1">
      <c r="B103" s="55"/>
      <c r="E103" s="4"/>
      <c r="F103" s="55"/>
      <c r="G103" s="43" t="s">
        <v>81</v>
      </c>
      <c r="H103" s="43" t="str">
        <f>IF(ISERROR(VLOOKUP(G103,Key!$A$2:$B$982,2,FALSE)),"",VLOOKUP(G103,Key!$A$2:$B$982,2,FALSE))</f>
        <v/>
      </c>
      <c r="M103" s="4">
        <v>94.0</v>
      </c>
      <c r="N103" s="55">
        <f>(ROUND((M103-0.5)/233*809+0.5,0)-0.5)/809*Calculator!$AD$2</f>
        <v>45.60047524</v>
      </c>
      <c r="O103" s="43">
        <v>98.0</v>
      </c>
      <c r="P103" s="43" t="str">
        <f>IF(ISERROR(VLOOKUP(O103,Key!$A$2:$B$982,2,FALSE)),"",VLOOKUP(O103,Key!$A$2:$B$982,2,FALSE))</f>
        <v>,)//|</v>
      </c>
    </row>
    <row r="104" ht="15.75" customHeight="1">
      <c r="A104" s="4"/>
      <c r="B104" s="55"/>
      <c r="C104" s="43" t="s">
        <v>81</v>
      </c>
      <c r="D104" s="43" t="str">
        <f>IF(ISERROR(VLOOKUP(C104,Key!$A$2:$B$982,2,FALSE)),"",VLOOKUP(C104,Key!$A$2:$B$982,2,FALSE))</f>
        <v/>
      </c>
      <c r="E104" s="4"/>
      <c r="F104" s="55"/>
      <c r="G104" s="43" t="s">
        <v>81</v>
      </c>
      <c r="H104" s="43" t="str">
        <f>IF(ISERROR(VLOOKUP(G104,Key!$A$2:$B$982,2,FALSE)),"",VLOOKUP(G104,Key!$A$2:$B$982,2,FALSE))</f>
        <v/>
      </c>
      <c r="I104" s="4"/>
      <c r="J104" s="55"/>
      <c r="K104" s="43" t="s">
        <v>81</v>
      </c>
      <c r="L104" s="43" t="str">
        <f>IF(ISERROR(VLOOKUP(K104,Key!$A$2:$B$982,2,FALSE)),"",VLOOKUP(K104,Key!$A$2:$B$982,2,FALSE))</f>
        <v/>
      </c>
      <c r="M104" s="4">
        <v>95.0</v>
      </c>
      <c r="N104" s="55">
        <f>(ROUND((M104-0.5)/233*809+0.5,0)-0.5)/809*Calculator!$AD$2</f>
        <v>46.16257663</v>
      </c>
      <c r="O104" s="61">
        <v>99.0</v>
      </c>
      <c r="P104" s="43" t="str">
        <f>IF(ISERROR(VLOOKUP(O104,Key!$A$2:$B$982,2,FALSE)),"",VLOOKUP(O104,Key!$A$2:$B$982,2,FALSE))</f>
        <v>)//|</v>
      </c>
    </row>
    <row r="105" ht="15.75" customHeight="1">
      <c r="A105" s="4"/>
      <c r="B105" s="55"/>
      <c r="C105" s="43" t="s">
        <v>81</v>
      </c>
      <c r="D105" s="43" t="str">
        <f>IF(ISERROR(VLOOKUP(C105,Key!$A$2:$B$982,2,FALSE)),"",VLOOKUP(C105,Key!$A$2:$B$982,2,FALSE))</f>
        <v/>
      </c>
      <c r="E105" s="4"/>
      <c r="F105" s="55"/>
      <c r="G105" s="43" t="s">
        <v>81</v>
      </c>
      <c r="H105" s="43" t="str">
        <f>IF(ISERROR(VLOOKUP(G105,Key!$A$2:$B$982,2,FALSE)),"",VLOOKUP(G105,Key!$A$2:$B$982,2,FALSE))</f>
        <v/>
      </c>
      <c r="I105" s="4"/>
      <c r="J105" s="55"/>
      <c r="K105" s="43" t="s">
        <v>81</v>
      </c>
      <c r="L105" s="43" t="str">
        <f>IF(ISERROR(VLOOKUP(K105,Key!$A$2:$B$982,2,FALSE)),"",VLOOKUP(K105,Key!$A$2:$B$982,2,FALSE))</f>
        <v/>
      </c>
      <c r="M105" s="4">
        <v>96.0</v>
      </c>
      <c r="N105" s="55">
        <f>(ROUND((M105-0.5)/233*809+0.5,0)-0.5)/809*Calculator!$AD$2</f>
        <v>46.58415267</v>
      </c>
      <c r="O105" s="61">
        <v>100.0</v>
      </c>
      <c r="P105" s="43" t="str">
        <f>IF(ISERROR(VLOOKUP(O105,Key!$A$2:$B$982,2,FALSE)),"",VLOOKUP(O105,Key!$A$2:$B$982,2,FALSE))</f>
        <v>`)//|</v>
      </c>
    </row>
    <row r="106" ht="15.75" customHeight="1">
      <c r="A106" s="4"/>
      <c r="B106" s="55"/>
      <c r="C106" s="43" t="s">
        <v>81</v>
      </c>
      <c r="D106" s="43" t="str">
        <f>IF(ISERROR(VLOOKUP(C106,Key!$A$2:$B$982,2,FALSE)),"",VLOOKUP(C106,Key!$A$2:$B$982,2,FALSE))</f>
        <v/>
      </c>
      <c r="E106" s="4"/>
      <c r="F106" s="55"/>
      <c r="G106" s="43" t="s">
        <v>81</v>
      </c>
      <c r="H106" s="43" t="str">
        <f>IF(ISERROR(VLOOKUP(G106,Key!$A$2:$B$982,2,FALSE)),"",VLOOKUP(G106,Key!$A$2:$B$982,2,FALSE))</f>
        <v/>
      </c>
      <c r="I106" s="4"/>
      <c r="J106" s="55"/>
      <c r="K106" s="43" t="s">
        <v>81</v>
      </c>
      <c r="L106" s="43" t="str">
        <f>IF(ISERROR(VLOOKUP(K106,Key!$A$2:$B$982,2,FALSE)),"",VLOOKUP(K106,Key!$A$2:$B$982,2,FALSE))</f>
        <v/>
      </c>
      <c r="M106" s="4">
        <v>97.0</v>
      </c>
      <c r="N106" s="55">
        <f>(ROUND((M106-0.5)/233*809+0.5,0)-0.5)/809*Calculator!$AD$2</f>
        <v>47.14625406</v>
      </c>
      <c r="O106" s="43">
        <v>101.0</v>
      </c>
      <c r="P106" s="43" t="str">
        <f>IF(ISERROR(VLOOKUP(O106,Key!$A$2:$B$982,2,FALSE)),"",VLOOKUP(O106,Key!$A$2:$B$982,2,FALSE))</f>
        <v>``)//|</v>
      </c>
    </row>
    <row r="107" ht="15.75" customHeight="1">
      <c r="A107" s="4"/>
      <c r="B107" s="55"/>
      <c r="C107" s="43" t="s">
        <v>81</v>
      </c>
      <c r="D107" s="43" t="str">
        <f>IF(ISERROR(VLOOKUP(C107,Key!$A$2:$B$982,2,FALSE)),"",VLOOKUP(C107,Key!$A$2:$B$982,2,FALSE))</f>
        <v/>
      </c>
      <c r="E107" s="4">
        <v>20.0</v>
      </c>
      <c r="F107" s="55">
        <v>47.5678300995494</v>
      </c>
      <c r="G107" s="61">
        <v>104.0</v>
      </c>
      <c r="H107" s="43" t="str">
        <f>IF(ISERROR(VLOOKUP(G107,Key!$A$2:$B$982,2,FALSE)),"",VLOOKUP(G107,Key!$A$2:$B$982,2,FALSE))</f>
        <v>/|)</v>
      </c>
      <c r="I107" s="4">
        <v>25.0</v>
      </c>
      <c r="J107" s="55">
        <v>47.5678300995494</v>
      </c>
      <c r="K107" s="61">
        <v>104.0</v>
      </c>
      <c r="L107" s="43" t="str">
        <f>IF(ISERROR(VLOOKUP(K107,Key!$A$2:$B$982,2,FALSE)),"",VLOOKUP(K107,Key!$A$2:$B$982,2,FALSE))</f>
        <v>/|)</v>
      </c>
      <c r="M107" s="4">
        <v>98.0</v>
      </c>
      <c r="N107" s="55">
        <f>(ROUND((M107-0.5)/233*809+0.5,0)-0.5)/809*Calculator!$AD$2</f>
        <v>47.5678301</v>
      </c>
      <c r="O107" s="61">
        <v>102.0</v>
      </c>
      <c r="P107" s="43" t="str">
        <f>IF(ISERROR(VLOOKUP(O107,Key!$A$2:$B$982,2,FALSE)),"",VLOOKUP(O107,Key!$A$2:$B$982,2,FALSE))</f>
        <v>,,/|)</v>
      </c>
    </row>
    <row r="108" ht="15.75" customHeight="1">
      <c r="A108" s="4"/>
      <c r="B108" s="55"/>
      <c r="C108" s="43" t="s">
        <v>81</v>
      </c>
      <c r="D108" s="43" t="str">
        <f>IF(ISERROR(VLOOKUP(C108,Key!$A$2:$B$982,2,FALSE)),"",VLOOKUP(C108,Key!$A$2:$B$982,2,FALSE))</f>
        <v/>
      </c>
      <c r="E108" s="4"/>
      <c r="F108" s="55"/>
      <c r="G108" s="43" t="s">
        <v>81</v>
      </c>
      <c r="H108" s="43" t="str">
        <f>IF(ISERROR(VLOOKUP(G108,Key!$A$2:$B$982,2,FALSE)),"",VLOOKUP(G108,Key!$A$2:$B$982,2,FALSE))</f>
        <v/>
      </c>
      <c r="I108" s="4"/>
      <c r="J108" s="55"/>
      <c r="K108" s="43" t="s">
        <v>81</v>
      </c>
      <c r="L108" s="43" t="str">
        <f>IF(ISERROR(VLOOKUP(K108,Key!$A$2:$B$982,2,FALSE)),"",VLOOKUP(K108,Key!$A$2:$B$982,2,FALSE))</f>
        <v/>
      </c>
      <c r="M108" s="4">
        <v>99.0</v>
      </c>
      <c r="N108" s="55">
        <f>(ROUND((M108-0.5)/233*809+0.5,0)-0.5)/809*Calculator!$AD$2</f>
        <v>48.12993149</v>
      </c>
      <c r="O108" s="61">
        <v>103.0</v>
      </c>
      <c r="P108" s="43" t="str">
        <f>IF(ISERROR(VLOOKUP(O108,Key!$A$2:$B$982,2,FALSE)),"",VLOOKUP(O108,Key!$A$2:$B$982,2,FALSE))</f>
        <v>,/|)</v>
      </c>
    </row>
    <row r="109" ht="15.75" customHeight="1">
      <c r="A109" s="4"/>
      <c r="B109" s="55"/>
      <c r="C109" s="43" t="s">
        <v>81</v>
      </c>
      <c r="D109" s="43" t="str">
        <f>IF(ISERROR(VLOOKUP(C109,Key!$A$2:$B$982,2,FALSE)),"",VLOOKUP(C109,Key!$A$2:$B$982,2,FALSE))</f>
        <v/>
      </c>
      <c r="E109" s="4"/>
      <c r="F109" s="55"/>
      <c r="G109" s="43" t="s">
        <v>81</v>
      </c>
      <c r="H109" s="43" t="str">
        <f>IF(ISERROR(VLOOKUP(G109,Key!$A$2:$B$982,2,FALSE)),"",VLOOKUP(G109,Key!$A$2:$B$982,2,FALSE))</f>
        <v/>
      </c>
      <c r="I109" s="4"/>
      <c r="J109" s="55"/>
      <c r="K109" s="43" t="s">
        <v>81</v>
      </c>
      <c r="L109" s="43" t="str">
        <f>IF(ISERROR(VLOOKUP(K109,Key!$A$2:$B$982,2,FALSE)),"",VLOOKUP(K109,Key!$A$2:$B$982,2,FALSE))</f>
        <v/>
      </c>
      <c r="M109" s="4">
        <v>100.0</v>
      </c>
      <c r="N109" s="55">
        <f>(ROUND((M109-0.5)/233*809+0.5,0)-0.5)/809*Calculator!$AD$2</f>
        <v>48.55150753</v>
      </c>
      <c r="O109" s="43">
        <v>104.0</v>
      </c>
      <c r="P109" s="43" t="str">
        <f>IF(ISERROR(VLOOKUP(O109,Key!$A$2:$B$982,2,FALSE)),"",VLOOKUP(O109,Key!$A$2:$B$982,2,FALSE))</f>
        <v>/|)</v>
      </c>
    </row>
    <row r="110" ht="15.75" customHeight="1">
      <c r="A110" s="4"/>
      <c r="B110" s="55"/>
      <c r="C110" s="43" t="s">
        <v>81</v>
      </c>
      <c r="D110" s="43" t="str">
        <f>IF(ISERROR(VLOOKUP(C110,Key!$A$2:$B$982,2,FALSE)),"",VLOOKUP(C110,Key!$A$2:$B$982,2,FALSE))</f>
        <v/>
      </c>
      <c r="E110" s="4"/>
      <c r="F110" s="55"/>
      <c r="G110" s="43" t="s">
        <v>81</v>
      </c>
      <c r="H110" s="43" t="str">
        <f>IF(ISERROR(VLOOKUP(G110,Key!$A$2:$B$982,2,FALSE)),"",VLOOKUP(G110,Key!$A$2:$B$982,2,FALSE))</f>
        <v/>
      </c>
      <c r="I110" s="4"/>
      <c r="J110" s="55"/>
      <c r="K110" s="43" t="s">
        <v>81</v>
      </c>
      <c r="L110" s="43" t="str">
        <f>IF(ISERROR(VLOOKUP(K110,Key!$A$2:$B$982,2,FALSE)),"",VLOOKUP(K110,Key!$A$2:$B$982,2,FALSE))</f>
        <v/>
      </c>
      <c r="M110" s="4">
        <v>101.0</v>
      </c>
      <c r="N110" s="55">
        <f>(ROUND((M110-0.5)/233*809+0.5,0)-0.5)/809*Calculator!$AD$2</f>
        <v>48.97308357</v>
      </c>
      <c r="O110" s="61">
        <v>105.0</v>
      </c>
      <c r="P110" s="43" t="str">
        <f>IF(ISERROR(VLOOKUP(O110,Key!$A$2:$B$982,2,FALSE)),"",VLOOKUP(O110,Key!$A$2:$B$982,2,FALSE))</f>
        <v>`/|)</v>
      </c>
    </row>
    <row r="111" ht="15.75" customHeight="1">
      <c r="A111" s="4"/>
      <c r="B111" s="55"/>
      <c r="C111" s="43" t="s">
        <v>81</v>
      </c>
      <c r="D111" s="43" t="str">
        <f>IF(ISERROR(VLOOKUP(C111,Key!$A$2:$B$982,2,FALSE)),"",VLOOKUP(C111,Key!$A$2:$B$982,2,FALSE))</f>
        <v/>
      </c>
      <c r="E111" s="4">
        <v>21.0</v>
      </c>
      <c r="F111" s="55">
        <v>49.5351849633417</v>
      </c>
      <c r="G111" s="61">
        <v>106.0</v>
      </c>
      <c r="H111" s="43" t="str">
        <f>IF(ISERROR(VLOOKUP(G111,Key!$A$2:$B$982,2,FALSE)),"",VLOOKUP(G111,Key!$A$2:$B$982,2,FALSE))</f>
        <v>(|~</v>
      </c>
      <c r="I111" s="4">
        <v>25.8</v>
      </c>
      <c r="J111" s="55">
        <v>49.5351849633417</v>
      </c>
      <c r="K111" s="61">
        <v>106.0</v>
      </c>
      <c r="L111" s="43" t="str">
        <f>IF(ISERROR(VLOOKUP(K111,Key!$A$2:$B$982,2,FALSE)),"",VLOOKUP(K111,Key!$A$2:$B$982,2,FALSE))</f>
        <v>(|~</v>
      </c>
      <c r="M111" s="4">
        <v>102.0</v>
      </c>
      <c r="N111" s="55">
        <f>(ROUND((M111-0.5)/233*809+0.5,0)-0.5)/809*Calculator!$AD$2</f>
        <v>49.53518496</v>
      </c>
      <c r="O111" s="61">
        <v>106.0</v>
      </c>
      <c r="P111" s="43" t="str">
        <f>IF(ISERROR(VLOOKUP(O111,Key!$A$2:$B$982,2,FALSE)),"",VLOOKUP(O111,Key!$A$2:$B$982,2,FALSE))</f>
        <v>(|~</v>
      </c>
    </row>
    <row r="112" ht="15.75" customHeight="1">
      <c r="A112" s="4"/>
      <c r="B112" s="55"/>
      <c r="C112" s="43" t="s">
        <v>81</v>
      </c>
      <c r="D112" s="43" t="str">
        <f>IF(ISERROR(VLOOKUP(C112,Key!$A$2:$B$982,2,FALSE)),"",VLOOKUP(C112,Key!$A$2:$B$982,2,FALSE))</f>
        <v/>
      </c>
      <c r="E112" s="4"/>
      <c r="F112" s="55"/>
      <c r="G112" s="43" t="s">
        <v>81</v>
      </c>
      <c r="H112" s="43" t="str">
        <f>IF(ISERROR(VLOOKUP(G112,Key!$A$2:$B$982,2,FALSE)),"",VLOOKUP(G112,Key!$A$2:$B$982,2,FALSE))</f>
        <v/>
      </c>
      <c r="I112" s="4">
        <v>26.0</v>
      </c>
      <c r="J112" s="55">
        <v>49.9567610055829</v>
      </c>
      <c r="K112" s="61">
        <v>108.0</v>
      </c>
      <c r="L112" s="43" t="str">
        <f>IF(ISERROR(VLOOKUP(K112,Key!$A$2:$B$982,2,FALSE)),"",VLOOKUP(K112,Key!$A$2:$B$982,2,FALSE))</f>
        <v>'/|)</v>
      </c>
      <c r="M112" s="4">
        <v>103.0</v>
      </c>
      <c r="N112" s="55">
        <f>(ROUND((M112-0.5)/233*809+0.5,0)-0.5)/809*Calculator!$AD$2</f>
        <v>49.95676101</v>
      </c>
      <c r="O112" s="43">
        <v>107.0</v>
      </c>
      <c r="P112" s="43" t="str">
        <f>IF(ISERROR(VLOOKUP(O112,Key!$A$2:$B$982,2,FALSE)),"",VLOOKUP(O112,Key!$A$2:$B$982,2,FALSE))</f>
        <v>,'/|)</v>
      </c>
    </row>
    <row r="113" ht="15.75" customHeight="1">
      <c r="A113" s="4"/>
      <c r="B113" s="55"/>
      <c r="C113" s="43" t="s">
        <v>81</v>
      </c>
      <c r="D113" s="43" t="str">
        <f>IF(ISERROR(VLOOKUP(C113,Key!$A$2:$B$982,2,FALSE)),"",VLOOKUP(C113,Key!$A$2:$B$982,2,FALSE))</f>
        <v/>
      </c>
      <c r="E113" s="4"/>
      <c r="F113" s="55"/>
      <c r="G113" s="43" t="s">
        <v>81</v>
      </c>
      <c r="H113" s="43" t="str">
        <f>IF(ISERROR(VLOOKUP(G113,Key!$A$2:$B$982,2,FALSE)),"",VLOOKUP(G113,Key!$A$2:$B$982,2,FALSE))</f>
        <v/>
      </c>
      <c r="I113" s="4"/>
      <c r="J113" s="55"/>
      <c r="K113" s="43" t="s">
        <v>81</v>
      </c>
      <c r="L113" s="43" t="str">
        <f>IF(ISERROR(VLOOKUP(K113,Key!$A$2:$B$982,2,FALSE)),"",VLOOKUP(K113,Key!$A$2:$B$982,2,FALSE))</f>
        <v/>
      </c>
      <c r="M113" s="4">
        <v>104.0</v>
      </c>
      <c r="N113" s="55">
        <f>(ROUND((M113-0.5)/233*809+0.5,0)-0.5)/809*Calculator!$AD$2</f>
        <v>50.5188624</v>
      </c>
      <c r="O113" s="61">
        <v>108.0</v>
      </c>
      <c r="P113" s="43" t="str">
        <f>IF(ISERROR(VLOOKUP(O113,Key!$A$2:$B$982,2,FALSE)),"",VLOOKUP(O113,Key!$A$2:$B$982,2,FALSE))</f>
        <v>'/|)</v>
      </c>
    </row>
    <row r="114" ht="15.75" customHeight="1">
      <c r="A114" s="4"/>
      <c r="B114" s="55"/>
      <c r="C114" s="43" t="s">
        <v>81</v>
      </c>
      <c r="D114" s="43" t="str">
        <f>IF(ISERROR(VLOOKUP(C114,Key!$A$2:$B$982,2,FALSE)),"",VLOOKUP(C114,Key!$A$2:$B$982,2,FALSE))</f>
        <v/>
      </c>
      <c r="E114" s="4"/>
      <c r="F114" s="55"/>
      <c r="G114" s="43" t="s">
        <v>81</v>
      </c>
      <c r="H114" s="43" t="str">
        <f>IF(ISERROR(VLOOKUP(G114,Key!$A$2:$B$982,2,FALSE)),"",VLOOKUP(G114,Key!$A$2:$B$982,2,FALSE))</f>
        <v/>
      </c>
      <c r="I114" s="4"/>
      <c r="J114" s="55"/>
      <c r="K114" s="43" t="s">
        <v>81</v>
      </c>
      <c r="L114" s="43" t="str">
        <f>IF(ISERROR(VLOOKUP(K114,Key!$A$2:$B$982,2,FALSE)),"",VLOOKUP(K114,Key!$A$2:$B$982,2,FALSE))</f>
        <v/>
      </c>
      <c r="M114" s="57">
        <v>105.0</v>
      </c>
      <c r="N114" s="58">
        <f>(ROUND((M114-0.5)/233*809+0.5,0)-0.5)/809*Calculator!$AD$2</f>
        <v>50.94043844</v>
      </c>
      <c r="O114" s="61">
        <v>109.0</v>
      </c>
      <c r="P114" s="43" t="str">
        <f>IF(ISERROR(VLOOKUP(O114,Key!$A$2:$B$982,2,FALSE)),"",VLOOKUP(O114,Key!$A$2:$B$982,2,FALSE))</f>
        <v>`'/|)</v>
      </c>
    </row>
    <row r="115" ht="15.75" customHeight="1">
      <c r="A115" s="4">
        <v>10.0</v>
      </c>
      <c r="B115" s="55">
        <v>51.21954024885571</v>
      </c>
      <c r="C115" s="61">
        <v>114.0</v>
      </c>
      <c r="D115" s="43" t="str">
        <f>IF(ISERROR(VLOOKUP(C115,Key!$A$2:$B$982,2,FALSE)),"",VLOOKUP(C115,Key!$A$2:$B$982,2,FALSE))</f>
        <v>/|\</v>
      </c>
      <c r="E115" s="4"/>
      <c r="F115" s="55"/>
      <c r="G115" s="43" t="s">
        <v>81</v>
      </c>
      <c r="H115" s="43" t="str">
        <f>IF(ISERROR(VLOOKUP(G115,Key!$A$2:$B$982,2,FALSE)),"",VLOOKUP(G115,Key!$A$2:$B$982,2,FALSE))</f>
        <v/>
      </c>
      <c r="I115" s="4">
        <v>26.6</v>
      </c>
      <c r="J115" s="55">
        <v>51.21954024885571</v>
      </c>
      <c r="K115" s="61">
        <v>110.0</v>
      </c>
      <c r="L115" s="43" t="str">
        <f>IF(ISERROR(VLOOKUP(K115,Key!$A$2:$B$982,2,FALSE)),"",VLOOKUP(K115,Key!$A$2:$B$982,2,FALSE))</f>
        <v>./|\</v>
      </c>
      <c r="M115" s="59">
        <f>M114+(N115-N114)/P$3</f>
        <v>105.5720255</v>
      </c>
      <c r="N115" s="60">
        <f>(Commas!E111+Commas!E112)/2</f>
        <v>51.21954025</v>
      </c>
      <c r="O115" s="43">
        <v>110.0</v>
      </c>
      <c r="P115" s="43" t="str">
        <f>IF(ISERROR(VLOOKUP(O115,Key!$A$2:$B$982,2,FALSE)),"",VLOOKUP(O115,Key!$A$2:$B$982,2,FALSE))</f>
        <v>./|\</v>
      </c>
    </row>
    <row r="116" ht="15.75" customHeight="1">
      <c r="A116" s="4"/>
      <c r="B116" s="55"/>
      <c r="C116" s="43" t="s">
        <v>81</v>
      </c>
      <c r="D116" s="43" t="str">
        <f>IF(ISERROR(VLOOKUP(C116,Key!$A$2:$B$982,2,FALSE)),"",VLOOKUP(C116,Key!$A$2:$B$982,2,FALSE))</f>
        <v/>
      </c>
      <c r="E116" s="4"/>
      <c r="F116" s="55"/>
      <c r="G116" s="43" t="s">
        <v>81</v>
      </c>
      <c r="H116" s="43" t="str">
        <f>IF(ISERROR(VLOOKUP(G116,Key!$A$2:$B$982,2,FALSE)),"",VLOOKUP(G116,Key!$A$2:$B$982,2,FALSE))</f>
        <v/>
      </c>
      <c r="I116" s="4"/>
      <c r="J116" s="55"/>
      <c r="K116" s="43" t="s">
        <v>81</v>
      </c>
      <c r="L116" s="43" t="str">
        <f>IF(ISERROR(VLOOKUP(K116,Key!$A$2:$B$982,2,FALSE)),"",VLOOKUP(K116,Key!$A$2:$B$982,2,FALSE))</f>
        <v/>
      </c>
      <c r="M116" s="4">
        <v>106.0</v>
      </c>
      <c r="N116" s="55">
        <f>(ROUND((M116-0.5)/233*809+0.5,0)-0.5)/809*Calculator!$AD$2</f>
        <v>51.50253983</v>
      </c>
      <c r="O116" s="61">
        <v>111.0</v>
      </c>
      <c r="P116" s="43" t="str">
        <f>IF(ISERROR(VLOOKUP(O116,Key!$A$2:$B$982,2,FALSE)),"",VLOOKUP(O116,Key!$A$2:$B$982,2,FALSE))</f>
        <v>`./|\</v>
      </c>
    </row>
    <row r="117" ht="15.75" customHeight="1">
      <c r="A117" s="4"/>
      <c r="B117" s="55"/>
      <c r="C117" s="43" t="s">
        <v>81</v>
      </c>
      <c r="D117" s="43" t="str">
        <f>IF(ISERROR(VLOOKUP(C117,Key!$A$2:$B$982,2,FALSE)),"",VLOOKUP(C117,Key!$A$2:$B$982,2,FALSE))</f>
        <v/>
      </c>
      <c r="E117" s="4">
        <v>22.0</v>
      </c>
      <c r="F117" s="55">
        <v>51.9241158693752</v>
      </c>
      <c r="G117" s="61">
        <v>114.0</v>
      </c>
      <c r="H117" s="43" t="str">
        <f>IF(ISERROR(VLOOKUP(G117,Key!$A$2:$B$982,2,FALSE)),"",VLOOKUP(G117,Key!$A$2:$B$982,2,FALSE))</f>
        <v>/|\</v>
      </c>
      <c r="I117" s="4">
        <v>27.0</v>
      </c>
      <c r="J117" s="55">
        <v>51.9241158693752</v>
      </c>
      <c r="K117" s="61">
        <v>114.0</v>
      </c>
      <c r="L117" s="43" t="str">
        <f>IF(ISERROR(VLOOKUP(K117,Key!$A$2:$B$982,2,FALSE)),"",VLOOKUP(K117,Key!$A$2:$B$982,2,FALSE))</f>
        <v>/|\</v>
      </c>
      <c r="M117" s="4">
        <v>107.0</v>
      </c>
      <c r="N117" s="55">
        <f>(ROUND((M117-0.5)/233*809+0.5,0)-0.5)/809*Calculator!$AD$2</f>
        <v>51.92411587</v>
      </c>
      <c r="O117" s="61">
        <v>112.0</v>
      </c>
      <c r="P117" s="43" t="str">
        <f>IF(ISERROR(VLOOKUP(O117,Key!$A$2:$B$982,2,FALSE)),"",VLOOKUP(O117,Key!$A$2:$B$982,2,FALSE))</f>
        <v>,,/|\</v>
      </c>
    </row>
    <row r="118" ht="15.75" customHeight="1">
      <c r="A118" s="4"/>
      <c r="B118" s="55"/>
      <c r="C118" s="43" t="s">
        <v>81</v>
      </c>
      <c r="D118" s="43" t="str">
        <f>IF(ISERROR(VLOOKUP(C118,Key!$A$2:$B$982,2,FALSE)),"",VLOOKUP(C118,Key!$A$2:$B$982,2,FALSE))</f>
        <v/>
      </c>
      <c r="E118" s="4"/>
      <c r="F118" s="55"/>
      <c r="G118" s="43" t="s">
        <v>81</v>
      </c>
      <c r="H118" s="43" t="str">
        <f>IF(ISERROR(VLOOKUP(G118,Key!$A$2:$B$982,2,FALSE)),"",VLOOKUP(G118,Key!$A$2:$B$982,2,FALSE))</f>
        <v/>
      </c>
      <c r="I118" s="4"/>
      <c r="J118" s="55"/>
      <c r="K118" s="43" t="s">
        <v>81</v>
      </c>
      <c r="L118" s="43" t="str">
        <f>IF(ISERROR(VLOOKUP(K118,Key!$A$2:$B$982,2,FALSE)),"",VLOOKUP(K118,Key!$A$2:$B$982,2,FALSE))</f>
        <v/>
      </c>
      <c r="M118" s="4">
        <v>108.0</v>
      </c>
      <c r="N118" s="55">
        <f>(ROUND((M118-0.5)/233*809+0.5,0)-0.5)/809*Calculator!$AD$2</f>
        <v>52.48621726</v>
      </c>
      <c r="O118" s="43">
        <v>113.0</v>
      </c>
      <c r="P118" s="43" t="str">
        <f>IF(ISERROR(VLOOKUP(O118,Key!$A$2:$B$982,2,FALSE)),"",VLOOKUP(O118,Key!$A$2:$B$982,2,FALSE))</f>
        <v>,/|\</v>
      </c>
    </row>
    <row r="119" ht="15.75" customHeight="1">
      <c r="A119" s="4"/>
      <c r="B119" s="55"/>
      <c r="C119" s="43" t="s">
        <v>81</v>
      </c>
      <c r="D119" s="43" t="str">
        <f>IF(ISERROR(VLOOKUP(C119,Key!$A$2:$B$982,2,FALSE)),"",VLOOKUP(C119,Key!$A$2:$B$982,2,FALSE))</f>
        <v/>
      </c>
      <c r="E119" s="4"/>
      <c r="F119" s="55"/>
      <c r="G119" s="43" t="s">
        <v>81</v>
      </c>
      <c r="H119" s="43" t="str">
        <f>IF(ISERROR(VLOOKUP(G119,Key!$A$2:$B$982,2,FALSE)),"",VLOOKUP(G119,Key!$A$2:$B$982,2,FALSE))</f>
        <v/>
      </c>
      <c r="I119" s="4"/>
      <c r="J119" s="55"/>
      <c r="K119" s="43" t="s">
        <v>81</v>
      </c>
      <c r="L119" s="43" t="str">
        <f>IF(ISERROR(VLOOKUP(K119,Key!$A$2:$B$982,2,FALSE)),"",VLOOKUP(K119,Key!$A$2:$B$982,2,FALSE))</f>
        <v/>
      </c>
      <c r="M119" s="4">
        <v>109.0</v>
      </c>
      <c r="N119" s="55">
        <f>(ROUND((M119-0.5)/233*809+0.5,0)-0.5)/809*Calculator!$AD$2</f>
        <v>52.9077933</v>
      </c>
      <c r="O119" s="61">
        <v>114.0</v>
      </c>
      <c r="P119" s="43" t="str">
        <f>IF(ISERROR(VLOOKUP(O119,Key!$A$2:$B$982,2,FALSE)),"",VLOOKUP(O119,Key!$A$2:$B$982,2,FALSE))</f>
        <v>/|\</v>
      </c>
    </row>
    <row r="120" ht="15.75" customHeight="1">
      <c r="A120" s="4"/>
      <c r="B120" s="55"/>
      <c r="C120" s="43" t="s">
        <v>81</v>
      </c>
      <c r="D120" s="43" t="str">
        <f>IF(ISERROR(VLOOKUP(C120,Key!$A$2:$B$982,2,FALSE)),"",VLOOKUP(C120,Key!$A$2:$B$982,2,FALSE))</f>
        <v/>
      </c>
      <c r="E120" s="4"/>
      <c r="F120" s="55"/>
      <c r="G120" s="43" t="s">
        <v>81</v>
      </c>
      <c r="H120" s="43" t="str">
        <f>IF(ISERROR(VLOOKUP(G120,Key!$A$2:$B$982,2,FALSE)),"",VLOOKUP(G120,Key!$A$2:$B$982,2,FALSE))</f>
        <v/>
      </c>
      <c r="I120" s="4"/>
      <c r="J120" s="55"/>
      <c r="K120" s="43" t="s">
        <v>81</v>
      </c>
      <c r="L120" s="43" t="str">
        <f>IF(ISERROR(VLOOKUP(K120,Key!$A$2:$B$982,2,FALSE)),"",VLOOKUP(K120,Key!$A$2:$B$982,2,FALSE))</f>
        <v/>
      </c>
      <c r="M120" s="4">
        <v>110.0</v>
      </c>
      <c r="N120" s="55">
        <f>(ROUND((M120-0.5)/233*809+0.5,0)-0.5)/809*Calculator!$AD$2</f>
        <v>53.46989469</v>
      </c>
      <c r="O120" s="61">
        <v>115.0</v>
      </c>
      <c r="P120" s="43" t="str">
        <f>IF(ISERROR(VLOOKUP(O120,Key!$A$2:$B$982,2,FALSE)),"",VLOOKUP(O120,Key!$A$2:$B$982,2,FALSE))</f>
        <v>`/|\</v>
      </c>
    </row>
    <row r="121" ht="15.75" customHeight="1">
      <c r="A121" s="4"/>
      <c r="B121" s="55"/>
      <c r="C121" s="43" t="s">
        <v>81</v>
      </c>
      <c r="D121" s="43" t="str">
        <f>IF(ISERROR(VLOOKUP(C121,Key!$A$2:$B$982,2,FALSE)),"",VLOOKUP(C121,Key!$A$2:$B$982,2,FALSE))</f>
        <v/>
      </c>
      <c r="E121" s="4">
        <v>23.0</v>
      </c>
      <c r="F121" s="55">
        <v>53.8914707331675</v>
      </c>
      <c r="G121" s="61">
        <v>117.0</v>
      </c>
      <c r="H121" s="43" t="str">
        <f>IF(ISERROR(VLOOKUP(G121,Key!$A$2:$B$982,2,FALSE)),"",VLOOKUP(G121,Key!$A$2:$B$982,2,FALSE))</f>
        <v>(/|</v>
      </c>
      <c r="I121" s="4">
        <v>28.0</v>
      </c>
      <c r="J121" s="55">
        <v>53.8914707331675</v>
      </c>
      <c r="K121" s="61">
        <v>117.0</v>
      </c>
      <c r="L121" s="43" t="str">
        <f>IF(ISERROR(VLOOKUP(K121,Key!$A$2:$B$982,2,FALSE)),"",VLOOKUP(K121,Key!$A$2:$B$982,2,FALSE))</f>
        <v>(/|</v>
      </c>
      <c r="M121" s="4">
        <v>111.0</v>
      </c>
      <c r="N121" s="55">
        <f>(ROUND((M121-0.5)/233*809+0.5,0)-0.5)/809*Calculator!$AD$2</f>
        <v>53.89147073</v>
      </c>
      <c r="O121" s="43">
        <v>116.0</v>
      </c>
      <c r="P121" s="43" t="str">
        <f>IF(ISERROR(VLOOKUP(O121,Key!$A$2:$B$982,2,FALSE)),"",VLOOKUP(O121,Key!$A$2:$B$982,2,FALSE))</f>
        <v>,(/|</v>
      </c>
    </row>
    <row r="122" ht="15.75" customHeight="1">
      <c r="A122" s="4"/>
      <c r="B122" s="55"/>
      <c r="C122" s="43" t="s">
        <v>81</v>
      </c>
      <c r="D122" s="43" t="str">
        <f>IF(ISERROR(VLOOKUP(C122,Key!$A$2:$B$982,2,FALSE)),"",VLOOKUP(C122,Key!$A$2:$B$982,2,FALSE))</f>
        <v/>
      </c>
      <c r="E122" s="4"/>
      <c r="F122" s="55"/>
      <c r="G122" s="43" t="s">
        <v>81</v>
      </c>
      <c r="H122" s="43" t="str">
        <f>IF(ISERROR(VLOOKUP(G122,Key!$A$2:$B$982,2,FALSE)),"",VLOOKUP(G122,Key!$A$2:$B$982,2,FALSE))</f>
        <v/>
      </c>
      <c r="I122" s="4"/>
      <c r="J122" s="55"/>
      <c r="K122" s="43" t="s">
        <v>81</v>
      </c>
      <c r="L122" s="43" t="str">
        <f>IF(ISERROR(VLOOKUP(K122,Key!$A$2:$B$982,2,FALSE)),"",VLOOKUP(K122,Key!$A$2:$B$982,2,FALSE))</f>
        <v/>
      </c>
      <c r="M122" s="4">
        <v>112.0</v>
      </c>
      <c r="N122" s="55">
        <f>(ROUND((M122-0.5)/233*809+0.5,0)-0.5)/809*Calculator!$AD$2</f>
        <v>54.45357212</v>
      </c>
      <c r="O122" s="61">
        <v>117.0</v>
      </c>
      <c r="P122" s="43" t="str">
        <f>IF(ISERROR(VLOOKUP(O122,Key!$A$2:$B$982,2,FALSE)),"",VLOOKUP(O122,Key!$A$2:$B$982,2,FALSE))</f>
        <v>(/|</v>
      </c>
    </row>
    <row r="123" ht="15.75" customHeight="1">
      <c r="A123" s="4"/>
      <c r="B123" s="55"/>
      <c r="C123" s="43" t="s">
        <v>81</v>
      </c>
      <c r="D123" s="43" t="str">
        <f>IF(ISERROR(VLOOKUP(C123,Key!$A$2:$B$982,2,FALSE)),"",VLOOKUP(C123,Key!$A$2:$B$982,2,FALSE))</f>
        <v/>
      </c>
      <c r="E123" s="4"/>
      <c r="F123" s="55"/>
      <c r="G123" s="43" t="s">
        <v>81</v>
      </c>
      <c r="H123" s="43" t="str">
        <f>IF(ISERROR(VLOOKUP(G123,Key!$A$2:$B$982,2,FALSE)),"",VLOOKUP(G123,Key!$A$2:$B$982,2,FALSE))</f>
        <v/>
      </c>
      <c r="I123" s="4"/>
      <c r="J123" s="55"/>
      <c r="K123" s="43" t="s">
        <v>81</v>
      </c>
      <c r="L123" s="43" t="str">
        <f>IF(ISERROR(VLOOKUP(K123,Key!$A$2:$B$982,2,FALSE)),"",VLOOKUP(K123,Key!$A$2:$B$982,2,FALSE))</f>
        <v/>
      </c>
      <c r="M123" s="57">
        <v>113.0</v>
      </c>
      <c r="N123" s="58">
        <f>(ROUND((M123-0.5)/233*809+0.5,0)-0.5)/809*Calculator!$AD$2</f>
        <v>54.87514817</v>
      </c>
      <c r="O123" s="61">
        <v>118.0</v>
      </c>
      <c r="P123" s="43" t="str">
        <f>IF(ISERROR(VLOOKUP(O123,Key!$A$2:$B$982,2,FALSE)),"",VLOOKUP(O123,Key!$A$2:$B$982,2,FALSE))</f>
        <v>`(/|</v>
      </c>
    </row>
    <row r="124" ht="15.75" customHeight="1">
      <c r="A124" s="4"/>
      <c r="B124" s="55"/>
      <c r="C124" s="43" t="s">
        <v>81</v>
      </c>
      <c r="D124" s="43" t="str">
        <f>IF(ISERROR(VLOOKUP(C124,Key!$A$2:$B$982,2,FALSE)),"",VLOOKUP(C124,Key!$A$2:$B$982,2,FALSE))</f>
        <v/>
      </c>
      <c r="E124" s="4"/>
      <c r="F124" s="55"/>
      <c r="G124" s="43" t="s">
        <v>81</v>
      </c>
      <c r="H124" s="43" t="str">
        <f>IF(ISERROR(VLOOKUP(G124,Key!$A$2:$B$982,2,FALSE)),"",VLOOKUP(G124,Key!$A$2:$B$982,2,FALSE))</f>
        <v/>
      </c>
      <c r="I124" s="4">
        <v>28.6</v>
      </c>
      <c r="J124" s="55">
        <v>55.095545776913994</v>
      </c>
      <c r="K124" s="61">
        <v>119.0</v>
      </c>
      <c r="L124" s="43" t="str">
        <f>IF(ISERROR(VLOOKUP(K124,Key!$A$2:$B$982,2,FALSE)),"",VLOOKUP(K124,Key!$A$2:$B$982,2,FALSE))</f>
        <v>'/|\</v>
      </c>
      <c r="M124" s="59">
        <f>M123+(N124-N123)/P$3</f>
        <v>113.4517099</v>
      </c>
      <c r="N124" s="60">
        <f>(Commas!E120+Commas!E121)/2</f>
        <v>55.09554578</v>
      </c>
      <c r="O124" s="43">
        <v>119.0</v>
      </c>
      <c r="P124" s="43" t="str">
        <f>IF(ISERROR(VLOOKUP(O124,Key!$A$2:$B$982,2,FALSE)),"",VLOOKUP(O124,Key!$A$2:$B$982,2,FALSE))</f>
        <v>'/|\</v>
      </c>
    </row>
    <row r="125" ht="15.75" customHeight="1">
      <c r="A125" s="4"/>
      <c r="B125" s="55"/>
      <c r="C125" s="43" t="s">
        <v>81</v>
      </c>
      <c r="D125" s="43" t="str">
        <f>IF(ISERROR(VLOOKUP(C125,Key!$A$2:$B$982,2,FALSE)),"",VLOOKUP(C125,Key!$A$2:$B$982,2,FALSE))</f>
        <v/>
      </c>
      <c r="E125" s="4"/>
      <c r="F125" s="55"/>
      <c r="G125" s="43" t="s">
        <v>81</v>
      </c>
      <c r="H125" s="43" t="str">
        <f>IF(ISERROR(VLOOKUP(G125,Key!$A$2:$B$982,2,FALSE)),"",VLOOKUP(G125,Key!$A$2:$B$982,2,FALSE))</f>
        <v/>
      </c>
      <c r="I125" s="4"/>
      <c r="J125" s="55"/>
      <c r="K125" s="43" t="s">
        <v>81</v>
      </c>
      <c r="L125" s="43" t="str">
        <f>IF(ISERROR(VLOOKUP(K125,Key!$A$2:$B$982,2,FALSE)),"",VLOOKUP(K125,Key!$A$2:$B$982,2,FALSE))</f>
        <v/>
      </c>
      <c r="M125" s="4">
        <v>114.0</v>
      </c>
      <c r="N125" s="55">
        <f>(ROUND((M125-0.5)/233*809+0.5,0)-0.5)/809*Calculator!$AD$2</f>
        <v>55.43724955</v>
      </c>
      <c r="O125" s="61">
        <v>120.0</v>
      </c>
      <c r="P125" s="43" t="str">
        <f>IF(ISERROR(VLOOKUP(O125,Key!$A$2:$B$982,2,FALSE)),"",VLOOKUP(O125,Key!$A$2:$B$982,2,FALSE))</f>
        <v>`'/|\</v>
      </c>
    </row>
    <row r="126" ht="15.75" customHeight="1">
      <c r="A126" s="4"/>
      <c r="B126" s="55"/>
      <c r="C126" s="43" t="s">
        <v>81</v>
      </c>
      <c r="D126" s="43" t="str">
        <f>IF(ISERROR(VLOOKUP(C126,Key!$A$2:$B$982,2,FALSE)),"",VLOOKUP(C126,Key!$A$2:$B$982,2,FALSE))</f>
        <v/>
      </c>
      <c r="E126" s="4">
        <v>23.5</v>
      </c>
      <c r="F126" s="55">
        <v>55.8588255969598</v>
      </c>
      <c r="G126" s="61">
        <v>122.0</v>
      </c>
      <c r="H126" s="43" t="str">
        <f>IF(ISERROR(VLOOKUP(G126,Key!$A$2:$B$982,2,FALSE)),"",VLOOKUP(G126,Key!$A$2:$B$982,2,FALSE))</f>
        <v>)/|\</v>
      </c>
      <c r="I126" s="4">
        <v>29.0</v>
      </c>
      <c r="J126" s="55">
        <v>55.8588255969598</v>
      </c>
      <c r="K126" s="61">
        <v>122.0</v>
      </c>
      <c r="L126" s="43" t="str">
        <f>IF(ISERROR(VLOOKUP(K126,Key!$A$2:$B$982,2,FALSE)),"",VLOOKUP(K126,Key!$A$2:$B$982,2,FALSE))</f>
        <v>)/|\</v>
      </c>
      <c r="M126" s="4">
        <v>115.0</v>
      </c>
      <c r="N126" s="55">
        <f>(ROUND((M126-0.5)/233*809+0.5,0)-0.5)/809*Calculator!$AD$2</f>
        <v>55.8588256</v>
      </c>
      <c r="O126" s="61">
        <v>121.0</v>
      </c>
      <c r="P126" s="43" t="str">
        <f>IF(ISERROR(VLOOKUP(O126,Key!$A$2:$B$982,2,FALSE)),"",VLOOKUP(O126,Key!$A$2:$B$982,2,FALSE))</f>
        <v>,)/|\</v>
      </c>
    </row>
    <row r="127" ht="15.75" customHeight="1">
      <c r="A127" s="63"/>
      <c r="B127" s="67"/>
      <c r="C127" s="66" t="s">
        <v>81</v>
      </c>
      <c r="D127" s="66" t="str">
        <f>IF(ISERROR(VLOOKUP(C127,Key!$A$2:$B$982,2,FALSE)),"",VLOOKUP(C127,Key!$A$2:$B$982,2,FALSE))</f>
        <v/>
      </c>
      <c r="E127" s="63"/>
      <c r="F127" s="67"/>
      <c r="G127" s="66" t="s">
        <v>81</v>
      </c>
      <c r="H127" s="66" t="str">
        <f>IF(ISERROR(VLOOKUP(G127,Key!$A$2:$B$982,2,FALSE)),"",VLOOKUP(G127,Key!$A$2:$B$982,2,FALSE))</f>
        <v/>
      </c>
      <c r="I127" s="63"/>
      <c r="J127" s="67"/>
      <c r="K127" s="66" t="s">
        <v>81</v>
      </c>
      <c r="L127" s="66" t="str">
        <f>IF(ISERROR(VLOOKUP(K127,Key!$A$2:$B$982,2,FALSE)),"",VLOOKUP(K127,Key!$A$2:$B$982,2,FALSE))</f>
        <v/>
      </c>
      <c r="M127" s="63">
        <v>116.0</v>
      </c>
      <c r="N127" s="67">
        <f>(ROUND((M127-0.5)/233*809+0.5,0)-0.5)/809*Calculator!$AD$2</f>
        <v>56.42092699</v>
      </c>
      <c r="O127" s="66">
        <v>122.0</v>
      </c>
      <c r="P127" s="66" t="str">
        <f>IF(ISERROR(VLOOKUP(O127,Key!$A$2:$B$982,2,FALSE)),"",VLOOKUP(O127,Key!$A$2:$B$982,2,FALSE))</f>
        <v>)/|\</v>
      </c>
    </row>
    <row r="128" ht="15.75" customHeight="1">
      <c r="A128" s="63">
        <v>11.0</v>
      </c>
      <c r="B128" s="67">
        <v>56.842503028856</v>
      </c>
      <c r="C128" s="65">
        <v>131.0</v>
      </c>
      <c r="D128" s="66" t="str">
        <f>IF(ISERROR(VLOOKUP(C128,Key!$A$2:$B$982,2,FALSE)),"",VLOOKUP(C128,Key!$A$2:$B$982,2,FALSE))</f>
        <v>(|)</v>
      </c>
      <c r="E128" s="63"/>
      <c r="F128" s="67"/>
      <c r="G128" s="66" t="s">
        <v>81</v>
      </c>
      <c r="H128" s="66" t="str">
        <f>IF(ISERROR(VLOOKUP(G128,Key!$A$2:$B$982,2,FALSE)),"",VLOOKUP(G128,Key!$A$2:$B$982,2,FALSE))</f>
        <v/>
      </c>
      <c r="I128" s="63"/>
      <c r="J128" s="67"/>
      <c r="K128" s="66" t="s">
        <v>81</v>
      </c>
      <c r="L128" s="66" t="str">
        <f>IF(ISERROR(VLOOKUP(K128,Key!$A$2:$B$982,2,FALSE)),"",VLOOKUP(K128,Key!$A$2:$B$982,2,FALSE))</f>
        <v/>
      </c>
      <c r="M128" s="63">
        <v>117.0</v>
      </c>
      <c r="N128" s="67">
        <f>(ROUND((M128-0.5)/233*809+0.5,0)-0.5)/809*Calculator!$AD$2</f>
        <v>56.84250303</v>
      </c>
      <c r="O128" s="65">
        <v>123.0</v>
      </c>
      <c r="P128" s="66" t="str">
        <f>IF(ISERROR(VLOOKUP(O128,Key!$A$2:$B$982,2,FALSE)),"",VLOOKUP(O128,Key!$A$2:$B$982,2,FALSE))</f>
        <v>`)/|\</v>
      </c>
    </row>
    <row r="129" ht="15.75" customHeight="1">
      <c r="A129" s="4"/>
      <c r="B129" s="55"/>
      <c r="C129" s="43" t="s">
        <v>81</v>
      </c>
      <c r="D129" s="43" t="str">
        <f>IF(ISERROR(VLOOKUP(C129,Key!$A$2:$B$982,2,FALSE)),"",VLOOKUP(C129,Key!$A$2:$B$982,2,FALSE))</f>
        <v/>
      </c>
      <c r="E129" s="4"/>
      <c r="F129" s="55"/>
      <c r="G129" s="43" t="s">
        <v>81</v>
      </c>
      <c r="H129" s="43" t="str">
        <f>IF(ISERROR(VLOOKUP(G129,Key!$A$2:$B$982,2,FALSE)),"",VLOOKUP(G129,Key!$A$2:$B$982,2,FALSE))</f>
        <v/>
      </c>
      <c r="I129" s="4"/>
      <c r="J129" s="55"/>
      <c r="K129" s="43" t="s">
        <v>81</v>
      </c>
      <c r="L129" s="43" t="str">
        <f>IF(ISERROR(VLOOKUP(K129,Key!$A$2:$B$982,2,FALSE)),"",VLOOKUP(K129,Key!$A$2:$B$982,2,FALSE))</f>
        <v/>
      </c>
      <c r="M129" s="4">
        <v>118.0</v>
      </c>
      <c r="N129" s="55">
        <f>(ROUND((M129-0.5)/233*809+0.5,0)-0.5)/809*Calculator!$AD$2</f>
        <v>57.26407907</v>
      </c>
      <c r="O129" s="61">
        <v>124.0</v>
      </c>
      <c r="P129" s="43" t="str">
        <f>IF(ISERROR(VLOOKUP(O129,Key!$A$2:$B$982,2,FALSE)),"",VLOOKUP(O129,Key!$A$2:$B$982,2,FALSE))</f>
        <v>``)/|\</v>
      </c>
    </row>
    <row r="130" ht="15.75" customHeight="1">
      <c r="A130" s="4"/>
      <c r="B130" s="55"/>
      <c r="C130" s="43" t="s">
        <v>81</v>
      </c>
      <c r="D130" s="43" t="str">
        <f>IF(ISERROR(VLOOKUP(C130,Key!$A$2:$B$982,2,FALSE)),"",VLOOKUP(C130,Key!$A$2:$B$982,2,FALSE))</f>
        <v/>
      </c>
      <c r="E130" s="4">
        <v>24.0</v>
      </c>
      <c r="F130" s="55">
        <v>57.8261804607521</v>
      </c>
      <c r="G130" s="61">
        <v>128.0</v>
      </c>
      <c r="H130" s="43" t="str">
        <f>IF(ISERROR(VLOOKUP(G130,Key!$A$2:$B$982,2,FALSE)),"",VLOOKUP(G130,Key!$A$2:$B$982,2,FALSE))</f>
        <v>|\)</v>
      </c>
      <c r="I130" s="4">
        <v>30.0</v>
      </c>
      <c r="J130" s="55">
        <v>57.8261804607521</v>
      </c>
      <c r="K130" s="61">
        <v>126.0</v>
      </c>
      <c r="L130" s="43" t="str">
        <f>IF(ISERROR(VLOOKUP(K130,Key!$A$2:$B$982,2,FALSE)),"",VLOOKUP(K130,Key!$A$2:$B$982,2,FALSE))</f>
        <v>.(|)</v>
      </c>
      <c r="M130" s="4">
        <v>119.0</v>
      </c>
      <c r="N130" s="55">
        <f>(ROUND((M130-0.5)/233*809+0.5,0)-0.5)/809*Calculator!$AD$2</f>
        <v>57.82618046</v>
      </c>
      <c r="O130" s="43">
        <v>125.0</v>
      </c>
      <c r="P130" s="43" t="str">
        <f>IF(ISERROR(VLOOKUP(O130,Key!$A$2:$B$982,2,FALSE)),"",VLOOKUP(O130,Key!$A$2:$B$982,2,FALSE))</f>
        <v>,.(|)</v>
      </c>
    </row>
    <row r="131" ht="15.75" customHeight="1">
      <c r="A131" s="4"/>
      <c r="B131" s="55"/>
      <c r="C131" s="43" t="s">
        <v>81</v>
      </c>
      <c r="D131" s="43" t="str">
        <f>IF(ISERROR(VLOOKUP(C131,Key!$A$2:$B$982,2,FALSE)),"",VLOOKUP(C131,Key!$A$2:$B$982,2,FALSE))</f>
        <v/>
      </c>
      <c r="E131" s="4"/>
      <c r="F131" s="55"/>
      <c r="G131" s="43" t="s">
        <v>81</v>
      </c>
      <c r="H131" s="43" t="str">
        <f>IF(ISERROR(VLOOKUP(G131,Key!$A$2:$B$982,2,FALSE)),"",VLOOKUP(G131,Key!$A$2:$B$982,2,FALSE))</f>
        <v/>
      </c>
      <c r="I131" s="4"/>
      <c r="J131" s="55"/>
      <c r="K131" s="43" t="s">
        <v>81</v>
      </c>
      <c r="L131" s="43" t="str">
        <f>IF(ISERROR(VLOOKUP(K131,Key!$A$2:$B$982,2,FALSE)),"",VLOOKUP(K131,Key!$A$2:$B$982,2,FALSE))</f>
        <v/>
      </c>
      <c r="M131" s="57">
        <v>120.0</v>
      </c>
      <c r="N131" s="58">
        <f>(ROUND((M131-0.5)/233*809+0.5,0)-0.5)/809*Calculator!$AD$2</f>
        <v>58.2477565</v>
      </c>
      <c r="O131" s="61">
        <v>126.0</v>
      </c>
      <c r="P131" s="43" t="str">
        <f>IF(ISERROR(VLOOKUP(O131,Key!$A$2:$B$982,2,FALSE)),"",VLOOKUP(O131,Key!$A$2:$B$982,2,FALSE))</f>
        <v>.(|)</v>
      </c>
    </row>
    <row r="132" ht="15.75" customHeight="1">
      <c r="A132" s="4"/>
      <c r="B132" s="55"/>
      <c r="C132" s="43" t="s">
        <v>81</v>
      </c>
      <c r="D132" s="43" t="str">
        <f>IF(ISERROR(VLOOKUP(C132,Key!$A$2:$B$982,2,FALSE)),"",VLOOKUP(C132,Key!$A$2:$B$982,2,FALSE))</f>
        <v/>
      </c>
      <c r="E132" s="4"/>
      <c r="F132" s="55"/>
      <c r="G132" s="43" t="s">
        <v>81</v>
      </c>
      <c r="H132" s="43" t="str">
        <f>IF(ISERROR(VLOOKUP(G132,Key!$A$2:$B$982,2,FALSE)),"",VLOOKUP(G132,Key!$A$2:$B$982,2,FALSE))</f>
        <v/>
      </c>
      <c r="I132" s="4">
        <v>30.4</v>
      </c>
      <c r="J132" s="55">
        <v>58.58946028079791</v>
      </c>
      <c r="K132" s="61">
        <v>128.0</v>
      </c>
      <c r="L132" s="43" t="str">
        <f>IF(ISERROR(VLOOKUP(K132,Key!$A$2:$B$982,2,FALSE)),"",VLOOKUP(K132,Key!$A$2:$B$982,2,FALSE))</f>
        <v>|\)</v>
      </c>
      <c r="M132" s="59">
        <f>M131+(N132-N131)/P$3</f>
        <v>120.7003296</v>
      </c>
      <c r="N132" s="60">
        <f>(Commas!E128+Commas!E129)/2</f>
        <v>58.58946028</v>
      </c>
      <c r="O132" s="61">
        <v>127.0</v>
      </c>
      <c r="P132" s="43" t="str">
        <f>IF(ISERROR(VLOOKUP(O132,Key!$A$2:$B$982,2,FALSE)),"",VLOOKUP(O132,Key!$A$2:$B$982,2,FALSE))</f>
        <v>,|\)</v>
      </c>
    </row>
    <row r="133" ht="15.75" customHeight="1">
      <c r="A133" s="4"/>
      <c r="B133" s="55"/>
      <c r="C133" s="43" t="s">
        <v>81</v>
      </c>
      <c r="D133" s="43" t="str">
        <f>IF(ISERROR(VLOOKUP(C133,Key!$A$2:$B$982,2,FALSE)),"",VLOOKUP(C133,Key!$A$2:$B$982,2,FALSE))</f>
        <v/>
      </c>
      <c r="E133" s="4"/>
      <c r="F133" s="55"/>
      <c r="G133" s="43" t="s">
        <v>81</v>
      </c>
      <c r="H133" s="43" t="str">
        <f>IF(ISERROR(VLOOKUP(G133,Key!$A$2:$B$982,2,FALSE)),"",VLOOKUP(G133,Key!$A$2:$B$982,2,FALSE))</f>
        <v/>
      </c>
      <c r="I133" s="4"/>
      <c r="J133" s="55"/>
      <c r="K133" s="43" t="s">
        <v>81</v>
      </c>
      <c r="L133" s="43" t="str">
        <f>IF(ISERROR(VLOOKUP(K133,Key!$A$2:$B$982,2,FALSE)),"",VLOOKUP(K133,Key!$A$2:$B$982,2,FALSE))</f>
        <v/>
      </c>
      <c r="M133" s="4">
        <v>121.0</v>
      </c>
      <c r="N133" s="55">
        <f>(ROUND((M133-0.5)/233*809+0.5,0)-0.5)/809*Calculator!$AD$2</f>
        <v>58.80985789</v>
      </c>
      <c r="O133" s="43">
        <v>128.0</v>
      </c>
      <c r="P133" s="43" t="str">
        <f>IF(ISERROR(VLOOKUP(O133,Key!$A$2:$B$982,2,FALSE)),"",VLOOKUP(O133,Key!$A$2:$B$982,2,FALSE))</f>
        <v>|\)</v>
      </c>
    </row>
    <row r="134" ht="15.75" customHeight="1">
      <c r="A134" s="4"/>
      <c r="B134" s="55"/>
      <c r="C134" s="43" t="s">
        <v>81</v>
      </c>
      <c r="D134" s="43" t="str">
        <f>IF(ISERROR(VLOOKUP(C134,Key!$A$2:$B$982,2,FALSE)),"",VLOOKUP(C134,Key!$A$2:$B$982,2,FALSE))</f>
        <v/>
      </c>
      <c r="E134" s="4"/>
      <c r="F134" s="55"/>
      <c r="G134" s="43" t="s">
        <v>81</v>
      </c>
      <c r="H134" s="43" t="str">
        <f>IF(ISERROR(VLOOKUP(G134,Key!$A$2:$B$982,2,FALSE)),"",VLOOKUP(G134,Key!$A$2:$B$982,2,FALSE))</f>
        <v/>
      </c>
      <c r="I134" s="4"/>
      <c r="J134" s="55"/>
      <c r="K134" s="43" t="s">
        <v>81</v>
      </c>
      <c r="L134" s="43" t="str">
        <f>IF(ISERROR(VLOOKUP(K134,Key!$A$2:$B$982,2,FALSE)),"",VLOOKUP(K134,Key!$A$2:$B$982,2,FALSE))</f>
        <v/>
      </c>
      <c r="M134" s="4">
        <v>122.0</v>
      </c>
      <c r="N134" s="55">
        <f>(ROUND((M134-0.5)/233*809+0.5,0)-0.5)/809*Calculator!$AD$2</f>
        <v>59.23143393</v>
      </c>
      <c r="O134" s="61">
        <v>129.0</v>
      </c>
      <c r="P134" s="43" t="str">
        <f>IF(ISERROR(VLOOKUP(O134,Key!$A$2:$B$982,2,FALSE)),"",VLOOKUP(O134,Key!$A$2:$B$982,2,FALSE))</f>
        <v>`|\)</v>
      </c>
    </row>
    <row r="135" ht="15.75" customHeight="1">
      <c r="A135" s="4"/>
      <c r="B135" s="55"/>
      <c r="C135" s="43" t="s">
        <v>81</v>
      </c>
      <c r="D135" s="43" t="str">
        <f>IF(ISERROR(VLOOKUP(C135,Key!$A$2:$B$982,2,FALSE)),"",VLOOKUP(C135,Key!$A$2:$B$982,2,FALSE))</f>
        <v/>
      </c>
      <c r="E135" s="4">
        <v>25.0</v>
      </c>
      <c r="F135" s="55">
        <v>59.7935353245444</v>
      </c>
      <c r="G135" s="61">
        <v>131.0</v>
      </c>
      <c r="H135" s="43" t="str">
        <f>IF(ISERROR(VLOOKUP(G135,Key!$A$2:$B$982,2,FALSE)),"",VLOOKUP(G135,Key!$A$2:$B$982,2,FALSE))</f>
        <v>(|)</v>
      </c>
      <c r="I135" s="4">
        <v>31.0</v>
      </c>
      <c r="J135" s="55">
        <v>59.7935353245444</v>
      </c>
      <c r="K135" s="61">
        <v>131.0</v>
      </c>
      <c r="L135" s="43" t="str">
        <f>IF(ISERROR(VLOOKUP(K135,Key!$A$2:$B$982,2,FALSE)),"",VLOOKUP(K135,Key!$A$2:$B$982,2,FALSE))</f>
        <v>(|)</v>
      </c>
      <c r="M135" s="4">
        <v>123.0</v>
      </c>
      <c r="N135" s="55">
        <f>(ROUND((M135-0.5)/233*809+0.5,0)-0.5)/809*Calculator!$AD$2</f>
        <v>59.79353532</v>
      </c>
      <c r="O135" s="61">
        <v>130.0</v>
      </c>
      <c r="P135" s="43" t="str">
        <f>IF(ISERROR(VLOOKUP(O135,Key!$A$2:$B$982,2,FALSE)),"",VLOOKUP(O135,Key!$A$2:$B$982,2,FALSE))</f>
        <v>,(|)</v>
      </c>
    </row>
    <row r="136" ht="15.75" customHeight="1">
      <c r="A136" s="4"/>
      <c r="B136" s="55"/>
      <c r="C136" s="43" t="s">
        <v>81</v>
      </c>
      <c r="D136" s="43" t="str">
        <f>IF(ISERROR(VLOOKUP(C136,Key!$A$2:$B$982,2,FALSE)),"",VLOOKUP(C136,Key!$A$2:$B$982,2,FALSE))</f>
        <v/>
      </c>
      <c r="E136" s="4"/>
      <c r="F136" s="55"/>
      <c r="G136" s="43" t="s">
        <v>81</v>
      </c>
      <c r="H136" s="43" t="str">
        <f>IF(ISERROR(VLOOKUP(G136,Key!$A$2:$B$982,2,FALSE)),"",VLOOKUP(G136,Key!$A$2:$B$982,2,FALSE))</f>
        <v/>
      </c>
      <c r="I136" s="4"/>
      <c r="J136" s="55"/>
      <c r="K136" s="43" t="s">
        <v>81</v>
      </c>
      <c r="L136" s="43" t="str">
        <f>IF(ISERROR(VLOOKUP(K136,Key!$A$2:$B$982,2,FALSE)),"",VLOOKUP(K136,Key!$A$2:$B$982,2,FALSE))</f>
        <v/>
      </c>
      <c r="M136" s="4">
        <v>124.0</v>
      </c>
      <c r="N136" s="55">
        <f>(ROUND((M136-0.5)/233*809+0.5,0)-0.5)/809*Calculator!$AD$2</f>
        <v>60.21511137</v>
      </c>
      <c r="O136" s="43">
        <v>131.0</v>
      </c>
      <c r="P136" s="43" t="str">
        <f>IF(ISERROR(VLOOKUP(O136,Key!$A$2:$B$982,2,FALSE)),"",VLOOKUP(O136,Key!$A$2:$B$982,2,FALSE))</f>
        <v>(|)</v>
      </c>
    </row>
    <row r="137" ht="15.75" customHeight="1">
      <c r="A137" s="4"/>
      <c r="B137" s="55"/>
      <c r="C137" s="43" t="s">
        <v>81</v>
      </c>
      <c r="D137" s="43" t="str">
        <f>IF(ISERROR(VLOOKUP(C137,Key!$A$2:$B$982,2,FALSE)),"",VLOOKUP(C137,Key!$A$2:$B$982,2,FALSE))</f>
        <v/>
      </c>
      <c r="E137" s="4"/>
      <c r="F137" s="55"/>
      <c r="G137" s="43" t="s">
        <v>81</v>
      </c>
      <c r="H137" s="43" t="str">
        <f>IF(ISERROR(VLOOKUP(G137,Key!$A$2:$B$982,2,FALSE)),"",VLOOKUP(G137,Key!$A$2:$B$982,2,FALSE))</f>
        <v/>
      </c>
      <c r="I137" s="4"/>
      <c r="J137" s="55"/>
      <c r="K137" s="43" t="s">
        <v>81</v>
      </c>
      <c r="L137" s="43" t="str">
        <f>IF(ISERROR(VLOOKUP(K137,Key!$A$2:$B$982,2,FALSE)),"",VLOOKUP(K137,Key!$A$2:$B$982,2,FALSE))</f>
        <v/>
      </c>
      <c r="M137" s="4">
        <v>125.0</v>
      </c>
      <c r="N137" s="55">
        <f>(ROUND((M137-0.5)/233*809+0.5,0)-0.5)/809*Calculator!$AD$2</f>
        <v>60.77721276</v>
      </c>
      <c r="O137" s="61">
        <v>132.0</v>
      </c>
      <c r="P137" s="43" t="str">
        <f>IF(ISERROR(VLOOKUP(O137,Key!$A$2:$B$982,2,FALSE)),"",VLOOKUP(O137,Key!$A$2:$B$982,2,FALSE))</f>
        <v>`(|)</v>
      </c>
    </row>
    <row r="138" ht="15.75" customHeight="1">
      <c r="A138" s="4"/>
      <c r="B138" s="55"/>
      <c r="C138" s="43" t="s">
        <v>81</v>
      </c>
      <c r="D138" s="43" t="str">
        <f>IF(ISERROR(VLOOKUP(C138,Key!$A$2:$B$982,2,FALSE)),"",VLOOKUP(C138,Key!$A$2:$B$982,2,FALSE))</f>
        <v/>
      </c>
      <c r="E138" s="4"/>
      <c r="F138" s="55"/>
      <c r="G138" s="43" t="s">
        <v>81</v>
      </c>
      <c r="H138" s="43" t="str">
        <f>IF(ISERROR(VLOOKUP(G138,Key!$A$2:$B$982,2,FALSE)),"",VLOOKUP(G138,Key!$A$2:$B$982,2,FALSE))</f>
        <v/>
      </c>
      <c r="I138" s="4"/>
      <c r="J138" s="55"/>
      <c r="K138" s="43" t="s">
        <v>81</v>
      </c>
      <c r="L138" s="43" t="str">
        <f>IF(ISERROR(VLOOKUP(K138,Key!$A$2:$B$982,2,FALSE)),"",VLOOKUP(K138,Key!$A$2:$B$982,2,FALSE))</f>
        <v/>
      </c>
      <c r="M138" s="4">
        <v>126.0</v>
      </c>
      <c r="N138" s="55">
        <f>(ROUND((M138-0.5)/233*809+0.5,0)-0.5)/809*Calculator!$AD$2</f>
        <v>61.1987888</v>
      </c>
      <c r="O138" s="61">
        <v>133.0</v>
      </c>
      <c r="P138" s="43" t="str">
        <f>IF(ISERROR(VLOOKUP(O138,Key!$A$2:$B$982,2,FALSE)),"",VLOOKUP(O138,Key!$A$2:$B$982,2,FALSE))</f>
        <v>``(|)</v>
      </c>
    </row>
    <row r="139" ht="15.75" customHeight="1">
      <c r="A139" s="4"/>
      <c r="B139" s="55"/>
      <c r="C139" s="43" t="s">
        <v>81</v>
      </c>
      <c r="D139" s="43" t="str">
        <f>IF(ISERROR(VLOOKUP(C139,Key!$A$2:$B$982,2,FALSE)),"",VLOOKUP(C139,Key!$A$2:$B$982,2,FALSE))</f>
        <v/>
      </c>
      <c r="E139" s="4">
        <v>26.0</v>
      </c>
      <c r="F139" s="55">
        <v>61.7608901883367</v>
      </c>
      <c r="G139" s="61">
        <v>139.0</v>
      </c>
      <c r="H139" s="43" t="str">
        <f>IF(ISERROR(VLOOKUP(G139,Key!$A$2:$B$982,2,FALSE)),"",VLOOKUP(G139,Key!$A$2:$B$982,2,FALSE))</f>
        <v>|\\</v>
      </c>
      <c r="I139" s="4">
        <v>32.0</v>
      </c>
      <c r="J139" s="55">
        <v>61.7608901883367</v>
      </c>
      <c r="K139" s="61">
        <v>135.0</v>
      </c>
      <c r="L139" s="43" t="str">
        <f>IF(ISERROR(VLOOKUP(K139,Key!$A$2:$B$982,2,FALSE)),"",VLOOKUP(K139,Key!$A$2:$B$982,2,FALSE))</f>
        <v>'(|)</v>
      </c>
      <c r="M139" s="4">
        <v>127.0</v>
      </c>
      <c r="N139" s="55">
        <f>(ROUND((M139-0.5)/233*809+0.5,0)-0.5)/809*Calculator!$AD$2</f>
        <v>61.76089019</v>
      </c>
      <c r="O139" s="43">
        <v>134.0</v>
      </c>
      <c r="P139" s="43" t="str">
        <f>IF(ISERROR(VLOOKUP(O139,Key!$A$2:$B$982,2,FALSE)),"",VLOOKUP(O139,Key!$A$2:$B$982,2,FALSE))</f>
        <v>,'(|)</v>
      </c>
    </row>
    <row r="140" ht="15.75" customHeight="1">
      <c r="A140" s="4"/>
      <c r="B140" s="55"/>
      <c r="C140" s="43" t="s">
        <v>81</v>
      </c>
      <c r="D140" s="43" t="str">
        <f>IF(ISERROR(VLOOKUP(C140,Key!$A$2:$B$982,2,FALSE)),"",VLOOKUP(C140,Key!$A$2:$B$982,2,FALSE))</f>
        <v/>
      </c>
      <c r="E140" s="4"/>
      <c r="F140" s="55"/>
      <c r="G140" s="43" t="s">
        <v>81</v>
      </c>
      <c r="H140" s="43" t="str">
        <f>IF(ISERROR(VLOOKUP(G140,Key!$A$2:$B$982,2,FALSE)),"",VLOOKUP(G140,Key!$A$2:$B$982,2,FALSE))</f>
        <v/>
      </c>
      <c r="I140" s="4"/>
      <c r="J140" s="55"/>
      <c r="K140" s="43" t="s">
        <v>81</v>
      </c>
      <c r="L140" s="43" t="str">
        <f>IF(ISERROR(VLOOKUP(K140,Key!$A$2:$B$982,2,FALSE)),"",VLOOKUP(K140,Key!$A$2:$B$982,2,FALSE))</f>
        <v/>
      </c>
      <c r="M140" s="57">
        <v>128.0</v>
      </c>
      <c r="N140" s="58">
        <f>(ROUND((M140-0.5)/233*809+0.5,0)-0.5)/809*Calculator!$AD$2</f>
        <v>62.18246623</v>
      </c>
      <c r="O140" s="61">
        <v>135.0</v>
      </c>
      <c r="P140" s="43" t="str">
        <f>IF(ISERROR(VLOOKUP(O140,Key!$A$2:$B$982,2,FALSE)),"",VLOOKUP(O140,Key!$A$2:$B$982,2,FALSE))</f>
        <v>'(|)</v>
      </c>
    </row>
    <row r="141" ht="15.75" customHeight="1">
      <c r="A141" s="4">
        <v>12.0</v>
      </c>
      <c r="B141" s="55">
        <v>62.465465808856194</v>
      </c>
      <c r="C141" s="61">
        <v>141.0</v>
      </c>
      <c r="D141" s="43" t="str">
        <f>IF(ISERROR(VLOOKUP(C141,Key!$A$2:$B$982,2,FALSE)),"",VLOOKUP(C141,Key!$A$2:$B$982,2,FALSE))</f>
        <v>(|\</v>
      </c>
      <c r="E141" s="4"/>
      <c r="F141" s="55"/>
      <c r="G141" s="43" t="s">
        <v>81</v>
      </c>
      <c r="H141" s="43" t="str">
        <f>IF(ISERROR(VLOOKUP(G141,Key!$A$2:$B$982,2,FALSE)),"",VLOOKUP(G141,Key!$A$2:$B$982,2,FALSE))</f>
        <v/>
      </c>
      <c r="I141" s="4">
        <v>32.4</v>
      </c>
      <c r="J141" s="55">
        <v>62.465465808856194</v>
      </c>
      <c r="K141" s="61">
        <v>137.0</v>
      </c>
      <c r="L141" s="43" t="str">
        <f>IF(ISERROR(VLOOKUP(K141,Key!$A$2:$B$982,2,FALSE)),"",VLOOKUP(K141,Key!$A$2:$B$982,2,FALSE))</f>
        <v>.(|\</v>
      </c>
      <c r="M141" s="59">
        <f>M140+(N141-N140)/P$3</f>
        <v>128.5800141</v>
      </c>
      <c r="N141" s="60">
        <f>(Commas!E137+Commas!E138)/2</f>
        <v>62.46546581</v>
      </c>
      <c r="O141" s="61">
        <v>136.0</v>
      </c>
      <c r="P141" s="43" t="str">
        <f>IF(ISERROR(VLOOKUP(O141,Key!$A$2:$B$982,2,FALSE)),"",VLOOKUP(O141,Key!$A$2:$B$982,2,FALSE))</f>
        <v>,.(|\</v>
      </c>
    </row>
    <row r="142" ht="15.75" customHeight="1">
      <c r="A142" s="4"/>
      <c r="B142" s="55"/>
      <c r="C142" s="43" t="s">
        <v>81</v>
      </c>
      <c r="D142" s="43" t="str">
        <f>IF(ISERROR(VLOOKUP(C142,Key!$A$2:$B$982,2,FALSE)),"",VLOOKUP(C142,Key!$A$2:$B$982,2,FALSE))</f>
        <v/>
      </c>
      <c r="E142" s="4"/>
      <c r="F142" s="55"/>
      <c r="G142" s="43" t="s">
        <v>81</v>
      </c>
      <c r="H142" s="43" t="str">
        <f>IF(ISERROR(VLOOKUP(G142,Key!$A$2:$B$982,2,FALSE)),"",VLOOKUP(G142,Key!$A$2:$B$982,2,FALSE))</f>
        <v/>
      </c>
      <c r="I142" s="4"/>
      <c r="J142" s="55"/>
      <c r="K142" s="43" t="s">
        <v>81</v>
      </c>
      <c r="L142" s="43" t="str">
        <f>IF(ISERROR(VLOOKUP(K142,Key!$A$2:$B$982,2,FALSE)),"",VLOOKUP(K142,Key!$A$2:$B$982,2,FALSE))</f>
        <v/>
      </c>
      <c r="M142" s="4">
        <v>129.0</v>
      </c>
      <c r="N142" s="55">
        <f>(ROUND((M142-0.5)/233*809+0.5,0)-0.5)/809*Calculator!$AD$2</f>
        <v>62.74456762</v>
      </c>
      <c r="O142" s="43">
        <v>137.0</v>
      </c>
      <c r="P142" s="43" t="str">
        <f>IF(ISERROR(VLOOKUP(O142,Key!$A$2:$B$982,2,FALSE)),"",VLOOKUP(O142,Key!$A$2:$B$982,2,FALSE))</f>
        <v>.(|\</v>
      </c>
    </row>
    <row r="143" ht="15.75" customHeight="1">
      <c r="A143" s="4"/>
      <c r="B143" s="55"/>
      <c r="C143" s="43" t="s">
        <v>81</v>
      </c>
      <c r="D143" s="43" t="str">
        <f>IF(ISERROR(VLOOKUP(C143,Key!$A$2:$B$982,2,FALSE)),"",VLOOKUP(C143,Key!$A$2:$B$982,2,FALSE))</f>
        <v/>
      </c>
      <c r="E143" s="4"/>
      <c r="F143" s="55"/>
      <c r="G143" s="43" t="s">
        <v>81</v>
      </c>
      <c r="H143" s="43" t="str">
        <f>IF(ISERROR(VLOOKUP(G143,Key!$A$2:$B$982,2,FALSE)),"",VLOOKUP(G143,Key!$A$2:$B$982,2,FALSE))</f>
        <v/>
      </c>
      <c r="I143" s="4"/>
      <c r="J143" s="55"/>
      <c r="K143" s="43" t="s">
        <v>81</v>
      </c>
      <c r="L143" s="43" t="str">
        <f>IF(ISERROR(VLOOKUP(K143,Key!$A$2:$B$982,2,FALSE)),"",VLOOKUP(K143,Key!$A$2:$B$982,2,FALSE))</f>
        <v/>
      </c>
      <c r="M143" s="4">
        <v>130.0</v>
      </c>
      <c r="N143" s="55">
        <f>(ROUND((M143-0.5)/233*809+0.5,0)-0.5)/809*Calculator!$AD$2</f>
        <v>63.16614366</v>
      </c>
      <c r="O143" s="61">
        <v>138.0</v>
      </c>
      <c r="P143" s="43" t="str">
        <f>IF(ISERROR(VLOOKUP(O143,Key!$A$2:$B$982,2,FALSE)),"",VLOOKUP(O143,Key!$A$2:$B$982,2,FALSE))</f>
        <v>`.(|\</v>
      </c>
    </row>
    <row r="144" ht="15.75" customHeight="1">
      <c r="A144" s="4"/>
      <c r="B144" s="55"/>
      <c r="C144" s="43" t="s">
        <v>81</v>
      </c>
      <c r="D144" s="43" t="str">
        <f>IF(ISERROR(VLOOKUP(C144,Key!$A$2:$B$982,2,FALSE)),"",VLOOKUP(C144,Key!$A$2:$B$982,2,FALSE))</f>
        <v/>
      </c>
      <c r="E144" s="4"/>
      <c r="F144" s="55"/>
      <c r="G144" s="43" t="s">
        <v>81</v>
      </c>
      <c r="H144" s="43" t="str">
        <f>IF(ISERROR(VLOOKUP(G144,Key!$A$2:$B$982,2,FALSE)),"",VLOOKUP(G144,Key!$A$2:$B$982,2,FALSE))</f>
        <v/>
      </c>
      <c r="I144" s="4">
        <v>33.0</v>
      </c>
      <c r="J144" s="55">
        <v>63.728245052129</v>
      </c>
      <c r="K144" s="61">
        <v>139.0</v>
      </c>
      <c r="L144" s="43" t="str">
        <f>IF(ISERROR(VLOOKUP(K144,Key!$A$2:$B$982,2,FALSE)),"",VLOOKUP(K144,Key!$A$2:$B$982,2,FALSE))</f>
        <v>|\\</v>
      </c>
      <c r="M144" s="4">
        <v>131.0</v>
      </c>
      <c r="N144" s="55">
        <f>(ROUND((M144-0.5)/233*809+0.5,0)-0.5)/809*Calculator!$AD$2</f>
        <v>63.72824505</v>
      </c>
      <c r="O144" s="61">
        <v>139.0</v>
      </c>
      <c r="P144" s="43" t="str">
        <f>IF(ISERROR(VLOOKUP(O144,Key!$A$2:$B$982,2,FALSE)),"",VLOOKUP(O144,Key!$A$2:$B$982,2,FALSE))</f>
        <v>|\\</v>
      </c>
    </row>
    <row r="145" ht="15.75" customHeight="1">
      <c r="A145" s="4"/>
      <c r="B145" s="55"/>
      <c r="C145" s="43" t="s">
        <v>81</v>
      </c>
      <c r="D145" s="43" t="str">
        <f>IF(ISERROR(VLOOKUP(C145,Key!$A$2:$B$982,2,FALSE)),"",VLOOKUP(C145,Key!$A$2:$B$982,2,FALSE))</f>
        <v/>
      </c>
      <c r="E145" s="4">
        <v>27.0</v>
      </c>
      <c r="F145" s="55">
        <v>64.1498210943702</v>
      </c>
      <c r="G145" s="61">
        <v>141.0</v>
      </c>
      <c r="H145" s="43" t="str">
        <f>IF(ISERROR(VLOOKUP(G145,Key!$A$2:$B$982,2,FALSE)),"",VLOOKUP(G145,Key!$A$2:$B$982,2,FALSE))</f>
        <v>(|\</v>
      </c>
      <c r="I145" s="4">
        <v>33.2</v>
      </c>
      <c r="J145" s="55">
        <v>64.1498210943702</v>
      </c>
      <c r="K145" s="61">
        <v>141.0</v>
      </c>
      <c r="L145" s="43" t="str">
        <f>IF(ISERROR(VLOOKUP(K145,Key!$A$2:$B$982,2,FALSE)),"",VLOOKUP(K145,Key!$A$2:$B$982,2,FALSE))</f>
        <v>(|\</v>
      </c>
      <c r="M145" s="4">
        <v>132.0</v>
      </c>
      <c r="N145" s="55">
        <f>(ROUND((M145-0.5)/233*809+0.5,0)-0.5)/809*Calculator!$AD$2</f>
        <v>64.14982109</v>
      </c>
      <c r="O145" s="43">
        <v>140.0</v>
      </c>
      <c r="P145" s="43" t="str">
        <f>IF(ISERROR(VLOOKUP(O145,Key!$A$2:$B$982,2,FALSE)),"",VLOOKUP(O145,Key!$A$2:$B$982,2,FALSE))</f>
        <v>,(|\</v>
      </c>
    </row>
    <row r="146" ht="15.75" customHeight="1">
      <c r="A146" s="4"/>
      <c r="B146" s="55"/>
      <c r="C146" s="43" t="s">
        <v>81</v>
      </c>
      <c r="D146" s="43" t="str">
        <f>IF(ISERROR(VLOOKUP(C146,Key!$A$2:$B$982,2,FALSE)),"",VLOOKUP(C146,Key!$A$2:$B$982,2,FALSE))</f>
        <v/>
      </c>
      <c r="E146" s="4"/>
      <c r="F146" s="55"/>
      <c r="G146" s="43" t="s">
        <v>81</v>
      </c>
      <c r="H146" s="43" t="str">
        <f>IF(ISERROR(VLOOKUP(G146,Key!$A$2:$B$982,2,FALSE)),"",VLOOKUP(G146,Key!$A$2:$B$982,2,FALSE))</f>
        <v/>
      </c>
      <c r="I146" s="4"/>
      <c r="J146" s="55"/>
      <c r="K146" s="43" t="s">
        <v>81</v>
      </c>
      <c r="L146" s="43" t="str">
        <f>IF(ISERROR(VLOOKUP(K146,Key!$A$2:$B$982,2,FALSE)),"",VLOOKUP(K146,Key!$A$2:$B$982,2,FALSE))</f>
        <v/>
      </c>
      <c r="M146" s="4">
        <v>133.0</v>
      </c>
      <c r="N146" s="55">
        <f>(ROUND((M146-0.5)/233*809+0.5,0)-0.5)/809*Calculator!$AD$2</f>
        <v>64.71192248</v>
      </c>
      <c r="O146" s="61">
        <v>141.0</v>
      </c>
      <c r="P146" s="43" t="str">
        <f>IF(ISERROR(VLOOKUP(O146,Key!$A$2:$B$982,2,FALSE)),"",VLOOKUP(O146,Key!$A$2:$B$982,2,FALSE))</f>
        <v>(|\</v>
      </c>
    </row>
    <row r="147" ht="15.75" customHeight="1">
      <c r="A147" s="4"/>
      <c r="B147" s="55"/>
      <c r="C147" s="43" t="s">
        <v>81</v>
      </c>
      <c r="D147" s="43" t="str">
        <f>IF(ISERROR(VLOOKUP(C147,Key!$A$2:$B$982,2,FALSE)),"",VLOOKUP(C147,Key!$A$2:$B$982,2,FALSE))</f>
        <v/>
      </c>
      <c r="E147" s="4"/>
      <c r="F147" s="55"/>
      <c r="G147" s="43" t="s">
        <v>81</v>
      </c>
      <c r="H147" s="43" t="str">
        <f>IF(ISERROR(VLOOKUP(G147,Key!$A$2:$B$982,2,FALSE)),"",VLOOKUP(G147,Key!$A$2:$B$982,2,FALSE))</f>
        <v/>
      </c>
      <c r="I147" s="4"/>
      <c r="J147" s="55"/>
      <c r="K147" s="43" t="s">
        <v>81</v>
      </c>
      <c r="L147" s="43" t="str">
        <f>IF(ISERROR(VLOOKUP(K147,Key!$A$2:$B$982,2,FALSE)),"",VLOOKUP(K147,Key!$A$2:$B$982,2,FALSE))</f>
        <v/>
      </c>
      <c r="M147" s="4">
        <v>134.0</v>
      </c>
      <c r="N147" s="55">
        <f>(ROUND((M147-0.5)/233*809+0.5,0)-0.5)/809*Calculator!$AD$2</f>
        <v>65.13349853</v>
      </c>
      <c r="O147" s="61">
        <v>142.0</v>
      </c>
      <c r="P147" s="43" t="str">
        <f>IF(ISERROR(VLOOKUP(O147,Key!$A$2:$B$982,2,FALSE)),"",VLOOKUP(O147,Key!$A$2:$B$982,2,FALSE))</f>
        <v>`(|\</v>
      </c>
    </row>
    <row r="148" ht="15.75" customHeight="1">
      <c r="A148" s="4"/>
      <c r="B148" s="55"/>
      <c r="C148" s="43" t="s">
        <v>81</v>
      </c>
      <c r="D148" s="43" t="str">
        <f>IF(ISERROR(VLOOKUP(C148,Key!$A$2:$B$982,2,FALSE)),"",VLOOKUP(C148,Key!$A$2:$B$982,2,FALSE))</f>
        <v/>
      </c>
      <c r="E148" s="4"/>
      <c r="F148" s="55"/>
      <c r="G148" s="43" t="s">
        <v>81</v>
      </c>
      <c r="H148" s="43" t="str">
        <f>IF(ISERROR(VLOOKUP(G148,Key!$A$2:$B$982,2,FALSE)),"",VLOOKUP(G148,Key!$A$2:$B$982,2,FALSE))</f>
        <v/>
      </c>
      <c r="I148" s="4"/>
      <c r="J148" s="55"/>
      <c r="K148" s="43" t="s">
        <v>81</v>
      </c>
      <c r="L148" s="43" t="str">
        <f>IF(ISERROR(VLOOKUP(K148,Key!$A$2:$B$982,2,FALSE)),"",VLOOKUP(K148,Key!$A$2:$B$982,2,FALSE))</f>
        <v/>
      </c>
      <c r="M148" s="4">
        <v>135.0</v>
      </c>
      <c r="N148" s="55">
        <f>(ROUND((M148-0.5)/233*809+0.5,0)-0.5)/809*Calculator!$AD$2</f>
        <v>65.55507457</v>
      </c>
      <c r="O148" s="43">
        <v>143.0</v>
      </c>
      <c r="P148" s="43" t="str">
        <f>IF(ISERROR(VLOOKUP(O148,Key!$A$2:$B$982,2,FALSE)),"",VLOOKUP(O148,Key!$A$2:$B$982,2,FALSE))</f>
        <v>``(|\</v>
      </c>
    </row>
    <row r="149" ht="15.75" customHeight="1">
      <c r="A149" s="4"/>
      <c r="B149" s="55"/>
      <c r="C149" s="43" t="s">
        <v>81</v>
      </c>
      <c r="D149" s="43" t="str">
        <f>IF(ISERROR(VLOOKUP(C149,Key!$A$2:$B$982,2,FALSE)),"",VLOOKUP(C149,Key!$A$2:$B$982,2,FALSE))</f>
        <v/>
      </c>
      <c r="E149" s="4">
        <v>28.0</v>
      </c>
      <c r="F149" s="55">
        <v>66.1171759581626</v>
      </c>
      <c r="G149" s="61">
        <v>146.0</v>
      </c>
      <c r="H149" s="43" t="str">
        <f>IF(ISERROR(VLOOKUP(G149,Key!$A$2:$B$982,2,FALSE)),"",VLOOKUP(G149,Key!$A$2:$B$982,2,FALSE))</f>
        <v>)|\\</v>
      </c>
      <c r="I149" s="4">
        <v>34.0</v>
      </c>
      <c r="J149" s="55">
        <v>66.1171759581626</v>
      </c>
      <c r="K149" s="61">
        <v>146.0</v>
      </c>
      <c r="L149" s="43" t="str">
        <f>IF(ISERROR(VLOOKUP(K149,Key!$A$2:$B$982,2,FALSE)),"",VLOOKUP(K149,Key!$A$2:$B$982,2,FALSE))</f>
        <v>)|\\</v>
      </c>
      <c r="M149" s="4">
        <v>136.0</v>
      </c>
      <c r="N149" s="55">
        <f>(ROUND((M149-0.5)/233*809+0.5,0)-0.5)/809*Calculator!$AD$2</f>
        <v>66.11717596</v>
      </c>
      <c r="O149" s="61">
        <v>144.0</v>
      </c>
      <c r="P149" s="43" t="str">
        <f>IF(ISERROR(VLOOKUP(O149,Key!$A$2:$B$982,2,FALSE)),"",VLOOKUP(O149,Key!$A$2:$B$982,2,FALSE))</f>
        <v>,,)|\\</v>
      </c>
    </row>
    <row r="150" ht="15.75" customHeight="1">
      <c r="A150" s="4"/>
      <c r="B150" s="55"/>
      <c r="C150" s="43" t="s">
        <v>81</v>
      </c>
      <c r="D150" s="43" t="str">
        <f>IF(ISERROR(VLOOKUP(C150,Key!$A$2:$B$982,2,FALSE)),"",VLOOKUP(C150,Key!$A$2:$B$982,2,FALSE))</f>
        <v/>
      </c>
      <c r="E150" s="4"/>
      <c r="F150" s="55"/>
      <c r="G150" s="43" t="s">
        <v>81</v>
      </c>
      <c r="H150" s="43" t="str">
        <f>IF(ISERROR(VLOOKUP(G150,Key!$A$2:$B$982,2,FALSE)),"",VLOOKUP(G150,Key!$A$2:$B$982,2,FALSE))</f>
        <v/>
      </c>
      <c r="I150" s="4"/>
      <c r="J150" s="55"/>
      <c r="K150" s="43" t="s">
        <v>81</v>
      </c>
      <c r="L150" s="43" t="str">
        <f>IF(ISERROR(VLOOKUP(K150,Key!$A$2:$B$982,2,FALSE)),"",VLOOKUP(K150,Key!$A$2:$B$982,2,FALSE))</f>
        <v/>
      </c>
      <c r="M150" s="4">
        <v>137.0</v>
      </c>
      <c r="N150" s="55">
        <f>(ROUND((M150-0.5)/233*809+0.5,0)-0.5)/809*Calculator!$AD$2</f>
        <v>66.538752</v>
      </c>
      <c r="O150" s="61">
        <v>145.0</v>
      </c>
      <c r="P150" s="43" t="str">
        <f>IF(ISERROR(VLOOKUP(O150,Key!$A$2:$B$982,2,FALSE)),"",VLOOKUP(O150,Key!$A$2:$B$982,2,FALSE))</f>
        <v>,)|\\</v>
      </c>
    </row>
    <row r="151" ht="15.75" customHeight="1">
      <c r="A151" s="4"/>
      <c r="B151" s="55"/>
      <c r="C151" s="43" t="s">
        <v>81</v>
      </c>
      <c r="D151" s="43" t="str">
        <f>IF(ISERROR(VLOOKUP(C151,Key!$A$2:$B$982,2,FALSE)),"",VLOOKUP(C151,Key!$A$2:$B$982,2,FALSE))</f>
        <v/>
      </c>
      <c r="E151" s="4"/>
      <c r="F151" s="55"/>
      <c r="G151" s="43" t="s">
        <v>81</v>
      </c>
      <c r="H151" s="43" t="str">
        <f>IF(ISERROR(VLOOKUP(G151,Key!$A$2:$B$982,2,FALSE)),"",VLOOKUP(G151,Key!$A$2:$B$982,2,FALSE))</f>
        <v/>
      </c>
      <c r="I151" s="4"/>
      <c r="J151" s="55"/>
      <c r="K151" s="43" t="s">
        <v>81</v>
      </c>
      <c r="L151" s="43" t="str">
        <f>IF(ISERROR(VLOOKUP(K151,Key!$A$2:$B$982,2,FALSE)),"",VLOOKUP(K151,Key!$A$2:$B$982,2,FALSE))</f>
        <v/>
      </c>
      <c r="M151" s="4">
        <v>138.0</v>
      </c>
      <c r="N151" s="55">
        <f>(ROUND((M151-0.5)/233*809+0.5,0)-0.5)/809*Calculator!$AD$2</f>
        <v>67.10085339</v>
      </c>
      <c r="O151" s="43">
        <v>146.0</v>
      </c>
      <c r="P151" s="43" t="str">
        <f>IF(ISERROR(VLOOKUP(O151,Key!$A$2:$B$982,2,FALSE)),"",VLOOKUP(O151,Key!$A$2:$B$982,2,FALSE))</f>
        <v>)|\\</v>
      </c>
    </row>
    <row r="152" ht="15.75" customHeight="1">
      <c r="A152" s="4"/>
      <c r="B152" s="55"/>
      <c r="C152" s="43" t="s">
        <v>81</v>
      </c>
      <c r="D152" s="43" t="str">
        <f>IF(ISERROR(VLOOKUP(C152,Key!$A$2:$B$982,2,FALSE)),"",VLOOKUP(C152,Key!$A$2:$B$982,2,FALSE))</f>
        <v/>
      </c>
      <c r="E152" s="4"/>
      <c r="F152" s="55"/>
      <c r="G152" s="43" t="s">
        <v>81</v>
      </c>
      <c r="H152" s="43" t="str">
        <f>IF(ISERROR(VLOOKUP(G152,Key!$A$2:$B$982,2,FALSE)),"",VLOOKUP(G152,Key!$A$2:$B$982,2,FALSE))</f>
        <v/>
      </c>
      <c r="I152" s="4"/>
      <c r="J152" s="55"/>
      <c r="K152" s="43" t="s">
        <v>81</v>
      </c>
      <c r="L152" s="43" t="str">
        <f>IF(ISERROR(VLOOKUP(K152,Key!$A$2:$B$982,2,FALSE)),"",VLOOKUP(K152,Key!$A$2:$B$982,2,FALSE))</f>
        <v/>
      </c>
      <c r="M152" s="4">
        <v>139.0</v>
      </c>
      <c r="N152" s="55">
        <f>(ROUND((M152-0.5)/233*809+0.5,0)-0.5)/809*Calculator!$AD$2</f>
        <v>67.52242943</v>
      </c>
      <c r="O152" s="61">
        <v>147.0</v>
      </c>
      <c r="P152" s="43" t="str">
        <f>IF(ISERROR(VLOOKUP(O152,Key!$A$2:$B$982,2,FALSE)),"",VLOOKUP(O152,Key!$A$2:$B$982,2,FALSE))</f>
        <v>`)|\\</v>
      </c>
    </row>
    <row r="153" ht="15.75" customHeight="1">
      <c r="A153" s="4"/>
      <c r="B153" s="55"/>
      <c r="C153" s="43" t="s">
        <v>81</v>
      </c>
      <c r="D153" s="43" t="str">
        <f>IF(ISERROR(VLOOKUP(C153,Key!$A$2:$B$982,2,FALSE)),"",VLOOKUP(C153,Key!$A$2:$B$982,2,FALSE))</f>
        <v/>
      </c>
      <c r="E153" s="4"/>
      <c r="F153" s="55"/>
      <c r="G153" s="43" t="s">
        <v>81</v>
      </c>
      <c r="H153" s="43" t="str">
        <f>IF(ISERROR(VLOOKUP(G153,Key!$A$2:$B$982,2,FALSE)),"",VLOOKUP(G153,Key!$A$2:$B$982,2,FALSE))</f>
        <v/>
      </c>
      <c r="I153" s="4"/>
      <c r="J153" s="55"/>
      <c r="K153" s="43"/>
      <c r="L153" s="43" t="str">
        <f>IF(ISERROR(VLOOKUP(K153,Key!$A$2:$B$982,2,FALSE)),"",VLOOKUP(K153,Key!$A$2:$B$982,2,FALSE))</f>
        <v> </v>
      </c>
      <c r="M153" s="4">
        <v>140.0</v>
      </c>
      <c r="N153" s="55">
        <f>(ROUND((M153-0.5)/233*809+0.5,0)-0.5)/809*Calculator!$AD$2</f>
        <v>68.08453082</v>
      </c>
      <c r="O153" s="61">
        <v>148.0</v>
      </c>
      <c r="P153" s="43" t="str">
        <f>IF(ISERROR(VLOOKUP(O153,Key!$A$2:$B$982,2,FALSE)),"",VLOOKUP(O153,Key!$A$2:$B$982,2,FALSE))</f>
        <v>``)|\\</v>
      </c>
    </row>
    <row r="154" ht="15.75" customHeight="1">
      <c r="A154" s="68"/>
      <c r="B154" s="64">
        <v>68.5725082211804</v>
      </c>
      <c r="C154" s="66"/>
      <c r="D154" s="66"/>
      <c r="E154" s="68"/>
      <c r="F154" s="64">
        <v>68.5725082211804</v>
      </c>
      <c r="G154" s="66"/>
      <c r="H154" s="66"/>
      <c r="I154" s="68"/>
      <c r="J154" s="64">
        <v>68.5725082211804</v>
      </c>
      <c r="K154" s="66"/>
      <c r="L154" s="66"/>
      <c r="M154" s="68"/>
      <c r="N154" s="64">
        <v>68.5725082211804</v>
      </c>
      <c r="O154" s="66"/>
      <c r="P154" s="66"/>
    </row>
  </sheetData>
  <mergeCells count="12">
    <mergeCell ref="A2:C2"/>
    <mergeCell ref="A3:C3"/>
    <mergeCell ref="E3:G3"/>
    <mergeCell ref="I3:K3"/>
    <mergeCell ref="M3:O3"/>
    <mergeCell ref="A1:D1"/>
    <mergeCell ref="E1:H1"/>
    <mergeCell ref="I1:L1"/>
    <mergeCell ref="M1:P1"/>
    <mergeCell ref="E2:G2"/>
    <mergeCell ref="I2:K2"/>
    <mergeCell ref="M2:O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57"/>
    <col customWidth="1" min="2" max="2" width="8.71"/>
    <col customWidth="1" min="3" max="3" width="12.57"/>
    <col customWidth="1" min="4" max="4" width="10.43"/>
    <col customWidth="1" min="5" max="5" width="19.29"/>
    <col customWidth="1" min="6" max="6" width="7.86"/>
  </cols>
  <sheetData>
    <row r="1" ht="15.0" customHeight="1">
      <c r="A1" s="69" t="s">
        <v>66</v>
      </c>
      <c r="B1" s="1" t="s">
        <v>82</v>
      </c>
      <c r="C1" s="1" t="s">
        <v>31</v>
      </c>
      <c r="D1" s="34" t="s">
        <v>28</v>
      </c>
      <c r="E1" s="1" t="s">
        <v>83</v>
      </c>
      <c r="F1" s="1" t="s">
        <v>67</v>
      </c>
    </row>
    <row r="2" ht="15.0" customHeight="1">
      <c r="A2" s="70" t="s">
        <v>84</v>
      </c>
      <c r="B2" s="61" t="s">
        <v>85</v>
      </c>
      <c r="C2" s="2">
        <v>1.0</v>
      </c>
      <c r="D2" s="39">
        <v>1.0</v>
      </c>
      <c r="E2" s="71">
        <f t="shared" ref="E2:E149" si="1">1200*LN($D2/$C2)/LN(2)</f>
        <v>0</v>
      </c>
      <c r="F2" s="2"/>
    </row>
    <row r="3" ht="15.0" customHeight="1">
      <c r="A3" s="70">
        <v>1.0</v>
      </c>
      <c r="B3" s="72" t="s">
        <v>86</v>
      </c>
      <c r="C3" s="2">
        <v>4095.0</v>
      </c>
      <c r="D3" s="39">
        <v>4096.0</v>
      </c>
      <c r="E3" s="71">
        <f t="shared" si="1"/>
        <v>0.422716166</v>
      </c>
      <c r="F3" s="2" t="str">
        <f>VLOOKUP(A3,Key!$A$2:$B$982,2,FALSE)</f>
        <v>`|</v>
      </c>
    </row>
    <row r="4" ht="15.0" customHeight="1">
      <c r="A4" s="70">
        <v>2.0</v>
      </c>
      <c r="B4" s="72" t="s">
        <v>87</v>
      </c>
      <c r="C4" s="2">
        <v>2079.0</v>
      </c>
      <c r="D4" s="39">
        <v>2080.0</v>
      </c>
      <c r="E4" s="71">
        <f t="shared" si="1"/>
        <v>0.8325242041</v>
      </c>
      <c r="F4" s="2" t="str">
        <f>VLOOKUP(A4,Key!$A$2:$B$982,2,FALSE)</f>
        <v>``|</v>
      </c>
    </row>
    <row r="5" ht="15.0" customHeight="1">
      <c r="A5" s="70">
        <v>3.0</v>
      </c>
      <c r="B5" s="72" t="s">
        <v>88</v>
      </c>
      <c r="C5" s="2">
        <v>1215.0</v>
      </c>
      <c r="D5" s="39">
        <v>1216.0</v>
      </c>
      <c r="E5" s="71">
        <f t="shared" si="1"/>
        <v>1.424297941</v>
      </c>
      <c r="F5" s="2" t="str">
        <f>VLOOKUP(A5,Key!$A$2:$B$982,2,FALSE)</f>
        <v>.)|</v>
      </c>
    </row>
    <row r="6" ht="15.0" customHeight="1">
      <c r="A6" s="70">
        <v>4.0</v>
      </c>
      <c r="B6" s="72" t="s">
        <v>89</v>
      </c>
      <c r="C6" s="2">
        <v>32768.0</v>
      </c>
      <c r="D6" s="39">
        <v>32805.0</v>
      </c>
      <c r="E6" s="71">
        <f t="shared" si="1"/>
        <v>1.953720788</v>
      </c>
      <c r="F6" s="2" t="str">
        <f>VLOOKUP(A6,Key!$A$2:$B$982,2,FALSE)</f>
        <v>'|</v>
      </c>
    </row>
    <row r="7" ht="15.0" customHeight="1">
      <c r="A7" s="70">
        <v>5.0</v>
      </c>
      <c r="B7" s="72" t="s">
        <v>90</v>
      </c>
      <c r="C7" s="2">
        <v>728.0</v>
      </c>
      <c r="D7" s="39">
        <v>729.0</v>
      </c>
      <c r="E7" s="71">
        <f t="shared" si="1"/>
        <v>2.376436954</v>
      </c>
      <c r="F7" s="2" t="str">
        <f>VLOOKUP(A7,Key!$A$2:$B$982,2,FALSE)</f>
        <v>`'|</v>
      </c>
    </row>
    <row r="8" ht="15.0" customHeight="1">
      <c r="A8" s="70">
        <v>6.0</v>
      </c>
      <c r="B8" s="72" t="s">
        <v>91</v>
      </c>
      <c r="C8" s="2">
        <v>1120000.0</v>
      </c>
      <c r="D8" s="39">
        <v>1121931.0</v>
      </c>
      <c r="E8" s="71">
        <f t="shared" si="1"/>
        <v>2.982262858</v>
      </c>
      <c r="F8" s="2" t="str">
        <f>VLOOKUP(A8,Key!$A$2:$B$982,2,FALSE)</f>
        <v>,)|</v>
      </c>
    </row>
    <row r="9" ht="15.0" customHeight="1">
      <c r="A9" s="70">
        <v>7.0</v>
      </c>
      <c r="B9" s="72" t="s">
        <v>92</v>
      </c>
      <c r="C9" s="2">
        <v>512.0</v>
      </c>
      <c r="D9" s="39">
        <v>513.0</v>
      </c>
      <c r="E9" s="71">
        <f t="shared" si="1"/>
        <v>3.378018728</v>
      </c>
      <c r="F9" s="2" t="str">
        <f>VLOOKUP(A9,Key!$A$2:$B$982,2,FALSE)</f>
        <v>)|</v>
      </c>
    </row>
    <row r="10" ht="15.0" customHeight="1">
      <c r="A10" s="70">
        <v>8.0</v>
      </c>
      <c r="B10" s="72" t="s">
        <v>93</v>
      </c>
      <c r="C10" s="2">
        <v>440.0</v>
      </c>
      <c r="D10" s="39">
        <v>441.0</v>
      </c>
      <c r="E10" s="71">
        <f t="shared" si="1"/>
        <v>3.930158439</v>
      </c>
      <c r="F10" s="2" t="str">
        <f>VLOOKUP(A10,Key!$A$2:$B$982,2,FALSE)</f>
        <v>`)|</v>
      </c>
    </row>
    <row r="11" ht="15.0" customHeight="1">
      <c r="A11" s="70">
        <v>9.0</v>
      </c>
      <c r="B11" s="72" t="s">
        <v>94</v>
      </c>
      <c r="C11" s="2">
        <v>384.0</v>
      </c>
      <c r="D11" s="39">
        <v>385.0</v>
      </c>
      <c r="E11" s="71">
        <f t="shared" si="1"/>
        <v>4.502561833</v>
      </c>
      <c r="F11" s="2" t="str">
        <f>VLOOKUP(A11,Key!$A$2:$B$982,2,FALSE)</f>
        <v>``)|</v>
      </c>
    </row>
    <row r="12" ht="15.0" customHeight="1">
      <c r="A12" s="70">
        <v>10.0</v>
      </c>
      <c r="B12" s="72" t="s">
        <v>95</v>
      </c>
      <c r="C12" s="2">
        <v>351.0</v>
      </c>
      <c r="D12" s="39">
        <v>352.0</v>
      </c>
      <c r="E12" s="71">
        <f t="shared" si="1"/>
        <v>4.925277999</v>
      </c>
      <c r="F12" s="2" t="str">
        <f>VLOOKUP(A12,Key!$A$2:$B$982,2,FALSE)</f>
        <v>,,|(</v>
      </c>
    </row>
    <row r="13" ht="15.0" customHeight="1">
      <c r="A13" s="70">
        <v>11.0</v>
      </c>
      <c r="B13" s="72" t="s">
        <v>96</v>
      </c>
      <c r="C13" s="2">
        <v>22528.0</v>
      </c>
      <c r="D13" s="39">
        <v>22599.0</v>
      </c>
      <c r="E13" s="71">
        <f t="shared" si="1"/>
        <v>5.447635292</v>
      </c>
      <c r="F13" s="2" t="str">
        <f>VLOOKUP(A13,Key!$A$2:$B$982,2,FALSE)</f>
        <v>,|(</v>
      </c>
    </row>
    <row r="14" ht="15.0" customHeight="1">
      <c r="A14" s="70">
        <v>12.0</v>
      </c>
      <c r="B14" s="72" t="s">
        <v>97</v>
      </c>
      <c r="C14" s="2">
        <v>5103.0</v>
      </c>
      <c r="D14" s="39">
        <v>5120.0</v>
      </c>
      <c r="E14" s="71">
        <f t="shared" si="1"/>
        <v>5.757802203</v>
      </c>
      <c r="F14" s="2" t="str">
        <f>VLOOKUP(A14,Key!$A$2:$B$982,2,FALSE)</f>
        <v>|(</v>
      </c>
    </row>
    <row r="15" ht="15.0" customHeight="1">
      <c r="A15" s="70">
        <v>13.0</v>
      </c>
      <c r="B15" s="72" t="s">
        <v>98</v>
      </c>
      <c r="C15" s="2">
        <v>10935.0</v>
      </c>
      <c r="D15" s="39">
        <v>10976.0</v>
      </c>
      <c r="E15" s="71">
        <f t="shared" si="1"/>
        <v>6.478999485</v>
      </c>
      <c r="F15" s="2" t="str">
        <f>VLOOKUP(A15,Key!$A$2:$B$982,2,FALSE)</f>
        <v>`|(</v>
      </c>
    </row>
    <row r="16" ht="15.0" customHeight="1">
      <c r="A16" s="70">
        <v>14.0</v>
      </c>
      <c r="B16" s="72" t="s">
        <v>99</v>
      </c>
      <c r="C16" s="2">
        <v>255.0</v>
      </c>
      <c r="D16" s="39">
        <v>256.0</v>
      </c>
      <c r="E16" s="71">
        <f t="shared" si="1"/>
        <v>6.775875769</v>
      </c>
      <c r="F16" s="2" t="str">
        <f>VLOOKUP(A16,Key!$A$2:$B$982,2,FALSE)</f>
        <v>.~|</v>
      </c>
    </row>
    <row r="17" ht="15.0" customHeight="1">
      <c r="A17" s="70">
        <v>15.0</v>
      </c>
      <c r="B17" s="72" t="s">
        <v>100</v>
      </c>
      <c r="C17" s="2">
        <v>19600.0</v>
      </c>
      <c r="D17" s="39">
        <v>19683.0</v>
      </c>
      <c r="E17" s="71">
        <f t="shared" si="1"/>
        <v>7.315767121</v>
      </c>
      <c r="F17" s="2" t="str">
        <f>VLOOKUP(A17,Key!$A$2:$B$982,2,FALSE)</f>
        <v>,'|(</v>
      </c>
    </row>
    <row r="18" ht="15.0" customHeight="1">
      <c r="A18" s="70">
        <v>16.0</v>
      </c>
      <c r="B18" s="72" t="s">
        <v>101</v>
      </c>
      <c r="C18" s="2">
        <v>224.0</v>
      </c>
      <c r="D18" s="39">
        <v>225.0</v>
      </c>
      <c r="E18" s="71">
        <f t="shared" si="1"/>
        <v>7.711522991</v>
      </c>
      <c r="F18" s="2" t="str">
        <f>VLOOKUP(A18,Key!$A$2:$B$982,2,FALSE)</f>
        <v>'|(</v>
      </c>
    </row>
    <row r="19" ht="15.0" customHeight="1">
      <c r="A19" s="70">
        <v>17.0</v>
      </c>
      <c r="B19" s="72" t="s">
        <v>102</v>
      </c>
      <c r="C19" s="2">
        <v>1024.0</v>
      </c>
      <c r="D19" s="39">
        <v>1029.0</v>
      </c>
      <c r="E19" s="71">
        <f t="shared" si="1"/>
        <v>8.432720273</v>
      </c>
      <c r="F19" s="2" t="str">
        <f>VLOOKUP(A19,Key!$A$2:$B$982,2,FALSE)</f>
        <v>,~|</v>
      </c>
    </row>
    <row r="20" ht="15.0" customHeight="1">
      <c r="A20" s="70">
        <v>18.0</v>
      </c>
      <c r="B20" s="72" t="s">
        <v>103</v>
      </c>
      <c r="C20" s="2">
        <v>2176.0</v>
      </c>
      <c r="D20" s="39">
        <v>2187.0</v>
      </c>
      <c r="E20" s="71">
        <f t="shared" si="1"/>
        <v>8.729596557</v>
      </c>
      <c r="F20" s="2" t="str">
        <f>VLOOKUP(A20,Key!$A$2:$B$982,2,FALSE)</f>
        <v>~|</v>
      </c>
    </row>
    <row r="21" ht="15.0" customHeight="1">
      <c r="A21" s="70">
        <v>19.0</v>
      </c>
      <c r="B21" s="72" t="s">
        <v>104</v>
      </c>
      <c r="C21" s="2">
        <v>131072.0</v>
      </c>
      <c r="D21" s="39">
        <v>131769.0</v>
      </c>
      <c r="E21" s="71">
        <f t="shared" si="1"/>
        <v>9.18177119</v>
      </c>
      <c r="F21" s="2" t="str">
        <f>VLOOKUP(A21,Key!$A$2:$B$982,2,FALSE)</f>
        <v>,)|(</v>
      </c>
    </row>
    <row r="22" ht="15.0" customHeight="1">
      <c r="A22" s="70">
        <v>20.0</v>
      </c>
      <c r="B22" s="72" t="s">
        <v>105</v>
      </c>
      <c r="C22" s="2">
        <v>891.0</v>
      </c>
      <c r="D22" s="39">
        <v>896.0</v>
      </c>
      <c r="E22" s="71">
        <f t="shared" si="1"/>
        <v>9.687960643</v>
      </c>
      <c r="F22" s="2" t="str">
        <f>VLOOKUP(A22,Key!$A$2:$B$982,2,FALSE)</f>
        <v>)|(</v>
      </c>
    </row>
    <row r="23" ht="15.0" customHeight="1">
      <c r="A23" s="70">
        <v>21.0</v>
      </c>
      <c r="B23" s="72" t="s">
        <v>106</v>
      </c>
      <c r="C23" s="2">
        <v>2187.0</v>
      </c>
      <c r="D23" s="39">
        <v>2200.0</v>
      </c>
      <c r="E23" s="71">
        <f t="shared" si="1"/>
        <v>10.26036404</v>
      </c>
      <c r="F23" s="2" t="str">
        <f>VLOOKUP(A23,Key!$A$2:$B$982,2,FALSE)</f>
        <v>`)|(</v>
      </c>
    </row>
    <row r="24" ht="15.0" customHeight="1">
      <c r="A24" s="70">
        <v>22.0</v>
      </c>
      <c r="B24" s="72" t="s">
        <v>107</v>
      </c>
      <c r="C24" s="2">
        <v>106496.0</v>
      </c>
      <c r="D24" s="39">
        <v>107163.0</v>
      </c>
      <c r="E24" s="71">
        <f t="shared" si="1"/>
        <v>10.80915723</v>
      </c>
      <c r="F24" s="2" t="str">
        <f>VLOOKUP(A24,Key!$A$2:$B$982,2,FALSE)</f>
        <v>``)|(</v>
      </c>
    </row>
    <row r="25" ht="15.0" customHeight="1">
      <c r="A25" s="70">
        <v>23.0</v>
      </c>
      <c r="B25" s="72" t="s">
        <v>108</v>
      </c>
      <c r="C25" s="2">
        <v>2083725.0</v>
      </c>
      <c r="D25" s="39">
        <v>2097152.0</v>
      </c>
      <c r="E25" s="71">
        <f t="shared" si="1"/>
        <v>11.11984854</v>
      </c>
      <c r="F25" s="2" t="str">
        <f>VLOOKUP(A25,Key!$A$2:$B$982,2,FALSE)</f>
        <v>,')|(</v>
      </c>
    </row>
    <row r="26" ht="15.0" customHeight="1">
      <c r="A26" s="70">
        <v>24.0</v>
      </c>
      <c r="B26" s="72" t="s">
        <v>109</v>
      </c>
      <c r="C26" s="2">
        <v>2816.0</v>
      </c>
      <c r="D26" s="39">
        <v>2835.0</v>
      </c>
      <c r="E26" s="71">
        <f t="shared" si="1"/>
        <v>11.64168143</v>
      </c>
      <c r="F26" s="2" t="str">
        <f>VLOOKUP(A26,Key!$A$2:$B$982,2,FALSE)</f>
        <v>')|(</v>
      </c>
    </row>
    <row r="27" ht="15.0" customHeight="1">
      <c r="A27" s="70">
        <v>25.0</v>
      </c>
      <c r="B27" s="72" t="s">
        <v>110</v>
      </c>
      <c r="C27" s="2">
        <v>143.0</v>
      </c>
      <c r="D27" s="39">
        <v>144.0</v>
      </c>
      <c r="E27" s="71">
        <f t="shared" si="1"/>
        <v>12.0643976</v>
      </c>
      <c r="F27" s="2" t="str">
        <f>VLOOKUP(A27,Key!$A$2:$B$982,2,FALSE)</f>
        <v>)~|</v>
      </c>
    </row>
    <row r="28" ht="15.0" customHeight="1">
      <c r="A28" s="70">
        <v>26.0</v>
      </c>
      <c r="B28" s="72" t="s">
        <v>111</v>
      </c>
      <c r="C28" s="2">
        <v>135.0</v>
      </c>
      <c r="D28" s="39">
        <v>136.0</v>
      </c>
      <c r="E28" s="71">
        <f t="shared" si="1"/>
        <v>12.77669304</v>
      </c>
      <c r="F28" s="2" t="str">
        <f>VLOOKUP(A28,Key!$A$2:$B$982,2,FALSE)</f>
        <v>.~|(</v>
      </c>
    </row>
    <row r="29" ht="15.0" customHeight="1">
      <c r="A29" s="70">
        <v>27.0</v>
      </c>
      <c r="B29" s="72" t="s">
        <v>112</v>
      </c>
      <c r="C29" s="2">
        <v>5589.0</v>
      </c>
      <c r="D29" s="39">
        <v>5632.0</v>
      </c>
      <c r="E29" s="71">
        <f t="shared" si="1"/>
        <v>13.26859077</v>
      </c>
      <c r="F29" s="2" t="str">
        <f>VLOOKUP(A29,Key!$A$2:$B$982,2,FALSE)</f>
        <v>`.~|(</v>
      </c>
    </row>
    <row r="30" ht="15.0" customHeight="1">
      <c r="A30" s="70">
        <v>28.0</v>
      </c>
      <c r="B30" s="72" t="s">
        <v>113</v>
      </c>
      <c r="C30" s="2">
        <v>125.0</v>
      </c>
      <c r="D30" s="39">
        <v>126.0</v>
      </c>
      <c r="E30" s="71">
        <f t="shared" si="1"/>
        <v>13.79476661</v>
      </c>
      <c r="F30" s="2" t="str">
        <f>VLOOKUP(A30,Key!$A$2:$B$982,2,FALSE)</f>
        <v>,,~|(</v>
      </c>
    </row>
    <row r="31" ht="15.0" customHeight="1">
      <c r="A31" s="70">
        <v>29.0</v>
      </c>
      <c r="B31" s="72" t="s">
        <v>114</v>
      </c>
      <c r="C31" s="2">
        <v>243.0</v>
      </c>
      <c r="D31" s="39">
        <v>245.0</v>
      </c>
      <c r="E31" s="71">
        <f t="shared" si="1"/>
        <v>14.19052248</v>
      </c>
      <c r="F31" s="2" t="str">
        <f>VLOOKUP(A31,Key!$A$2:$B$982,2,FALSE)</f>
        <v>,~|(</v>
      </c>
    </row>
    <row r="32" ht="15.0" customHeight="1">
      <c r="A32" s="70">
        <v>30.0</v>
      </c>
      <c r="B32" s="72" t="s">
        <v>115</v>
      </c>
      <c r="C32" s="2">
        <v>4096.0</v>
      </c>
      <c r="D32" s="39">
        <v>4131.0</v>
      </c>
      <c r="E32" s="71">
        <f t="shared" si="1"/>
        <v>14.73041383</v>
      </c>
      <c r="F32" s="2" t="str">
        <f>VLOOKUP(A32,Key!$A$2:$B$982,2,FALSE)</f>
        <v>~|(</v>
      </c>
    </row>
    <row r="33" ht="15.0" customHeight="1">
      <c r="A33" s="70">
        <v>31.0</v>
      </c>
      <c r="B33" s="72" t="s">
        <v>116</v>
      </c>
      <c r="C33" s="2">
        <v>567.0</v>
      </c>
      <c r="D33" s="39">
        <v>572.0</v>
      </c>
      <c r="E33" s="71">
        <f t="shared" si="1"/>
        <v>15.1996942</v>
      </c>
      <c r="F33" s="2" t="str">
        <f>VLOOKUP(A33,Key!$A$2:$B$982,2,FALSE)</f>
        <v>`~|(</v>
      </c>
    </row>
    <row r="34" ht="15.0" customHeight="1">
      <c r="A34" s="70">
        <v>32.0</v>
      </c>
      <c r="B34" s="72" t="s">
        <v>117</v>
      </c>
      <c r="C34" s="2">
        <v>409600.0</v>
      </c>
      <c r="D34" s="39">
        <v>413343.0</v>
      </c>
      <c r="E34" s="71">
        <f t="shared" si="1"/>
        <v>15.74848739</v>
      </c>
      <c r="F34" s="2" t="str">
        <f>VLOOKUP(A34,Key!$A$2:$B$982,2,FALSE)</f>
        <v>,,|~</v>
      </c>
    </row>
    <row r="35" ht="15.0" customHeight="1">
      <c r="A35" s="70">
        <v>33.0</v>
      </c>
      <c r="B35" s="72" t="s">
        <v>118</v>
      </c>
      <c r="C35" s="2">
        <v>32768.0</v>
      </c>
      <c r="D35" s="39">
        <v>33075.0</v>
      </c>
      <c r="E35" s="71">
        <f t="shared" si="1"/>
        <v>16.14424326</v>
      </c>
      <c r="F35" s="2" t="str">
        <f>VLOOKUP(A35,Key!$A$2:$B$982,2,FALSE)</f>
        <v>,|~</v>
      </c>
    </row>
    <row r="36" ht="15.0" customHeight="1">
      <c r="A36" s="70">
        <v>34.0</v>
      </c>
      <c r="B36" s="72" t="s">
        <v>119</v>
      </c>
      <c r="C36" s="2">
        <v>729.0</v>
      </c>
      <c r="D36" s="39">
        <v>736.0</v>
      </c>
      <c r="E36" s="71">
        <f t="shared" si="1"/>
        <v>16.54434208</v>
      </c>
      <c r="F36" s="2" t="str">
        <f>VLOOKUP(A36,Key!$A$2:$B$982,2,FALSE)</f>
        <v>|~</v>
      </c>
    </row>
    <row r="37" ht="15.0" customHeight="1">
      <c r="A37" s="70">
        <v>35.0</v>
      </c>
      <c r="B37" s="72" t="s">
        <v>120</v>
      </c>
      <c r="C37" s="2">
        <v>507.0</v>
      </c>
      <c r="D37" s="39">
        <v>512.0</v>
      </c>
      <c r="E37" s="71">
        <f t="shared" si="1"/>
        <v>16.9896756</v>
      </c>
      <c r="F37" s="2" t="str">
        <f>VLOOKUP(A37,Key!$A$2:$B$982,2,FALSE)</f>
        <v>`|~</v>
      </c>
    </row>
    <row r="38" ht="15.0" customHeight="1">
      <c r="A38" s="70">
        <v>36.0</v>
      </c>
      <c r="B38" s="72" t="s">
        <v>121</v>
      </c>
      <c r="C38" s="2">
        <v>98.0</v>
      </c>
      <c r="D38" s="39">
        <v>99.0</v>
      </c>
      <c r="E38" s="71">
        <f t="shared" si="1"/>
        <v>17.57613116</v>
      </c>
      <c r="F38" s="2" t="str">
        <f>VLOOKUP(A38,Key!$A$2:$B$982,2,FALSE)</f>
        <v>~~|</v>
      </c>
    </row>
    <row r="39" ht="15.0" customHeight="1">
      <c r="A39" s="70">
        <v>37.0</v>
      </c>
      <c r="B39" s="72" t="s">
        <v>122</v>
      </c>
      <c r="C39" s="2">
        <v>7936.0</v>
      </c>
      <c r="D39" s="39">
        <v>8019.0</v>
      </c>
      <c r="E39" s="71">
        <f t="shared" si="1"/>
        <v>18.01237509</v>
      </c>
      <c r="F39" s="2" t="str">
        <f>VLOOKUP(A39,Key!$A$2:$B$982,2,FALSE)</f>
        <v>`~~|</v>
      </c>
    </row>
    <row r="40" ht="15.0" customHeight="1">
      <c r="A40" s="70">
        <v>38.0</v>
      </c>
      <c r="B40" s="72" t="s">
        <v>123</v>
      </c>
      <c r="C40" s="2">
        <v>137781.0</v>
      </c>
      <c r="D40" s="39">
        <v>139264.0</v>
      </c>
      <c r="E40" s="71">
        <f t="shared" si="1"/>
        <v>18.53449524</v>
      </c>
      <c r="F40" s="2" t="str">
        <f>VLOOKUP(A40,Key!$A$2:$B$982,2,FALSE)</f>
        <v>``~~|</v>
      </c>
    </row>
    <row r="41" ht="15.0" customHeight="1">
      <c r="A41" s="70">
        <v>39.0</v>
      </c>
      <c r="B41" s="72" t="s">
        <v>124</v>
      </c>
      <c r="C41" s="2">
        <v>90.0</v>
      </c>
      <c r="D41" s="39">
        <v>91.0</v>
      </c>
      <c r="E41" s="71">
        <f t="shared" si="1"/>
        <v>19.12985264</v>
      </c>
      <c r="F41" s="2" t="str">
        <f>VLOOKUP(A41,Key!$A$2:$B$982,2,FALSE)</f>
        <v>,./|</v>
      </c>
    </row>
    <row r="42" ht="15.0" customHeight="1">
      <c r="A42" s="70">
        <v>40.0</v>
      </c>
      <c r="B42" s="72" t="s">
        <v>125</v>
      </c>
      <c r="C42" s="2">
        <v>2025.0</v>
      </c>
      <c r="D42" s="39">
        <v>2048.0</v>
      </c>
      <c r="E42" s="71">
        <f t="shared" si="1"/>
        <v>19.55256881</v>
      </c>
      <c r="F42" s="2" t="str">
        <f>VLOOKUP(A42,Key!$A$2:$B$982,2,FALSE)</f>
        <v>./|</v>
      </c>
    </row>
    <row r="43" ht="15.0" customHeight="1">
      <c r="A43" s="70">
        <v>41.0</v>
      </c>
      <c r="B43" s="72" t="s">
        <v>126</v>
      </c>
      <c r="C43" s="2">
        <v>19456.0</v>
      </c>
      <c r="D43" s="39">
        <v>19683.0</v>
      </c>
      <c r="E43" s="71">
        <f t="shared" si="1"/>
        <v>20.08199166</v>
      </c>
      <c r="F43" s="2" t="str">
        <f>VLOOKUP(A43,Key!$A$2:$B$982,2,FALSE)</f>
        <v>)|~</v>
      </c>
    </row>
    <row r="44" ht="15.0" customHeight="1">
      <c r="A44" s="70">
        <v>42.0</v>
      </c>
      <c r="B44" s="72" t="s">
        <v>127</v>
      </c>
      <c r="C44" s="2">
        <v>253.0</v>
      </c>
      <c r="D44" s="39">
        <v>256.0</v>
      </c>
      <c r="E44" s="71">
        <f t="shared" si="1"/>
        <v>20.40771037</v>
      </c>
      <c r="F44" s="2" t="str">
        <f>VLOOKUP(A44,Key!$A$2:$B$982,2,FALSE)</f>
        <v>,,/|</v>
      </c>
    </row>
    <row r="45" ht="15.0" customHeight="1">
      <c r="A45" s="70">
        <v>43.0</v>
      </c>
      <c r="B45" s="72" t="s">
        <v>128</v>
      </c>
      <c r="C45" s="2">
        <v>65536.0</v>
      </c>
      <c r="D45" s="39">
        <v>66339.0</v>
      </c>
      <c r="E45" s="71">
        <f t="shared" si="1"/>
        <v>21.08357343</v>
      </c>
      <c r="F45" s="2" t="str">
        <f>VLOOKUP(A45,Key!$A$2:$B$982,2,FALSE)</f>
        <v>,/|</v>
      </c>
    </row>
    <row r="46" ht="15.0" customHeight="1">
      <c r="A46" s="70">
        <v>44.0</v>
      </c>
      <c r="B46" s="72" t="s">
        <v>129</v>
      </c>
      <c r="C46" s="2">
        <v>80.0</v>
      </c>
      <c r="D46" s="39">
        <v>81.0</v>
      </c>
      <c r="E46" s="71">
        <f t="shared" si="1"/>
        <v>21.5062896</v>
      </c>
      <c r="F46" s="2" t="str">
        <f>VLOOKUP(A46,Key!$A$2:$B$982,2,FALSE)</f>
        <v>/|</v>
      </c>
    </row>
    <row r="47" ht="15.0" customHeight="1">
      <c r="A47" s="70">
        <v>45.0</v>
      </c>
      <c r="B47" s="72" t="s">
        <v>130</v>
      </c>
      <c r="C47" s="2">
        <v>864.0</v>
      </c>
      <c r="D47" s="39">
        <v>875.0</v>
      </c>
      <c r="E47" s="71">
        <f t="shared" si="1"/>
        <v>21.90204547</v>
      </c>
      <c r="F47" s="2" t="str">
        <f>VLOOKUP(A47,Key!$A$2:$B$982,2,FALSE)</f>
        <v>`/|</v>
      </c>
    </row>
    <row r="48" ht="15.0" customHeight="1">
      <c r="A48" s="70">
        <v>46.0</v>
      </c>
      <c r="B48" s="72" t="s">
        <v>131</v>
      </c>
      <c r="C48" s="2">
        <v>3159.0</v>
      </c>
      <c r="D48" s="39">
        <v>3200.0</v>
      </c>
      <c r="E48" s="71">
        <f t="shared" si="1"/>
        <v>22.32476163</v>
      </c>
      <c r="F48" s="2" t="str">
        <f>VLOOKUP(A48,Key!$A$2:$B$982,2,FALSE)</f>
        <v>``/|</v>
      </c>
    </row>
    <row r="49" ht="15.0" customHeight="1">
      <c r="A49" s="70">
        <v>47.0</v>
      </c>
      <c r="B49" s="72" t="s">
        <v>132</v>
      </c>
      <c r="C49" s="2">
        <v>75.0</v>
      </c>
      <c r="D49" s="39">
        <v>76.0</v>
      </c>
      <c r="E49" s="71">
        <f t="shared" si="1"/>
        <v>22.93058754</v>
      </c>
      <c r="F49" s="2" t="str">
        <f>VLOOKUP(A49,Key!$A$2:$B$982,2,FALSE)</f>
        <v>.)/|</v>
      </c>
    </row>
    <row r="50" ht="15.0" customHeight="1">
      <c r="A50" s="70">
        <v>48.0</v>
      </c>
      <c r="B50" s="72" t="s">
        <v>133</v>
      </c>
      <c r="C50" s="2">
        <v>524288.0</v>
      </c>
      <c r="D50" s="39">
        <v>531441.0</v>
      </c>
      <c r="E50" s="71">
        <f t="shared" si="1"/>
        <v>23.46001038</v>
      </c>
      <c r="F50" s="2" t="str">
        <f>VLOOKUP(A50,Key!$A$2:$B$982,2,FALSE)</f>
        <v>'/|</v>
      </c>
    </row>
    <row r="51" ht="15.0" customHeight="1">
      <c r="A51" s="70">
        <v>49.0</v>
      </c>
      <c r="B51" s="72" t="s">
        <v>134</v>
      </c>
      <c r="C51" s="2">
        <v>1048576.0</v>
      </c>
      <c r="D51" s="39">
        <v>1063125.0</v>
      </c>
      <c r="E51" s="71">
        <f t="shared" si="1"/>
        <v>23.85576626</v>
      </c>
      <c r="F51" s="2" t="str">
        <f>VLOOKUP(A51,Key!$A$2:$B$982,2,FALSE)</f>
        <v>`'/|</v>
      </c>
    </row>
    <row r="52" ht="15.0" customHeight="1">
      <c r="A52" s="70">
        <v>50.0</v>
      </c>
      <c r="B52" s="72" t="s">
        <v>135</v>
      </c>
      <c r="C52" s="2">
        <v>1215.0</v>
      </c>
      <c r="D52" s="39">
        <v>1232.0</v>
      </c>
      <c r="E52" s="71">
        <f t="shared" si="1"/>
        <v>24.05513064</v>
      </c>
      <c r="F52" s="2" t="str">
        <f>VLOOKUP(A52,Key!$A$2:$B$982,2,FALSE)</f>
        <v>,,)/|</v>
      </c>
    </row>
    <row r="53" ht="15.0" customHeight="1">
      <c r="A53" s="70">
        <v>51.0</v>
      </c>
      <c r="B53" s="72" t="s">
        <v>136</v>
      </c>
      <c r="C53" s="2">
        <v>3328.0</v>
      </c>
      <c r="D53" s="39">
        <v>3375.0</v>
      </c>
      <c r="E53" s="71">
        <f t="shared" si="1"/>
        <v>24.27848242</v>
      </c>
      <c r="F53" s="2" t="str">
        <f>VLOOKUP(A53,Key!$A$2:$B$982,2,FALSE)</f>
        <v>,)/|</v>
      </c>
    </row>
    <row r="54" ht="15.0" customHeight="1">
      <c r="A54" s="70">
        <v>52.0</v>
      </c>
      <c r="B54" s="72" t="s">
        <v>137</v>
      </c>
      <c r="C54" s="2">
        <v>40960.0</v>
      </c>
      <c r="D54" s="39">
        <v>41553.0</v>
      </c>
      <c r="E54" s="71">
        <f t="shared" si="1"/>
        <v>24.88430833</v>
      </c>
      <c r="F54" s="2" t="str">
        <f>VLOOKUP(A54,Key!$A$2:$B$982,2,FALSE)</f>
        <v>)/|</v>
      </c>
    </row>
    <row r="55" ht="15.0" customHeight="1">
      <c r="A55" s="70">
        <v>53.0</v>
      </c>
      <c r="B55" s="72" t="s">
        <v>138</v>
      </c>
      <c r="C55" s="2">
        <v>6561.0</v>
      </c>
      <c r="D55" s="39">
        <v>6656.0</v>
      </c>
      <c r="E55" s="71">
        <f t="shared" si="1"/>
        <v>24.88765485</v>
      </c>
      <c r="F55" s="2" t="str">
        <f>VLOOKUP(A55,Key!$A$2:$B$982,2,FALSE)</f>
        <v>,.|)</v>
      </c>
    </row>
    <row r="56" ht="15.0" customHeight="1">
      <c r="A56" s="70">
        <v>54.0</v>
      </c>
      <c r="B56" s="72" t="s">
        <v>139</v>
      </c>
      <c r="C56" s="2">
        <v>2066715.0</v>
      </c>
      <c r="D56" s="39">
        <v>2097152.0</v>
      </c>
      <c r="E56" s="71">
        <f t="shared" si="1"/>
        <v>25.31037101</v>
      </c>
      <c r="F56" s="2" t="str">
        <f>VLOOKUP(A56,Key!$A$2:$B$982,2,FALSE)</f>
        <v>.|)</v>
      </c>
    </row>
    <row r="57" ht="15.0" customHeight="1">
      <c r="A57" s="70">
        <v>55.0</v>
      </c>
      <c r="B57" s="72" t="s">
        <v>140</v>
      </c>
      <c r="C57" s="2">
        <v>2048.0</v>
      </c>
      <c r="D57" s="39">
        <v>2079.0</v>
      </c>
      <c r="E57" s="71">
        <f t="shared" si="1"/>
        <v>26.00885143</v>
      </c>
      <c r="F57" s="2" t="str">
        <f>VLOOKUP(A57,Key!$A$2:$B$982,2,FALSE)</f>
        <v>`.|)</v>
      </c>
    </row>
    <row r="58" ht="15.0" customHeight="1">
      <c r="A58" s="70">
        <v>56.0</v>
      </c>
      <c r="B58" s="72" t="s">
        <v>141</v>
      </c>
      <c r="C58" s="2">
        <v>65.0</v>
      </c>
      <c r="D58" s="39">
        <v>66.0</v>
      </c>
      <c r="E58" s="71">
        <f t="shared" si="1"/>
        <v>26.4315676</v>
      </c>
      <c r="F58" s="2" t="str">
        <f>VLOOKUP(A58,Key!$A$2:$B$982,2,FALSE)</f>
        <v>,,|)</v>
      </c>
    </row>
    <row r="59" ht="15.0" customHeight="1">
      <c r="A59" s="70">
        <v>57.0</v>
      </c>
      <c r="B59" s="72" t="s">
        <v>142</v>
      </c>
      <c r="C59" s="2">
        <v>64.0</v>
      </c>
      <c r="D59" s="39">
        <v>65.0</v>
      </c>
      <c r="E59" s="71">
        <f t="shared" si="1"/>
        <v>26.84137563</v>
      </c>
      <c r="F59" s="2" t="str">
        <f>VLOOKUP(A59,Key!$A$2:$B$982,2,FALSE)</f>
        <v>,|)</v>
      </c>
    </row>
    <row r="60" ht="15.75" customHeight="1">
      <c r="A60" s="70">
        <v>58.0</v>
      </c>
      <c r="B60" s="72" t="s">
        <v>143</v>
      </c>
      <c r="C60" s="2">
        <v>63.0</v>
      </c>
      <c r="D60" s="39">
        <v>64.0</v>
      </c>
      <c r="E60" s="71">
        <f t="shared" si="1"/>
        <v>27.2640918</v>
      </c>
      <c r="F60" s="2" t="str">
        <f>VLOOKUP(A60,Key!$A$2:$B$982,2,FALSE)</f>
        <v>|)</v>
      </c>
    </row>
    <row r="61" ht="15.75" customHeight="1">
      <c r="A61" s="70">
        <v>59.0</v>
      </c>
      <c r="B61" s="72" t="s">
        <v>144</v>
      </c>
      <c r="C61" s="2">
        <v>19683.0</v>
      </c>
      <c r="D61" s="39">
        <v>20000.0</v>
      </c>
      <c r="E61" s="71">
        <f t="shared" si="1"/>
        <v>27.65984767</v>
      </c>
      <c r="F61" s="2" t="str">
        <f>VLOOKUP(A61,Key!$A$2:$B$982,2,FALSE)</f>
        <v>`|)</v>
      </c>
    </row>
    <row r="62" ht="15.75" customHeight="1">
      <c r="A62" s="70">
        <v>60.0</v>
      </c>
      <c r="B62" s="72" t="s">
        <v>145</v>
      </c>
      <c r="C62" s="2">
        <v>212992.0</v>
      </c>
      <c r="D62" s="39">
        <v>216513.0</v>
      </c>
      <c r="E62" s="71">
        <f t="shared" si="1"/>
        <v>28.38528838</v>
      </c>
      <c r="F62" s="2" t="str">
        <f>VLOOKUP(A62,Key!$A$2:$B$982,2,FALSE)</f>
        <v>``|)</v>
      </c>
    </row>
    <row r="63" ht="15.75" customHeight="1">
      <c r="A63" s="70">
        <v>61.0</v>
      </c>
      <c r="B63" s="72" t="s">
        <v>146</v>
      </c>
      <c r="C63" s="2">
        <v>2097152.0</v>
      </c>
      <c r="D63" s="39">
        <v>2132325.0</v>
      </c>
      <c r="E63" s="71">
        <f t="shared" si="1"/>
        <v>28.79509642</v>
      </c>
      <c r="F63" s="2" t="str">
        <f>VLOOKUP(A63,Key!$A$2:$B$982,2,FALSE)</f>
        <v>,'|)</v>
      </c>
    </row>
    <row r="64" ht="15.75" customHeight="1">
      <c r="A64" s="70">
        <v>62.0</v>
      </c>
      <c r="B64" s="72" t="s">
        <v>147</v>
      </c>
      <c r="C64" s="2">
        <v>3584.0</v>
      </c>
      <c r="D64" s="39">
        <v>3645.0</v>
      </c>
      <c r="E64" s="71">
        <f t="shared" si="1"/>
        <v>29.21781259</v>
      </c>
      <c r="F64" s="2" t="str">
        <f>VLOOKUP(A64,Key!$A$2:$B$982,2,FALSE)</f>
        <v>'|)</v>
      </c>
    </row>
    <row r="65" ht="15.75" customHeight="1">
      <c r="A65" s="70">
        <v>63.0</v>
      </c>
      <c r="B65" s="72" t="s">
        <v>148</v>
      </c>
      <c r="C65" s="2">
        <v>3072.0</v>
      </c>
      <c r="D65" s="39">
        <v>3125.0</v>
      </c>
      <c r="E65" s="71">
        <f t="shared" si="1"/>
        <v>29.61356846</v>
      </c>
      <c r="F65" s="2" t="str">
        <f>VLOOKUP(A65,Key!$A$2:$B$982,2,FALSE)</f>
        <v>`'|)</v>
      </c>
    </row>
    <row r="66" ht="15.75" customHeight="1">
      <c r="A66" s="70">
        <v>64.0</v>
      </c>
      <c r="B66" s="72" t="s">
        <v>149</v>
      </c>
      <c r="C66" s="2">
        <v>2673.0</v>
      </c>
      <c r="D66" s="39">
        <v>2720.0</v>
      </c>
      <c r="E66" s="71">
        <f t="shared" si="1"/>
        <v>30.17617667</v>
      </c>
      <c r="F66" s="2" t="str">
        <f>VLOOKUP(A66,Key!$A$2:$B$982,2,FALSE)</f>
        <v>,)|)</v>
      </c>
    </row>
    <row r="67" ht="15.75" customHeight="1">
      <c r="A67" s="70">
        <v>65.0</v>
      </c>
      <c r="B67" s="72" t="s">
        <v>150</v>
      </c>
      <c r="C67" s="2">
        <v>56.0</v>
      </c>
      <c r="D67" s="39">
        <v>57.0</v>
      </c>
      <c r="E67" s="71">
        <f t="shared" si="1"/>
        <v>30.64211053</v>
      </c>
      <c r="F67" s="2" t="str">
        <f>VLOOKUP(A67,Key!$A$2:$B$982,2,FALSE)</f>
        <v>)|)</v>
      </c>
    </row>
    <row r="68" ht="15.75" customHeight="1">
      <c r="A68" s="70">
        <v>66.0</v>
      </c>
      <c r="B68" s="72" t="s">
        <v>151</v>
      </c>
      <c r="C68" s="2">
        <v>55.0</v>
      </c>
      <c r="D68" s="39">
        <v>56.0</v>
      </c>
      <c r="E68" s="71">
        <f t="shared" si="1"/>
        <v>31.19425024</v>
      </c>
      <c r="F68" s="2" t="str">
        <f>VLOOKUP(A68,Key!$A$2:$B$982,2,FALSE)</f>
        <v>.(|</v>
      </c>
    </row>
    <row r="69" ht="15.75" customHeight="1">
      <c r="A69" s="70">
        <v>67.0</v>
      </c>
      <c r="B69" s="72" t="s">
        <v>152</v>
      </c>
      <c r="C69" s="2">
        <v>54.0</v>
      </c>
      <c r="D69" s="39">
        <v>55.0</v>
      </c>
      <c r="E69" s="71">
        <f t="shared" si="1"/>
        <v>31.76665363</v>
      </c>
      <c r="F69" s="2" t="str">
        <f>VLOOKUP(A69,Key!$A$2:$B$982,2,FALSE)</f>
        <v>|\</v>
      </c>
    </row>
    <row r="70" ht="15.75" customHeight="1">
      <c r="A70" s="70">
        <v>68.0</v>
      </c>
      <c r="B70" s="72" t="s">
        <v>153</v>
      </c>
      <c r="C70" s="2">
        <v>22113.0</v>
      </c>
      <c r="D70" s="39">
        <v>22528.0</v>
      </c>
      <c r="E70" s="71">
        <f t="shared" si="1"/>
        <v>32.1893698</v>
      </c>
      <c r="F70" s="2" t="str">
        <f>VLOOKUP(A70,Key!$A$2:$B$982,2,FALSE)</f>
        <v>`|\</v>
      </c>
    </row>
    <row r="71" ht="15.75" customHeight="1">
      <c r="A71" s="70">
        <v>69.0</v>
      </c>
      <c r="B71" s="72" t="s">
        <v>154</v>
      </c>
      <c r="C71" s="2">
        <v>368.0</v>
      </c>
      <c r="D71" s="39">
        <v>375.0</v>
      </c>
      <c r="E71" s="71">
        <f t="shared" si="1"/>
        <v>32.62179519</v>
      </c>
      <c r="F71" s="2" t="str">
        <f>VLOOKUP(A71,Key!$A$2:$B$982,2,FALSE)</f>
        <v>,(|</v>
      </c>
    </row>
    <row r="72" ht="15.75" customHeight="1">
      <c r="A72" s="70">
        <v>70.0</v>
      </c>
      <c r="B72" s="72" t="s">
        <v>155</v>
      </c>
      <c r="C72" s="2">
        <v>45056.0</v>
      </c>
      <c r="D72" s="39">
        <v>45927.0</v>
      </c>
      <c r="E72" s="71">
        <f t="shared" si="1"/>
        <v>33.14797103</v>
      </c>
      <c r="F72" s="2" t="str">
        <f>VLOOKUP(A72,Key!$A$2:$B$982,2,FALSE)</f>
        <v>(|</v>
      </c>
    </row>
    <row r="73" ht="15.75" customHeight="1">
      <c r="A73" s="70">
        <v>71.0</v>
      </c>
      <c r="B73" s="72" t="s">
        <v>156</v>
      </c>
      <c r="C73" s="2">
        <v>51.0</v>
      </c>
      <c r="D73" s="39">
        <v>52.0</v>
      </c>
      <c r="E73" s="71">
        <f t="shared" si="1"/>
        <v>33.6172514</v>
      </c>
      <c r="F73" s="2" t="str">
        <f>VLOOKUP(A73,Key!$A$2:$B$982,2,FALSE)</f>
        <v>`(|</v>
      </c>
    </row>
    <row r="74" ht="15.75" customHeight="1">
      <c r="A74" s="70">
        <v>72.0</v>
      </c>
      <c r="B74" s="72" t="s">
        <v>157</v>
      </c>
      <c r="C74" s="2">
        <v>50.0</v>
      </c>
      <c r="D74" s="39">
        <v>51.0</v>
      </c>
      <c r="E74" s="71">
        <f t="shared" si="1"/>
        <v>34.28298264</v>
      </c>
      <c r="F74" s="2" t="str">
        <f>VLOOKUP(A74,Key!$A$2:$B$982,2,FALSE)</f>
        <v>``(|</v>
      </c>
    </row>
    <row r="75" ht="15.75" customHeight="1">
      <c r="A75" s="70">
        <v>73.0</v>
      </c>
      <c r="B75" s="72" t="s">
        <v>158</v>
      </c>
      <c r="C75" s="2">
        <v>247.0</v>
      </c>
      <c r="D75" s="39">
        <v>252.0</v>
      </c>
      <c r="E75" s="71">
        <f t="shared" si="1"/>
        <v>34.6952303</v>
      </c>
      <c r="F75" s="2" t="str">
        <f>VLOOKUP(A75,Key!$A$2:$B$982,2,FALSE)</f>
        <v>,'(|</v>
      </c>
    </row>
    <row r="76" ht="15.75" customHeight="1">
      <c r="A76" s="70">
        <v>74.0</v>
      </c>
      <c r="B76" s="72" t="s">
        <v>159</v>
      </c>
      <c r="C76" s="2">
        <v>49.0</v>
      </c>
      <c r="D76" s="39">
        <v>50.0</v>
      </c>
      <c r="E76" s="71">
        <f t="shared" si="1"/>
        <v>34.97561479</v>
      </c>
      <c r="F76" s="2" t="str">
        <f>VLOOKUP(A76,Key!$A$2:$B$982,2,FALSE)</f>
        <v>'(|</v>
      </c>
    </row>
    <row r="77" ht="15.75" customHeight="1">
      <c r="A77" s="70">
        <v>75.0</v>
      </c>
      <c r="B77" s="72" t="s">
        <v>160</v>
      </c>
      <c r="C77" s="2">
        <v>243.0</v>
      </c>
      <c r="D77" s="39">
        <v>248.0</v>
      </c>
      <c r="E77" s="71">
        <f t="shared" si="1"/>
        <v>35.26056814</v>
      </c>
      <c r="F77" s="2" t="str">
        <f>VLOOKUP(A77,Key!$A$2:$B$982,2,FALSE)</f>
        <v>,~|)</v>
      </c>
    </row>
    <row r="78" ht="15.75" customHeight="1">
      <c r="A78" s="70">
        <v>76.0</v>
      </c>
      <c r="B78" s="72" t="s">
        <v>161</v>
      </c>
      <c r="C78" s="2">
        <v>48.0</v>
      </c>
      <c r="D78" s="39">
        <v>49.0</v>
      </c>
      <c r="E78" s="71">
        <f t="shared" si="1"/>
        <v>35.69681207</v>
      </c>
      <c r="F78" s="2" t="str">
        <f>VLOOKUP(A78,Key!$A$2:$B$982,2,FALSE)</f>
        <v>~|)</v>
      </c>
    </row>
    <row r="79" ht="15.75" customHeight="1">
      <c r="A79" s="70">
        <v>77.0</v>
      </c>
      <c r="B79" s="72" t="s">
        <v>162</v>
      </c>
      <c r="C79" s="2">
        <v>327680.0</v>
      </c>
      <c r="D79" s="39">
        <v>334611.0</v>
      </c>
      <c r="E79" s="71">
        <f t="shared" si="1"/>
        <v>36.23670342</v>
      </c>
      <c r="F79" s="2" t="str">
        <f>VLOOKUP(A79,Key!$A$2:$B$982,2,FALSE)</f>
        <v>`~|)</v>
      </c>
    </row>
    <row r="80" ht="15.75" customHeight="1">
      <c r="A80" s="73">
        <v>78.0</v>
      </c>
      <c r="B80" s="72" t="s">
        <v>163</v>
      </c>
      <c r="C80" s="2">
        <v>23552.0</v>
      </c>
      <c r="D80" s="39">
        <v>24057.0</v>
      </c>
      <c r="E80" s="71">
        <f t="shared" si="1"/>
        <v>36.72860115</v>
      </c>
      <c r="F80" s="2" t="str">
        <f>VLOOKUP(A80,Key!$A$2:$B$982,2,FALSE)</f>
        <v>,.(|(</v>
      </c>
    </row>
    <row r="81" ht="15.75" customHeight="1">
      <c r="A81" s="70">
        <v>79.0</v>
      </c>
      <c r="B81" s="72" t="s">
        <v>164</v>
      </c>
      <c r="C81" s="2">
        <v>8019.0</v>
      </c>
      <c r="D81" s="39">
        <v>8192.0</v>
      </c>
      <c r="E81" s="71">
        <f t="shared" si="1"/>
        <v>36.95205244</v>
      </c>
      <c r="F81" s="2" t="str">
        <f>VLOOKUP(A81,Key!$A$2:$B$982,2,FALSE)</f>
        <v>.(|(</v>
      </c>
    </row>
    <row r="82" ht="15.75" customHeight="1">
      <c r="A82" s="70">
        <v>80.0</v>
      </c>
      <c r="B82" s="72" t="s">
        <v>165</v>
      </c>
      <c r="C82" s="2">
        <v>524288.0</v>
      </c>
      <c r="D82" s="39">
        <v>535815.0</v>
      </c>
      <c r="E82" s="71">
        <f t="shared" si="1"/>
        <v>37.65053286</v>
      </c>
      <c r="F82" s="2" t="str">
        <f>VLOOKUP(A82,Key!$A$2:$B$982,2,FALSE)</f>
        <v>'~|)</v>
      </c>
    </row>
    <row r="83" ht="15.75" customHeight="1">
      <c r="A83" s="73">
        <v>81.0</v>
      </c>
      <c r="B83" s="72" t="s">
        <v>166</v>
      </c>
      <c r="C83" s="2">
        <v>45.0</v>
      </c>
      <c r="D83" s="39">
        <v>46.0</v>
      </c>
      <c r="E83" s="71">
        <f t="shared" si="1"/>
        <v>38.05063167</v>
      </c>
      <c r="F83" s="2" t="str">
        <f>VLOOKUP(A83,Key!$A$2:$B$982,2,FALSE)</f>
        <v>/|~</v>
      </c>
    </row>
    <row r="84" ht="15.75" customHeight="1">
      <c r="A84" s="70">
        <v>82.0</v>
      </c>
      <c r="B84" s="72" t="s">
        <v>167</v>
      </c>
      <c r="C84" s="2">
        <v>1664.0</v>
      </c>
      <c r="D84" s="39">
        <v>1701.0</v>
      </c>
      <c r="E84" s="71">
        <f t="shared" si="1"/>
        <v>38.07324903</v>
      </c>
      <c r="F84" s="2" t="str">
        <f>VLOOKUP(A84,Key!$A$2:$B$982,2,FALSE)</f>
        <v>,,(|(</v>
      </c>
    </row>
    <row r="85" ht="15.75" customHeight="1">
      <c r="A85" s="70">
        <v>83.0</v>
      </c>
      <c r="B85" s="72" t="s">
        <v>168</v>
      </c>
      <c r="C85" s="2">
        <v>1377.0</v>
      </c>
      <c r="D85" s="39">
        <v>1408.0</v>
      </c>
      <c r="E85" s="71">
        <f t="shared" si="1"/>
        <v>38.5425294</v>
      </c>
      <c r="F85" s="2" t="str">
        <f>VLOOKUP(A85,Key!$A$2:$B$982,2,FALSE)</f>
        <v>,(|(</v>
      </c>
    </row>
    <row r="86" ht="15.75" customHeight="1">
      <c r="A86" s="73">
        <v>84.0</v>
      </c>
      <c r="B86" s="72" t="s">
        <v>169</v>
      </c>
      <c r="C86" s="2">
        <v>44.0</v>
      </c>
      <c r="D86" s="39">
        <v>45.0</v>
      </c>
      <c r="E86" s="71">
        <f t="shared" si="1"/>
        <v>38.90577323</v>
      </c>
      <c r="F86" s="2" t="str">
        <f>VLOOKUP(A86,Key!$A$2:$B$982,2,FALSE)</f>
        <v>(|(</v>
      </c>
    </row>
    <row r="87" ht="15.75" customHeight="1">
      <c r="A87" s="70">
        <v>85.0</v>
      </c>
      <c r="B87" s="72" t="s">
        <v>170</v>
      </c>
      <c r="C87" s="2">
        <v>1001.0</v>
      </c>
      <c r="D87" s="39">
        <v>1024.0</v>
      </c>
      <c r="E87" s="71">
        <f t="shared" si="1"/>
        <v>39.3284894</v>
      </c>
      <c r="F87" s="2" t="str">
        <f>VLOOKUP(A87,Key!$A$2:$B$982,2,FALSE)</f>
        <v>`(|(</v>
      </c>
    </row>
    <row r="88" ht="15.75" customHeight="1">
      <c r="A88" s="70">
        <v>86.0</v>
      </c>
      <c r="B88" s="72" t="s">
        <v>171</v>
      </c>
      <c r="C88" s="2">
        <v>16384.0</v>
      </c>
      <c r="D88" s="39">
        <v>16767.0</v>
      </c>
      <c r="E88" s="71">
        <f t="shared" si="1"/>
        <v>40.00435246</v>
      </c>
      <c r="F88" s="2" t="str">
        <f>VLOOKUP(A88,Key!$A$2:$B$982,2,FALSE)</f>
        <v>~|\</v>
      </c>
    </row>
    <row r="89" ht="15.75" customHeight="1">
      <c r="A89" s="73">
        <v>87.0</v>
      </c>
      <c r="B89" s="72" t="s">
        <v>172</v>
      </c>
      <c r="C89" s="2">
        <v>800.0</v>
      </c>
      <c r="D89" s="39">
        <v>819.0</v>
      </c>
      <c r="E89" s="71">
        <f t="shared" si="1"/>
        <v>40.63614224</v>
      </c>
      <c r="F89" s="2" t="str">
        <f>VLOOKUP(A89,Key!$A$2:$B$982,2,FALSE)</f>
        <v>,.//|</v>
      </c>
    </row>
    <row r="90" ht="15.75" customHeight="1">
      <c r="A90" s="70">
        <v>88.0</v>
      </c>
      <c r="B90" s="72" t="s">
        <v>173</v>
      </c>
      <c r="C90" s="2">
        <v>125.0</v>
      </c>
      <c r="D90" s="39">
        <v>128.0</v>
      </c>
      <c r="E90" s="71">
        <f t="shared" si="1"/>
        <v>41.05885841</v>
      </c>
      <c r="F90" s="2" t="str">
        <f>VLOOKUP(A90,Key!$A$2:$B$982,2,FALSE)</f>
        <v>.//|</v>
      </c>
    </row>
    <row r="91" ht="15.75" customHeight="1">
      <c r="A91" s="70">
        <v>89.0</v>
      </c>
      <c r="B91" s="72" t="s">
        <v>174</v>
      </c>
      <c r="C91" s="2">
        <v>2187.0</v>
      </c>
      <c r="D91" s="39">
        <v>2240.0</v>
      </c>
      <c r="E91" s="71">
        <f t="shared" si="1"/>
        <v>41.45461428</v>
      </c>
      <c r="F91" s="2" t="str">
        <f>VLOOKUP(A91,Key!$A$2:$B$982,2,FALSE)</f>
        <v>`.//|</v>
      </c>
    </row>
    <row r="92" ht="15.75" customHeight="1">
      <c r="A92" s="73">
        <v>90.0</v>
      </c>
      <c r="B92" s="72" t="s">
        <v>175</v>
      </c>
      <c r="C92" s="2">
        <v>448.0</v>
      </c>
      <c r="D92" s="39">
        <v>459.0</v>
      </c>
      <c r="E92" s="71">
        <f t="shared" si="1"/>
        <v>41.99450563</v>
      </c>
      <c r="F92" s="2" t="str">
        <f>VLOOKUP(A92,Key!$A$2:$B$982,2,FALSE)</f>
        <v>,,//|</v>
      </c>
    </row>
    <row r="93" ht="15.75" customHeight="1">
      <c r="A93" s="70">
        <v>91.0</v>
      </c>
      <c r="B93" s="72" t="s">
        <v>176</v>
      </c>
      <c r="C93" s="2">
        <v>5242880.0</v>
      </c>
      <c r="D93" s="39">
        <v>5373459.0</v>
      </c>
      <c r="E93" s="71">
        <f t="shared" si="1"/>
        <v>42.58986303</v>
      </c>
      <c r="F93" s="2" t="str">
        <f>VLOOKUP(A93,Key!$A$2:$B$982,2,FALSE)</f>
        <v>,//|</v>
      </c>
    </row>
    <row r="94" ht="15.75" customHeight="1">
      <c r="A94" s="70">
        <v>92.0</v>
      </c>
      <c r="B94" s="72" t="s">
        <v>177</v>
      </c>
      <c r="C94" s="2">
        <v>6400.0</v>
      </c>
      <c r="D94" s="39">
        <v>6561.0</v>
      </c>
      <c r="E94" s="71">
        <f t="shared" si="1"/>
        <v>43.01257919</v>
      </c>
      <c r="F94" s="2" t="str">
        <f>VLOOKUP(A94,Key!$A$2:$B$982,2,FALSE)</f>
        <v>//|</v>
      </c>
    </row>
    <row r="95" ht="15.75" customHeight="1">
      <c r="A95" s="73">
        <v>93.0</v>
      </c>
      <c r="B95" s="72" t="s">
        <v>178</v>
      </c>
      <c r="C95" s="2">
        <v>512.0</v>
      </c>
      <c r="D95" s="39">
        <v>525.0</v>
      </c>
      <c r="E95" s="71">
        <f t="shared" si="1"/>
        <v>43.40833506</v>
      </c>
      <c r="F95" s="2" t="str">
        <f>VLOOKUP(A95,Key!$A$2:$B$982,2,FALSE)</f>
        <v>`//|</v>
      </c>
    </row>
    <row r="96" ht="15.75" customHeight="1">
      <c r="A96" s="70">
        <v>94.0</v>
      </c>
      <c r="B96" s="72" t="s">
        <v>179</v>
      </c>
      <c r="C96" s="2">
        <v>39.0</v>
      </c>
      <c r="D96" s="39">
        <v>40.0</v>
      </c>
      <c r="E96" s="71">
        <f t="shared" si="1"/>
        <v>43.83105123</v>
      </c>
      <c r="F96" s="2" t="str">
        <f>VLOOKUP(A96,Key!$A$2:$B$982,2,FALSE)</f>
        <v>``//|</v>
      </c>
    </row>
    <row r="97" ht="15.75" customHeight="1">
      <c r="A97" s="70">
        <v>95.0</v>
      </c>
      <c r="B97" s="72" t="s">
        <v>180</v>
      </c>
      <c r="C97" s="2">
        <v>34816.0</v>
      </c>
      <c r="D97" s="39">
        <v>35721.0</v>
      </c>
      <c r="E97" s="71">
        <f t="shared" si="1"/>
        <v>44.42640863</v>
      </c>
      <c r="F97" s="2" t="str">
        <f>VLOOKUP(A97,Key!$A$2:$B$982,2,FALSE)</f>
        <v>,'//|</v>
      </c>
    </row>
    <row r="98" ht="15.75" customHeight="1">
      <c r="A98" s="73">
        <v>96.0</v>
      </c>
      <c r="B98" s="72" t="s">
        <v>181</v>
      </c>
      <c r="C98" s="2">
        <v>38.0</v>
      </c>
      <c r="D98" s="39">
        <v>39.0</v>
      </c>
      <c r="E98" s="71">
        <f t="shared" si="1"/>
        <v>44.9696465</v>
      </c>
      <c r="F98" s="2" t="str">
        <f>VLOOKUP(A98,Key!$A$2:$B$982,2,FALSE)</f>
        <v>'//|</v>
      </c>
    </row>
    <row r="99" ht="15.75" customHeight="1">
      <c r="A99" s="70">
        <v>97.0</v>
      </c>
      <c r="B99" s="72" t="s">
        <v>182</v>
      </c>
      <c r="C99" s="2">
        <v>75.0</v>
      </c>
      <c r="D99" s="39">
        <v>77.0</v>
      </c>
      <c r="E99" s="71">
        <f t="shared" si="1"/>
        <v>45.56142024</v>
      </c>
      <c r="F99" s="2" t="str">
        <f>VLOOKUP(A99,Key!$A$2:$B$982,2,FALSE)</f>
        <v>,,)//|</v>
      </c>
    </row>
    <row r="100" ht="15.75" customHeight="1">
      <c r="A100" s="70">
        <v>98.0</v>
      </c>
      <c r="B100" s="72" t="s">
        <v>183</v>
      </c>
      <c r="C100" s="2">
        <v>53248.0</v>
      </c>
      <c r="D100" s="39">
        <v>54675.0</v>
      </c>
      <c r="E100" s="71">
        <f t="shared" si="1"/>
        <v>45.78477202</v>
      </c>
      <c r="F100" s="2" t="str">
        <f>VLOOKUP(A100,Key!$A$2:$B$982,2,FALSE)</f>
        <v>,)//|</v>
      </c>
    </row>
    <row r="101" ht="15.75" customHeight="1">
      <c r="A101" s="73">
        <v>99.0</v>
      </c>
      <c r="B101" s="72" t="s">
        <v>184</v>
      </c>
      <c r="C101" s="2">
        <v>405.0</v>
      </c>
      <c r="D101" s="39">
        <v>416.0</v>
      </c>
      <c r="E101" s="71">
        <f t="shared" si="1"/>
        <v>46.39394444</v>
      </c>
      <c r="F101" s="2" t="str">
        <f>VLOOKUP(A101,Key!$A$2:$B$982,2,FALSE)</f>
        <v>)//|</v>
      </c>
    </row>
    <row r="102" ht="15.75" customHeight="1">
      <c r="A102" s="70">
        <v>100.0</v>
      </c>
      <c r="B102" s="72" t="s">
        <v>185</v>
      </c>
      <c r="C102" s="2">
        <v>127575.0</v>
      </c>
      <c r="D102" s="39">
        <v>131072.0</v>
      </c>
      <c r="E102" s="71">
        <f t="shared" si="1"/>
        <v>46.81666061</v>
      </c>
      <c r="F102" s="2" t="str">
        <f>VLOOKUP(A102,Key!$A$2:$B$982,2,FALSE)</f>
        <v>`)//|</v>
      </c>
    </row>
    <row r="103" ht="15.75" customHeight="1">
      <c r="A103" s="70">
        <v>101.0</v>
      </c>
      <c r="B103" s="72" t="s">
        <v>186</v>
      </c>
      <c r="C103" s="2">
        <v>36.0</v>
      </c>
      <c r="D103" s="39">
        <v>37.0</v>
      </c>
      <c r="E103" s="71">
        <f t="shared" si="1"/>
        <v>47.43403702</v>
      </c>
      <c r="F103" s="2" t="str">
        <f>VLOOKUP(A103,Key!$A$2:$B$982,2,FALSE)</f>
        <v>``)//|</v>
      </c>
    </row>
    <row r="104" ht="15.75" customHeight="1">
      <c r="A104" s="73">
        <v>102.0</v>
      </c>
      <c r="B104" s="72" t="s">
        <v>187</v>
      </c>
      <c r="C104" s="2">
        <v>18200.0</v>
      </c>
      <c r="D104" s="39">
        <v>18711.0</v>
      </c>
      <c r="E104" s="71">
        <f t="shared" si="1"/>
        <v>47.93785719</v>
      </c>
      <c r="F104" s="2" t="str">
        <f>VLOOKUP(A104,Key!$A$2:$B$982,2,FALSE)</f>
        <v>,,/|)</v>
      </c>
    </row>
    <row r="105" ht="15.75" customHeight="1">
      <c r="A105" s="70">
        <v>103.0</v>
      </c>
      <c r="B105" s="72" t="s">
        <v>188</v>
      </c>
      <c r="C105" s="2">
        <v>1024.0</v>
      </c>
      <c r="D105" s="39">
        <v>1053.0</v>
      </c>
      <c r="E105" s="71">
        <f t="shared" si="1"/>
        <v>48.34766523</v>
      </c>
      <c r="F105" s="2" t="str">
        <f>VLOOKUP(A105,Key!$A$2:$B$982,2,FALSE)</f>
        <v>,/|)</v>
      </c>
    </row>
    <row r="106" ht="15.75" customHeight="1">
      <c r="A106" s="70">
        <v>104.0</v>
      </c>
      <c r="B106" s="72" t="s">
        <v>189</v>
      </c>
      <c r="C106" s="2">
        <v>35.0</v>
      </c>
      <c r="D106" s="39">
        <v>36.0</v>
      </c>
      <c r="E106" s="71">
        <f t="shared" si="1"/>
        <v>48.7703814</v>
      </c>
      <c r="F106" s="2" t="str">
        <f>VLOOKUP(A106,Key!$A$2:$B$982,2,FALSE)</f>
        <v>/|)</v>
      </c>
    </row>
    <row r="107" ht="15.75" customHeight="1">
      <c r="A107" s="73">
        <v>105.0</v>
      </c>
      <c r="B107" s="72" t="s">
        <v>190</v>
      </c>
      <c r="C107" s="2">
        <v>243.0</v>
      </c>
      <c r="D107" s="39">
        <v>250.0</v>
      </c>
      <c r="E107" s="71">
        <f t="shared" si="1"/>
        <v>49.16613727</v>
      </c>
      <c r="F107" s="2" t="str">
        <f>VLOOKUP(A107,Key!$A$2:$B$982,2,FALSE)</f>
        <v>`/|)</v>
      </c>
    </row>
    <row r="108" ht="15.75" customHeight="1">
      <c r="A108" s="70">
        <v>106.0</v>
      </c>
      <c r="B108" s="72" t="s">
        <v>191</v>
      </c>
      <c r="C108" s="2">
        <v>171.0</v>
      </c>
      <c r="D108" s="39">
        <v>176.0</v>
      </c>
      <c r="E108" s="71">
        <f t="shared" si="1"/>
        <v>49.8949245</v>
      </c>
      <c r="F108" s="2" t="str">
        <f>VLOOKUP(A108,Key!$A$2:$B$982,2,FALSE)</f>
        <v>(|~</v>
      </c>
    </row>
    <row r="109" ht="15.75" customHeight="1">
      <c r="A109" s="70">
        <v>107.0</v>
      </c>
      <c r="B109" s="72" t="s">
        <v>192</v>
      </c>
      <c r="C109" s="2">
        <v>3.3554432E7</v>
      </c>
      <c r="D109" s="39">
        <v>3.4543665E7</v>
      </c>
      <c r="E109" s="71">
        <f t="shared" si="1"/>
        <v>50.30138602</v>
      </c>
      <c r="F109" s="2" t="str">
        <f>VLOOKUP(A109,Key!$A$2:$B$982,2,FALSE)</f>
        <v>,'/|)</v>
      </c>
    </row>
    <row r="110" ht="15.75" customHeight="1">
      <c r="A110" s="73">
        <v>108.0</v>
      </c>
      <c r="B110" s="72" t="s">
        <v>193</v>
      </c>
      <c r="C110" s="2">
        <v>57344.0</v>
      </c>
      <c r="D110" s="39">
        <v>59049.0</v>
      </c>
      <c r="E110" s="71">
        <f t="shared" si="1"/>
        <v>50.72410218</v>
      </c>
      <c r="F110" s="2" t="str">
        <f>VLOOKUP(A110,Key!$A$2:$B$982,2,FALSE)</f>
        <v>'/|)</v>
      </c>
    </row>
    <row r="111" ht="15.75" customHeight="1">
      <c r="A111" s="70">
        <v>109.0</v>
      </c>
      <c r="B111" s="72" t="s">
        <v>194</v>
      </c>
      <c r="C111" s="2">
        <v>16384.0</v>
      </c>
      <c r="D111" s="39">
        <v>16875.0</v>
      </c>
      <c r="E111" s="71">
        <f t="shared" si="1"/>
        <v>51.11985806</v>
      </c>
      <c r="F111" s="2" t="str">
        <f>VLOOKUP(A111,Key!$A$2:$B$982,2,FALSE)</f>
        <v>`'/|)</v>
      </c>
    </row>
    <row r="112" ht="15.75" customHeight="1">
      <c r="A112" s="70">
        <v>110.0</v>
      </c>
      <c r="B112" s="72" t="s">
        <v>195</v>
      </c>
      <c r="C112" s="2">
        <v>10935.0</v>
      </c>
      <c r="D112" s="39">
        <v>11264.0</v>
      </c>
      <c r="E112" s="71">
        <f t="shared" si="1"/>
        <v>51.31922244</v>
      </c>
      <c r="F112" s="2" t="str">
        <f>VLOOKUP(A112,Key!$A$2:$B$982,2,FALSE)</f>
        <v>./|\</v>
      </c>
    </row>
    <row r="113" ht="15.75" customHeight="1">
      <c r="A113" s="73">
        <v>111.0</v>
      </c>
      <c r="B113" s="72" t="s">
        <v>196</v>
      </c>
      <c r="C113" s="2">
        <v>33.0</v>
      </c>
      <c r="D113" s="39">
        <v>34.0</v>
      </c>
      <c r="E113" s="71">
        <f t="shared" si="1"/>
        <v>51.68246627</v>
      </c>
      <c r="F113" s="2" t="str">
        <f>VLOOKUP(A113,Key!$A$2:$B$982,2,FALSE)</f>
        <v>`./|\</v>
      </c>
    </row>
    <row r="114" ht="15.75" customHeight="1">
      <c r="A114" s="70">
        <v>112.0</v>
      </c>
      <c r="B114" s="72" t="s">
        <v>197</v>
      </c>
      <c r="C114" s="2">
        <v>621.0</v>
      </c>
      <c r="D114" s="39">
        <v>640.0</v>
      </c>
      <c r="E114" s="71">
        <f t="shared" si="1"/>
        <v>52.174364</v>
      </c>
      <c r="F114" s="2" t="str">
        <f>VLOOKUP(A114,Key!$A$2:$B$982,2,FALSE)</f>
        <v>,,/|\</v>
      </c>
    </row>
    <row r="115" ht="15.75" customHeight="1">
      <c r="A115" s="70">
        <v>113.0</v>
      </c>
      <c r="B115" s="72" t="s">
        <v>198</v>
      </c>
      <c r="C115" s="2">
        <v>550.0</v>
      </c>
      <c r="D115" s="39">
        <v>567.0</v>
      </c>
      <c r="E115" s="71">
        <f t="shared" si="1"/>
        <v>52.70053984</v>
      </c>
      <c r="F115" s="2" t="str">
        <f>VLOOKUP(A115,Key!$A$2:$B$982,2,FALSE)</f>
        <v>,/|\</v>
      </c>
    </row>
    <row r="116" ht="15.75" customHeight="1">
      <c r="A116" s="73">
        <v>114.0</v>
      </c>
      <c r="B116" s="72" t="s">
        <v>199</v>
      </c>
      <c r="C116" s="2">
        <v>32.0</v>
      </c>
      <c r="D116" s="39">
        <v>33.0</v>
      </c>
      <c r="E116" s="71">
        <f t="shared" si="1"/>
        <v>53.27294323</v>
      </c>
      <c r="F116" s="2" t="str">
        <f>VLOOKUP(A116,Key!$A$2:$B$982,2,FALSE)</f>
        <v>/|\</v>
      </c>
    </row>
    <row r="117" ht="15.75" customHeight="1">
      <c r="A117" s="70">
        <v>115.0</v>
      </c>
      <c r="B117" s="72" t="s">
        <v>200</v>
      </c>
      <c r="C117" s="2">
        <v>180224.0</v>
      </c>
      <c r="D117" s="39">
        <v>185895.0</v>
      </c>
      <c r="E117" s="71">
        <f t="shared" si="1"/>
        <v>53.63618706</v>
      </c>
      <c r="F117" s="2" t="str">
        <f>VLOOKUP(A117,Key!$A$2:$B$982,2,FALSE)</f>
        <v>`/|\</v>
      </c>
    </row>
    <row r="118" ht="15.75" customHeight="1">
      <c r="A118" s="70">
        <v>116.0</v>
      </c>
      <c r="B118" s="72" t="s">
        <v>201</v>
      </c>
      <c r="C118" s="2">
        <v>63.0</v>
      </c>
      <c r="D118" s="39">
        <v>65.0</v>
      </c>
      <c r="E118" s="71">
        <f t="shared" si="1"/>
        <v>54.10546743</v>
      </c>
      <c r="F118" s="2" t="str">
        <f>VLOOKUP(A118,Key!$A$2:$B$982,2,FALSE)</f>
        <v>,(/|</v>
      </c>
    </row>
    <row r="119" ht="15.75" customHeight="1">
      <c r="A119" s="73">
        <v>117.0</v>
      </c>
      <c r="B119" s="72" t="s">
        <v>202</v>
      </c>
      <c r="C119" s="2">
        <v>3969.0</v>
      </c>
      <c r="D119" s="39">
        <v>4096.0</v>
      </c>
      <c r="E119" s="71">
        <f t="shared" si="1"/>
        <v>54.5281836</v>
      </c>
      <c r="F119" s="2" t="str">
        <f>VLOOKUP(A119,Key!$A$2:$B$982,2,FALSE)</f>
        <v>(/|</v>
      </c>
    </row>
    <row r="120" ht="15.75" customHeight="1">
      <c r="A120" s="70">
        <v>118.0</v>
      </c>
      <c r="B120" s="72" t="s">
        <v>203</v>
      </c>
      <c r="C120" s="2">
        <v>31.0</v>
      </c>
      <c r="D120" s="39">
        <v>32.0</v>
      </c>
      <c r="E120" s="71">
        <f t="shared" si="1"/>
        <v>54.96442754</v>
      </c>
      <c r="F120" s="2" t="str">
        <f>VLOOKUP(A120,Key!$A$2:$B$982,2,FALSE)</f>
        <v>`(/|</v>
      </c>
    </row>
    <row r="121" ht="15.75" customHeight="1">
      <c r="A121" s="70">
        <v>119.0</v>
      </c>
      <c r="B121" s="72" t="s">
        <v>204</v>
      </c>
      <c r="C121" s="2">
        <v>1048576.0</v>
      </c>
      <c r="D121" s="39">
        <v>1082565.0</v>
      </c>
      <c r="E121" s="71">
        <f t="shared" si="1"/>
        <v>55.22666402</v>
      </c>
      <c r="F121" s="2" t="str">
        <f>VLOOKUP(A121,Key!$A$2:$B$982,2,FALSE)</f>
        <v>'/|\</v>
      </c>
    </row>
    <row r="122" ht="15.75" customHeight="1">
      <c r="A122" s="73">
        <v>120.0</v>
      </c>
      <c r="B122" s="72" t="s">
        <v>205</v>
      </c>
      <c r="C122" s="2">
        <v>23296.0</v>
      </c>
      <c r="D122" s="39">
        <v>24057.0</v>
      </c>
      <c r="E122" s="71">
        <f t="shared" si="1"/>
        <v>55.64938018</v>
      </c>
      <c r="F122" s="2" t="str">
        <f>VLOOKUP(A122,Key!$A$2:$B$982,2,FALSE)</f>
        <v>`'/|\</v>
      </c>
    </row>
    <row r="123" ht="15.75" customHeight="1">
      <c r="A123" s="70">
        <v>121.0</v>
      </c>
      <c r="B123" s="72" t="s">
        <v>206</v>
      </c>
      <c r="C123" s="2">
        <v>576.0</v>
      </c>
      <c r="D123" s="39">
        <v>595.0</v>
      </c>
      <c r="E123" s="71">
        <f t="shared" si="1"/>
        <v>56.1850281</v>
      </c>
      <c r="F123" s="2" t="str">
        <f>VLOOKUP(A123,Key!$A$2:$B$982,2,FALSE)</f>
        <v>,)/|\</v>
      </c>
    </row>
    <row r="124" ht="15.75" customHeight="1">
      <c r="A124" s="70">
        <v>122.0</v>
      </c>
      <c r="B124" s="72" t="s">
        <v>207</v>
      </c>
      <c r="C124" s="2">
        <v>392.0</v>
      </c>
      <c r="D124" s="39">
        <v>405.0</v>
      </c>
      <c r="E124" s="71">
        <f t="shared" si="1"/>
        <v>56.48190439</v>
      </c>
      <c r="F124" s="2" t="str">
        <f>VLOOKUP(A124,Key!$A$2:$B$982,2,FALSE)</f>
        <v>)/|\</v>
      </c>
    </row>
    <row r="125" ht="15.75" customHeight="1">
      <c r="A125" s="73">
        <v>123.0</v>
      </c>
      <c r="B125" s="72" t="s">
        <v>208</v>
      </c>
      <c r="C125" s="2">
        <v>1280.0</v>
      </c>
      <c r="D125" s="39">
        <v>1323.0</v>
      </c>
      <c r="E125" s="71">
        <f t="shared" si="1"/>
        <v>57.20310167</v>
      </c>
      <c r="F125" s="2" t="str">
        <f>VLOOKUP(A125,Key!$A$2:$B$982,2,FALSE)</f>
        <v>`)/|\</v>
      </c>
    </row>
    <row r="126" ht="15.75" customHeight="1">
      <c r="A126" s="70">
        <v>124.0</v>
      </c>
      <c r="B126" s="72" t="s">
        <v>209</v>
      </c>
      <c r="C126" s="2">
        <v>19040.0</v>
      </c>
      <c r="D126" s="39">
        <v>19683.0</v>
      </c>
      <c r="E126" s="71">
        <f t="shared" si="1"/>
        <v>57.49997795</v>
      </c>
      <c r="F126" s="2" t="str">
        <f>VLOOKUP(A126,Key!$A$2:$B$982,2,FALSE)</f>
        <v>``)/|\</v>
      </c>
    </row>
    <row r="127" ht="15.75" customHeight="1">
      <c r="A127" s="70">
        <v>125.0</v>
      </c>
      <c r="B127" s="72" t="s">
        <v>210</v>
      </c>
      <c r="C127" s="2">
        <v>88.0</v>
      </c>
      <c r="D127" s="39">
        <v>91.0</v>
      </c>
      <c r="E127" s="71">
        <f t="shared" si="1"/>
        <v>58.03562587</v>
      </c>
      <c r="F127" s="2" t="str">
        <f>VLOOKUP(A127,Key!$A$2:$B$982,2,FALSE)</f>
        <v>,.(|)</v>
      </c>
    </row>
    <row r="128" ht="15.75" customHeight="1">
      <c r="A128" s="73">
        <v>126.0</v>
      </c>
      <c r="B128" s="72" t="s">
        <v>211</v>
      </c>
      <c r="C128" s="2">
        <v>495.0</v>
      </c>
      <c r="D128" s="39">
        <v>512.0</v>
      </c>
      <c r="E128" s="71">
        <f t="shared" si="1"/>
        <v>58.45834204</v>
      </c>
      <c r="F128" s="2" t="str">
        <f>VLOOKUP(A128,Key!$A$2:$B$982,2,FALSE)</f>
        <v>.(|)</v>
      </c>
    </row>
    <row r="129" ht="15.75" customHeight="1">
      <c r="A129" s="70">
        <v>127.0</v>
      </c>
      <c r="B129" s="72" t="s">
        <v>212</v>
      </c>
      <c r="C129" s="2">
        <v>65536.0</v>
      </c>
      <c r="D129" s="39">
        <v>67797.0</v>
      </c>
      <c r="E129" s="71">
        <f t="shared" si="1"/>
        <v>58.72057852</v>
      </c>
      <c r="F129" s="2" t="str">
        <f>VLOOKUP(A129,Key!$A$2:$B$982,2,FALSE)</f>
        <v>,|\)</v>
      </c>
    </row>
    <row r="130" ht="15.75" customHeight="1">
      <c r="A130" s="70">
        <v>128.0</v>
      </c>
      <c r="B130" s="72" t="s">
        <v>213</v>
      </c>
      <c r="C130" s="2">
        <v>8388608.0</v>
      </c>
      <c r="D130" s="39">
        <v>8680203.0</v>
      </c>
      <c r="E130" s="71">
        <f t="shared" si="1"/>
        <v>59.15682246</v>
      </c>
      <c r="F130" s="2" t="str">
        <f>VLOOKUP(A130,Key!$A$2:$B$982,2,FALSE)</f>
        <v>|\)</v>
      </c>
    </row>
    <row r="131" ht="15.75" customHeight="1">
      <c r="A131" s="73">
        <v>129.0</v>
      </c>
      <c r="B131" s="72" t="s">
        <v>214</v>
      </c>
      <c r="C131" s="2">
        <v>133120.0</v>
      </c>
      <c r="D131" s="39">
        <v>137781.0</v>
      </c>
      <c r="E131" s="71">
        <f t="shared" si="1"/>
        <v>59.57953862</v>
      </c>
      <c r="F131" s="2" t="str">
        <f>VLOOKUP(A131,Key!$A$2:$B$982,2,FALSE)</f>
        <v>`|\)</v>
      </c>
    </row>
    <row r="132" ht="15.75" customHeight="1">
      <c r="A132" s="70">
        <v>130.0</v>
      </c>
      <c r="B132" s="72" t="s">
        <v>215</v>
      </c>
      <c r="C132" s="2">
        <v>85.0</v>
      </c>
      <c r="D132" s="39">
        <v>88.0</v>
      </c>
      <c r="E132" s="71">
        <f t="shared" si="1"/>
        <v>60.048819</v>
      </c>
      <c r="F132" s="2" t="str">
        <f>VLOOKUP(A132,Key!$A$2:$B$982,2,FALSE)</f>
        <v>,(|)</v>
      </c>
    </row>
    <row r="133" ht="15.75" customHeight="1">
      <c r="A133" s="70">
        <v>131.0</v>
      </c>
      <c r="B133" s="72" t="s">
        <v>216</v>
      </c>
      <c r="C133" s="2">
        <v>704.0</v>
      </c>
      <c r="D133" s="39">
        <v>729.0</v>
      </c>
      <c r="E133" s="71">
        <f t="shared" si="1"/>
        <v>60.41206283</v>
      </c>
      <c r="F133" s="2" t="str">
        <f>VLOOKUP(A133,Key!$A$2:$B$982,2,FALSE)</f>
        <v>(|)</v>
      </c>
    </row>
    <row r="134" ht="15.75" customHeight="1">
      <c r="A134" s="73">
        <v>132.0</v>
      </c>
      <c r="B134" s="72" t="s">
        <v>217</v>
      </c>
      <c r="C134" s="2">
        <v>7168.0</v>
      </c>
      <c r="D134" s="39">
        <v>7425.0</v>
      </c>
      <c r="E134" s="71">
        <f t="shared" si="1"/>
        <v>60.98446622</v>
      </c>
      <c r="F134" s="2" t="str">
        <f>VLOOKUP(A134,Key!$A$2:$B$982,2,FALSE)</f>
        <v>`(|)</v>
      </c>
    </row>
    <row r="135" ht="15.75" customHeight="1">
      <c r="A135" s="70">
        <v>133.0</v>
      </c>
      <c r="B135" s="72" t="s">
        <v>218</v>
      </c>
      <c r="C135" s="2">
        <v>1310720.0</v>
      </c>
      <c r="D135" s="39">
        <v>1358127.0</v>
      </c>
      <c r="E135" s="71">
        <f t="shared" si="1"/>
        <v>61.51064206</v>
      </c>
      <c r="F135" s="2" t="str">
        <f>VLOOKUP(A135,Key!$A$2:$B$982,2,FALSE)</f>
        <v>``(|)</v>
      </c>
    </row>
    <row r="136" ht="15.75" customHeight="1">
      <c r="A136" s="70">
        <v>134.0</v>
      </c>
      <c r="B136" s="72" t="s">
        <v>219</v>
      </c>
      <c r="C136" s="2">
        <v>69632.0</v>
      </c>
      <c r="D136" s="39">
        <v>72171.0</v>
      </c>
      <c r="E136" s="71">
        <f t="shared" si="1"/>
        <v>62.00253979</v>
      </c>
      <c r="F136" s="2" t="str">
        <f>VLOOKUP(A136,Key!$A$2:$B$982,2,FALSE)</f>
        <v>,'(|)</v>
      </c>
    </row>
    <row r="137" ht="15.75" customHeight="1">
      <c r="A137" s="73">
        <v>135.0</v>
      </c>
      <c r="B137" s="72" t="s">
        <v>220</v>
      </c>
      <c r="C137" s="2">
        <v>2.3068672E7</v>
      </c>
      <c r="D137" s="39">
        <v>2.3914845E7</v>
      </c>
      <c r="E137" s="71">
        <f t="shared" si="1"/>
        <v>62.36578362</v>
      </c>
      <c r="F137" s="2" t="str">
        <f>VLOOKUP(A137,Key!$A$2:$B$982,2,FALSE)</f>
        <v>'(|)</v>
      </c>
    </row>
    <row r="138" ht="15.75" customHeight="1">
      <c r="A138" s="70">
        <v>136.0</v>
      </c>
      <c r="B138" s="72" t="s">
        <v>221</v>
      </c>
      <c r="C138" s="2">
        <v>625.0</v>
      </c>
      <c r="D138" s="39">
        <v>648.0</v>
      </c>
      <c r="E138" s="71">
        <f t="shared" si="1"/>
        <v>62.565148</v>
      </c>
      <c r="F138" s="2" t="str">
        <f>VLOOKUP(A138,Key!$A$2:$B$982,2,FALSE)</f>
        <v>,.(|\</v>
      </c>
    </row>
    <row r="139" ht="15.75" customHeight="1">
      <c r="A139" s="70">
        <v>137.0</v>
      </c>
      <c r="B139" s="72" t="s">
        <v>222</v>
      </c>
      <c r="C139" s="2">
        <v>27.0</v>
      </c>
      <c r="D139" s="39">
        <v>28.0</v>
      </c>
      <c r="E139" s="71">
        <f t="shared" si="1"/>
        <v>62.96090387</v>
      </c>
      <c r="F139" s="2" t="str">
        <f>VLOOKUP(A139,Key!$A$2:$B$982,2,FALSE)</f>
        <v>.(|\</v>
      </c>
    </row>
    <row r="140" ht="15.75" customHeight="1">
      <c r="A140" s="73">
        <v>138.0</v>
      </c>
      <c r="B140" s="72" t="s">
        <v>223</v>
      </c>
      <c r="C140" s="2">
        <v>15795.0</v>
      </c>
      <c r="D140" s="39">
        <v>16384.0</v>
      </c>
      <c r="E140" s="71">
        <f t="shared" si="1"/>
        <v>63.38362004</v>
      </c>
      <c r="F140" s="2" t="str">
        <f>VLOOKUP(A140,Key!$A$2:$B$982,2,FALSE)</f>
        <v>`.(|\</v>
      </c>
    </row>
    <row r="141" ht="15.75" customHeight="1">
      <c r="A141" s="70">
        <v>139.0</v>
      </c>
      <c r="B141" s="72" t="s">
        <v>224</v>
      </c>
      <c r="C141" s="2">
        <v>360448.0</v>
      </c>
      <c r="D141" s="39">
        <v>373977.0</v>
      </c>
      <c r="E141" s="71">
        <f t="shared" si="1"/>
        <v>63.79008156</v>
      </c>
      <c r="F141" s="2" t="str">
        <f>VLOOKUP(A141,Key!$A$2:$B$982,2,FALSE)</f>
        <v>|\\</v>
      </c>
    </row>
    <row r="142" ht="15.75" customHeight="1">
      <c r="A142" s="70">
        <v>140.0</v>
      </c>
      <c r="B142" s="72" t="s">
        <v>225</v>
      </c>
      <c r="C142" s="2">
        <v>512000.0</v>
      </c>
      <c r="D142" s="39">
        <v>531441.0</v>
      </c>
      <c r="E142" s="71">
        <f t="shared" si="1"/>
        <v>64.51886879</v>
      </c>
      <c r="F142" s="2" t="str">
        <f>VLOOKUP(A142,Key!$A$2:$B$982,2,FALSE)</f>
        <v>,(|\</v>
      </c>
    </row>
    <row r="143" ht="15.75" customHeight="1">
      <c r="A143" s="73">
        <v>141.0</v>
      </c>
      <c r="B143" s="72" t="s">
        <v>226</v>
      </c>
      <c r="C143" s="2">
        <v>8192.0</v>
      </c>
      <c r="D143" s="39">
        <v>8505.0</v>
      </c>
      <c r="E143" s="71">
        <f t="shared" si="1"/>
        <v>64.91462466</v>
      </c>
      <c r="F143" s="2" t="str">
        <f>VLOOKUP(A143,Key!$A$2:$B$982,2,FALSE)</f>
        <v>(|\</v>
      </c>
    </row>
    <row r="144" ht="15.75" customHeight="1">
      <c r="A144" s="70">
        <v>142.0</v>
      </c>
      <c r="B144" s="72" t="s">
        <v>227</v>
      </c>
      <c r="C144" s="2">
        <v>26.0</v>
      </c>
      <c r="D144" s="39">
        <v>27.0</v>
      </c>
      <c r="E144" s="71">
        <f t="shared" si="1"/>
        <v>65.33734083</v>
      </c>
      <c r="F144" s="2" t="str">
        <f>VLOOKUP(A144,Key!$A$2:$B$982,2,FALSE)</f>
        <v>`(|\</v>
      </c>
    </row>
    <row r="145" ht="15.75" customHeight="1">
      <c r="A145" s="70">
        <v>143.0</v>
      </c>
      <c r="B145" s="72" t="s">
        <v>228</v>
      </c>
      <c r="C145" s="2">
        <v>2816.0</v>
      </c>
      <c r="D145" s="39">
        <v>2925.0</v>
      </c>
      <c r="E145" s="71">
        <f t="shared" si="1"/>
        <v>65.74714886</v>
      </c>
      <c r="F145" s="2" t="str">
        <f>VLOOKUP(A145,Key!$A$2:$B$982,2,FALSE)</f>
        <v>``(|\</v>
      </c>
    </row>
    <row r="146" ht="15.75" customHeight="1">
      <c r="A146" s="73">
        <v>144.0</v>
      </c>
      <c r="B146" s="72" t="s">
        <v>229</v>
      </c>
      <c r="C146" s="2">
        <v>18944.0</v>
      </c>
      <c r="D146" s="39">
        <v>19683.0</v>
      </c>
      <c r="E146" s="71">
        <f t="shared" si="1"/>
        <v>66.25096903</v>
      </c>
      <c r="F146" s="2" t="str">
        <f>VLOOKUP(A146,Key!$A$2:$B$982,2,FALSE)</f>
        <v>,,)|\\</v>
      </c>
    </row>
    <row r="147" ht="15.75" customHeight="1">
      <c r="A147" s="70">
        <v>145.0</v>
      </c>
      <c r="B147" s="72" t="s">
        <v>230</v>
      </c>
      <c r="C147" s="2">
        <v>2.68435456E8</v>
      </c>
      <c r="D147" s="39">
        <v>2.79006525E8</v>
      </c>
      <c r="E147" s="71">
        <f t="shared" si="1"/>
        <v>66.86834545</v>
      </c>
      <c r="F147" s="2" t="str">
        <f>VLOOKUP(A147,Key!$A$2:$B$982,2,FALSE)</f>
        <v>,)|\\</v>
      </c>
    </row>
    <row r="148" ht="15.75" customHeight="1">
      <c r="A148" s="70">
        <v>146.0</v>
      </c>
      <c r="B148" s="72" t="s">
        <v>231</v>
      </c>
      <c r="C148" s="2">
        <v>851968.0</v>
      </c>
      <c r="D148" s="39">
        <v>885735.0</v>
      </c>
      <c r="E148" s="71">
        <f t="shared" si="1"/>
        <v>67.29106161</v>
      </c>
      <c r="F148" s="2" t="str">
        <f>VLOOKUP(A148,Key!$A$2:$B$982,2,FALSE)</f>
        <v>)|\\</v>
      </c>
    </row>
    <row r="149" ht="15.75" customHeight="1">
      <c r="A149" s="73">
        <v>147.0</v>
      </c>
      <c r="B149" s="72" t="s">
        <v>232</v>
      </c>
      <c r="C149" s="2">
        <v>25.0</v>
      </c>
      <c r="D149" s="39">
        <v>26.0</v>
      </c>
      <c r="E149" s="71">
        <f t="shared" si="1"/>
        <v>67.90023404</v>
      </c>
      <c r="F149" s="2" t="str">
        <f>VLOOKUP(A149,Key!$A$2:$B$982,2,FALSE)</f>
        <v>`)|\\</v>
      </c>
    </row>
    <row r="150" ht="15.75" customHeight="1">
      <c r="A150" s="70">
        <v>148.0</v>
      </c>
      <c r="B150" s="61" t="s">
        <v>233</v>
      </c>
      <c r="C150" s="72">
        <v>164025.0</v>
      </c>
      <c r="D150" s="74">
        <v>157696.0</v>
      </c>
      <c r="E150" s="75">
        <v>68.1235858188874</v>
      </c>
      <c r="F150" s="61" t="s">
        <v>234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9.14"/>
    <col customWidth="1" min="4" max="5" width="8.43"/>
  </cols>
  <sheetData>
    <row r="1" ht="24.0" customHeight="1">
      <c r="A1" s="76" t="s">
        <v>66</v>
      </c>
      <c r="B1" s="76" t="s">
        <v>235</v>
      </c>
      <c r="C1" s="76" t="s">
        <v>236</v>
      </c>
      <c r="D1" s="76" t="s">
        <v>237</v>
      </c>
      <c r="E1" s="76" t="s">
        <v>238</v>
      </c>
    </row>
    <row r="2" ht="28.5" customHeight="1">
      <c r="A2" s="77">
        <v>0.0</v>
      </c>
      <c r="B2" s="77" t="s">
        <v>239</v>
      </c>
      <c r="C2" s="77" t="s">
        <v>239</v>
      </c>
      <c r="D2" s="78" t="s">
        <v>81</v>
      </c>
      <c r="E2" s="78" t="s">
        <v>81</v>
      </c>
    </row>
    <row r="3" ht="28.5" customHeight="1">
      <c r="A3" s="77">
        <v>1.0</v>
      </c>
      <c r="B3" s="77" t="s">
        <v>240</v>
      </c>
      <c r="C3" s="77" t="s">
        <v>240</v>
      </c>
      <c r="D3" s="78" t="s">
        <v>241</v>
      </c>
      <c r="E3" s="78" t="s">
        <v>241</v>
      </c>
    </row>
    <row r="4" ht="28.5" customHeight="1">
      <c r="A4" s="77">
        <v>2.0</v>
      </c>
      <c r="B4" s="77" t="s">
        <v>242</v>
      </c>
      <c r="C4" s="77" t="s">
        <v>242</v>
      </c>
      <c r="D4" s="78" t="s">
        <v>243</v>
      </c>
      <c r="E4" s="78" t="s">
        <v>243</v>
      </c>
    </row>
    <row r="5" ht="28.5" customHeight="1">
      <c r="A5" s="77">
        <v>3.0</v>
      </c>
      <c r="B5" s="77" t="s">
        <v>244</v>
      </c>
      <c r="C5" s="77" t="s">
        <v>244</v>
      </c>
      <c r="D5" s="78" t="s">
        <v>245</v>
      </c>
      <c r="E5" s="78" t="s">
        <v>245</v>
      </c>
    </row>
    <row r="6" ht="28.5" customHeight="1">
      <c r="A6" s="77">
        <v>4.0</v>
      </c>
      <c r="B6" s="79" t="s">
        <v>246</v>
      </c>
      <c r="C6" s="79" t="s">
        <v>246</v>
      </c>
      <c r="D6" s="78" t="s">
        <v>247</v>
      </c>
      <c r="E6" s="78" t="s">
        <v>247</v>
      </c>
    </row>
    <row r="7" ht="28.5" customHeight="1">
      <c r="A7" s="77">
        <v>5.0</v>
      </c>
      <c r="B7" s="77" t="s">
        <v>248</v>
      </c>
      <c r="C7" s="77" t="s">
        <v>248</v>
      </c>
      <c r="D7" s="78" t="s">
        <v>249</v>
      </c>
      <c r="E7" s="78" t="s">
        <v>249</v>
      </c>
    </row>
    <row r="8" ht="28.5" customHeight="1">
      <c r="A8" s="77">
        <v>6.0</v>
      </c>
      <c r="B8" s="77" t="s">
        <v>250</v>
      </c>
      <c r="C8" s="77" t="s">
        <v>250</v>
      </c>
      <c r="D8" s="78" t="s">
        <v>251</v>
      </c>
      <c r="E8" s="78" t="s">
        <v>251</v>
      </c>
    </row>
    <row r="9" ht="28.5" customHeight="1">
      <c r="A9" s="77">
        <v>7.0</v>
      </c>
      <c r="B9" s="77" t="s">
        <v>252</v>
      </c>
      <c r="C9" s="77" t="s">
        <v>252</v>
      </c>
      <c r="D9" s="78" t="s">
        <v>253</v>
      </c>
      <c r="E9" s="78" t="s">
        <v>253</v>
      </c>
    </row>
    <row r="10" ht="28.5" customHeight="1">
      <c r="A10" s="77">
        <v>8.0</v>
      </c>
      <c r="B10" s="77" t="s">
        <v>254</v>
      </c>
      <c r="C10" s="77" t="s">
        <v>254</v>
      </c>
      <c r="D10" s="78" t="s">
        <v>255</v>
      </c>
      <c r="E10" s="78" t="s">
        <v>255</v>
      </c>
    </row>
    <row r="11" ht="28.5" customHeight="1">
      <c r="A11" s="77">
        <v>9.0</v>
      </c>
      <c r="B11" s="77" t="s">
        <v>256</v>
      </c>
      <c r="C11" s="77" t="s">
        <v>256</v>
      </c>
      <c r="D11" s="78" t="s">
        <v>257</v>
      </c>
      <c r="E11" s="78" t="s">
        <v>257</v>
      </c>
    </row>
    <row r="12" ht="28.5" customHeight="1">
      <c r="A12" s="77">
        <v>10.0</v>
      </c>
      <c r="B12" s="77" t="s">
        <v>258</v>
      </c>
      <c r="C12" s="77" t="s">
        <v>258</v>
      </c>
      <c r="D12" s="78" t="s">
        <v>259</v>
      </c>
      <c r="E12" s="78" t="s">
        <v>259</v>
      </c>
    </row>
    <row r="13" ht="28.5" customHeight="1">
      <c r="A13" s="77">
        <v>11.0</v>
      </c>
      <c r="B13" s="77" t="s">
        <v>260</v>
      </c>
      <c r="C13" s="77" t="s">
        <v>260</v>
      </c>
      <c r="D13" s="78" t="s">
        <v>261</v>
      </c>
      <c r="E13" s="78" t="s">
        <v>261</v>
      </c>
    </row>
    <row r="14" ht="28.5" customHeight="1">
      <c r="A14" s="77">
        <v>12.0</v>
      </c>
      <c r="B14" s="77" t="s">
        <v>262</v>
      </c>
      <c r="C14" s="77" t="s">
        <v>262</v>
      </c>
      <c r="D14" s="78" t="s">
        <v>263</v>
      </c>
      <c r="E14" s="78" t="s">
        <v>263</v>
      </c>
    </row>
    <row r="15" ht="28.5" customHeight="1">
      <c r="A15" s="77">
        <v>13.0</v>
      </c>
      <c r="B15" s="77" t="s">
        <v>264</v>
      </c>
      <c r="C15" s="77" t="s">
        <v>264</v>
      </c>
      <c r="D15" s="78" t="s">
        <v>265</v>
      </c>
      <c r="E15" s="78" t="s">
        <v>265</v>
      </c>
    </row>
    <row r="16" ht="28.5" customHeight="1">
      <c r="A16" s="77">
        <v>14.0</v>
      </c>
      <c r="B16" s="77" t="s">
        <v>266</v>
      </c>
      <c r="C16" s="77" t="s">
        <v>266</v>
      </c>
      <c r="D16" s="78" t="s">
        <v>267</v>
      </c>
      <c r="E16" s="78" t="s">
        <v>267</v>
      </c>
    </row>
    <row r="17" ht="28.5" customHeight="1">
      <c r="A17" s="77">
        <v>15.0</v>
      </c>
      <c r="B17" s="77" t="s">
        <v>268</v>
      </c>
      <c r="C17" s="77" t="s">
        <v>268</v>
      </c>
      <c r="D17" s="78" t="s">
        <v>269</v>
      </c>
      <c r="E17" s="78" t="s">
        <v>269</v>
      </c>
    </row>
    <row r="18" ht="28.5" customHeight="1">
      <c r="A18" s="77">
        <v>16.0</v>
      </c>
      <c r="B18" s="77" t="s">
        <v>270</v>
      </c>
      <c r="C18" s="77" t="s">
        <v>270</v>
      </c>
      <c r="D18" s="78" t="s">
        <v>271</v>
      </c>
      <c r="E18" s="78" t="s">
        <v>271</v>
      </c>
    </row>
    <row r="19" ht="28.5" customHeight="1">
      <c r="A19" s="77">
        <v>17.0</v>
      </c>
      <c r="B19" s="77" t="s">
        <v>272</v>
      </c>
      <c r="C19" s="77" t="s">
        <v>272</v>
      </c>
      <c r="D19" s="78" t="s">
        <v>273</v>
      </c>
      <c r="E19" s="78" t="s">
        <v>273</v>
      </c>
    </row>
    <row r="20" ht="28.5" customHeight="1">
      <c r="A20" s="77">
        <v>18.0</v>
      </c>
      <c r="B20" s="77" t="s">
        <v>274</v>
      </c>
      <c r="C20" s="77" t="s">
        <v>274</v>
      </c>
      <c r="D20" s="78" t="s">
        <v>275</v>
      </c>
      <c r="E20" s="78" t="s">
        <v>275</v>
      </c>
    </row>
    <row r="21" ht="28.5" customHeight="1">
      <c r="A21" s="77">
        <v>19.0</v>
      </c>
      <c r="B21" s="77" t="s">
        <v>276</v>
      </c>
      <c r="C21" s="77" t="s">
        <v>276</v>
      </c>
      <c r="D21" s="78" t="s">
        <v>277</v>
      </c>
      <c r="E21" s="78" t="s">
        <v>277</v>
      </c>
    </row>
    <row r="22" ht="28.5" customHeight="1">
      <c r="A22" s="77">
        <v>20.0</v>
      </c>
      <c r="B22" s="77" t="s">
        <v>278</v>
      </c>
      <c r="C22" s="77" t="s">
        <v>278</v>
      </c>
      <c r="D22" s="78" t="s">
        <v>279</v>
      </c>
      <c r="E22" s="78" t="s">
        <v>279</v>
      </c>
    </row>
    <row r="23" ht="28.5" customHeight="1">
      <c r="A23" s="77">
        <v>21.0</v>
      </c>
      <c r="B23" s="77" t="s">
        <v>280</v>
      </c>
      <c r="C23" s="77" t="s">
        <v>280</v>
      </c>
      <c r="D23" s="78" t="s">
        <v>281</v>
      </c>
      <c r="E23" s="78" t="s">
        <v>281</v>
      </c>
    </row>
    <row r="24" ht="28.5" customHeight="1">
      <c r="A24" s="77">
        <v>22.0</v>
      </c>
      <c r="B24" s="77" t="s">
        <v>282</v>
      </c>
      <c r="C24" s="77" t="s">
        <v>282</v>
      </c>
      <c r="D24" s="78" t="s">
        <v>283</v>
      </c>
      <c r="E24" s="78" t="s">
        <v>283</v>
      </c>
    </row>
    <row r="25" ht="28.5" customHeight="1">
      <c r="A25" s="77">
        <v>23.0</v>
      </c>
      <c r="B25" s="77" t="s">
        <v>284</v>
      </c>
      <c r="C25" s="77" t="s">
        <v>284</v>
      </c>
      <c r="D25" s="78" t="s">
        <v>285</v>
      </c>
      <c r="E25" s="78" t="s">
        <v>285</v>
      </c>
    </row>
    <row r="26" ht="28.5" customHeight="1">
      <c r="A26" s="77">
        <v>24.0</v>
      </c>
      <c r="B26" s="77" t="s">
        <v>286</v>
      </c>
      <c r="C26" s="77" t="s">
        <v>286</v>
      </c>
      <c r="D26" s="78" t="s">
        <v>287</v>
      </c>
      <c r="E26" s="78" t="s">
        <v>287</v>
      </c>
    </row>
    <row r="27" ht="28.5" customHeight="1">
      <c r="A27" s="77">
        <v>25.0</v>
      </c>
      <c r="B27" s="77" t="s">
        <v>288</v>
      </c>
      <c r="C27" s="77" t="s">
        <v>288</v>
      </c>
      <c r="D27" s="78" t="s">
        <v>289</v>
      </c>
      <c r="E27" s="78" t="s">
        <v>289</v>
      </c>
    </row>
    <row r="28" ht="28.5" customHeight="1">
      <c r="A28" s="77">
        <v>26.0</v>
      </c>
      <c r="B28" s="77" t="s">
        <v>290</v>
      </c>
      <c r="C28" s="77" t="s">
        <v>290</v>
      </c>
      <c r="D28" s="78" t="s">
        <v>291</v>
      </c>
      <c r="E28" s="78" t="s">
        <v>291</v>
      </c>
    </row>
    <row r="29" ht="28.5" customHeight="1">
      <c r="A29" s="77">
        <v>27.0</v>
      </c>
      <c r="B29" s="77" t="s">
        <v>292</v>
      </c>
      <c r="C29" s="77" t="s">
        <v>292</v>
      </c>
      <c r="D29" s="78" t="s">
        <v>293</v>
      </c>
      <c r="E29" s="78" t="s">
        <v>293</v>
      </c>
    </row>
    <row r="30" ht="28.5" customHeight="1">
      <c r="A30" s="77">
        <v>28.0</v>
      </c>
      <c r="B30" s="77" t="s">
        <v>294</v>
      </c>
      <c r="C30" s="77" t="s">
        <v>294</v>
      </c>
      <c r="D30" s="78" t="s">
        <v>295</v>
      </c>
      <c r="E30" s="78" t="s">
        <v>295</v>
      </c>
    </row>
    <row r="31" ht="28.5" customHeight="1">
      <c r="A31" s="77">
        <v>29.0</v>
      </c>
      <c r="B31" s="77" t="s">
        <v>296</v>
      </c>
      <c r="C31" s="77" t="s">
        <v>296</v>
      </c>
      <c r="D31" s="78" t="s">
        <v>297</v>
      </c>
      <c r="E31" s="78" t="s">
        <v>297</v>
      </c>
    </row>
    <row r="32" ht="28.5" customHeight="1">
      <c r="A32" s="77">
        <v>30.0</v>
      </c>
      <c r="B32" s="77" t="s">
        <v>298</v>
      </c>
      <c r="C32" s="77" t="s">
        <v>298</v>
      </c>
      <c r="D32" s="78" t="s">
        <v>299</v>
      </c>
      <c r="E32" s="78" t="s">
        <v>299</v>
      </c>
    </row>
    <row r="33" ht="28.5" customHeight="1">
      <c r="A33" s="77">
        <v>31.0</v>
      </c>
      <c r="B33" s="77" t="s">
        <v>300</v>
      </c>
      <c r="C33" s="77" t="s">
        <v>300</v>
      </c>
      <c r="D33" s="78" t="s">
        <v>301</v>
      </c>
      <c r="E33" s="78" t="s">
        <v>301</v>
      </c>
    </row>
    <row r="34" ht="28.5" customHeight="1">
      <c r="A34" s="77">
        <v>32.0</v>
      </c>
      <c r="B34" s="77" t="s">
        <v>302</v>
      </c>
      <c r="C34" s="77" t="s">
        <v>302</v>
      </c>
      <c r="D34" s="78" t="s">
        <v>303</v>
      </c>
      <c r="E34" s="78" t="s">
        <v>303</v>
      </c>
    </row>
    <row r="35" ht="28.5" customHeight="1">
      <c r="A35" s="77">
        <v>33.0</v>
      </c>
      <c r="B35" s="77" t="s">
        <v>304</v>
      </c>
      <c r="C35" s="77" t="s">
        <v>304</v>
      </c>
      <c r="D35" s="78" t="s">
        <v>305</v>
      </c>
      <c r="E35" s="78" t="s">
        <v>305</v>
      </c>
    </row>
    <row r="36" ht="28.5" customHeight="1">
      <c r="A36" s="77">
        <v>34.0</v>
      </c>
      <c r="B36" s="77" t="s">
        <v>306</v>
      </c>
      <c r="C36" s="77" t="s">
        <v>306</v>
      </c>
      <c r="D36" s="78" t="s">
        <v>307</v>
      </c>
      <c r="E36" s="78" t="s">
        <v>307</v>
      </c>
    </row>
    <row r="37" ht="28.5" customHeight="1">
      <c r="A37" s="77">
        <v>35.0</v>
      </c>
      <c r="B37" s="77" t="s">
        <v>308</v>
      </c>
      <c r="C37" s="77" t="s">
        <v>308</v>
      </c>
      <c r="D37" s="78" t="s">
        <v>309</v>
      </c>
      <c r="E37" s="78" t="s">
        <v>309</v>
      </c>
    </row>
    <row r="38" ht="28.5" customHeight="1">
      <c r="A38" s="77">
        <v>36.0</v>
      </c>
      <c r="B38" s="77" t="s">
        <v>310</v>
      </c>
      <c r="C38" s="77" t="s">
        <v>310</v>
      </c>
      <c r="D38" s="78" t="s">
        <v>311</v>
      </c>
      <c r="E38" s="78" t="s">
        <v>311</v>
      </c>
    </row>
    <row r="39" ht="28.5" customHeight="1">
      <c r="A39" s="77">
        <v>37.0</v>
      </c>
      <c r="B39" s="77" t="s">
        <v>312</v>
      </c>
      <c r="C39" s="77" t="s">
        <v>312</v>
      </c>
      <c r="D39" s="78" t="s">
        <v>313</v>
      </c>
      <c r="E39" s="78" t="s">
        <v>313</v>
      </c>
    </row>
    <row r="40" ht="28.5" customHeight="1">
      <c r="A40" s="77">
        <v>38.0</v>
      </c>
      <c r="B40" s="77" t="s">
        <v>314</v>
      </c>
      <c r="C40" s="77" t="s">
        <v>314</v>
      </c>
      <c r="D40" s="78" t="s">
        <v>315</v>
      </c>
      <c r="E40" s="78" t="s">
        <v>315</v>
      </c>
    </row>
    <row r="41" ht="28.5" customHeight="1">
      <c r="A41" s="77">
        <v>39.0</v>
      </c>
      <c r="B41" s="77" t="s">
        <v>316</v>
      </c>
      <c r="C41" s="77" t="s">
        <v>316</v>
      </c>
      <c r="D41" s="78" t="s">
        <v>317</v>
      </c>
      <c r="E41" s="78" t="s">
        <v>317</v>
      </c>
    </row>
    <row r="42" ht="28.5" customHeight="1">
      <c r="A42" s="77">
        <v>40.0</v>
      </c>
      <c r="B42" s="77" t="s">
        <v>318</v>
      </c>
      <c r="C42" s="77" t="s">
        <v>318</v>
      </c>
      <c r="D42" s="78" t="s">
        <v>319</v>
      </c>
      <c r="E42" s="78" t="s">
        <v>319</v>
      </c>
    </row>
    <row r="43" ht="28.5" customHeight="1">
      <c r="A43" s="77">
        <v>41.0</v>
      </c>
      <c r="B43" s="77" t="s">
        <v>320</v>
      </c>
      <c r="C43" s="77" t="s">
        <v>320</v>
      </c>
      <c r="D43" s="78" t="s">
        <v>321</v>
      </c>
      <c r="E43" s="78" t="s">
        <v>321</v>
      </c>
    </row>
    <row r="44" ht="28.5" customHeight="1">
      <c r="A44" s="77">
        <v>42.0</v>
      </c>
      <c r="B44" s="77" t="s">
        <v>322</v>
      </c>
      <c r="C44" s="77" t="s">
        <v>322</v>
      </c>
      <c r="D44" s="78" t="s">
        <v>323</v>
      </c>
      <c r="E44" s="78" t="s">
        <v>323</v>
      </c>
    </row>
    <row r="45" ht="28.5" customHeight="1">
      <c r="A45" s="77">
        <v>43.0</v>
      </c>
      <c r="B45" s="77" t="s">
        <v>324</v>
      </c>
      <c r="C45" s="77" t="s">
        <v>324</v>
      </c>
      <c r="D45" s="78" t="s">
        <v>325</v>
      </c>
      <c r="E45" s="78" t="s">
        <v>325</v>
      </c>
    </row>
    <row r="46" ht="28.5" customHeight="1">
      <c r="A46" s="77">
        <v>44.0</v>
      </c>
      <c r="B46" s="77" t="s">
        <v>326</v>
      </c>
      <c r="C46" s="77" t="s">
        <v>326</v>
      </c>
      <c r="D46" s="78" t="s">
        <v>327</v>
      </c>
      <c r="E46" s="78" t="s">
        <v>327</v>
      </c>
    </row>
    <row r="47" ht="28.5" customHeight="1">
      <c r="A47" s="77">
        <v>45.0</v>
      </c>
      <c r="B47" s="77" t="s">
        <v>328</v>
      </c>
      <c r="C47" s="77" t="s">
        <v>328</v>
      </c>
      <c r="D47" s="78" t="s">
        <v>329</v>
      </c>
      <c r="E47" s="78" t="s">
        <v>329</v>
      </c>
    </row>
    <row r="48" ht="28.5" customHeight="1">
      <c r="A48" s="77">
        <v>46.0</v>
      </c>
      <c r="B48" s="77" t="s">
        <v>330</v>
      </c>
      <c r="C48" s="77" t="s">
        <v>330</v>
      </c>
      <c r="D48" s="78" t="s">
        <v>331</v>
      </c>
      <c r="E48" s="78" t="s">
        <v>331</v>
      </c>
    </row>
    <row r="49" ht="28.5" customHeight="1">
      <c r="A49" s="77">
        <v>47.0</v>
      </c>
      <c r="B49" s="77" t="s">
        <v>332</v>
      </c>
      <c r="C49" s="77" t="s">
        <v>332</v>
      </c>
      <c r="D49" s="78" t="s">
        <v>333</v>
      </c>
      <c r="E49" s="78" t="s">
        <v>333</v>
      </c>
    </row>
    <row r="50" ht="28.5" customHeight="1">
      <c r="A50" s="77">
        <v>48.0</v>
      </c>
      <c r="B50" s="77" t="s">
        <v>334</v>
      </c>
      <c r="C50" s="77" t="s">
        <v>334</v>
      </c>
      <c r="D50" s="78" t="s">
        <v>335</v>
      </c>
      <c r="E50" s="78" t="s">
        <v>335</v>
      </c>
    </row>
    <row r="51" ht="28.5" customHeight="1">
      <c r="A51" s="77">
        <v>49.0</v>
      </c>
      <c r="B51" s="77" t="s">
        <v>336</v>
      </c>
      <c r="C51" s="77" t="s">
        <v>336</v>
      </c>
      <c r="D51" s="78" t="s">
        <v>337</v>
      </c>
      <c r="E51" s="78" t="s">
        <v>337</v>
      </c>
    </row>
    <row r="52" ht="28.5" customHeight="1">
      <c r="A52" s="77">
        <v>50.0</v>
      </c>
      <c r="B52" s="77" t="s">
        <v>338</v>
      </c>
      <c r="C52" s="77" t="s">
        <v>338</v>
      </c>
      <c r="D52" s="78" t="s">
        <v>339</v>
      </c>
      <c r="E52" s="78" t="s">
        <v>339</v>
      </c>
    </row>
    <row r="53" ht="28.5" customHeight="1">
      <c r="A53" s="77">
        <v>51.0</v>
      </c>
      <c r="B53" s="77" t="s">
        <v>340</v>
      </c>
      <c r="C53" s="77" t="s">
        <v>340</v>
      </c>
      <c r="D53" s="78" t="s">
        <v>341</v>
      </c>
      <c r="E53" s="78" t="s">
        <v>341</v>
      </c>
    </row>
    <row r="54" ht="28.5" customHeight="1">
      <c r="A54" s="77">
        <v>52.0</v>
      </c>
      <c r="B54" s="77" t="s">
        <v>342</v>
      </c>
      <c r="C54" s="77" t="s">
        <v>342</v>
      </c>
      <c r="D54" s="78" t="s">
        <v>343</v>
      </c>
      <c r="E54" s="78" t="s">
        <v>343</v>
      </c>
    </row>
    <row r="55" ht="28.5" customHeight="1">
      <c r="A55" s="77">
        <v>53.0</v>
      </c>
      <c r="B55" s="77" t="s">
        <v>344</v>
      </c>
      <c r="C55" s="77" t="s">
        <v>344</v>
      </c>
      <c r="D55" s="78" t="s">
        <v>345</v>
      </c>
      <c r="E55" s="78" t="s">
        <v>345</v>
      </c>
    </row>
    <row r="56" ht="28.5" customHeight="1">
      <c r="A56" s="77">
        <v>54.0</v>
      </c>
      <c r="B56" s="77" t="s">
        <v>346</v>
      </c>
      <c r="C56" s="77" t="s">
        <v>346</v>
      </c>
      <c r="D56" s="78" t="s">
        <v>347</v>
      </c>
      <c r="E56" s="78" t="s">
        <v>347</v>
      </c>
    </row>
    <row r="57" ht="28.5" customHeight="1">
      <c r="A57" s="77">
        <v>55.0</v>
      </c>
      <c r="B57" s="77" t="s">
        <v>348</v>
      </c>
      <c r="C57" s="77" t="s">
        <v>348</v>
      </c>
      <c r="D57" s="78" t="s">
        <v>349</v>
      </c>
      <c r="E57" s="78" t="s">
        <v>349</v>
      </c>
    </row>
    <row r="58" ht="28.5" customHeight="1">
      <c r="A58" s="77">
        <v>56.0</v>
      </c>
      <c r="B58" s="77" t="s">
        <v>350</v>
      </c>
      <c r="C58" s="77" t="s">
        <v>350</v>
      </c>
      <c r="D58" s="78" t="s">
        <v>351</v>
      </c>
      <c r="E58" s="78" t="s">
        <v>351</v>
      </c>
    </row>
    <row r="59" ht="28.5" customHeight="1">
      <c r="A59" s="77">
        <v>57.0</v>
      </c>
      <c r="B59" s="77" t="s">
        <v>352</v>
      </c>
      <c r="C59" s="77" t="s">
        <v>352</v>
      </c>
      <c r="D59" s="78" t="s">
        <v>353</v>
      </c>
      <c r="E59" s="78" t="s">
        <v>353</v>
      </c>
    </row>
    <row r="60" ht="28.5" customHeight="1">
      <c r="A60" s="77">
        <v>58.0</v>
      </c>
      <c r="B60" s="77" t="s">
        <v>354</v>
      </c>
      <c r="C60" s="77" t="s">
        <v>354</v>
      </c>
      <c r="D60" s="78" t="s">
        <v>355</v>
      </c>
      <c r="E60" s="78" t="s">
        <v>355</v>
      </c>
    </row>
    <row r="61" ht="28.5" customHeight="1">
      <c r="A61" s="77">
        <v>59.0</v>
      </c>
      <c r="B61" s="77" t="s">
        <v>356</v>
      </c>
      <c r="C61" s="77" t="s">
        <v>356</v>
      </c>
      <c r="D61" s="78" t="s">
        <v>357</v>
      </c>
      <c r="E61" s="78" t="s">
        <v>357</v>
      </c>
    </row>
    <row r="62" ht="28.5" customHeight="1">
      <c r="A62" s="77">
        <v>60.0</v>
      </c>
      <c r="B62" s="77" t="s">
        <v>358</v>
      </c>
      <c r="C62" s="77" t="s">
        <v>358</v>
      </c>
      <c r="D62" s="78" t="s">
        <v>359</v>
      </c>
      <c r="E62" s="78" t="s">
        <v>359</v>
      </c>
    </row>
    <row r="63" ht="28.5" customHeight="1">
      <c r="A63" s="77">
        <v>61.0</v>
      </c>
      <c r="B63" s="77" t="s">
        <v>360</v>
      </c>
      <c r="C63" s="77" t="s">
        <v>360</v>
      </c>
      <c r="D63" s="78" t="s">
        <v>361</v>
      </c>
      <c r="E63" s="78" t="s">
        <v>361</v>
      </c>
    </row>
    <row r="64" ht="28.5" customHeight="1">
      <c r="A64" s="77">
        <v>62.0</v>
      </c>
      <c r="B64" s="77" t="s">
        <v>362</v>
      </c>
      <c r="C64" s="77" t="s">
        <v>362</v>
      </c>
      <c r="D64" s="78" t="s">
        <v>363</v>
      </c>
      <c r="E64" s="78" t="s">
        <v>363</v>
      </c>
    </row>
    <row r="65" ht="28.5" customHeight="1">
      <c r="A65" s="77">
        <v>63.0</v>
      </c>
      <c r="B65" s="77" t="s">
        <v>364</v>
      </c>
      <c r="C65" s="77" t="s">
        <v>364</v>
      </c>
      <c r="D65" s="78" t="s">
        <v>365</v>
      </c>
      <c r="E65" s="78" t="s">
        <v>365</v>
      </c>
    </row>
    <row r="66" ht="28.5" customHeight="1">
      <c r="A66" s="77">
        <v>64.0</v>
      </c>
      <c r="B66" s="77" t="s">
        <v>366</v>
      </c>
      <c r="C66" s="77" t="s">
        <v>366</v>
      </c>
      <c r="D66" s="78" t="s">
        <v>367</v>
      </c>
      <c r="E66" s="78" t="s">
        <v>367</v>
      </c>
    </row>
    <row r="67" ht="28.5" customHeight="1">
      <c r="A67" s="77">
        <v>65.0</v>
      </c>
      <c r="B67" s="77" t="s">
        <v>368</v>
      </c>
      <c r="C67" s="77" t="s">
        <v>368</v>
      </c>
      <c r="D67" s="78" t="s">
        <v>369</v>
      </c>
      <c r="E67" s="78" t="s">
        <v>369</v>
      </c>
    </row>
    <row r="68" ht="28.5" customHeight="1">
      <c r="A68" s="77">
        <v>66.0</v>
      </c>
      <c r="B68" s="77" t="s">
        <v>370</v>
      </c>
      <c r="C68" s="77" t="s">
        <v>370</v>
      </c>
      <c r="D68" s="78" t="s">
        <v>371</v>
      </c>
      <c r="E68" s="78" t="s">
        <v>371</v>
      </c>
    </row>
    <row r="69" ht="28.5" customHeight="1">
      <c r="A69" s="77">
        <v>67.0</v>
      </c>
      <c r="B69" s="77" t="s">
        <v>372</v>
      </c>
      <c r="C69" s="77" t="s">
        <v>372</v>
      </c>
      <c r="D69" s="78" t="s">
        <v>373</v>
      </c>
      <c r="E69" s="78" t="s">
        <v>373</v>
      </c>
    </row>
    <row r="70" ht="28.5" customHeight="1">
      <c r="A70" s="77">
        <v>68.0</v>
      </c>
      <c r="B70" s="77" t="s">
        <v>374</v>
      </c>
      <c r="C70" s="77" t="s">
        <v>374</v>
      </c>
      <c r="D70" s="78" t="s">
        <v>375</v>
      </c>
      <c r="E70" s="78" t="s">
        <v>375</v>
      </c>
    </row>
    <row r="71" ht="28.5" customHeight="1">
      <c r="A71" s="77">
        <v>69.0</v>
      </c>
      <c r="B71" s="77" t="s">
        <v>376</v>
      </c>
      <c r="C71" s="77" t="s">
        <v>376</v>
      </c>
      <c r="D71" s="78" t="s">
        <v>377</v>
      </c>
      <c r="E71" s="78" t="s">
        <v>377</v>
      </c>
    </row>
    <row r="72" ht="28.5" customHeight="1">
      <c r="A72" s="77">
        <v>70.0</v>
      </c>
      <c r="B72" s="77" t="s">
        <v>378</v>
      </c>
      <c r="C72" s="77" t="s">
        <v>378</v>
      </c>
      <c r="D72" s="78" t="s">
        <v>379</v>
      </c>
      <c r="E72" s="78" t="s">
        <v>379</v>
      </c>
    </row>
    <row r="73" ht="28.5" customHeight="1">
      <c r="A73" s="77">
        <v>71.0</v>
      </c>
      <c r="B73" s="77" t="s">
        <v>380</v>
      </c>
      <c r="C73" s="77" t="s">
        <v>380</v>
      </c>
      <c r="D73" s="78" t="s">
        <v>381</v>
      </c>
      <c r="E73" s="78" t="s">
        <v>381</v>
      </c>
    </row>
    <row r="74" ht="28.5" customHeight="1">
      <c r="A74" s="77">
        <v>72.0</v>
      </c>
      <c r="B74" s="77" t="s">
        <v>382</v>
      </c>
      <c r="C74" s="77" t="s">
        <v>382</v>
      </c>
      <c r="D74" s="78" t="s">
        <v>383</v>
      </c>
      <c r="E74" s="78" t="s">
        <v>383</v>
      </c>
    </row>
    <row r="75" ht="28.5" customHeight="1">
      <c r="A75" s="77">
        <v>73.0</v>
      </c>
      <c r="B75" s="77" t="s">
        <v>384</v>
      </c>
      <c r="C75" s="77" t="s">
        <v>384</v>
      </c>
      <c r="D75" s="78" t="s">
        <v>385</v>
      </c>
      <c r="E75" s="78" t="s">
        <v>385</v>
      </c>
    </row>
    <row r="76" ht="28.5" customHeight="1">
      <c r="A76" s="77">
        <v>74.0</v>
      </c>
      <c r="B76" s="77" t="s">
        <v>386</v>
      </c>
      <c r="C76" s="77" t="s">
        <v>386</v>
      </c>
      <c r="D76" s="78" t="s">
        <v>387</v>
      </c>
      <c r="E76" s="78" t="s">
        <v>387</v>
      </c>
    </row>
    <row r="77" ht="28.5" customHeight="1">
      <c r="A77" s="77">
        <v>75.0</v>
      </c>
      <c r="B77" s="77" t="s">
        <v>388</v>
      </c>
      <c r="C77" s="77" t="s">
        <v>388</v>
      </c>
      <c r="D77" s="78" t="s">
        <v>389</v>
      </c>
      <c r="E77" s="78" t="s">
        <v>389</v>
      </c>
    </row>
    <row r="78" ht="28.5" customHeight="1">
      <c r="A78" s="77">
        <v>76.0</v>
      </c>
      <c r="B78" s="77" t="s">
        <v>390</v>
      </c>
      <c r="C78" s="77" t="s">
        <v>390</v>
      </c>
      <c r="D78" s="78" t="s">
        <v>391</v>
      </c>
      <c r="E78" s="78" t="s">
        <v>391</v>
      </c>
    </row>
    <row r="79" ht="28.5" customHeight="1">
      <c r="A79" s="77">
        <v>77.0</v>
      </c>
      <c r="B79" s="77" t="s">
        <v>392</v>
      </c>
      <c r="C79" s="77" t="s">
        <v>392</v>
      </c>
      <c r="D79" s="78" t="s">
        <v>393</v>
      </c>
      <c r="E79" s="78" t="s">
        <v>393</v>
      </c>
    </row>
    <row r="80" ht="28.5" customHeight="1">
      <c r="A80" s="80">
        <v>78.0</v>
      </c>
      <c r="B80" s="77" t="s">
        <v>394</v>
      </c>
      <c r="C80" s="77" t="s">
        <v>394</v>
      </c>
      <c r="D80" s="78" t="s">
        <v>395</v>
      </c>
      <c r="E80" s="78" t="s">
        <v>395</v>
      </c>
    </row>
    <row r="81" ht="28.5" customHeight="1">
      <c r="A81" s="80">
        <v>79.0</v>
      </c>
      <c r="B81" s="77" t="s">
        <v>396</v>
      </c>
      <c r="C81" s="77" t="s">
        <v>396</v>
      </c>
      <c r="D81" s="78" t="s">
        <v>397</v>
      </c>
      <c r="E81" s="78" t="s">
        <v>397</v>
      </c>
    </row>
    <row r="82" ht="28.5" customHeight="1">
      <c r="A82" s="81">
        <v>80.0</v>
      </c>
      <c r="B82" s="77" t="s">
        <v>398</v>
      </c>
      <c r="C82" s="77" t="s">
        <v>398</v>
      </c>
      <c r="D82" s="78" t="s">
        <v>399</v>
      </c>
      <c r="E82" s="78" t="s">
        <v>399</v>
      </c>
    </row>
    <row r="83" ht="28.5" customHeight="1">
      <c r="A83" s="81">
        <v>81.0</v>
      </c>
      <c r="B83" s="77" t="s">
        <v>400</v>
      </c>
      <c r="C83" s="77" t="s">
        <v>400</v>
      </c>
      <c r="D83" s="78" t="s">
        <v>401</v>
      </c>
      <c r="E83" s="78" t="s">
        <v>401</v>
      </c>
    </row>
    <row r="84" ht="28.5" customHeight="1">
      <c r="A84" s="80">
        <v>82.0</v>
      </c>
      <c r="B84" s="77" t="s">
        <v>402</v>
      </c>
      <c r="C84" s="77" t="s">
        <v>402</v>
      </c>
      <c r="D84" s="78" t="s">
        <v>403</v>
      </c>
      <c r="E84" s="78" t="s">
        <v>403</v>
      </c>
    </row>
    <row r="85" ht="28.5" customHeight="1">
      <c r="A85" s="80">
        <v>83.0</v>
      </c>
      <c r="B85" s="77" t="s">
        <v>404</v>
      </c>
      <c r="C85" s="77" t="s">
        <v>404</v>
      </c>
      <c r="D85" s="78" t="s">
        <v>405</v>
      </c>
      <c r="E85" s="78" t="s">
        <v>405</v>
      </c>
    </row>
    <row r="86" ht="28.5" customHeight="1">
      <c r="A86" s="81">
        <v>84.0</v>
      </c>
      <c r="B86" s="77" t="s">
        <v>406</v>
      </c>
      <c r="C86" s="77" t="s">
        <v>406</v>
      </c>
      <c r="D86" s="78" t="s">
        <v>407</v>
      </c>
      <c r="E86" s="78" t="s">
        <v>407</v>
      </c>
    </row>
    <row r="87" ht="28.5" customHeight="1">
      <c r="A87" s="81">
        <v>85.0</v>
      </c>
      <c r="B87" s="77" t="s">
        <v>408</v>
      </c>
      <c r="C87" s="77" t="s">
        <v>408</v>
      </c>
      <c r="D87" s="78" t="s">
        <v>409</v>
      </c>
      <c r="E87" s="78" t="s">
        <v>409</v>
      </c>
    </row>
    <row r="88" ht="28.5" customHeight="1">
      <c r="A88" s="80">
        <v>86.0</v>
      </c>
      <c r="B88" s="77" t="s">
        <v>410</v>
      </c>
      <c r="C88" s="77" t="s">
        <v>410</v>
      </c>
      <c r="D88" s="78" t="s">
        <v>411</v>
      </c>
      <c r="E88" s="78" t="s">
        <v>411</v>
      </c>
    </row>
    <row r="89" ht="28.5" customHeight="1">
      <c r="A89" s="80">
        <v>87.0</v>
      </c>
      <c r="B89" s="77" t="s">
        <v>412</v>
      </c>
      <c r="C89" s="77" t="s">
        <v>412</v>
      </c>
      <c r="D89" s="78" t="s">
        <v>413</v>
      </c>
      <c r="E89" s="78" t="s">
        <v>413</v>
      </c>
    </row>
    <row r="90" ht="28.5" customHeight="1">
      <c r="A90" s="81">
        <v>88.0</v>
      </c>
      <c r="B90" s="77" t="s">
        <v>414</v>
      </c>
      <c r="C90" s="77" t="s">
        <v>414</v>
      </c>
      <c r="D90" s="78" t="s">
        <v>415</v>
      </c>
      <c r="E90" s="78" t="s">
        <v>415</v>
      </c>
    </row>
    <row r="91" ht="28.5" customHeight="1">
      <c r="A91" s="81">
        <v>89.0</v>
      </c>
      <c r="B91" s="77" t="s">
        <v>416</v>
      </c>
      <c r="C91" s="77" t="s">
        <v>416</v>
      </c>
      <c r="D91" s="78" t="s">
        <v>417</v>
      </c>
      <c r="E91" s="78" t="s">
        <v>417</v>
      </c>
    </row>
    <row r="92" ht="28.5" customHeight="1">
      <c r="A92" s="80">
        <v>90.0</v>
      </c>
      <c r="B92" s="77" t="s">
        <v>418</v>
      </c>
      <c r="C92" s="77" t="s">
        <v>418</v>
      </c>
      <c r="D92" s="82" t="s">
        <v>419</v>
      </c>
      <c r="E92" s="78" t="s">
        <v>419</v>
      </c>
    </row>
    <row r="93" ht="28.5" customHeight="1">
      <c r="A93" s="80">
        <v>91.0</v>
      </c>
      <c r="B93" s="77" t="s">
        <v>420</v>
      </c>
      <c r="C93" s="77" t="s">
        <v>420</v>
      </c>
      <c r="D93" s="78" t="s">
        <v>421</v>
      </c>
      <c r="E93" s="78" t="s">
        <v>421</v>
      </c>
    </row>
    <row r="94" ht="28.5" customHeight="1">
      <c r="A94" s="81">
        <v>92.0</v>
      </c>
      <c r="B94" s="77" t="s">
        <v>422</v>
      </c>
      <c r="C94" s="77" t="s">
        <v>422</v>
      </c>
      <c r="D94" s="78" t="s">
        <v>423</v>
      </c>
      <c r="E94" s="78" t="s">
        <v>423</v>
      </c>
    </row>
    <row r="95" ht="28.5" customHeight="1">
      <c r="A95" s="81">
        <v>93.0</v>
      </c>
      <c r="B95" s="77" t="s">
        <v>424</v>
      </c>
      <c r="C95" s="77" t="s">
        <v>424</v>
      </c>
      <c r="D95" s="78" t="s">
        <v>425</v>
      </c>
      <c r="E95" s="78" t="s">
        <v>425</v>
      </c>
    </row>
    <row r="96" ht="28.5" customHeight="1">
      <c r="A96" s="80">
        <v>94.0</v>
      </c>
      <c r="B96" s="77" t="s">
        <v>426</v>
      </c>
      <c r="C96" s="77" t="s">
        <v>426</v>
      </c>
      <c r="D96" s="78" t="s">
        <v>427</v>
      </c>
      <c r="E96" s="78" t="s">
        <v>427</v>
      </c>
    </row>
    <row r="97" ht="28.5" customHeight="1">
      <c r="A97" s="80">
        <v>95.0</v>
      </c>
      <c r="B97" s="77" t="s">
        <v>428</v>
      </c>
      <c r="C97" s="77" t="s">
        <v>428</v>
      </c>
      <c r="D97" s="78" t="s">
        <v>429</v>
      </c>
      <c r="E97" s="78" t="s">
        <v>429</v>
      </c>
    </row>
    <row r="98" ht="28.5" customHeight="1">
      <c r="A98" s="81">
        <v>96.0</v>
      </c>
      <c r="B98" s="77" t="s">
        <v>430</v>
      </c>
      <c r="C98" s="77" t="s">
        <v>430</v>
      </c>
      <c r="D98" s="78" t="s">
        <v>431</v>
      </c>
      <c r="E98" s="78" t="s">
        <v>431</v>
      </c>
    </row>
    <row r="99" ht="28.5" customHeight="1">
      <c r="A99" s="81">
        <v>97.0</v>
      </c>
      <c r="B99" s="83" t="s">
        <v>432</v>
      </c>
      <c r="C99" s="83" t="s">
        <v>432</v>
      </c>
      <c r="D99" s="82" t="s">
        <v>433</v>
      </c>
      <c r="E99" s="82" t="s">
        <v>433</v>
      </c>
    </row>
    <row r="100" ht="28.5" customHeight="1">
      <c r="A100" s="80">
        <v>98.0</v>
      </c>
      <c r="B100" s="77" t="s">
        <v>434</v>
      </c>
      <c r="C100" s="77" t="s">
        <v>434</v>
      </c>
      <c r="D100" s="82" t="s">
        <v>435</v>
      </c>
      <c r="E100" s="78" t="s">
        <v>435</v>
      </c>
    </row>
    <row r="101" ht="28.5" customHeight="1">
      <c r="A101" s="80">
        <v>99.0</v>
      </c>
      <c r="B101" s="77" t="s">
        <v>436</v>
      </c>
      <c r="C101" s="77" t="s">
        <v>436</v>
      </c>
      <c r="D101" s="78" t="s">
        <v>437</v>
      </c>
      <c r="E101" s="78" t="s">
        <v>437</v>
      </c>
    </row>
    <row r="102" ht="28.5" customHeight="1">
      <c r="A102" s="81">
        <v>100.0</v>
      </c>
      <c r="B102" s="77" t="s">
        <v>438</v>
      </c>
      <c r="C102" s="77" t="s">
        <v>438</v>
      </c>
      <c r="D102" s="78" t="s">
        <v>439</v>
      </c>
      <c r="E102" s="78" t="s">
        <v>439</v>
      </c>
    </row>
    <row r="103" ht="28.5" customHeight="1">
      <c r="A103" s="81">
        <v>101.0</v>
      </c>
      <c r="B103" s="77" t="s">
        <v>440</v>
      </c>
      <c r="C103" s="77" t="s">
        <v>440</v>
      </c>
      <c r="D103" s="78" t="s">
        <v>441</v>
      </c>
      <c r="E103" s="78" t="s">
        <v>441</v>
      </c>
    </row>
    <row r="104" ht="28.5" customHeight="1">
      <c r="A104" s="80">
        <v>102.0</v>
      </c>
      <c r="B104" s="77" t="s">
        <v>442</v>
      </c>
      <c r="C104" s="77" t="s">
        <v>442</v>
      </c>
      <c r="D104" s="78" t="s">
        <v>443</v>
      </c>
      <c r="E104" s="78" t="s">
        <v>443</v>
      </c>
    </row>
    <row r="105" ht="28.5" customHeight="1">
      <c r="A105" s="80">
        <v>103.0</v>
      </c>
      <c r="B105" s="77" t="s">
        <v>444</v>
      </c>
      <c r="C105" s="77" t="s">
        <v>444</v>
      </c>
      <c r="D105" s="78" t="s">
        <v>445</v>
      </c>
      <c r="E105" s="78" t="s">
        <v>445</v>
      </c>
    </row>
    <row r="106" ht="28.5" customHeight="1">
      <c r="A106" s="81">
        <v>104.0</v>
      </c>
      <c r="B106" s="77" t="s">
        <v>446</v>
      </c>
      <c r="C106" s="77" t="s">
        <v>446</v>
      </c>
      <c r="D106" s="78" t="s">
        <v>447</v>
      </c>
      <c r="E106" s="78" t="s">
        <v>447</v>
      </c>
    </row>
    <row r="107" ht="28.5" customHeight="1">
      <c r="A107" s="81">
        <v>105.0</v>
      </c>
      <c r="B107" s="77" t="s">
        <v>448</v>
      </c>
      <c r="C107" s="77" t="s">
        <v>448</v>
      </c>
      <c r="D107" s="78" t="s">
        <v>449</v>
      </c>
      <c r="E107" s="78" t="s">
        <v>449</v>
      </c>
    </row>
    <row r="108" ht="28.5" customHeight="1">
      <c r="A108" s="80">
        <v>106.0</v>
      </c>
      <c r="B108" s="77" t="s">
        <v>450</v>
      </c>
      <c r="C108" s="77" t="s">
        <v>450</v>
      </c>
      <c r="D108" s="78" t="s">
        <v>451</v>
      </c>
      <c r="E108" s="78" t="s">
        <v>451</v>
      </c>
    </row>
    <row r="109" ht="28.5" customHeight="1">
      <c r="A109" s="80">
        <v>107.0</v>
      </c>
      <c r="B109" s="77" t="s">
        <v>452</v>
      </c>
      <c r="C109" s="77" t="s">
        <v>452</v>
      </c>
      <c r="D109" s="78" t="s">
        <v>453</v>
      </c>
      <c r="E109" s="78" t="s">
        <v>453</v>
      </c>
    </row>
    <row r="110" ht="28.5" customHeight="1">
      <c r="A110" s="81">
        <v>108.0</v>
      </c>
      <c r="B110" s="77" t="s">
        <v>454</v>
      </c>
      <c r="C110" s="77" t="s">
        <v>454</v>
      </c>
      <c r="D110" s="78" t="s">
        <v>455</v>
      </c>
      <c r="E110" s="78" t="s">
        <v>455</v>
      </c>
    </row>
    <row r="111" ht="28.5" customHeight="1">
      <c r="A111" s="81">
        <v>109.0</v>
      </c>
      <c r="B111" s="77" t="s">
        <v>456</v>
      </c>
      <c r="C111" s="77" t="s">
        <v>456</v>
      </c>
      <c r="D111" s="78" t="s">
        <v>457</v>
      </c>
      <c r="E111" s="78" t="s">
        <v>457</v>
      </c>
    </row>
    <row r="112" ht="28.5" customHeight="1">
      <c r="A112" s="80">
        <v>110.0</v>
      </c>
      <c r="B112" s="77" t="s">
        <v>458</v>
      </c>
      <c r="C112" s="77" t="s">
        <v>458</v>
      </c>
      <c r="D112" s="78" t="s">
        <v>459</v>
      </c>
      <c r="E112" s="78" t="s">
        <v>459</v>
      </c>
    </row>
    <row r="113" ht="28.5" customHeight="1">
      <c r="A113" s="80">
        <v>111.0</v>
      </c>
      <c r="B113" s="77" t="s">
        <v>460</v>
      </c>
      <c r="C113" s="77" t="s">
        <v>460</v>
      </c>
      <c r="D113" s="78" t="s">
        <v>461</v>
      </c>
      <c r="E113" s="78" t="s">
        <v>461</v>
      </c>
    </row>
    <row r="114" ht="28.5" customHeight="1">
      <c r="A114" s="81">
        <v>112.0</v>
      </c>
      <c r="B114" s="77" t="s">
        <v>462</v>
      </c>
      <c r="C114" s="77" t="s">
        <v>462</v>
      </c>
      <c r="D114" s="78" t="s">
        <v>463</v>
      </c>
      <c r="E114" s="78" t="s">
        <v>463</v>
      </c>
    </row>
    <row r="115" ht="28.5" customHeight="1">
      <c r="A115" s="81">
        <v>113.0</v>
      </c>
      <c r="B115" s="77" t="s">
        <v>464</v>
      </c>
      <c r="C115" s="77" t="s">
        <v>464</v>
      </c>
      <c r="D115" s="78" t="s">
        <v>465</v>
      </c>
      <c r="E115" s="78" t="s">
        <v>465</v>
      </c>
    </row>
    <row r="116" ht="28.5" customHeight="1">
      <c r="A116" s="80">
        <v>114.0</v>
      </c>
      <c r="B116" s="77" t="s">
        <v>466</v>
      </c>
      <c r="C116" s="77" t="s">
        <v>466</v>
      </c>
      <c r="D116" s="78" t="s">
        <v>467</v>
      </c>
      <c r="E116" s="78" t="s">
        <v>467</v>
      </c>
    </row>
    <row r="117" ht="28.5" customHeight="1">
      <c r="A117" s="80">
        <v>115.0</v>
      </c>
      <c r="B117" s="77" t="s">
        <v>468</v>
      </c>
      <c r="C117" s="77" t="s">
        <v>468</v>
      </c>
      <c r="D117" s="78" t="s">
        <v>469</v>
      </c>
      <c r="E117" s="78" t="s">
        <v>469</v>
      </c>
    </row>
    <row r="118" ht="28.5" customHeight="1">
      <c r="A118" s="81">
        <v>116.0</v>
      </c>
      <c r="B118" s="77" t="s">
        <v>470</v>
      </c>
      <c r="C118" s="77" t="s">
        <v>470</v>
      </c>
      <c r="D118" s="78" t="s">
        <v>471</v>
      </c>
      <c r="E118" s="78" t="s">
        <v>471</v>
      </c>
    </row>
    <row r="119" ht="28.5" customHeight="1">
      <c r="A119" s="81">
        <v>117.0</v>
      </c>
      <c r="B119" s="77" t="s">
        <v>472</v>
      </c>
      <c r="C119" s="77" t="s">
        <v>472</v>
      </c>
      <c r="D119" s="78" t="s">
        <v>473</v>
      </c>
      <c r="E119" s="78" t="s">
        <v>473</v>
      </c>
    </row>
    <row r="120" ht="28.5" customHeight="1">
      <c r="A120" s="80">
        <v>118.0</v>
      </c>
      <c r="B120" s="77" t="s">
        <v>474</v>
      </c>
      <c r="C120" s="77" t="s">
        <v>474</v>
      </c>
      <c r="D120" s="78" t="s">
        <v>475</v>
      </c>
      <c r="E120" s="78" t="s">
        <v>475</v>
      </c>
    </row>
    <row r="121" ht="28.5" customHeight="1">
      <c r="A121" s="80">
        <v>119.0</v>
      </c>
      <c r="B121" s="77" t="s">
        <v>476</v>
      </c>
      <c r="C121" s="77" t="s">
        <v>476</v>
      </c>
      <c r="D121" s="78" t="s">
        <v>477</v>
      </c>
      <c r="E121" s="78" t="s">
        <v>477</v>
      </c>
    </row>
    <row r="122" ht="28.5" customHeight="1">
      <c r="A122" s="81">
        <v>120.0</v>
      </c>
      <c r="B122" s="77" t="s">
        <v>478</v>
      </c>
      <c r="C122" s="77" t="s">
        <v>478</v>
      </c>
      <c r="D122" s="78" t="s">
        <v>479</v>
      </c>
      <c r="E122" s="78" t="s">
        <v>479</v>
      </c>
    </row>
    <row r="123" ht="28.5" customHeight="1">
      <c r="A123" s="81">
        <v>121.0</v>
      </c>
      <c r="B123" s="77" t="s">
        <v>480</v>
      </c>
      <c r="C123" s="77" t="s">
        <v>480</v>
      </c>
      <c r="D123" s="78" t="s">
        <v>481</v>
      </c>
      <c r="E123" s="78" t="s">
        <v>481</v>
      </c>
    </row>
    <row r="124" ht="28.5" customHeight="1">
      <c r="A124" s="80">
        <v>122.0</v>
      </c>
      <c r="B124" s="77" t="s">
        <v>482</v>
      </c>
      <c r="C124" s="77" t="s">
        <v>482</v>
      </c>
      <c r="D124" s="78" t="s">
        <v>483</v>
      </c>
      <c r="E124" s="78" t="s">
        <v>483</v>
      </c>
    </row>
    <row r="125" ht="28.5" customHeight="1">
      <c r="A125" s="80">
        <v>123.0</v>
      </c>
      <c r="B125" s="77" t="s">
        <v>484</v>
      </c>
      <c r="C125" s="77" t="s">
        <v>484</v>
      </c>
      <c r="D125" s="78" t="s">
        <v>485</v>
      </c>
      <c r="E125" s="78" t="s">
        <v>485</v>
      </c>
    </row>
    <row r="126" ht="28.5" customHeight="1">
      <c r="A126" s="81">
        <v>124.0</v>
      </c>
      <c r="B126" s="77" t="s">
        <v>486</v>
      </c>
      <c r="C126" s="77" t="s">
        <v>486</v>
      </c>
      <c r="D126" s="78" t="s">
        <v>487</v>
      </c>
      <c r="E126" s="78" t="s">
        <v>487</v>
      </c>
    </row>
    <row r="127" ht="28.5" customHeight="1">
      <c r="A127" s="81">
        <v>125.0</v>
      </c>
      <c r="B127" s="77" t="s">
        <v>488</v>
      </c>
      <c r="C127" s="77" t="s">
        <v>488</v>
      </c>
      <c r="D127" s="78" t="s">
        <v>489</v>
      </c>
      <c r="E127" s="78" t="s">
        <v>489</v>
      </c>
    </row>
    <row r="128" ht="28.5" customHeight="1">
      <c r="A128" s="80">
        <v>126.0</v>
      </c>
      <c r="B128" s="77" t="s">
        <v>490</v>
      </c>
      <c r="C128" s="77" t="s">
        <v>490</v>
      </c>
      <c r="D128" s="78" t="s">
        <v>491</v>
      </c>
      <c r="E128" s="78" t="s">
        <v>491</v>
      </c>
    </row>
    <row r="129" ht="28.5" customHeight="1">
      <c r="A129" s="80">
        <v>127.0</v>
      </c>
      <c r="B129" s="77" t="s">
        <v>492</v>
      </c>
      <c r="C129" s="77" t="s">
        <v>492</v>
      </c>
      <c r="D129" s="78" t="s">
        <v>493</v>
      </c>
      <c r="E129" s="78" t="s">
        <v>493</v>
      </c>
    </row>
    <row r="130" ht="28.5" customHeight="1">
      <c r="A130" s="81">
        <v>128.0</v>
      </c>
      <c r="B130" s="77" t="s">
        <v>494</v>
      </c>
      <c r="C130" s="77" t="s">
        <v>494</v>
      </c>
      <c r="D130" s="78" t="s">
        <v>495</v>
      </c>
      <c r="E130" s="78" t="s">
        <v>495</v>
      </c>
    </row>
    <row r="131" ht="28.5" customHeight="1">
      <c r="A131" s="81">
        <v>129.0</v>
      </c>
      <c r="B131" s="77" t="s">
        <v>496</v>
      </c>
      <c r="C131" s="77" t="s">
        <v>496</v>
      </c>
      <c r="D131" s="78" t="s">
        <v>497</v>
      </c>
      <c r="E131" s="78" t="s">
        <v>497</v>
      </c>
    </row>
    <row r="132" ht="28.5" customHeight="1">
      <c r="A132" s="80">
        <v>130.0</v>
      </c>
      <c r="B132" s="77" t="s">
        <v>498</v>
      </c>
      <c r="C132" s="77" t="s">
        <v>498</v>
      </c>
      <c r="D132" s="78" t="s">
        <v>499</v>
      </c>
      <c r="E132" s="78" t="s">
        <v>499</v>
      </c>
    </row>
    <row r="133" ht="28.5" customHeight="1">
      <c r="A133" s="80">
        <v>131.0</v>
      </c>
      <c r="B133" s="77" t="s">
        <v>500</v>
      </c>
      <c r="C133" s="77" t="s">
        <v>500</v>
      </c>
      <c r="D133" s="78" t="s">
        <v>501</v>
      </c>
      <c r="E133" s="78" t="s">
        <v>501</v>
      </c>
    </row>
    <row r="134" ht="28.5" customHeight="1">
      <c r="A134" s="81">
        <v>132.0</v>
      </c>
      <c r="B134" s="77" t="s">
        <v>502</v>
      </c>
      <c r="C134" s="77" t="s">
        <v>502</v>
      </c>
      <c r="D134" s="78" t="s">
        <v>503</v>
      </c>
      <c r="E134" s="78" t="s">
        <v>503</v>
      </c>
    </row>
    <row r="135" ht="28.5" customHeight="1">
      <c r="A135" s="81">
        <v>133.0</v>
      </c>
      <c r="B135" s="77" t="s">
        <v>504</v>
      </c>
      <c r="C135" s="77" t="s">
        <v>504</v>
      </c>
      <c r="D135" s="78" t="s">
        <v>505</v>
      </c>
      <c r="E135" s="78" t="s">
        <v>505</v>
      </c>
    </row>
    <row r="136" ht="28.5" customHeight="1">
      <c r="A136" s="80">
        <v>134.0</v>
      </c>
      <c r="B136" s="77" t="s">
        <v>506</v>
      </c>
      <c r="C136" s="77" t="s">
        <v>506</v>
      </c>
      <c r="D136" s="78" t="s">
        <v>507</v>
      </c>
      <c r="E136" s="78" t="s">
        <v>507</v>
      </c>
    </row>
    <row r="137" ht="28.5" customHeight="1">
      <c r="A137" s="80">
        <v>135.0</v>
      </c>
      <c r="B137" s="77" t="s">
        <v>508</v>
      </c>
      <c r="C137" s="77" t="s">
        <v>508</v>
      </c>
      <c r="D137" s="78" t="s">
        <v>509</v>
      </c>
      <c r="E137" s="78" t="s">
        <v>509</v>
      </c>
    </row>
    <row r="138" ht="28.5" customHeight="1">
      <c r="A138" s="81">
        <v>136.0</v>
      </c>
      <c r="B138" s="77" t="s">
        <v>510</v>
      </c>
      <c r="C138" s="77" t="s">
        <v>510</v>
      </c>
      <c r="D138" s="78" t="s">
        <v>511</v>
      </c>
      <c r="E138" s="78" t="s">
        <v>511</v>
      </c>
    </row>
    <row r="139" ht="28.5" customHeight="1">
      <c r="A139" s="81">
        <v>137.0</v>
      </c>
      <c r="B139" s="77" t="s">
        <v>512</v>
      </c>
      <c r="C139" s="77" t="s">
        <v>512</v>
      </c>
      <c r="D139" s="78" t="s">
        <v>513</v>
      </c>
      <c r="E139" s="78" t="s">
        <v>513</v>
      </c>
    </row>
    <row r="140" ht="28.5" customHeight="1">
      <c r="A140" s="80">
        <v>138.0</v>
      </c>
      <c r="B140" s="77" t="s">
        <v>514</v>
      </c>
      <c r="C140" s="77" t="s">
        <v>514</v>
      </c>
      <c r="D140" s="78" t="s">
        <v>515</v>
      </c>
      <c r="E140" s="78" t="s">
        <v>515</v>
      </c>
    </row>
    <row r="141" ht="28.5" customHeight="1">
      <c r="A141" s="80">
        <v>139.0</v>
      </c>
      <c r="B141" s="77" t="s">
        <v>516</v>
      </c>
      <c r="C141" s="77" t="s">
        <v>516</v>
      </c>
      <c r="D141" s="78" t="s">
        <v>517</v>
      </c>
      <c r="E141" s="78" t="s">
        <v>517</v>
      </c>
    </row>
    <row r="142" ht="28.5" customHeight="1">
      <c r="A142" s="81">
        <v>140.0</v>
      </c>
      <c r="B142" s="77" t="s">
        <v>518</v>
      </c>
      <c r="C142" s="77" t="s">
        <v>518</v>
      </c>
      <c r="D142" s="78" t="s">
        <v>519</v>
      </c>
      <c r="E142" s="78" t="s">
        <v>519</v>
      </c>
    </row>
    <row r="143" ht="28.5" customHeight="1">
      <c r="A143" s="81">
        <v>141.0</v>
      </c>
      <c r="B143" s="77" t="s">
        <v>520</v>
      </c>
      <c r="C143" s="77" t="s">
        <v>520</v>
      </c>
      <c r="D143" s="78" t="s">
        <v>521</v>
      </c>
      <c r="E143" s="78" t="s">
        <v>521</v>
      </c>
    </row>
    <row r="144" ht="28.5" customHeight="1">
      <c r="A144" s="80">
        <v>142.0</v>
      </c>
      <c r="B144" s="77" t="s">
        <v>522</v>
      </c>
      <c r="C144" s="77" t="s">
        <v>522</v>
      </c>
      <c r="D144" s="78" t="s">
        <v>523</v>
      </c>
      <c r="E144" s="78" t="s">
        <v>523</v>
      </c>
    </row>
    <row r="145" ht="28.5" customHeight="1">
      <c r="A145" s="80">
        <v>143.0</v>
      </c>
      <c r="B145" s="77" t="s">
        <v>524</v>
      </c>
      <c r="C145" s="77" t="s">
        <v>524</v>
      </c>
      <c r="D145" s="82" t="s">
        <v>525</v>
      </c>
      <c r="E145" s="82" t="s">
        <v>525</v>
      </c>
    </row>
    <row r="146" ht="28.5" customHeight="1">
      <c r="A146" s="81">
        <v>144.0</v>
      </c>
      <c r="B146" s="77" t="s">
        <v>526</v>
      </c>
      <c r="C146" s="77" t="s">
        <v>526</v>
      </c>
      <c r="D146" s="78" t="s">
        <v>527</v>
      </c>
      <c r="E146" s="78" t="s">
        <v>527</v>
      </c>
    </row>
    <row r="147" ht="28.5" customHeight="1">
      <c r="A147" s="81">
        <v>145.0</v>
      </c>
      <c r="B147" s="77" t="s">
        <v>528</v>
      </c>
      <c r="C147" s="77" t="s">
        <v>528</v>
      </c>
      <c r="D147" s="78" t="s">
        <v>529</v>
      </c>
      <c r="E147" s="78" t="s">
        <v>529</v>
      </c>
    </row>
    <row r="148" ht="28.5" customHeight="1">
      <c r="A148" s="80">
        <v>146.0</v>
      </c>
      <c r="B148" s="77" t="s">
        <v>530</v>
      </c>
      <c r="C148" s="77" t="s">
        <v>530</v>
      </c>
      <c r="D148" s="78" t="s">
        <v>531</v>
      </c>
      <c r="E148" s="78" t="s">
        <v>531</v>
      </c>
    </row>
    <row r="149" ht="28.5" customHeight="1">
      <c r="A149" s="80">
        <v>147.0</v>
      </c>
      <c r="B149" s="77" t="s">
        <v>532</v>
      </c>
      <c r="C149" s="77" t="s">
        <v>532</v>
      </c>
      <c r="D149" s="82" t="s">
        <v>533</v>
      </c>
      <c r="E149" s="78" t="s">
        <v>533</v>
      </c>
    </row>
    <row r="150" ht="28.5" customHeight="1">
      <c r="A150" s="81">
        <v>148.0</v>
      </c>
      <c r="B150" s="83" t="s">
        <v>234</v>
      </c>
      <c r="C150" s="83" t="s">
        <v>234</v>
      </c>
      <c r="D150" s="82" t="s">
        <v>534</v>
      </c>
      <c r="E150" s="82" t="s">
        <v>534</v>
      </c>
    </row>
    <row r="151" ht="28.5" customHeight="1">
      <c r="A151" s="77">
        <v>-1.0</v>
      </c>
      <c r="B151" s="77" t="s">
        <v>535</v>
      </c>
      <c r="C151" s="77" t="s">
        <v>535</v>
      </c>
      <c r="D151" s="78" t="s">
        <v>536</v>
      </c>
      <c r="E151" s="78" t="s">
        <v>536</v>
      </c>
    </row>
    <row r="152" ht="28.5" customHeight="1">
      <c r="A152" s="77">
        <v>-2.0</v>
      </c>
      <c r="B152" s="77" t="s">
        <v>537</v>
      </c>
      <c r="C152" s="77" t="s">
        <v>537</v>
      </c>
      <c r="D152" s="78" t="s">
        <v>538</v>
      </c>
      <c r="E152" s="78" t="s">
        <v>538</v>
      </c>
    </row>
    <row r="153" ht="28.5" customHeight="1">
      <c r="A153" s="77">
        <v>-3.0</v>
      </c>
      <c r="B153" s="77" t="s">
        <v>539</v>
      </c>
      <c r="C153" s="77" t="s">
        <v>539</v>
      </c>
      <c r="D153" s="78" t="s">
        <v>540</v>
      </c>
      <c r="E153" s="78" t="s">
        <v>540</v>
      </c>
    </row>
    <row r="154" ht="28.5" customHeight="1">
      <c r="A154" s="77">
        <v>-4.0</v>
      </c>
      <c r="B154" s="77" t="s">
        <v>541</v>
      </c>
      <c r="C154" s="77" t="s">
        <v>541</v>
      </c>
      <c r="D154" s="78" t="s">
        <v>542</v>
      </c>
      <c r="E154" s="78" t="s">
        <v>542</v>
      </c>
    </row>
    <row r="155" ht="28.5" customHeight="1">
      <c r="A155" s="77">
        <v>-5.0</v>
      </c>
      <c r="B155" s="77" t="s">
        <v>543</v>
      </c>
      <c r="C155" s="77" t="s">
        <v>543</v>
      </c>
      <c r="D155" s="78" t="s">
        <v>544</v>
      </c>
      <c r="E155" s="78" t="s">
        <v>544</v>
      </c>
    </row>
    <row r="156" ht="28.5" customHeight="1">
      <c r="A156" s="77">
        <v>-6.0</v>
      </c>
      <c r="B156" s="77" t="s">
        <v>545</v>
      </c>
      <c r="C156" s="77" t="s">
        <v>545</v>
      </c>
      <c r="D156" s="78" t="s">
        <v>546</v>
      </c>
      <c r="E156" s="78" t="s">
        <v>546</v>
      </c>
    </row>
    <row r="157" ht="28.5" customHeight="1">
      <c r="A157" s="77">
        <v>-7.0</v>
      </c>
      <c r="B157" s="77" t="s">
        <v>547</v>
      </c>
      <c r="C157" s="77" t="s">
        <v>547</v>
      </c>
      <c r="D157" s="78" t="s">
        <v>548</v>
      </c>
      <c r="E157" s="78" t="s">
        <v>548</v>
      </c>
    </row>
    <row r="158" ht="28.5" customHeight="1">
      <c r="A158" s="77">
        <v>-8.0</v>
      </c>
      <c r="B158" s="77" t="s">
        <v>549</v>
      </c>
      <c r="C158" s="77" t="s">
        <v>549</v>
      </c>
      <c r="D158" s="78" t="s">
        <v>550</v>
      </c>
      <c r="E158" s="78" t="s">
        <v>550</v>
      </c>
    </row>
    <row r="159" ht="28.5" customHeight="1">
      <c r="A159" s="77">
        <v>-9.0</v>
      </c>
      <c r="B159" s="77" t="s">
        <v>551</v>
      </c>
      <c r="C159" s="77" t="s">
        <v>551</v>
      </c>
      <c r="D159" s="78" t="s">
        <v>552</v>
      </c>
      <c r="E159" s="78" t="s">
        <v>552</v>
      </c>
    </row>
    <row r="160" ht="28.5" customHeight="1">
      <c r="A160" s="77">
        <v>-10.0</v>
      </c>
      <c r="B160" s="77" t="s">
        <v>553</v>
      </c>
      <c r="C160" s="77" t="s">
        <v>553</v>
      </c>
      <c r="D160" s="78" t="s">
        <v>554</v>
      </c>
      <c r="E160" s="78" t="s">
        <v>554</v>
      </c>
    </row>
    <row r="161" ht="28.5" customHeight="1">
      <c r="A161" s="77">
        <v>-11.0</v>
      </c>
      <c r="B161" s="77" t="s">
        <v>555</v>
      </c>
      <c r="C161" s="77" t="s">
        <v>555</v>
      </c>
      <c r="D161" s="78" t="s">
        <v>556</v>
      </c>
      <c r="E161" s="78" t="s">
        <v>556</v>
      </c>
    </row>
    <row r="162" ht="28.5" customHeight="1">
      <c r="A162" s="77">
        <v>-12.0</v>
      </c>
      <c r="B162" s="77" t="s">
        <v>557</v>
      </c>
      <c r="C162" s="77" t="s">
        <v>557</v>
      </c>
      <c r="D162" s="78" t="s">
        <v>558</v>
      </c>
      <c r="E162" s="78" t="s">
        <v>558</v>
      </c>
    </row>
    <row r="163" ht="28.5" customHeight="1">
      <c r="A163" s="77">
        <v>-13.0</v>
      </c>
      <c r="B163" s="77" t="s">
        <v>559</v>
      </c>
      <c r="C163" s="77" t="s">
        <v>559</v>
      </c>
      <c r="D163" s="78" t="s">
        <v>560</v>
      </c>
      <c r="E163" s="78" t="s">
        <v>560</v>
      </c>
    </row>
    <row r="164" ht="28.5" customHeight="1">
      <c r="A164" s="77">
        <v>-14.0</v>
      </c>
      <c r="B164" s="77" t="s">
        <v>561</v>
      </c>
      <c r="C164" s="77" t="s">
        <v>561</v>
      </c>
      <c r="D164" s="78" t="s">
        <v>562</v>
      </c>
      <c r="E164" s="78" t="s">
        <v>562</v>
      </c>
    </row>
    <row r="165" ht="28.5" customHeight="1">
      <c r="A165" s="77">
        <v>-15.0</v>
      </c>
      <c r="B165" s="77" t="s">
        <v>563</v>
      </c>
      <c r="C165" s="77" t="s">
        <v>563</v>
      </c>
      <c r="D165" s="78" t="s">
        <v>564</v>
      </c>
      <c r="E165" s="78" t="s">
        <v>564</v>
      </c>
    </row>
    <row r="166" ht="28.5" customHeight="1">
      <c r="A166" s="77">
        <v>-16.0</v>
      </c>
      <c r="B166" s="77" t="s">
        <v>565</v>
      </c>
      <c r="C166" s="77" t="s">
        <v>565</v>
      </c>
      <c r="D166" s="78" t="s">
        <v>566</v>
      </c>
      <c r="E166" s="78" t="s">
        <v>566</v>
      </c>
    </row>
    <row r="167" ht="28.5" customHeight="1">
      <c r="A167" s="77">
        <v>-17.0</v>
      </c>
      <c r="B167" s="77" t="s">
        <v>567</v>
      </c>
      <c r="C167" s="77" t="s">
        <v>567</v>
      </c>
      <c r="D167" s="78" t="s">
        <v>568</v>
      </c>
      <c r="E167" s="78" t="s">
        <v>568</v>
      </c>
    </row>
    <row r="168" ht="28.5" customHeight="1">
      <c r="A168" s="77">
        <v>-18.0</v>
      </c>
      <c r="B168" s="77" t="s">
        <v>569</v>
      </c>
      <c r="C168" s="77" t="s">
        <v>569</v>
      </c>
      <c r="D168" s="78" t="s">
        <v>570</v>
      </c>
      <c r="E168" s="78" t="s">
        <v>570</v>
      </c>
    </row>
    <row r="169" ht="28.5" customHeight="1">
      <c r="A169" s="77">
        <v>-19.0</v>
      </c>
      <c r="B169" s="77" t="s">
        <v>571</v>
      </c>
      <c r="C169" s="77" t="s">
        <v>571</v>
      </c>
      <c r="D169" s="78" t="s">
        <v>572</v>
      </c>
      <c r="E169" s="78" t="s">
        <v>572</v>
      </c>
    </row>
    <row r="170" ht="28.5" customHeight="1">
      <c r="A170" s="77">
        <v>-20.0</v>
      </c>
      <c r="B170" s="77" t="s">
        <v>573</v>
      </c>
      <c r="C170" s="77" t="s">
        <v>573</v>
      </c>
      <c r="D170" s="78" t="s">
        <v>574</v>
      </c>
      <c r="E170" s="78" t="s">
        <v>574</v>
      </c>
    </row>
    <row r="171" ht="28.5" customHeight="1">
      <c r="A171" s="77">
        <v>-21.0</v>
      </c>
      <c r="B171" s="77" t="s">
        <v>575</v>
      </c>
      <c r="C171" s="77" t="s">
        <v>575</v>
      </c>
      <c r="D171" s="78" t="s">
        <v>576</v>
      </c>
      <c r="E171" s="78" t="s">
        <v>576</v>
      </c>
    </row>
    <row r="172" ht="28.5" customHeight="1">
      <c r="A172" s="77">
        <v>-22.0</v>
      </c>
      <c r="B172" s="77" t="s">
        <v>577</v>
      </c>
      <c r="C172" s="77" t="s">
        <v>577</v>
      </c>
      <c r="D172" s="78" t="s">
        <v>578</v>
      </c>
      <c r="E172" s="78" t="s">
        <v>578</v>
      </c>
    </row>
    <row r="173" ht="28.5" customHeight="1">
      <c r="A173" s="77">
        <v>-23.0</v>
      </c>
      <c r="B173" s="77" t="s">
        <v>579</v>
      </c>
      <c r="C173" s="77" t="s">
        <v>579</v>
      </c>
      <c r="D173" s="78" t="s">
        <v>580</v>
      </c>
      <c r="E173" s="78" t="s">
        <v>580</v>
      </c>
    </row>
    <row r="174" ht="28.5" customHeight="1">
      <c r="A174" s="77">
        <v>-24.0</v>
      </c>
      <c r="B174" s="77" t="s">
        <v>581</v>
      </c>
      <c r="C174" s="77" t="s">
        <v>581</v>
      </c>
      <c r="D174" s="78" t="s">
        <v>582</v>
      </c>
      <c r="E174" s="78" t="s">
        <v>582</v>
      </c>
    </row>
    <row r="175" ht="28.5" customHeight="1">
      <c r="A175" s="77">
        <v>-25.0</v>
      </c>
      <c r="B175" s="77" t="s">
        <v>583</v>
      </c>
      <c r="C175" s="77" t="s">
        <v>583</v>
      </c>
      <c r="D175" s="78" t="s">
        <v>584</v>
      </c>
      <c r="E175" s="78" t="s">
        <v>584</v>
      </c>
    </row>
    <row r="176" ht="28.5" customHeight="1">
      <c r="A176" s="77">
        <v>-26.0</v>
      </c>
      <c r="B176" s="77" t="s">
        <v>585</v>
      </c>
      <c r="C176" s="77" t="s">
        <v>585</v>
      </c>
      <c r="D176" s="78" t="s">
        <v>586</v>
      </c>
      <c r="E176" s="78" t="s">
        <v>586</v>
      </c>
    </row>
    <row r="177" ht="28.5" customHeight="1">
      <c r="A177" s="77">
        <v>-27.0</v>
      </c>
      <c r="B177" s="77" t="s">
        <v>587</v>
      </c>
      <c r="C177" s="77" t="s">
        <v>587</v>
      </c>
      <c r="D177" s="78" t="s">
        <v>588</v>
      </c>
      <c r="E177" s="78" t="s">
        <v>588</v>
      </c>
    </row>
    <row r="178" ht="28.5" customHeight="1">
      <c r="A178" s="77">
        <v>-28.0</v>
      </c>
      <c r="B178" s="77" t="s">
        <v>589</v>
      </c>
      <c r="C178" s="77" t="s">
        <v>589</v>
      </c>
      <c r="D178" s="78" t="s">
        <v>590</v>
      </c>
      <c r="E178" s="78" t="s">
        <v>590</v>
      </c>
    </row>
    <row r="179" ht="28.5" customHeight="1">
      <c r="A179" s="77">
        <v>-29.0</v>
      </c>
      <c r="B179" s="77" t="s">
        <v>591</v>
      </c>
      <c r="C179" s="77" t="s">
        <v>591</v>
      </c>
      <c r="D179" s="78" t="s">
        <v>592</v>
      </c>
      <c r="E179" s="78" t="s">
        <v>592</v>
      </c>
    </row>
    <row r="180" ht="28.5" customHeight="1">
      <c r="A180" s="77">
        <v>-30.0</v>
      </c>
      <c r="B180" s="77" t="s">
        <v>593</v>
      </c>
      <c r="C180" s="77" t="s">
        <v>593</v>
      </c>
      <c r="D180" s="78" t="s">
        <v>594</v>
      </c>
      <c r="E180" s="78" t="s">
        <v>594</v>
      </c>
    </row>
    <row r="181" ht="28.5" customHeight="1">
      <c r="A181" s="77">
        <v>-31.0</v>
      </c>
      <c r="B181" s="77" t="s">
        <v>595</v>
      </c>
      <c r="C181" s="77" t="s">
        <v>595</v>
      </c>
      <c r="D181" s="78" t="s">
        <v>596</v>
      </c>
      <c r="E181" s="78" t="s">
        <v>596</v>
      </c>
    </row>
    <row r="182" ht="28.5" customHeight="1">
      <c r="A182" s="77">
        <v>-32.0</v>
      </c>
      <c r="B182" s="77" t="s">
        <v>597</v>
      </c>
      <c r="C182" s="77" t="s">
        <v>597</v>
      </c>
      <c r="D182" s="78" t="s">
        <v>598</v>
      </c>
      <c r="E182" s="78" t="s">
        <v>598</v>
      </c>
    </row>
    <row r="183" ht="28.5" customHeight="1">
      <c r="A183" s="77">
        <v>-33.0</v>
      </c>
      <c r="B183" s="77" t="s">
        <v>599</v>
      </c>
      <c r="C183" s="77" t="s">
        <v>599</v>
      </c>
      <c r="D183" s="78" t="s">
        <v>600</v>
      </c>
      <c r="E183" s="78" t="s">
        <v>600</v>
      </c>
    </row>
    <row r="184" ht="28.5" customHeight="1">
      <c r="A184" s="77">
        <v>-34.0</v>
      </c>
      <c r="B184" s="77" t="s">
        <v>601</v>
      </c>
      <c r="C184" s="77" t="s">
        <v>601</v>
      </c>
      <c r="D184" s="78" t="s">
        <v>602</v>
      </c>
      <c r="E184" s="78" t="s">
        <v>602</v>
      </c>
    </row>
    <row r="185" ht="28.5" customHeight="1">
      <c r="A185" s="77">
        <v>-35.0</v>
      </c>
      <c r="B185" s="77" t="s">
        <v>603</v>
      </c>
      <c r="C185" s="77" t="s">
        <v>603</v>
      </c>
      <c r="D185" s="78" t="s">
        <v>604</v>
      </c>
      <c r="E185" s="78" t="s">
        <v>604</v>
      </c>
    </row>
    <row r="186" ht="28.5" customHeight="1">
      <c r="A186" s="77">
        <v>-36.0</v>
      </c>
      <c r="B186" s="77" t="s">
        <v>605</v>
      </c>
      <c r="C186" s="77" t="s">
        <v>605</v>
      </c>
      <c r="D186" s="78" t="s">
        <v>606</v>
      </c>
      <c r="E186" s="78" t="s">
        <v>606</v>
      </c>
    </row>
    <row r="187" ht="28.5" customHeight="1">
      <c r="A187" s="77">
        <v>-37.0</v>
      </c>
      <c r="B187" s="77" t="s">
        <v>607</v>
      </c>
      <c r="C187" s="77" t="s">
        <v>607</v>
      </c>
      <c r="D187" s="78" t="s">
        <v>608</v>
      </c>
      <c r="E187" s="78" t="s">
        <v>608</v>
      </c>
    </row>
    <row r="188" ht="28.5" customHeight="1">
      <c r="A188" s="77">
        <v>-38.0</v>
      </c>
      <c r="B188" s="77" t="s">
        <v>609</v>
      </c>
      <c r="C188" s="77" t="s">
        <v>609</v>
      </c>
      <c r="D188" s="78" t="s">
        <v>610</v>
      </c>
      <c r="E188" s="78" t="s">
        <v>610</v>
      </c>
    </row>
    <row r="189" ht="28.5" customHeight="1">
      <c r="A189" s="77">
        <v>-39.0</v>
      </c>
      <c r="B189" s="77" t="s">
        <v>611</v>
      </c>
      <c r="C189" s="77" t="s">
        <v>611</v>
      </c>
      <c r="D189" s="78" t="s">
        <v>612</v>
      </c>
      <c r="E189" s="78" t="s">
        <v>612</v>
      </c>
    </row>
    <row r="190" ht="28.5" customHeight="1">
      <c r="A190" s="77">
        <v>-40.0</v>
      </c>
      <c r="B190" s="77" t="s">
        <v>613</v>
      </c>
      <c r="C190" s="77" t="s">
        <v>613</v>
      </c>
      <c r="D190" s="78" t="s">
        <v>614</v>
      </c>
      <c r="E190" s="78" t="s">
        <v>614</v>
      </c>
    </row>
    <row r="191" ht="28.5" customHeight="1">
      <c r="A191" s="77">
        <v>-41.0</v>
      </c>
      <c r="B191" s="77" t="s">
        <v>615</v>
      </c>
      <c r="C191" s="77" t="s">
        <v>615</v>
      </c>
      <c r="D191" s="78" t="s">
        <v>616</v>
      </c>
      <c r="E191" s="78" t="s">
        <v>616</v>
      </c>
    </row>
    <row r="192" ht="28.5" customHeight="1">
      <c r="A192" s="77">
        <v>-42.0</v>
      </c>
      <c r="B192" s="77" t="s">
        <v>617</v>
      </c>
      <c r="C192" s="77" t="s">
        <v>617</v>
      </c>
      <c r="D192" s="78" t="s">
        <v>618</v>
      </c>
      <c r="E192" s="78" t="s">
        <v>618</v>
      </c>
    </row>
    <row r="193" ht="28.5" customHeight="1">
      <c r="A193" s="77">
        <v>-43.0</v>
      </c>
      <c r="B193" s="77" t="s">
        <v>619</v>
      </c>
      <c r="C193" s="77" t="s">
        <v>619</v>
      </c>
      <c r="D193" s="78" t="s">
        <v>620</v>
      </c>
      <c r="E193" s="78" t="s">
        <v>620</v>
      </c>
    </row>
    <row r="194" ht="28.5" customHeight="1">
      <c r="A194" s="77">
        <v>-44.0</v>
      </c>
      <c r="B194" s="77" t="s">
        <v>621</v>
      </c>
      <c r="C194" s="77" t="s">
        <v>621</v>
      </c>
      <c r="D194" s="78" t="s">
        <v>622</v>
      </c>
      <c r="E194" s="78" t="s">
        <v>622</v>
      </c>
    </row>
    <row r="195" ht="28.5" customHeight="1">
      <c r="A195" s="77">
        <v>-45.0</v>
      </c>
      <c r="B195" s="77" t="s">
        <v>623</v>
      </c>
      <c r="C195" s="77" t="s">
        <v>623</v>
      </c>
      <c r="D195" s="78" t="s">
        <v>624</v>
      </c>
      <c r="E195" s="78" t="s">
        <v>624</v>
      </c>
    </row>
    <row r="196" ht="28.5" customHeight="1">
      <c r="A196" s="77">
        <v>-46.0</v>
      </c>
      <c r="B196" s="77" t="s">
        <v>625</v>
      </c>
      <c r="C196" s="77" t="s">
        <v>625</v>
      </c>
      <c r="D196" s="78" t="s">
        <v>626</v>
      </c>
      <c r="E196" s="78" t="s">
        <v>626</v>
      </c>
    </row>
    <row r="197" ht="28.5" customHeight="1">
      <c r="A197" s="77">
        <v>-47.0</v>
      </c>
      <c r="B197" s="77" t="s">
        <v>627</v>
      </c>
      <c r="C197" s="77" t="s">
        <v>627</v>
      </c>
      <c r="D197" s="78" t="s">
        <v>628</v>
      </c>
      <c r="E197" s="78" t="s">
        <v>628</v>
      </c>
    </row>
    <row r="198" ht="28.5" customHeight="1">
      <c r="A198" s="77">
        <v>-48.0</v>
      </c>
      <c r="B198" s="77" t="s">
        <v>629</v>
      </c>
      <c r="C198" s="77" t="s">
        <v>629</v>
      </c>
      <c r="D198" s="78" t="s">
        <v>630</v>
      </c>
      <c r="E198" s="78" t="s">
        <v>630</v>
      </c>
    </row>
    <row r="199" ht="28.5" customHeight="1">
      <c r="A199" s="77">
        <v>-49.0</v>
      </c>
      <c r="B199" s="77" t="s">
        <v>631</v>
      </c>
      <c r="C199" s="77" t="s">
        <v>631</v>
      </c>
      <c r="D199" s="78" t="s">
        <v>632</v>
      </c>
      <c r="E199" s="78" t="s">
        <v>632</v>
      </c>
    </row>
    <row r="200" ht="28.5" customHeight="1">
      <c r="A200" s="77">
        <v>-50.0</v>
      </c>
      <c r="B200" s="77" t="s">
        <v>633</v>
      </c>
      <c r="C200" s="77" t="s">
        <v>633</v>
      </c>
      <c r="D200" s="78" t="s">
        <v>634</v>
      </c>
      <c r="E200" s="78" t="s">
        <v>634</v>
      </c>
    </row>
    <row r="201" ht="28.5" customHeight="1">
      <c r="A201" s="77">
        <v>-51.0</v>
      </c>
      <c r="B201" s="77" t="s">
        <v>635</v>
      </c>
      <c r="C201" s="77" t="s">
        <v>635</v>
      </c>
      <c r="D201" s="78" t="s">
        <v>636</v>
      </c>
      <c r="E201" s="78" t="s">
        <v>636</v>
      </c>
    </row>
    <row r="202" ht="28.5" customHeight="1">
      <c r="A202" s="77">
        <v>-52.0</v>
      </c>
      <c r="B202" s="77" t="s">
        <v>637</v>
      </c>
      <c r="C202" s="77" t="s">
        <v>637</v>
      </c>
      <c r="D202" s="78" t="s">
        <v>638</v>
      </c>
      <c r="E202" s="78" t="s">
        <v>638</v>
      </c>
    </row>
    <row r="203" ht="28.5" customHeight="1">
      <c r="A203" s="77">
        <v>-53.0</v>
      </c>
      <c r="B203" s="77" t="s">
        <v>639</v>
      </c>
      <c r="C203" s="77" t="s">
        <v>639</v>
      </c>
      <c r="D203" s="78" t="s">
        <v>640</v>
      </c>
      <c r="E203" s="78" t="s">
        <v>640</v>
      </c>
    </row>
    <row r="204" ht="28.5" customHeight="1">
      <c r="A204" s="77">
        <v>-54.0</v>
      </c>
      <c r="B204" s="77" t="s">
        <v>641</v>
      </c>
      <c r="C204" s="77" t="s">
        <v>641</v>
      </c>
      <c r="D204" s="78" t="s">
        <v>642</v>
      </c>
      <c r="E204" s="78" t="s">
        <v>642</v>
      </c>
    </row>
    <row r="205" ht="28.5" customHeight="1">
      <c r="A205" s="77">
        <v>-55.0</v>
      </c>
      <c r="B205" s="77" t="s">
        <v>643</v>
      </c>
      <c r="C205" s="77" t="s">
        <v>643</v>
      </c>
      <c r="D205" s="78" t="s">
        <v>644</v>
      </c>
      <c r="E205" s="78" t="s">
        <v>644</v>
      </c>
    </row>
    <row r="206" ht="28.5" customHeight="1">
      <c r="A206" s="77">
        <v>-56.0</v>
      </c>
      <c r="B206" s="77" t="s">
        <v>645</v>
      </c>
      <c r="C206" s="77" t="s">
        <v>645</v>
      </c>
      <c r="D206" s="78" t="s">
        <v>646</v>
      </c>
      <c r="E206" s="78" t="s">
        <v>646</v>
      </c>
    </row>
    <row r="207" ht="28.5" customHeight="1">
      <c r="A207" s="77">
        <v>-57.0</v>
      </c>
      <c r="B207" s="77" t="s">
        <v>647</v>
      </c>
      <c r="C207" s="77" t="s">
        <v>647</v>
      </c>
      <c r="D207" s="78" t="s">
        <v>648</v>
      </c>
      <c r="E207" s="78" t="s">
        <v>648</v>
      </c>
    </row>
    <row r="208" ht="28.5" customHeight="1">
      <c r="A208" s="77">
        <v>-58.0</v>
      </c>
      <c r="B208" s="77" t="s">
        <v>649</v>
      </c>
      <c r="C208" s="77" t="s">
        <v>649</v>
      </c>
      <c r="D208" s="78" t="s">
        <v>650</v>
      </c>
      <c r="E208" s="78" t="s">
        <v>650</v>
      </c>
    </row>
    <row r="209" ht="28.5" customHeight="1">
      <c r="A209" s="77">
        <v>-59.0</v>
      </c>
      <c r="B209" s="77" t="s">
        <v>651</v>
      </c>
      <c r="C209" s="77" t="s">
        <v>651</v>
      </c>
      <c r="D209" s="78" t="s">
        <v>652</v>
      </c>
      <c r="E209" s="78" t="s">
        <v>652</v>
      </c>
    </row>
    <row r="210" ht="28.5" customHeight="1">
      <c r="A210" s="77">
        <v>-60.0</v>
      </c>
      <c r="B210" s="77" t="s">
        <v>653</v>
      </c>
      <c r="C210" s="77" t="s">
        <v>653</v>
      </c>
      <c r="D210" s="78" t="s">
        <v>654</v>
      </c>
      <c r="E210" s="78" t="s">
        <v>654</v>
      </c>
    </row>
    <row r="211" ht="28.5" customHeight="1">
      <c r="A211" s="77">
        <v>-61.0</v>
      </c>
      <c r="B211" s="77" t="s">
        <v>655</v>
      </c>
      <c r="C211" s="77" t="s">
        <v>655</v>
      </c>
      <c r="D211" s="78" t="s">
        <v>656</v>
      </c>
      <c r="E211" s="78" t="s">
        <v>656</v>
      </c>
    </row>
    <row r="212" ht="28.5" customHeight="1">
      <c r="A212" s="77">
        <v>-62.0</v>
      </c>
      <c r="B212" s="77" t="s">
        <v>657</v>
      </c>
      <c r="C212" s="77" t="s">
        <v>657</v>
      </c>
      <c r="D212" s="78" t="s">
        <v>658</v>
      </c>
      <c r="E212" s="78" t="s">
        <v>658</v>
      </c>
    </row>
    <row r="213" ht="28.5" customHeight="1">
      <c r="A213" s="77">
        <v>-63.0</v>
      </c>
      <c r="B213" s="77" t="s">
        <v>659</v>
      </c>
      <c r="C213" s="77" t="s">
        <v>659</v>
      </c>
      <c r="D213" s="78" t="s">
        <v>660</v>
      </c>
      <c r="E213" s="78" t="s">
        <v>660</v>
      </c>
    </row>
    <row r="214" ht="28.5" customHeight="1">
      <c r="A214" s="77">
        <v>-64.0</v>
      </c>
      <c r="B214" s="77" t="s">
        <v>661</v>
      </c>
      <c r="C214" s="77" t="s">
        <v>661</v>
      </c>
      <c r="D214" s="78" t="s">
        <v>662</v>
      </c>
      <c r="E214" s="78" t="s">
        <v>662</v>
      </c>
    </row>
    <row r="215" ht="28.5" customHeight="1">
      <c r="A215" s="77">
        <v>-65.0</v>
      </c>
      <c r="B215" s="77" t="s">
        <v>663</v>
      </c>
      <c r="C215" s="77" t="s">
        <v>663</v>
      </c>
      <c r="D215" s="78" t="s">
        <v>664</v>
      </c>
      <c r="E215" s="78" t="s">
        <v>664</v>
      </c>
    </row>
    <row r="216" ht="28.5" customHeight="1">
      <c r="A216" s="77">
        <v>-66.0</v>
      </c>
      <c r="B216" s="77" t="s">
        <v>665</v>
      </c>
      <c r="C216" s="77" t="s">
        <v>665</v>
      </c>
      <c r="D216" s="78" t="s">
        <v>666</v>
      </c>
      <c r="E216" s="78" t="s">
        <v>666</v>
      </c>
    </row>
    <row r="217" ht="28.5" customHeight="1">
      <c r="A217" s="77">
        <v>-67.0</v>
      </c>
      <c r="B217" s="77" t="s">
        <v>667</v>
      </c>
      <c r="C217" s="77" t="s">
        <v>667</v>
      </c>
      <c r="D217" s="78" t="s">
        <v>668</v>
      </c>
      <c r="E217" s="78" t="s">
        <v>668</v>
      </c>
    </row>
    <row r="218" ht="28.5" customHeight="1">
      <c r="A218" s="77">
        <v>-68.0</v>
      </c>
      <c r="B218" s="77" t="s">
        <v>669</v>
      </c>
      <c r="C218" s="77" t="s">
        <v>669</v>
      </c>
      <c r="D218" s="78" t="s">
        <v>670</v>
      </c>
      <c r="E218" s="78" t="s">
        <v>670</v>
      </c>
    </row>
    <row r="219" ht="28.5" customHeight="1">
      <c r="A219" s="77">
        <v>-69.0</v>
      </c>
      <c r="B219" s="77" t="s">
        <v>671</v>
      </c>
      <c r="C219" s="77" t="s">
        <v>671</v>
      </c>
      <c r="D219" s="78" t="s">
        <v>672</v>
      </c>
      <c r="E219" s="78" t="s">
        <v>672</v>
      </c>
    </row>
    <row r="220" ht="28.5" customHeight="1">
      <c r="A220" s="77">
        <v>-70.0</v>
      </c>
      <c r="B220" s="77" t="s">
        <v>673</v>
      </c>
      <c r="C220" s="77" t="s">
        <v>673</v>
      </c>
      <c r="D220" s="78" t="s">
        <v>674</v>
      </c>
      <c r="E220" s="78" t="s">
        <v>674</v>
      </c>
    </row>
    <row r="221" ht="28.5" customHeight="1">
      <c r="A221" s="77">
        <v>-71.0</v>
      </c>
      <c r="B221" s="77" t="s">
        <v>675</v>
      </c>
      <c r="C221" s="77" t="s">
        <v>675</v>
      </c>
      <c r="D221" s="78" t="s">
        <v>676</v>
      </c>
      <c r="E221" s="78" t="s">
        <v>676</v>
      </c>
    </row>
    <row r="222" ht="28.5" customHeight="1">
      <c r="A222" s="77">
        <v>-72.0</v>
      </c>
      <c r="B222" s="77" t="s">
        <v>677</v>
      </c>
      <c r="C222" s="77" t="s">
        <v>677</v>
      </c>
      <c r="D222" s="78" t="s">
        <v>678</v>
      </c>
      <c r="E222" s="78" t="s">
        <v>678</v>
      </c>
    </row>
    <row r="223" ht="28.5" customHeight="1">
      <c r="A223" s="77">
        <v>-73.0</v>
      </c>
      <c r="B223" s="77" t="s">
        <v>679</v>
      </c>
      <c r="C223" s="77" t="s">
        <v>679</v>
      </c>
      <c r="D223" s="78" t="s">
        <v>680</v>
      </c>
      <c r="E223" s="78" t="s">
        <v>680</v>
      </c>
    </row>
    <row r="224" ht="28.5" customHeight="1">
      <c r="A224" s="77">
        <v>-74.0</v>
      </c>
      <c r="B224" s="77" t="s">
        <v>681</v>
      </c>
      <c r="C224" s="77" t="s">
        <v>681</v>
      </c>
      <c r="D224" s="78" t="s">
        <v>682</v>
      </c>
      <c r="E224" s="78" t="s">
        <v>682</v>
      </c>
    </row>
    <row r="225" ht="28.5" customHeight="1">
      <c r="A225" s="77">
        <v>-75.0</v>
      </c>
      <c r="B225" s="77" t="s">
        <v>683</v>
      </c>
      <c r="C225" s="77" t="s">
        <v>683</v>
      </c>
      <c r="D225" s="78" t="s">
        <v>684</v>
      </c>
      <c r="E225" s="78" t="s">
        <v>684</v>
      </c>
    </row>
    <row r="226" ht="28.5" customHeight="1">
      <c r="A226" s="77">
        <v>-76.0</v>
      </c>
      <c r="B226" s="77" t="s">
        <v>685</v>
      </c>
      <c r="C226" s="77" t="s">
        <v>685</v>
      </c>
      <c r="D226" s="78" t="s">
        <v>686</v>
      </c>
      <c r="E226" s="78" t="s">
        <v>686</v>
      </c>
    </row>
    <row r="227" ht="28.5" customHeight="1">
      <c r="A227" s="77">
        <v>-77.0</v>
      </c>
      <c r="B227" s="77" t="s">
        <v>687</v>
      </c>
      <c r="C227" s="77" t="s">
        <v>687</v>
      </c>
      <c r="D227" s="78" t="s">
        <v>688</v>
      </c>
      <c r="E227" s="78" t="s">
        <v>688</v>
      </c>
    </row>
    <row r="228" ht="28.5" customHeight="1">
      <c r="A228" s="80">
        <v>-78.0</v>
      </c>
      <c r="B228" s="77" t="s">
        <v>689</v>
      </c>
      <c r="C228" s="77" t="s">
        <v>689</v>
      </c>
      <c r="D228" s="78" t="s">
        <v>690</v>
      </c>
      <c r="E228" s="78" t="s">
        <v>690</v>
      </c>
    </row>
    <row r="229" ht="28.5" customHeight="1">
      <c r="A229" s="81">
        <v>-79.0</v>
      </c>
      <c r="B229" s="77" t="s">
        <v>691</v>
      </c>
      <c r="C229" s="77" t="s">
        <v>691</v>
      </c>
      <c r="D229" s="78" t="s">
        <v>692</v>
      </c>
      <c r="E229" s="78" t="s">
        <v>692</v>
      </c>
    </row>
    <row r="230" ht="28.5" customHeight="1">
      <c r="A230" s="81">
        <v>-80.0</v>
      </c>
      <c r="B230" s="77" t="s">
        <v>693</v>
      </c>
      <c r="C230" s="77" t="s">
        <v>693</v>
      </c>
      <c r="D230" s="78" t="s">
        <v>694</v>
      </c>
      <c r="E230" s="78" t="s">
        <v>694</v>
      </c>
    </row>
    <row r="231" ht="28.5" customHeight="1">
      <c r="A231" s="81">
        <v>-81.0</v>
      </c>
      <c r="B231" s="77" t="s">
        <v>695</v>
      </c>
      <c r="C231" s="77" t="s">
        <v>695</v>
      </c>
      <c r="D231" s="78" t="s">
        <v>696</v>
      </c>
      <c r="E231" s="78" t="s">
        <v>696</v>
      </c>
    </row>
    <row r="232" ht="28.5" customHeight="1">
      <c r="A232" s="81">
        <v>-82.0</v>
      </c>
      <c r="B232" s="77" t="s">
        <v>697</v>
      </c>
      <c r="C232" s="77" t="s">
        <v>697</v>
      </c>
      <c r="D232" s="78" t="s">
        <v>698</v>
      </c>
      <c r="E232" s="78" t="s">
        <v>698</v>
      </c>
    </row>
    <row r="233" ht="28.5" customHeight="1">
      <c r="A233" s="81">
        <v>-83.0</v>
      </c>
      <c r="B233" s="77" t="s">
        <v>699</v>
      </c>
      <c r="C233" s="77" t="s">
        <v>699</v>
      </c>
      <c r="D233" s="78" t="s">
        <v>700</v>
      </c>
      <c r="E233" s="78" t="s">
        <v>700</v>
      </c>
    </row>
    <row r="234" ht="28.5" customHeight="1">
      <c r="A234" s="80">
        <v>-84.0</v>
      </c>
      <c r="B234" s="77" t="s">
        <v>701</v>
      </c>
      <c r="C234" s="77" t="s">
        <v>701</v>
      </c>
      <c r="D234" s="78" t="s">
        <v>702</v>
      </c>
      <c r="E234" s="78" t="s">
        <v>702</v>
      </c>
    </row>
    <row r="235" ht="28.5" customHeight="1">
      <c r="A235" s="81">
        <v>-85.0</v>
      </c>
      <c r="B235" s="77" t="s">
        <v>703</v>
      </c>
      <c r="C235" s="77" t="s">
        <v>703</v>
      </c>
      <c r="D235" s="78" t="s">
        <v>704</v>
      </c>
      <c r="E235" s="78" t="s">
        <v>704</v>
      </c>
    </row>
    <row r="236" ht="28.5" customHeight="1">
      <c r="A236" s="81">
        <v>-86.0</v>
      </c>
      <c r="B236" s="77" t="s">
        <v>705</v>
      </c>
      <c r="C236" s="77" t="s">
        <v>705</v>
      </c>
      <c r="D236" s="78" t="s">
        <v>706</v>
      </c>
      <c r="E236" s="78" t="s">
        <v>706</v>
      </c>
    </row>
    <row r="237" ht="28.5" customHeight="1">
      <c r="A237" s="81">
        <v>-87.0</v>
      </c>
      <c r="B237" s="77" t="s">
        <v>707</v>
      </c>
      <c r="C237" s="77" t="s">
        <v>707</v>
      </c>
      <c r="D237" s="78" t="s">
        <v>708</v>
      </c>
      <c r="E237" s="78" t="s">
        <v>708</v>
      </c>
    </row>
    <row r="238" ht="28.5" customHeight="1">
      <c r="A238" s="81">
        <v>-88.0</v>
      </c>
      <c r="B238" s="77" t="s">
        <v>709</v>
      </c>
      <c r="C238" s="77" t="s">
        <v>709</v>
      </c>
      <c r="D238" s="78" t="s">
        <v>710</v>
      </c>
      <c r="E238" s="78" t="s">
        <v>710</v>
      </c>
    </row>
    <row r="239" ht="28.5" customHeight="1">
      <c r="A239" s="81">
        <v>-89.0</v>
      </c>
      <c r="B239" s="77" t="s">
        <v>711</v>
      </c>
      <c r="C239" s="77" t="s">
        <v>711</v>
      </c>
      <c r="D239" s="78" t="s">
        <v>712</v>
      </c>
      <c r="E239" s="78" t="s">
        <v>712</v>
      </c>
    </row>
    <row r="240" ht="28.5" customHeight="1">
      <c r="A240" s="80">
        <v>-90.0</v>
      </c>
      <c r="B240" s="77" t="s">
        <v>713</v>
      </c>
      <c r="C240" s="77" t="s">
        <v>713</v>
      </c>
      <c r="D240" s="82" t="s">
        <v>714</v>
      </c>
      <c r="E240" s="78" t="s">
        <v>714</v>
      </c>
    </row>
    <row r="241" ht="28.5" customHeight="1">
      <c r="A241" s="81">
        <v>-91.0</v>
      </c>
      <c r="B241" s="77" t="s">
        <v>715</v>
      </c>
      <c r="C241" s="77" t="s">
        <v>715</v>
      </c>
      <c r="D241" s="78" t="s">
        <v>716</v>
      </c>
      <c r="E241" s="78" t="s">
        <v>716</v>
      </c>
    </row>
    <row r="242" ht="28.5" customHeight="1">
      <c r="A242" s="81">
        <v>-92.0</v>
      </c>
      <c r="B242" s="77" t="s">
        <v>717</v>
      </c>
      <c r="C242" s="77" t="s">
        <v>717</v>
      </c>
      <c r="D242" s="78" t="s">
        <v>718</v>
      </c>
      <c r="E242" s="78" t="s">
        <v>718</v>
      </c>
    </row>
    <row r="243" ht="28.5" customHeight="1">
      <c r="A243" s="81">
        <v>-93.0</v>
      </c>
      <c r="B243" s="77" t="s">
        <v>719</v>
      </c>
      <c r="C243" s="77" t="s">
        <v>719</v>
      </c>
      <c r="D243" s="78" t="s">
        <v>720</v>
      </c>
      <c r="E243" s="78" t="s">
        <v>720</v>
      </c>
    </row>
    <row r="244" ht="28.5" customHeight="1">
      <c r="A244" s="81">
        <v>-94.0</v>
      </c>
      <c r="B244" s="77" t="s">
        <v>721</v>
      </c>
      <c r="C244" s="77" t="s">
        <v>721</v>
      </c>
      <c r="D244" s="78" t="s">
        <v>722</v>
      </c>
      <c r="E244" s="78" t="s">
        <v>722</v>
      </c>
    </row>
    <row r="245" ht="28.5" customHeight="1">
      <c r="A245" s="81">
        <v>-95.0</v>
      </c>
      <c r="B245" s="77" t="s">
        <v>723</v>
      </c>
      <c r="C245" s="77" t="s">
        <v>723</v>
      </c>
      <c r="D245" s="78" t="s">
        <v>724</v>
      </c>
      <c r="E245" s="78" t="s">
        <v>724</v>
      </c>
    </row>
    <row r="246" ht="28.5" customHeight="1">
      <c r="A246" s="80">
        <v>-96.0</v>
      </c>
      <c r="B246" s="77" t="s">
        <v>725</v>
      </c>
      <c r="C246" s="77" t="s">
        <v>725</v>
      </c>
      <c r="D246" s="78" t="s">
        <v>726</v>
      </c>
      <c r="E246" s="78" t="s">
        <v>726</v>
      </c>
    </row>
    <row r="247" ht="28.5" customHeight="1">
      <c r="A247" s="81">
        <v>-97.0</v>
      </c>
      <c r="B247" s="83" t="s">
        <v>727</v>
      </c>
      <c r="C247" s="83" t="s">
        <v>727</v>
      </c>
      <c r="D247" s="82" t="s">
        <v>728</v>
      </c>
      <c r="E247" s="82" t="s">
        <v>728</v>
      </c>
    </row>
    <row r="248" ht="28.5" customHeight="1">
      <c r="A248" s="81">
        <v>-98.0</v>
      </c>
      <c r="B248" s="77" t="s">
        <v>729</v>
      </c>
      <c r="C248" s="77" t="s">
        <v>729</v>
      </c>
      <c r="D248" s="78" t="s">
        <v>730</v>
      </c>
      <c r="E248" s="78" t="s">
        <v>730</v>
      </c>
    </row>
    <row r="249" ht="28.5" customHeight="1">
      <c r="A249" s="81">
        <v>-99.0</v>
      </c>
      <c r="B249" s="77" t="s">
        <v>731</v>
      </c>
      <c r="C249" s="77" t="s">
        <v>731</v>
      </c>
      <c r="D249" s="78" t="s">
        <v>732</v>
      </c>
      <c r="E249" s="78" t="s">
        <v>732</v>
      </c>
    </row>
    <row r="250" ht="28.5" customHeight="1">
      <c r="A250" s="81">
        <v>-100.0</v>
      </c>
      <c r="B250" s="77" t="s">
        <v>733</v>
      </c>
      <c r="C250" s="77" t="s">
        <v>733</v>
      </c>
      <c r="D250" s="78" t="s">
        <v>734</v>
      </c>
      <c r="E250" s="78" t="s">
        <v>734</v>
      </c>
    </row>
    <row r="251" ht="28.5" customHeight="1">
      <c r="A251" s="81">
        <v>-101.0</v>
      </c>
      <c r="B251" s="77" t="s">
        <v>735</v>
      </c>
      <c r="C251" s="77" t="s">
        <v>735</v>
      </c>
      <c r="D251" s="78" t="s">
        <v>736</v>
      </c>
      <c r="E251" s="78" t="s">
        <v>736</v>
      </c>
    </row>
    <row r="252" ht="28.5" customHeight="1">
      <c r="A252" s="80">
        <v>-102.0</v>
      </c>
      <c r="B252" s="77" t="s">
        <v>737</v>
      </c>
      <c r="C252" s="77" t="s">
        <v>737</v>
      </c>
      <c r="D252" s="78" t="s">
        <v>738</v>
      </c>
      <c r="E252" s="78" t="s">
        <v>738</v>
      </c>
    </row>
    <row r="253" ht="28.5" customHeight="1">
      <c r="A253" s="81">
        <v>-103.0</v>
      </c>
      <c r="B253" s="77" t="s">
        <v>739</v>
      </c>
      <c r="C253" s="77" t="s">
        <v>739</v>
      </c>
      <c r="D253" s="78" t="s">
        <v>740</v>
      </c>
      <c r="E253" s="78" t="s">
        <v>740</v>
      </c>
    </row>
    <row r="254" ht="28.5" customHeight="1">
      <c r="A254" s="81">
        <v>-104.0</v>
      </c>
      <c r="B254" s="77" t="s">
        <v>741</v>
      </c>
      <c r="C254" s="77" t="s">
        <v>741</v>
      </c>
      <c r="D254" s="78" t="s">
        <v>742</v>
      </c>
      <c r="E254" s="78" t="s">
        <v>742</v>
      </c>
    </row>
    <row r="255" ht="28.5" customHeight="1">
      <c r="A255" s="81">
        <v>-105.0</v>
      </c>
      <c r="B255" s="77" t="s">
        <v>743</v>
      </c>
      <c r="C255" s="77" t="s">
        <v>743</v>
      </c>
      <c r="D255" s="78" t="s">
        <v>744</v>
      </c>
      <c r="E255" s="78" t="s">
        <v>744</v>
      </c>
    </row>
    <row r="256" ht="28.5" customHeight="1">
      <c r="A256" s="81">
        <v>-106.0</v>
      </c>
      <c r="B256" s="77" t="s">
        <v>745</v>
      </c>
      <c r="C256" s="77" t="s">
        <v>745</v>
      </c>
      <c r="D256" s="78" t="s">
        <v>746</v>
      </c>
      <c r="E256" s="78" t="s">
        <v>746</v>
      </c>
    </row>
    <row r="257" ht="28.5" customHeight="1">
      <c r="A257" s="81">
        <v>-107.0</v>
      </c>
      <c r="B257" s="77" t="s">
        <v>747</v>
      </c>
      <c r="C257" s="77" t="s">
        <v>747</v>
      </c>
      <c r="D257" s="78" t="s">
        <v>748</v>
      </c>
      <c r="E257" s="78" t="s">
        <v>748</v>
      </c>
    </row>
    <row r="258" ht="28.5" customHeight="1">
      <c r="A258" s="80">
        <v>-108.0</v>
      </c>
      <c r="B258" s="77" t="s">
        <v>749</v>
      </c>
      <c r="C258" s="77" t="s">
        <v>749</v>
      </c>
      <c r="D258" s="78" t="s">
        <v>750</v>
      </c>
      <c r="E258" s="78" t="s">
        <v>750</v>
      </c>
    </row>
    <row r="259" ht="28.5" customHeight="1">
      <c r="A259" s="81">
        <v>-109.0</v>
      </c>
      <c r="B259" s="77" t="s">
        <v>751</v>
      </c>
      <c r="C259" s="77" t="s">
        <v>751</v>
      </c>
      <c r="D259" s="78" t="s">
        <v>752</v>
      </c>
      <c r="E259" s="78" t="s">
        <v>752</v>
      </c>
    </row>
    <row r="260" ht="28.5" customHeight="1">
      <c r="A260" s="81">
        <v>-110.0</v>
      </c>
      <c r="B260" s="77" t="s">
        <v>753</v>
      </c>
      <c r="C260" s="77" t="s">
        <v>753</v>
      </c>
      <c r="D260" s="78" t="s">
        <v>754</v>
      </c>
      <c r="E260" s="78" t="s">
        <v>754</v>
      </c>
    </row>
    <row r="261" ht="28.5" customHeight="1">
      <c r="A261" s="81">
        <v>-111.0</v>
      </c>
      <c r="B261" s="77" t="s">
        <v>755</v>
      </c>
      <c r="C261" s="77" t="s">
        <v>755</v>
      </c>
      <c r="D261" s="78" t="s">
        <v>756</v>
      </c>
      <c r="E261" s="78" t="s">
        <v>756</v>
      </c>
    </row>
    <row r="262" ht="28.5" customHeight="1">
      <c r="A262" s="81">
        <v>-112.0</v>
      </c>
      <c r="B262" s="77" t="s">
        <v>757</v>
      </c>
      <c r="C262" s="77" t="s">
        <v>757</v>
      </c>
      <c r="D262" s="78" t="s">
        <v>758</v>
      </c>
      <c r="E262" s="78" t="s">
        <v>758</v>
      </c>
    </row>
    <row r="263" ht="28.5" customHeight="1">
      <c r="A263" s="81">
        <v>-113.0</v>
      </c>
      <c r="B263" s="77" t="s">
        <v>759</v>
      </c>
      <c r="C263" s="77" t="s">
        <v>759</v>
      </c>
      <c r="D263" s="78" t="s">
        <v>760</v>
      </c>
      <c r="E263" s="78" t="s">
        <v>760</v>
      </c>
    </row>
    <row r="264" ht="28.5" customHeight="1">
      <c r="A264" s="80">
        <v>-114.0</v>
      </c>
      <c r="B264" s="77" t="s">
        <v>761</v>
      </c>
      <c r="C264" s="77" t="s">
        <v>761</v>
      </c>
      <c r="D264" s="78" t="s">
        <v>762</v>
      </c>
      <c r="E264" s="78" t="s">
        <v>762</v>
      </c>
    </row>
    <row r="265" ht="28.5" customHeight="1">
      <c r="A265" s="81">
        <v>-115.0</v>
      </c>
      <c r="B265" s="77" t="s">
        <v>763</v>
      </c>
      <c r="C265" s="77" t="s">
        <v>763</v>
      </c>
      <c r="D265" s="78" t="s">
        <v>764</v>
      </c>
      <c r="E265" s="78" t="s">
        <v>764</v>
      </c>
    </row>
    <row r="266" ht="28.5" customHeight="1">
      <c r="A266" s="81">
        <v>-116.0</v>
      </c>
      <c r="B266" s="77" t="s">
        <v>765</v>
      </c>
      <c r="C266" s="77" t="s">
        <v>765</v>
      </c>
      <c r="D266" s="78" t="s">
        <v>766</v>
      </c>
      <c r="E266" s="78" t="s">
        <v>766</v>
      </c>
    </row>
    <row r="267" ht="28.5" customHeight="1">
      <c r="A267" s="81">
        <v>-117.0</v>
      </c>
      <c r="B267" s="77" t="s">
        <v>767</v>
      </c>
      <c r="C267" s="77" t="s">
        <v>767</v>
      </c>
      <c r="D267" s="78" t="s">
        <v>768</v>
      </c>
      <c r="E267" s="78" t="s">
        <v>768</v>
      </c>
    </row>
    <row r="268" ht="28.5" customHeight="1">
      <c r="A268" s="81">
        <v>-118.0</v>
      </c>
      <c r="B268" s="77" t="s">
        <v>769</v>
      </c>
      <c r="C268" s="77" t="s">
        <v>769</v>
      </c>
      <c r="D268" s="78" t="s">
        <v>770</v>
      </c>
      <c r="E268" s="78" t="s">
        <v>770</v>
      </c>
    </row>
    <row r="269" ht="28.5" customHeight="1">
      <c r="A269" s="81">
        <v>-119.0</v>
      </c>
      <c r="B269" s="77" t="s">
        <v>771</v>
      </c>
      <c r="C269" s="77" t="s">
        <v>771</v>
      </c>
      <c r="D269" s="78" t="s">
        <v>772</v>
      </c>
      <c r="E269" s="78" t="s">
        <v>772</v>
      </c>
    </row>
    <row r="270" ht="28.5" customHeight="1">
      <c r="A270" s="80">
        <v>-120.0</v>
      </c>
      <c r="B270" s="77" t="s">
        <v>773</v>
      </c>
      <c r="C270" s="77" t="s">
        <v>773</v>
      </c>
      <c r="D270" s="78" t="s">
        <v>774</v>
      </c>
      <c r="E270" s="78" t="s">
        <v>774</v>
      </c>
    </row>
    <row r="271" ht="28.5" customHeight="1">
      <c r="A271" s="81">
        <v>-121.0</v>
      </c>
      <c r="B271" s="77" t="s">
        <v>775</v>
      </c>
      <c r="C271" s="77" t="s">
        <v>775</v>
      </c>
      <c r="D271" s="78" t="s">
        <v>776</v>
      </c>
      <c r="E271" s="78" t="s">
        <v>776</v>
      </c>
    </row>
    <row r="272" ht="28.5" customHeight="1">
      <c r="A272" s="81">
        <v>-122.0</v>
      </c>
      <c r="B272" s="77" t="s">
        <v>777</v>
      </c>
      <c r="C272" s="77" t="s">
        <v>777</v>
      </c>
      <c r="D272" s="78" t="s">
        <v>778</v>
      </c>
      <c r="E272" s="78" t="s">
        <v>778</v>
      </c>
    </row>
    <row r="273" ht="28.5" customHeight="1">
      <c r="A273" s="81">
        <v>-123.0</v>
      </c>
      <c r="B273" s="77" t="s">
        <v>779</v>
      </c>
      <c r="C273" s="77" t="s">
        <v>779</v>
      </c>
      <c r="D273" s="78" t="s">
        <v>780</v>
      </c>
      <c r="E273" s="78" t="s">
        <v>780</v>
      </c>
    </row>
    <row r="274" ht="28.5" customHeight="1">
      <c r="A274" s="81">
        <v>-124.0</v>
      </c>
      <c r="B274" s="77" t="s">
        <v>781</v>
      </c>
      <c r="C274" s="77" t="s">
        <v>781</v>
      </c>
      <c r="D274" s="78" t="s">
        <v>782</v>
      </c>
      <c r="E274" s="78" t="s">
        <v>782</v>
      </c>
    </row>
    <row r="275" ht="28.5" customHeight="1">
      <c r="A275" s="81">
        <v>-125.0</v>
      </c>
      <c r="B275" s="77" t="s">
        <v>783</v>
      </c>
      <c r="C275" s="77" t="s">
        <v>783</v>
      </c>
      <c r="D275" s="78" t="s">
        <v>784</v>
      </c>
      <c r="E275" s="78" t="s">
        <v>784</v>
      </c>
    </row>
    <row r="276" ht="28.5" customHeight="1">
      <c r="A276" s="80">
        <v>-126.0</v>
      </c>
      <c r="B276" s="77" t="s">
        <v>785</v>
      </c>
      <c r="C276" s="77" t="s">
        <v>785</v>
      </c>
      <c r="D276" s="78" t="s">
        <v>786</v>
      </c>
      <c r="E276" s="78" t="s">
        <v>786</v>
      </c>
    </row>
    <row r="277" ht="28.5" customHeight="1">
      <c r="A277" s="81">
        <v>-127.0</v>
      </c>
      <c r="B277" s="77" t="s">
        <v>787</v>
      </c>
      <c r="C277" s="77" t="s">
        <v>787</v>
      </c>
      <c r="D277" s="78" t="s">
        <v>788</v>
      </c>
      <c r="E277" s="78" t="s">
        <v>788</v>
      </c>
    </row>
    <row r="278" ht="28.5" customHeight="1">
      <c r="A278" s="81">
        <v>-128.0</v>
      </c>
      <c r="B278" s="77" t="s">
        <v>789</v>
      </c>
      <c r="C278" s="77" t="s">
        <v>789</v>
      </c>
      <c r="D278" s="78" t="s">
        <v>790</v>
      </c>
      <c r="E278" s="78" t="s">
        <v>790</v>
      </c>
    </row>
    <row r="279" ht="28.5" customHeight="1">
      <c r="A279" s="81">
        <v>-129.0</v>
      </c>
      <c r="B279" s="77" t="s">
        <v>791</v>
      </c>
      <c r="C279" s="77" t="s">
        <v>791</v>
      </c>
      <c r="D279" s="78" t="s">
        <v>792</v>
      </c>
      <c r="E279" s="78" t="s">
        <v>792</v>
      </c>
    </row>
    <row r="280" ht="28.5" customHeight="1">
      <c r="A280" s="81">
        <v>-130.0</v>
      </c>
      <c r="B280" s="77" t="s">
        <v>793</v>
      </c>
      <c r="C280" s="77" t="s">
        <v>793</v>
      </c>
      <c r="D280" s="78" t="s">
        <v>794</v>
      </c>
      <c r="E280" s="78" t="s">
        <v>794</v>
      </c>
    </row>
    <row r="281" ht="28.5" customHeight="1">
      <c r="A281" s="81">
        <v>-131.0</v>
      </c>
      <c r="B281" s="77" t="s">
        <v>795</v>
      </c>
      <c r="C281" s="77" t="s">
        <v>795</v>
      </c>
      <c r="D281" s="78" t="s">
        <v>796</v>
      </c>
      <c r="E281" s="78" t="s">
        <v>796</v>
      </c>
    </row>
    <row r="282" ht="28.5" customHeight="1">
      <c r="A282" s="80">
        <v>-132.0</v>
      </c>
      <c r="B282" s="77" t="s">
        <v>797</v>
      </c>
      <c r="C282" s="77" t="s">
        <v>797</v>
      </c>
      <c r="D282" s="78" t="s">
        <v>798</v>
      </c>
      <c r="E282" s="78" t="s">
        <v>798</v>
      </c>
    </row>
    <row r="283" ht="28.5" customHeight="1">
      <c r="A283" s="81">
        <v>-133.0</v>
      </c>
      <c r="B283" s="77" t="s">
        <v>799</v>
      </c>
      <c r="C283" s="77" t="s">
        <v>799</v>
      </c>
      <c r="D283" s="78" t="s">
        <v>800</v>
      </c>
      <c r="E283" s="78" t="s">
        <v>800</v>
      </c>
    </row>
    <row r="284" ht="28.5" customHeight="1">
      <c r="A284" s="81">
        <v>-134.0</v>
      </c>
      <c r="B284" s="77" t="s">
        <v>801</v>
      </c>
      <c r="C284" s="77" t="s">
        <v>801</v>
      </c>
      <c r="D284" s="78" t="s">
        <v>802</v>
      </c>
      <c r="E284" s="78" t="s">
        <v>802</v>
      </c>
    </row>
    <row r="285" ht="28.5" customHeight="1">
      <c r="A285" s="81">
        <v>-135.0</v>
      </c>
      <c r="B285" s="77" t="s">
        <v>803</v>
      </c>
      <c r="C285" s="77" t="s">
        <v>803</v>
      </c>
      <c r="D285" s="78" t="s">
        <v>804</v>
      </c>
      <c r="E285" s="78" t="s">
        <v>804</v>
      </c>
    </row>
    <row r="286" ht="28.5" customHeight="1">
      <c r="A286" s="81">
        <v>-136.0</v>
      </c>
      <c r="B286" s="77" t="s">
        <v>805</v>
      </c>
      <c r="C286" s="77" t="s">
        <v>805</v>
      </c>
      <c r="D286" s="78" t="s">
        <v>806</v>
      </c>
      <c r="E286" s="78" t="s">
        <v>806</v>
      </c>
    </row>
    <row r="287" ht="28.5" customHeight="1">
      <c r="A287" s="81">
        <v>-137.0</v>
      </c>
      <c r="B287" s="77" t="s">
        <v>807</v>
      </c>
      <c r="C287" s="77" t="s">
        <v>807</v>
      </c>
      <c r="D287" s="78" t="s">
        <v>808</v>
      </c>
      <c r="E287" s="78" t="s">
        <v>808</v>
      </c>
    </row>
    <row r="288" ht="28.5" customHeight="1">
      <c r="A288" s="80">
        <v>-138.0</v>
      </c>
      <c r="B288" s="77" t="s">
        <v>809</v>
      </c>
      <c r="C288" s="77" t="s">
        <v>809</v>
      </c>
      <c r="D288" s="78" t="s">
        <v>810</v>
      </c>
      <c r="E288" s="78" t="s">
        <v>810</v>
      </c>
    </row>
    <row r="289" ht="28.5" customHeight="1">
      <c r="A289" s="81">
        <v>-139.0</v>
      </c>
      <c r="B289" s="77" t="s">
        <v>811</v>
      </c>
      <c r="C289" s="77" t="s">
        <v>811</v>
      </c>
      <c r="D289" s="78" t="s">
        <v>812</v>
      </c>
      <c r="E289" s="78" t="s">
        <v>812</v>
      </c>
    </row>
    <row r="290" ht="28.5" customHeight="1">
      <c r="A290" s="81">
        <v>-140.0</v>
      </c>
      <c r="B290" s="77" t="s">
        <v>813</v>
      </c>
      <c r="C290" s="77" t="s">
        <v>813</v>
      </c>
      <c r="D290" s="78" t="s">
        <v>814</v>
      </c>
      <c r="E290" s="78" t="s">
        <v>814</v>
      </c>
    </row>
    <row r="291" ht="28.5" customHeight="1">
      <c r="A291" s="81">
        <v>-141.0</v>
      </c>
      <c r="B291" s="77" t="s">
        <v>815</v>
      </c>
      <c r="C291" s="77" t="s">
        <v>815</v>
      </c>
      <c r="D291" s="78" t="s">
        <v>816</v>
      </c>
      <c r="E291" s="78" t="s">
        <v>816</v>
      </c>
    </row>
    <row r="292" ht="28.5" customHeight="1">
      <c r="A292" s="81">
        <v>-142.0</v>
      </c>
      <c r="B292" s="77" t="s">
        <v>817</v>
      </c>
      <c r="C292" s="77" t="s">
        <v>817</v>
      </c>
      <c r="D292" s="78" t="s">
        <v>818</v>
      </c>
      <c r="E292" s="78" t="s">
        <v>818</v>
      </c>
    </row>
    <row r="293" ht="28.5" customHeight="1">
      <c r="A293" s="81">
        <v>-143.0</v>
      </c>
      <c r="B293" s="77" t="s">
        <v>819</v>
      </c>
      <c r="C293" s="77" t="s">
        <v>819</v>
      </c>
      <c r="D293" s="82" t="s">
        <v>820</v>
      </c>
      <c r="E293" s="78" t="s">
        <v>820</v>
      </c>
    </row>
    <row r="294" ht="28.5" customHeight="1">
      <c r="A294" s="80">
        <v>-144.0</v>
      </c>
      <c r="B294" s="77" t="s">
        <v>821</v>
      </c>
      <c r="C294" s="77" t="s">
        <v>821</v>
      </c>
      <c r="D294" s="78" t="s">
        <v>822</v>
      </c>
      <c r="E294" s="78" t="s">
        <v>822</v>
      </c>
    </row>
    <row r="295" ht="28.5" customHeight="1">
      <c r="A295" s="81">
        <v>-145.0</v>
      </c>
      <c r="B295" s="77" t="s">
        <v>823</v>
      </c>
      <c r="C295" s="77" t="s">
        <v>823</v>
      </c>
      <c r="D295" s="78" t="s">
        <v>824</v>
      </c>
      <c r="E295" s="78" t="s">
        <v>824</v>
      </c>
    </row>
    <row r="296" ht="28.5" customHeight="1">
      <c r="A296" s="81">
        <v>-146.0</v>
      </c>
      <c r="B296" s="77" t="s">
        <v>825</v>
      </c>
      <c r="C296" s="77" t="s">
        <v>825</v>
      </c>
      <c r="D296" s="78" t="s">
        <v>826</v>
      </c>
      <c r="E296" s="78" t="s">
        <v>826</v>
      </c>
    </row>
    <row r="297" ht="28.5" customHeight="1">
      <c r="A297" s="81">
        <v>-147.0</v>
      </c>
      <c r="B297" s="77" t="s">
        <v>827</v>
      </c>
      <c r="C297" s="77" t="s">
        <v>827</v>
      </c>
      <c r="D297" s="82" t="s">
        <v>828</v>
      </c>
      <c r="E297" s="78" t="s">
        <v>828</v>
      </c>
    </row>
    <row r="298" ht="28.5" customHeight="1">
      <c r="A298" s="81">
        <v>-148.0</v>
      </c>
      <c r="B298" s="83" t="s">
        <v>829</v>
      </c>
      <c r="C298" s="83" t="s">
        <v>829</v>
      </c>
      <c r="D298" s="82" t="s">
        <v>830</v>
      </c>
      <c r="E298" s="82" t="s">
        <v>830</v>
      </c>
    </row>
    <row r="299" ht="28.5" customHeight="1">
      <c r="A299" s="77">
        <v>1000.0</v>
      </c>
      <c r="B299" s="77" t="s">
        <v>831</v>
      </c>
      <c r="C299" s="77" t="s">
        <v>832</v>
      </c>
      <c r="D299" s="78" t="s">
        <v>833</v>
      </c>
      <c r="E299" s="78" t="s">
        <v>834</v>
      </c>
    </row>
    <row r="300" ht="28.5" customHeight="1">
      <c r="A300" s="77">
        <v>1001.0</v>
      </c>
      <c r="B300" s="77" t="s">
        <v>835</v>
      </c>
      <c r="C300" s="77" t="s">
        <v>836</v>
      </c>
      <c r="D300" s="78" t="s">
        <v>837</v>
      </c>
      <c r="E300" s="78" t="s">
        <v>838</v>
      </c>
    </row>
    <row r="301" ht="28.5" customHeight="1">
      <c r="A301" s="77">
        <v>1002.0</v>
      </c>
      <c r="B301" s="77" t="s">
        <v>839</v>
      </c>
      <c r="C301" s="77" t="s">
        <v>840</v>
      </c>
      <c r="D301" s="78" t="s">
        <v>841</v>
      </c>
      <c r="E301" s="78" t="s">
        <v>842</v>
      </c>
    </row>
    <row r="302" ht="28.5" customHeight="1">
      <c r="A302" s="77">
        <v>1003.0</v>
      </c>
      <c r="B302" s="77" t="s">
        <v>843</v>
      </c>
      <c r="C302" s="77" t="s">
        <v>844</v>
      </c>
      <c r="D302" s="78" t="s">
        <v>845</v>
      </c>
      <c r="E302" s="78" t="s">
        <v>846</v>
      </c>
    </row>
    <row r="303" ht="28.5" customHeight="1">
      <c r="A303" s="77">
        <v>1004.0</v>
      </c>
      <c r="B303" s="79" t="s">
        <v>847</v>
      </c>
      <c r="C303" s="77" t="s">
        <v>848</v>
      </c>
      <c r="D303" s="78" t="s">
        <v>849</v>
      </c>
      <c r="E303" s="78" t="s">
        <v>850</v>
      </c>
    </row>
    <row r="304" ht="28.5" customHeight="1">
      <c r="A304" s="77">
        <v>1005.0</v>
      </c>
      <c r="B304" s="77" t="s">
        <v>851</v>
      </c>
      <c r="C304" s="77" t="s">
        <v>852</v>
      </c>
      <c r="D304" s="78" t="s">
        <v>853</v>
      </c>
      <c r="E304" s="78" t="s">
        <v>854</v>
      </c>
    </row>
    <row r="305" ht="28.5" customHeight="1">
      <c r="A305" s="77">
        <v>1006.0</v>
      </c>
      <c r="B305" s="77" t="s">
        <v>855</v>
      </c>
      <c r="C305" s="77" t="s">
        <v>856</v>
      </c>
      <c r="D305" s="78" t="s">
        <v>857</v>
      </c>
      <c r="E305" s="78" t="s">
        <v>858</v>
      </c>
    </row>
    <row r="306" ht="28.5" customHeight="1">
      <c r="A306" s="77">
        <v>1007.0</v>
      </c>
      <c r="B306" s="77" t="s">
        <v>859</v>
      </c>
      <c r="C306" s="77" t="s">
        <v>860</v>
      </c>
      <c r="D306" s="78" t="s">
        <v>861</v>
      </c>
      <c r="E306" s="78" t="s">
        <v>862</v>
      </c>
    </row>
    <row r="307" ht="28.5" customHeight="1">
      <c r="A307" s="77">
        <v>1008.0</v>
      </c>
      <c r="B307" s="77" t="s">
        <v>863</v>
      </c>
      <c r="C307" s="77" t="s">
        <v>864</v>
      </c>
      <c r="D307" s="78" t="s">
        <v>865</v>
      </c>
      <c r="E307" s="78" t="s">
        <v>866</v>
      </c>
    </row>
    <row r="308" ht="28.5" customHeight="1">
      <c r="A308" s="77">
        <v>1009.0</v>
      </c>
      <c r="B308" s="77" t="s">
        <v>867</v>
      </c>
      <c r="C308" s="77" t="s">
        <v>868</v>
      </c>
      <c r="D308" s="78" t="s">
        <v>869</v>
      </c>
      <c r="E308" s="78" t="s">
        <v>870</v>
      </c>
    </row>
    <row r="309" ht="28.5" customHeight="1">
      <c r="A309" s="77">
        <v>1010.0</v>
      </c>
      <c r="B309" s="77" t="s">
        <v>871</v>
      </c>
      <c r="C309" s="77" t="s">
        <v>872</v>
      </c>
      <c r="D309" s="78" t="s">
        <v>873</v>
      </c>
      <c r="E309" s="78" t="s">
        <v>874</v>
      </c>
    </row>
    <row r="310" ht="28.5" customHeight="1">
      <c r="A310" s="77">
        <v>1011.0</v>
      </c>
      <c r="B310" s="77" t="s">
        <v>875</v>
      </c>
      <c r="C310" s="77" t="s">
        <v>876</v>
      </c>
      <c r="D310" s="78" t="s">
        <v>877</v>
      </c>
      <c r="E310" s="78" t="s">
        <v>878</v>
      </c>
    </row>
    <row r="311" ht="28.5" customHeight="1">
      <c r="A311" s="77">
        <v>1012.0</v>
      </c>
      <c r="B311" s="77" t="s">
        <v>879</v>
      </c>
      <c r="C311" s="77" t="s">
        <v>880</v>
      </c>
      <c r="D311" s="78" t="s">
        <v>881</v>
      </c>
      <c r="E311" s="78" t="s">
        <v>882</v>
      </c>
    </row>
    <row r="312" ht="28.5" customHeight="1">
      <c r="A312" s="77">
        <v>1013.0</v>
      </c>
      <c r="B312" s="77" t="s">
        <v>883</v>
      </c>
      <c r="C312" s="77" t="s">
        <v>884</v>
      </c>
      <c r="D312" s="78" t="s">
        <v>885</v>
      </c>
      <c r="E312" s="78" t="s">
        <v>886</v>
      </c>
    </row>
    <row r="313" ht="28.5" customHeight="1">
      <c r="A313" s="77">
        <v>1014.0</v>
      </c>
      <c r="B313" s="77" t="s">
        <v>887</v>
      </c>
      <c r="C313" s="77" t="s">
        <v>888</v>
      </c>
      <c r="D313" s="78" t="s">
        <v>889</v>
      </c>
      <c r="E313" s="78" t="s">
        <v>890</v>
      </c>
    </row>
    <row r="314" ht="28.5" customHeight="1">
      <c r="A314" s="77">
        <v>1015.0</v>
      </c>
      <c r="B314" s="77" t="s">
        <v>891</v>
      </c>
      <c r="C314" s="77" t="s">
        <v>892</v>
      </c>
      <c r="D314" s="78" t="s">
        <v>893</v>
      </c>
      <c r="E314" s="78" t="s">
        <v>894</v>
      </c>
    </row>
    <row r="315" ht="28.5" customHeight="1">
      <c r="A315" s="77">
        <v>1016.0</v>
      </c>
      <c r="B315" s="77" t="s">
        <v>895</v>
      </c>
      <c r="C315" s="77" t="s">
        <v>896</v>
      </c>
      <c r="D315" s="78" t="s">
        <v>897</v>
      </c>
      <c r="E315" s="78" t="s">
        <v>898</v>
      </c>
    </row>
    <row r="316" ht="28.5" customHeight="1">
      <c r="A316" s="77">
        <v>1017.0</v>
      </c>
      <c r="B316" s="77" t="s">
        <v>899</v>
      </c>
      <c r="C316" s="77" t="s">
        <v>900</v>
      </c>
      <c r="D316" s="78" t="s">
        <v>901</v>
      </c>
      <c r="E316" s="78" t="s">
        <v>902</v>
      </c>
    </row>
    <row r="317" ht="28.5" customHeight="1">
      <c r="A317" s="77">
        <v>1018.0</v>
      </c>
      <c r="B317" s="77" t="s">
        <v>903</v>
      </c>
      <c r="C317" s="77" t="s">
        <v>904</v>
      </c>
      <c r="D317" s="78" t="s">
        <v>905</v>
      </c>
      <c r="E317" s="78" t="s">
        <v>906</v>
      </c>
    </row>
    <row r="318" ht="28.5" customHeight="1">
      <c r="A318" s="77">
        <v>1019.0</v>
      </c>
      <c r="B318" s="77" t="s">
        <v>907</v>
      </c>
      <c r="C318" s="77" t="s">
        <v>908</v>
      </c>
      <c r="D318" s="78" t="s">
        <v>909</v>
      </c>
      <c r="E318" s="78" t="s">
        <v>910</v>
      </c>
    </row>
    <row r="319" ht="28.5" customHeight="1">
      <c r="A319" s="77">
        <v>1020.0</v>
      </c>
      <c r="B319" s="77" t="s">
        <v>911</v>
      </c>
      <c r="C319" s="77" t="s">
        <v>912</v>
      </c>
      <c r="D319" s="78" t="s">
        <v>913</v>
      </c>
      <c r="E319" s="78" t="s">
        <v>914</v>
      </c>
    </row>
    <row r="320" ht="28.5" customHeight="1">
      <c r="A320" s="77">
        <v>1021.0</v>
      </c>
      <c r="B320" s="77" t="s">
        <v>915</v>
      </c>
      <c r="C320" s="77" t="s">
        <v>916</v>
      </c>
      <c r="D320" s="78" t="s">
        <v>917</v>
      </c>
      <c r="E320" s="78" t="s">
        <v>918</v>
      </c>
    </row>
    <row r="321" ht="28.5" customHeight="1">
      <c r="A321" s="77">
        <v>1022.0</v>
      </c>
      <c r="B321" s="77" t="s">
        <v>919</v>
      </c>
      <c r="C321" s="77" t="s">
        <v>920</v>
      </c>
      <c r="D321" s="78" t="s">
        <v>921</v>
      </c>
      <c r="E321" s="78" t="s">
        <v>922</v>
      </c>
    </row>
    <row r="322" ht="28.5" customHeight="1">
      <c r="A322" s="77">
        <v>1023.0</v>
      </c>
      <c r="B322" s="77" t="s">
        <v>923</v>
      </c>
      <c r="C322" s="77" t="s">
        <v>924</v>
      </c>
      <c r="D322" s="78" t="s">
        <v>925</v>
      </c>
      <c r="E322" s="78" t="s">
        <v>926</v>
      </c>
    </row>
    <row r="323" ht="28.5" customHeight="1">
      <c r="A323" s="77">
        <v>1024.0</v>
      </c>
      <c r="B323" s="77" t="s">
        <v>927</v>
      </c>
      <c r="C323" s="77" t="s">
        <v>928</v>
      </c>
      <c r="D323" s="78" t="s">
        <v>929</v>
      </c>
      <c r="E323" s="78" t="s">
        <v>930</v>
      </c>
    </row>
    <row r="324" ht="28.5" customHeight="1">
      <c r="A324" s="77">
        <v>1025.0</v>
      </c>
      <c r="B324" s="77" t="s">
        <v>931</v>
      </c>
      <c r="C324" s="77" t="s">
        <v>932</v>
      </c>
      <c r="D324" s="78" t="s">
        <v>933</v>
      </c>
      <c r="E324" s="78" t="s">
        <v>934</v>
      </c>
    </row>
    <row r="325" ht="28.5" customHeight="1">
      <c r="A325" s="77">
        <v>1026.0</v>
      </c>
      <c r="B325" s="77" t="s">
        <v>935</v>
      </c>
      <c r="C325" s="77" t="s">
        <v>936</v>
      </c>
      <c r="D325" s="78" t="s">
        <v>937</v>
      </c>
      <c r="E325" s="78" t="s">
        <v>938</v>
      </c>
    </row>
    <row r="326" ht="28.5" customHeight="1">
      <c r="A326" s="77">
        <v>1027.0</v>
      </c>
      <c r="B326" s="77" t="s">
        <v>939</v>
      </c>
      <c r="C326" s="77" t="s">
        <v>940</v>
      </c>
      <c r="D326" s="78" t="s">
        <v>941</v>
      </c>
      <c r="E326" s="78" t="s">
        <v>942</v>
      </c>
    </row>
    <row r="327" ht="28.5" customHeight="1">
      <c r="A327" s="77">
        <v>1028.0</v>
      </c>
      <c r="B327" s="77" t="s">
        <v>943</v>
      </c>
      <c r="C327" s="77" t="s">
        <v>944</v>
      </c>
      <c r="D327" s="78" t="s">
        <v>945</v>
      </c>
      <c r="E327" s="78" t="s">
        <v>946</v>
      </c>
    </row>
    <row r="328" ht="28.5" customHeight="1">
      <c r="A328" s="77">
        <v>1029.0</v>
      </c>
      <c r="B328" s="77" t="s">
        <v>947</v>
      </c>
      <c r="C328" s="77" t="s">
        <v>948</v>
      </c>
      <c r="D328" s="78" t="s">
        <v>949</v>
      </c>
      <c r="E328" s="78" t="s">
        <v>950</v>
      </c>
    </row>
    <row r="329" ht="28.5" customHeight="1">
      <c r="A329" s="77">
        <v>1030.0</v>
      </c>
      <c r="B329" s="77" t="s">
        <v>951</v>
      </c>
      <c r="C329" s="77" t="s">
        <v>952</v>
      </c>
      <c r="D329" s="78" t="s">
        <v>953</v>
      </c>
      <c r="E329" s="78" t="s">
        <v>954</v>
      </c>
    </row>
    <row r="330" ht="28.5" customHeight="1">
      <c r="A330" s="77">
        <v>1031.0</v>
      </c>
      <c r="B330" s="77" t="s">
        <v>955</v>
      </c>
      <c r="C330" s="77" t="s">
        <v>956</v>
      </c>
      <c r="D330" s="78" t="s">
        <v>957</v>
      </c>
      <c r="E330" s="78" t="s">
        <v>958</v>
      </c>
    </row>
    <row r="331" ht="28.5" customHeight="1">
      <c r="A331" s="77">
        <v>1032.0</v>
      </c>
      <c r="B331" s="77" t="s">
        <v>959</v>
      </c>
      <c r="C331" s="77" t="s">
        <v>960</v>
      </c>
      <c r="D331" s="78" t="s">
        <v>961</v>
      </c>
      <c r="E331" s="78" t="s">
        <v>962</v>
      </c>
    </row>
    <row r="332" ht="28.5" customHeight="1">
      <c r="A332" s="77">
        <v>1033.0</v>
      </c>
      <c r="B332" s="77" t="s">
        <v>963</v>
      </c>
      <c r="C332" s="77" t="s">
        <v>964</v>
      </c>
      <c r="D332" s="78" t="s">
        <v>965</v>
      </c>
      <c r="E332" s="78" t="s">
        <v>966</v>
      </c>
    </row>
    <row r="333" ht="28.5" customHeight="1">
      <c r="A333" s="77">
        <v>1034.0</v>
      </c>
      <c r="B333" s="77" t="s">
        <v>967</v>
      </c>
      <c r="C333" s="77" t="s">
        <v>968</v>
      </c>
      <c r="D333" s="78" t="s">
        <v>969</v>
      </c>
      <c r="E333" s="78" t="s">
        <v>970</v>
      </c>
    </row>
    <row r="334" ht="28.5" customHeight="1">
      <c r="A334" s="77">
        <v>1035.0</v>
      </c>
      <c r="B334" s="77" t="s">
        <v>971</v>
      </c>
      <c r="C334" s="77" t="s">
        <v>972</v>
      </c>
      <c r="D334" s="78" t="s">
        <v>973</v>
      </c>
      <c r="E334" s="78" t="s">
        <v>974</v>
      </c>
    </row>
    <row r="335" ht="28.5" customHeight="1">
      <c r="A335" s="77">
        <v>1036.0</v>
      </c>
      <c r="B335" s="77" t="s">
        <v>975</v>
      </c>
      <c r="C335" s="77" t="s">
        <v>976</v>
      </c>
      <c r="D335" s="78" t="s">
        <v>977</v>
      </c>
      <c r="E335" s="78" t="s">
        <v>978</v>
      </c>
    </row>
    <row r="336" ht="28.5" customHeight="1">
      <c r="A336" s="77">
        <v>1037.0</v>
      </c>
      <c r="B336" s="77" t="s">
        <v>979</v>
      </c>
      <c r="C336" s="77" t="s">
        <v>980</v>
      </c>
      <c r="D336" s="78" t="s">
        <v>981</v>
      </c>
      <c r="E336" s="78" t="s">
        <v>982</v>
      </c>
    </row>
    <row r="337" ht="28.5" customHeight="1">
      <c r="A337" s="77">
        <v>1038.0</v>
      </c>
      <c r="B337" s="77" t="s">
        <v>983</v>
      </c>
      <c r="C337" s="77" t="s">
        <v>984</v>
      </c>
      <c r="D337" s="78" t="s">
        <v>985</v>
      </c>
      <c r="E337" s="78" t="s">
        <v>986</v>
      </c>
    </row>
    <row r="338" ht="28.5" customHeight="1">
      <c r="A338" s="77">
        <v>1039.0</v>
      </c>
      <c r="B338" s="77" t="s">
        <v>987</v>
      </c>
      <c r="C338" s="77" t="s">
        <v>988</v>
      </c>
      <c r="D338" s="78" t="s">
        <v>989</v>
      </c>
      <c r="E338" s="78" t="s">
        <v>990</v>
      </c>
    </row>
    <row r="339" ht="28.5" customHeight="1">
      <c r="A339" s="77">
        <v>1040.0</v>
      </c>
      <c r="B339" s="77" t="s">
        <v>991</v>
      </c>
      <c r="C339" s="77" t="s">
        <v>992</v>
      </c>
      <c r="D339" s="78" t="s">
        <v>993</v>
      </c>
      <c r="E339" s="78" t="s">
        <v>994</v>
      </c>
    </row>
    <row r="340" ht="28.5" customHeight="1">
      <c r="A340" s="77">
        <v>1041.0</v>
      </c>
      <c r="B340" s="77" t="s">
        <v>995</v>
      </c>
      <c r="C340" s="77" t="s">
        <v>996</v>
      </c>
      <c r="D340" s="78" t="s">
        <v>997</v>
      </c>
      <c r="E340" s="78" t="s">
        <v>998</v>
      </c>
    </row>
    <row r="341" ht="28.5" customHeight="1">
      <c r="A341" s="77">
        <v>1042.0</v>
      </c>
      <c r="B341" s="77" t="s">
        <v>999</v>
      </c>
      <c r="C341" s="77" t="s">
        <v>1000</v>
      </c>
      <c r="D341" s="78" t="s">
        <v>1001</v>
      </c>
      <c r="E341" s="78" t="s">
        <v>1002</v>
      </c>
    </row>
    <row r="342" ht="28.5" customHeight="1">
      <c r="A342" s="77">
        <v>1043.0</v>
      </c>
      <c r="B342" s="77" t="s">
        <v>1003</v>
      </c>
      <c r="C342" s="77" t="s">
        <v>1004</v>
      </c>
      <c r="D342" s="78" t="s">
        <v>1005</v>
      </c>
      <c r="E342" s="78" t="s">
        <v>1006</v>
      </c>
    </row>
    <row r="343" ht="28.5" customHeight="1">
      <c r="A343" s="77">
        <v>1044.0</v>
      </c>
      <c r="B343" s="77" t="s">
        <v>1007</v>
      </c>
      <c r="C343" s="77" t="s">
        <v>1008</v>
      </c>
      <c r="D343" s="78" t="s">
        <v>1009</v>
      </c>
      <c r="E343" s="78" t="s">
        <v>1010</v>
      </c>
    </row>
    <row r="344" ht="28.5" customHeight="1">
      <c r="A344" s="77">
        <v>1045.0</v>
      </c>
      <c r="B344" s="77" t="s">
        <v>1011</v>
      </c>
      <c r="C344" s="77" t="s">
        <v>1012</v>
      </c>
      <c r="D344" s="78" t="s">
        <v>1013</v>
      </c>
      <c r="E344" s="78" t="s">
        <v>1014</v>
      </c>
    </row>
    <row r="345" ht="28.5" customHeight="1">
      <c r="A345" s="77">
        <v>1046.0</v>
      </c>
      <c r="B345" s="77" t="s">
        <v>1015</v>
      </c>
      <c r="C345" s="77" t="s">
        <v>1016</v>
      </c>
      <c r="D345" s="78" t="s">
        <v>1017</v>
      </c>
      <c r="E345" s="78" t="s">
        <v>1018</v>
      </c>
    </row>
    <row r="346" ht="28.5" customHeight="1">
      <c r="A346" s="77">
        <v>1047.0</v>
      </c>
      <c r="B346" s="77" t="s">
        <v>1019</v>
      </c>
      <c r="C346" s="77" t="s">
        <v>1020</v>
      </c>
      <c r="D346" s="78" t="s">
        <v>1021</v>
      </c>
      <c r="E346" s="78" t="s">
        <v>1022</v>
      </c>
    </row>
    <row r="347" ht="28.5" customHeight="1">
      <c r="A347" s="77">
        <v>1048.0</v>
      </c>
      <c r="B347" s="77" t="s">
        <v>1023</v>
      </c>
      <c r="C347" s="77" t="s">
        <v>1024</v>
      </c>
      <c r="D347" s="78" t="s">
        <v>1025</v>
      </c>
      <c r="E347" s="78" t="s">
        <v>1026</v>
      </c>
    </row>
    <row r="348" ht="28.5" customHeight="1">
      <c r="A348" s="77">
        <v>1049.0</v>
      </c>
      <c r="B348" s="77" t="s">
        <v>1027</v>
      </c>
      <c r="C348" s="77" t="s">
        <v>1028</v>
      </c>
      <c r="D348" s="78" t="s">
        <v>1029</v>
      </c>
      <c r="E348" s="78" t="s">
        <v>1030</v>
      </c>
    </row>
    <row r="349" ht="28.5" customHeight="1">
      <c r="A349" s="77">
        <v>1050.0</v>
      </c>
      <c r="B349" s="77" t="s">
        <v>1031</v>
      </c>
      <c r="C349" s="77" t="s">
        <v>1032</v>
      </c>
      <c r="D349" s="78" t="s">
        <v>1033</v>
      </c>
      <c r="E349" s="78" t="s">
        <v>1034</v>
      </c>
    </row>
    <row r="350" ht="28.5" customHeight="1">
      <c r="A350" s="77">
        <v>1051.0</v>
      </c>
      <c r="B350" s="77" t="s">
        <v>1035</v>
      </c>
      <c r="C350" s="77" t="s">
        <v>1036</v>
      </c>
      <c r="D350" s="78" t="s">
        <v>1037</v>
      </c>
      <c r="E350" s="78" t="s">
        <v>1038</v>
      </c>
    </row>
    <row r="351" ht="28.5" customHeight="1">
      <c r="A351" s="77">
        <v>1052.0</v>
      </c>
      <c r="B351" s="77" t="s">
        <v>1039</v>
      </c>
      <c r="C351" s="77" t="s">
        <v>1040</v>
      </c>
      <c r="D351" s="78" t="s">
        <v>1041</v>
      </c>
      <c r="E351" s="78" t="s">
        <v>1042</v>
      </c>
    </row>
    <row r="352" ht="28.5" customHeight="1">
      <c r="A352" s="77">
        <v>1053.0</v>
      </c>
      <c r="B352" s="77" t="s">
        <v>1043</v>
      </c>
      <c r="C352" s="77" t="s">
        <v>1044</v>
      </c>
      <c r="D352" s="78" t="s">
        <v>1045</v>
      </c>
      <c r="E352" s="78" t="s">
        <v>1046</v>
      </c>
    </row>
    <row r="353" ht="28.5" customHeight="1">
      <c r="A353" s="77">
        <v>1054.0</v>
      </c>
      <c r="B353" s="77" t="s">
        <v>1047</v>
      </c>
      <c r="C353" s="77" t="s">
        <v>1048</v>
      </c>
      <c r="D353" s="78" t="s">
        <v>1049</v>
      </c>
      <c r="E353" s="78" t="s">
        <v>1050</v>
      </c>
    </row>
    <row r="354" ht="28.5" customHeight="1">
      <c r="A354" s="77">
        <v>1055.0</v>
      </c>
      <c r="B354" s="77" t="s">
        <v>1051</v>
      </c>
      <c r="C354" s="77" t="s">
        <v>1052</v>
      </c>
      <c r="D354" s="78" t="s">
        <v>1053</v>
      </c>
      <c r="E354" s="78" t="s">
        <v>1054</v>
      </c>
    </row>
    <row r="355" ht="28.5" customHeight="1">
      <c r="A355" s="77">
        <v>1056.0</v>
      </c>
      <c r="B355" s="77" t="s">
        <v>1055</v>
      </c>
      <c r="C355" s="77" t="s">
        <v>1056</v>
      </c>
      <c r="D355" s="78" t="s">
        <v>1057</v>
      </c>
      <c r="E355" s="78" t="s">
        <v>1058</v>
      </c>
    </row>
    <row r="356" ht="28.5" customHeight="1">
      <c r="A356" s="77">
        <v>1057.0</v>
      </c>
      <c r="B356" s="77" t="s">
        <v>1059</v>
      </c>
      <c r="C356" s="77" t="s">
        <v>1060</v>
      </c>
      <c r="D356" s="78" t="s">
        <v>1061</v>
      </c>
      <c r="E356" s="78" t="s">
        <v>1062</v>
      </c>
    </row>
    <row r="357" ht="28.5" customHeight="1">
      <c r="A357" s="77">
        <v>1058.0</v>
      </c>
      <c r="B357" s="77" t="s">
        <v>1063</v>
      </c>
      <c r="C357" s="77" t="s">
        <v>1064</v>
      </c>
      <c r="D357" s="78" t="s">
        <v>1065</v>
      </c>
      <c r="E357" s="78" t="s">
        <v>1066</v>
      </c>
    </row>
    <row r="358" ht="28.5" customHeight="1">
      <c r="A358" s="77">
        <v>1059.0</v>
      </c>
      <c r="B358" s="77" t="s">
        <v>1067</v>
      </c>
      <c r="C358" s="77" t="s">
        <v>1068</v>
      </c>
      <c r="D358" s="78" t="s">
        <v>1069</v>
      </c>
      <c r="E358" s="78" t="s">
        <v>1070</v>
      </c>
    </row>
    <row r="359" ht="28.5" customHeight="1">
      <c r="A359" s="77">
        <v>1060.0</v>
      </c>
      <c r="B359" s="77" t="s">
        <v>1071</v>
      </c>
      <c r="C359" s="77" t="s">
        <v>1072</v>
      </c>
      <c r="D359" s="78" t="s">
        <v>1073</v>
      </c>
      <c r="E359" s="78" t="s">
        <v>1074</v>
      </c>
    </row>
    <row r="360" ht="28.5" customHeight="1">
      <c r="A360" s="77">
        <v>1061.0</v>
      </c>
      <c r="B360" s="77" t="s">
        <v>1075</v>
      </c>
      <c r="C360" s="77" t="s">
        <v>1076</v>
      </c>
      <c r="D360" s="78" t="s">
        <v>1077</v>
      </c>
      <c r="E360" s="78" t="s">
        <v>1078</v>
      </c>
    </row>
    <row r="361" ht="28.5" customHeight="1">
      <c r="A361" s="77">
        <v>1062.0</v>
      </c>
      <c r="B361" s="77" t="s">
        <v>1079</v>
      </c>
      <c r="C361" s="77" t="s">
        <v>1080</v>
      </c>
      <c r="D361" s="78" t="s">
        <v>1081</v>
      </c>
      <c r="E361" s="78" t="s">
        <v>1082</v>
      </c>
    </row>
    <row r="362" ht="28.5" customHeight="1">
      <c r="A362" s="77">
        <v>1063.0</v>
      </c>
      <c r="B362" s="77" t="s">
        <v>1083</v>
      </c>
      <c r="C362" s="77" t="s">
        <v>1084</v>
      </c>
      <c r="D362" s="78" t="s">
        <v>1085</v>
      </c>
      <c r="E362" s="78" t="s">
        <v>1086</v>
      </c>
    </row>
    <row r="363" ht="28.5" customHeight="1">
      <c r="A363" s="77">
        <v>1064.0</v>
      </c>
      <c r="B363" s="77" t="s">
        <v>1087</v>
      </c>
      <c r="C363" s="77" t="s">
        <v>1088</v>
      </c>
      <c r="D363" s="78" t="s">
        <v>1089</v>
      </c>
      <c r="E363" s="78" t="s">
        <v>1090</v>
      </c>
    </row>
    <row r="364" ht="28.5" customHeight="1">
      <c r="A364" s="77">
        <v>1065.0</v>
      </c>
      <c r="B364" s="77" t="s">
        <v>1091</v>
      </c>
      <c r="C364" s="77" t="s">
        <v>1092</v>
      </c>
      <c r="D364" s="78" t="s">
        <v>1093</v>
      </c>
      <c r="E364" s="78" t="s">
        <v>1094</v>
      </c>
    </row>
    <row r="365" ht="28.5" customHeight="1">
      <c r="A365" s="77">
        <v>1066.0</v>
      </c>
      <c r="B365" s="77" t="s">
        <v>1095</v>
      </c>
      <c r="C365" s="77" t="s">
        <v>1096</v>
      </c>
      <c r="D365" s="78" t="s">
        <v>1097</v>
      </c>
      <c r="E365" s="78" t="s">
        <v>1098</v>
      </c>
    </row>
    <row r="366" ht="28.5" customHeight="1">
      <c r="A366" s="77">
        <v>1067.0</v>
      </c>
      <c r="B366" s="77" t="s">
        <v>1099</v>
      </c>
      <c r="C366" s="77" t="s">
        <v>1100</v>
      </c>
      <c r="D366" s="78" t="s">
        <v>1101</v>
      </c>
      <c r="E366" s="78" t="s">
        <v>1102</v>
      </c>
    </row>
    <row r="367" ht="28.5" customHeight="1">
      <c r="A367" s="77">
        <v>1068.0</v>
      </c>
      <c r="B367" s="77" t="s">
        <v>1103</v>
      </c>
      <c r="C367" s="77" t="s">
        <v>1104</v>
      </c>
      <c r="D367" s="78" t="s">
        <v>1105</v>
      </c>
      <c r="E367" s="78" t="s">
        <v>1106</v>
      </c>
    </row>
    <row r="368" ht="28.5" customHeight="1">
      <c r="A368" s="77">
        <v>1069.0</v>
      </c>
      <c r="B368" s="77" t="s">
        <v>1107</v>
      </c>
      <c r="C368" s="77" t="s">
        <v>1108</v>
      </c>
      <c r="D368" s="78" t="s">
        <v>1109</v>
      </c>
      <c r="E368" s="78" t="s">
        <v>1110</v>
      </c>
    </row>
    <row r="369" ht="28.5" customHeight="1">
      <c r="A369" s="77">
        <v>1070.0</v>
      </c>
      <c r="B369" s="77" t="s">
        <v>1111</v>
      </c>
      <c r="C369" s="77" t="s">
        <v>1112</v>
      </c>
      <c r="D369" s="78" t="s">
        <v>1113</v>
      </c>
      <c r="E369" s="78" t="s">
        <v>1114</v>
      </c>
    </row>
    <row r="370" ht="28.5" customHeight="1">
      <c r="A370" s="77">
        <v>1071.0</v>
      </c>
      <c r="B370" s="77" t="s">
        <v>1115</v>
      </c>
      <c r="C370" s="77" t="s">
        <v>1116</v>
      </c>
      <c r="D370" s="78" t="s">
        <v>1117</v>
      </c>
      <c r="E370" s="78" t="s">
        <v>1118</v>
      </c>
    </row>
    <row r="371" ht="28.5" customHeight="1">
      <c r="A371" s="77">
        <v>1072.0</v>
      </c>
      <c r="B371" s="77" t="s">
        <v>1119</v>
      </c>
      <c r="C371" s="77" t="s">
        <v>1120</v>
      </c>
      <c r="D371" s="78" t="s">
        <v>1121</v>
      </c>
      <c r="E371" s="78" t="s">
        <v>1122</v>
      </c>
    </row>
    <row r="372" ht="28.5" customHeight="1">
      <c r="A372" s="77">
        <v>1073.0</v>
      </c>
      <c r="B372" s="77" t="s">
        <v>1123</v>
      </c>
      <c r="C372" s="77" t="s">
        <v>1124</v>
      </c>
      <c r="D372" s="78" t="s">
        <v>1125</v>
      </c>
      <c r="E372" s="78" t="s">
        <v>1126</v>
      </c>
    </row>
    <row r="373" ht="28.5" customHeight="1">
      <c r="A373" s="77">
        <v>1074.0</v>
      </c>
      <c r="B373" s="77" t="s">
        <v>1127</v>
      </c>
      <c r="C373" s="77" t="s">
        <v>1128</v>
      </c>
      <c r="D373" s="78" t="s">
        <v>1129</v>
      </c>
      <c r="E373" s="78" t="s">
        <v>1130</v>
      </c>
    </row>
    <row r="374" ht="28.5" customHeight="1">
      <c r="A374" s="77">
        <v>1075.0</v>
      </c>
      <c r="B374" s="77" t="s">
        <v>1131</v>
      </c>
      <c r="C374" s="77" t="s">
        <v>1132</v>
      </c>
      <c r="D374" s="78" t="s">
        <v>1133</v>
      </c>
      <c r="E374" s="78" t="s">
        <v>1134</v>
      </c>
    </row>
    <row r="375" ht="28.5" customHeight="1">
      <c r="A375" s="77">
        <v>1076.0</v>
      </c>
      <c r="B375" s="77" t="s">
        <v>1135</v>
      </c>
      <c r="C375" s="77" t="s">
        <v>1136</v>
      </c>
      <c r="D375" s="78" t="s">
        <v>1137</v>
      </c>
      <c r="E375" s="78" t="s">
        <v>1138</v>
      </c>
    </row>
    <row r="376" ht="28.5" customHeight="1">
      <c r="A376" s="77">
        <v>1077.0</v>
      </c>
      <c r="B376" s="77" t="s">
        <v>1139</v>
      </c>
      <c r="C376" s="77" t="s">
        <v>1140</v>
      </c>
      <c r="D376" s="78" t="s">
        <v>1141</v>
      </c>
      <c r="E376" s="78" t="s">
        <v>1142</v>
      </c>
    </row>
    <row r="377" ht="28.5" customHeight="1">
      <c r="A377" s="80">
        <v>1078.0</v>
      </c>
      <c r="B377" s="77" t="s">
        <v>1143</v>
      </c>
      <c r="C377" s="77" t="s">
        <v>1144</v>
      </c>
      <c r="D377" s="78" t="s">
        <v>1145</v>
      </c>
      <c r="E377" s="78" t="s">
        <v>1146</v>
      </c>
    </row>
    <row r="378" ht="28.5" customHeight="1">
      <c r="A378" s="81">
        <v>1079.0</v>
      </c>
      <c r="B378" s="77" t="s">
        <v>1147</v>
      </c>
      <c r="C378" s="77" t="s">
        <v>1148</v>
      </c>
      <c r="D378" s="78" t="s">
        <v>1149</v>
      </c>
      <c r="E378" s="78" t="s">
        <v>1150</v>
      </c>
    </row>
    <row r="379" ht="28.5" customHeight="1">
      <c r="A379" s="81">
        <v>1080.0</v>
      </c>
      <c r="B379" s="77" t="s">
        <v>1151</v>
      </c>
      <c r="C379" s="77" t="s">
        <v>1152</v>
      </c>
      <c r="D379" s="78" t="s">
        <v>1153</v>
      </c>
      <c r="E379" s="78" t="s">
        <v>1154</v>
      </c>
    </row>
    <row r="380" ht="28.5" customHeight="1">
      <c r="A380" s="81">
        <v>1081.0</v>
      </c>
      <c r="B380" s="77" t="s">
        <v>1155</v>
      </c>
      <c r="C380" s="77" t="s">
        <v>1156</v>
      </c>
      <c r="D380" s="78" t="s">
        <v>1157</v>
      </c>
      <c r="E380" s="78" t="s">
        <v>1158</v>
      </c>
    </row>
    <row r="381" ht="28.5" customHeight="1">
      <c r="A381" s="81">
        <v>1082.0</v>
      </c>
      <c r="B381" s="77" t="s">
        <v>1159</v>
      </c>
      <c r="C381" s="77" t="s">
        <v>1160</v>
      </c>
      <c r="D381" s="78" t="s">
        <v>1161</v>
      </c>
      <c r="E381" s="78" t="s">
        <v>1162</v>
      </c>
    </row>
    <row r="382" ht="28.5" customHeight="1">
      <c r="A382" s="80">
        <v>1083.0</v>
      </c>
      <c r="B382" s="77" t="s">
        <v>1163</v>
      </c>
      <c r="C382" s="77" t="s">
        <v>1164</v>
      </c>
      <c r="D382" s="78" t="s">
        <v>1165</v>
      </c>
      <c r="E382" s="78" t="s">
        <v>1166</v>
      </c>
    </row>
    <row r="383" ht="28.5" customHeight="1">
      <c r="A383" s="81">
        <v>1084.0</v>
      </c>
      <c r="B383" s="77" t="s">
        <v>1167</v>
      </c>
      <c r="C383" s="77" t="s">
        <v>1168</v>
      </c>
      <c r="D383" s="78" t="s">
        <v>1169</v>
      </c>
      <c r="E383" s="78" t="s">
        <v>1170</v>
      </c>
    </row>
    <row r="384" ht="28.5" customHeight="1">
      <c r="A384" s="81">
        <v>1085.0</v>
      </c>
      <c r="B384" s="77" t="s">
        <v>1171</v>
      </c>
      <c r="C384" s="77" t="s">
        <v>1172</v>
      </c>
      <c r="D384" s="78" t="s">
        <v>1173</v>
      </c>
      <c r="E384" s="78" t="s">
        <v>1174</v>
      </c>
    </row>
    <row r="385" ht="28.5" customHeight="1">
      <c r="A385" s="81">
        <v>1086.0</v>
      </c>
      <c r="B385" s="77" t="s">
        <v>1175</v>
      </c>
      <c r="C385" s="77" t="s">
        <v>1176</v>
      </c>
      <c r="D385" s="78" t="s">
        <v>1177</v>
      </c>
      <c r="E385" s="78" t="s">
        <v>1178</v>
      </c>
    </row>
    <row r="386" ht="28.5" customHeight="1">
      <c r="A386" s="81">
        <v>1087.0</v>
      </c>
      <c r="B386" s="77" t="s">
        <v>1179</v>
      </c>
      <c r="C386" s="77" t="s">
        <v>1180</v>
      </c>
      <c r="D386" s="78" t="s">
        <v>1181</v>
      </c>
      <c r="E386" s="78" t="s">
        <v>1182</v>
      </c>
    </row>
    <row r="387" ht="28.5" customHeight="1">
      <c r="A387" s="80">
        <v>1088.0</v>
      </c>
      <c r="B387" s="77" t="s">
        <v>1183</v>
      </c>
      <c r="C387" s="77" t="s">
        <v>1184</v>
      </c>
      <c r="D387" s="78" t="s">
        <v>1185</v>
      </c>
      <c r="E387" s="78" t="s">
        <v>1186</v>
      </c>
    </row>
    <row r="388" ht="28.5" customHeight="1">
      <c r="A388" s="81">
        <v>1089.0</v>
      </c>
      <c r="B388" s="77" t="s">
        <v>1187</v>
      </c>
      <c r="C388" s="77" t="s">
        <v>1188</v>
      </c>
      <c r="D388" s="78" t="s">
        <v>1189</v>
      </c>
      <c r="E388" s="78" t="s">
        <v>1190</v>
      </c>
    </row>
    <row r="389" ht="28.5" customHeight="1">
      <c r="A389" s="81">
        <v>1090.0</v>
      </c>
      <c r="B389" s="77" t="s">
        <v>1191</v>
      </c>
      <c r="C389" s="77" t="s">
        <v>1192</v>
      </c>
      <c r="D389" s="82" t="s">
        <v>1193</v>
      </c>
      <c r="E389" s="78" t="s">
        <v>1194</v>
      </c>
    </row>
    <row r="390" ht="28.5" customHeight="1">
      <c r="A390" s="81">
        <v>1091.0</v>
      </c>
      <c r="B390" s="77" t="s">
        <v>1195</v>
      </c>
      <c r="C390" s="77" t="s">
        <v>1196</v>
      </c>
      <c r="D390" s="78" t="s">
        <v>1197</v>
      </c>
      <c r="E390" s="78" t="s">
        <v>1198</v>
      </c>
    </row>
    <row r="391" ht="28.5" customHeight="1">
      <c r="A391" s="81">
        <v>1092.0</v>
      </c>
      <c r="B391" s="77" t="s">
        <v>1199</v>
      </c>
      <c r="C391" s="77" t="s">
        <v>1200</v>
      </c>
      <c r="D391" s="78" t="s">
        <v>1201</v>
      </c>
      <c r="E391" s="78" t="s">
        <v>1202</v>
      </c>
    </row>
    <row r="392" ht="28.5" customHeight="1">
      <c r="A392" s="80">
        <v>1093.0</v>
      </c>
      <c r="B392" s="77" t="s">
        <v>1203</v>
      </c>
      <c r="C392" s="77" t="s">
        <v>1204</v>
      </c>
      <c r="D392" s="78" t="s">
        <v>1205</v>
      </c>
      <c r="E392" s="78" t="s">
        <v>1206</v>
      </c>
    </row>
    <row r="393" ht="28.5" customHeight="1">
      <c r="A393" s="81">
        <v>1094.0</v>
      </c>
      <c r="B393" s="77" t="s">
        <v>1207</v>
      </c>
      <c r="C393" s="77" t="s">
        <v>1208</v>
      </c>
      <c r="D393" s="78" t="s">
        <v>1209</v>
      </c>
      <c r="E393" s="78" t="s">
        <v>1210</v>
      </c>
    </row>
    <row r="394" ht="28.5" customHeight="1">
      <c r="A394" s="81">
        <v>1095.0</v>
      </c>
      <c r="B394" s="77" t="s">
        <v>1211</v>
      </c>
      <c r="C394" s="77" t="s">
        <v>1212</v>
      </c>
      <c r="D394" s="78" t="s">
        <v>1213</v>
      </c>
      <c r="E394" s="78" t="s">
        <v>1214</v>
      </c>
    </row>
    <row r="395" ht="28.5" customHeight="1">
      <c r="A395" s="81">
        <v>1096.0</v>
      </c>
      <c r="B395" s="77" t="s">
        <v>1215</v>
      </c>
      <c r="C395" s="77" t="s">
        <v>1216</v>
      </c>
      <c r="D395" s="78" t="s">
        <v>1217</v>
      </c>
      <c r="E395" s="78" t="s">
        <v>1218</v>
      </c>
    </row>
    <row r="396" ht="28.5" customHeight="1">
      <c r="A396" s="81">
        <v>1097.0</v>
      </c>
      <c r="B396" s="83" t="s">
        <v>1219</v>
      </c>
      <c r="C396" s="83" t="s">
        <v>1220</v>
      </c>
      <c r="D396" s="82" t="s">
        <v>1221</v>
      </c>
      <c r="E396" s="82" t="s">
        <v>1222</v>
      </c>
    </row>
    <row r="397" ht="28.5" customHeight="1">
      <c r="A397" s="80">
        <v>1098.0</v>
      </c>
      <c r="B397" s="77" t="s">
        <v>1223</v>
      </c>
      <c r="C397" s="77" t="s">
        <v>1224</v>
      </c>
      <c r="D397" s="78" t="s">
        <v>1225</v>
      </c>
      <c r="E397" s="78" t="s">
        <v>1226</v>
      </c>
    </row>
    <row r="398" ht="28.5" customHeight="1">
      <c r="A398" s="81">
        <v>1099.0</v>
      </c>
      <c r="B398" s="77" t="s">
        <v>1227</v>
      </c>
      <c r="C398" s="77" t="s">
        <v>1228</v>
      </c>
      <c r="D398" s="78" t="s">
        <v>1229</v>
      </c>
      <c r="E398" s="78" t="s">
        <v>1230</v>
      </c>
    </row>
    <row r="399" ht="28.5" customHeight="1">
      <c r="A399" s="81">
        <v>1100.0</v>
      </c>
      <c r="B399" s="77" t="s">
        <v>1231</v>
      </c>
      <c r="C399" s="77" t="s">
        <v>1232</v>
      </c>
      <c r="D399" s="78" t="s">
        <v>1233</v>
      </c>
      <c r="E399" s="78" t="s">
        <v>1234</v>
      </c>
    </row>
    <row r="400" ht="28.5" customHeight="1">
      <c r="A400" s="81">
        <v>1101.0</v>
      </c>
      <c r="B400" s="77" t="s">
        <v>1235</v>
      </c>
      <c r="C400" s="77" t="s">
        <v>1236</v>
      </c>
      <c r="D400" s="78" t="s">
        <v>1237</v>
      </c>
      <c r="E400" s="78" t="s">
        <v>1238</v>
      </c>
    </row>
    <row r="401" ht="28.5" customHeight="1">
      <c r="A401" s="81">
        <v>1102.0</v>
      </c>
      <c r="B401" s="77" t="s">
        <v>1239</v>
      </c>
      <c r="C401" s="77" t="s">
        <v>1240</v>
      </c>
      <c r="D401" s="78" t="s">
        <v>1241</v>
      </c>
      <c r="E401" s="78" t="s">
        <v>1242</v>
      </c>
    </row>
    <row r="402" ht="28.5" customHeight="1">
      <c r="A402" s="80">
        <v>1103.0</v>
      </c>
      <c r="B402" s="77" t="s">
        <v>1243</v>
      </c>
      <c r="C402" s="77" t="s">
        <v>1244</v>
      </c>
      <c r="D402" s="78" t="s">
        <v>1245</v>
      </c>
      <c r="E402" s="78" t="s">
        <v>1246</v>
      </c>
    </row>
    <row r="403" ht="28.5" customHeight="1">
      <c r="A403" s="81">
        <v>1104.0</v>
      </c>
      <c r="B403" s="77" t="s">
        <v>1247</v>
      </c>
      <c r="C403" s="77" t="s">
        <v>1248</v>
      </c>
      <c r="D403" s="78" t="s">
        <v>1249</v>
      </c>
      <c r="E403" s="78" t="s">
        <v>1250</v>
      </c>
    </row>
    <row r="404" ht="28.5" customHeight="1">
      <c r="A404" s="81">
        <v>1105.0</v>
      </c>
      <c r="B404" s="77" t="s">
        <v>1251</v>
      </c>
      <c r="C404" s="77" t="s">
        <v>1252</v>
      </c>
      <c r="D404" s="78" t="s">
        <v>1253</v>
      </c>
      <c r="E404" s="78" t="s">
        <v>1254</v>
      </c>
    </row>
    <row r="405" ht="28.5" customHeight="1">
      <c r="A405" s="81">
        <v>1106.0</v>
      </c>
      <c r="B405" s="77" t="s">
        <v>1255</v>
      </c>
      <c r="C405" s="77" t="s">
        <v>1256</v>
      </c>
      <c r="D405" s="78" t="s">
        <v>1257</v>
      </c>
      <c r="E405" s="78" t="s">
        <v>1258</v>
      </c>
    </row>
    <row r="406" ht="28.5" customHeight="1">
      <c r="A406" s="81">
        <v>1107.0</v>
      </c>
      <c r="B406" s="77" t="s">
        <v>1259</v>
      </c>
      <c r="C406" s="77" t="s">
        <v>1260</v>
      </c>
      <c r="D406" s="78" t="s">
        <v>1261</v>
      </c>
      <c r="E406" s="78" t="s">
        <v>1262</v>
      </c>
    </row>
    <row r="407" ht="28.5" customHeight="1">
      <c r="A407" s="80">
        <v>1108.0</v>
      </c>
      <c r="B407" s="77" t="s">
        <v>1263</v>
      </c>
      <c r="C407" s="77" t="s">
        <v>1264</v>
      </c>
      <c r="D407" s="78" t="s">
        <v>1265</v>
      </c>
      <c r="E407" s="78" t="s">
        <v>1266</v>
      </c>
    </row>
    <row r="408" ht="28.5" customHeight="1">
      <c r="A408" s="81">
        <v>1109.0</v>
      </c>
      <c r="B408" s="77" t="s">
        <v>1267</v>
      </c>
      <c r="C408" s="77" t="s">
        <v>1268</v>
      </c>
      <c r="D408" s="78" t="s">
        <v>1269</v>
      </c>
      <c r="E408" s="78" t="s">
        <v>1270</v>
      </c>
    </row>
    <row r="409" ht="28.5" customHeight="1">
      <c r="A409" s="81">
        <v>1110.0</v>
      </c>
      <c r="B409" s="77" t="s">
        <v>1271</v>
      </c>
      <c r="C409" s="77" t="s">
        <v>1272</v>
      </c>
      <c r="D409" s="78" t="s">
        <v>1273</v>
      </c>
      <c r="E409" s="78" t="s">
        <v>1274</v>
      </c>
    </row>
    <row r="410" ht="28.5" customHeight="1">
      <c r="A410" s="81">
        <v>1111.0</v>
      </c>
      <c r="B410" s="77" t="s">
        <v>1275</v>
      </c>
      <c r="C410" s="77" t="s">
        <v>1276</v>
      </c>
      <c r="D410" s="78" t="s">
        <v>1277</v>
      </c>
      <c r="E410" s="78" t="s">
        <v>1278</v>
      </c>
    </row>
    <row r="411" ht="28.5" customHeight="1">
      <c r="A411" s="81">
        <v>1112.0</v>
      </c>
      <c r="B411" s="77" t="s">
        <v>1279</v>
      </c>
      <c r="C411" s="77" t="s">
        <v>1280</v>
      </c>
      <c r="D411" s="78" t="s">
        <v>1281</v>
      </c>
      <c r="E411" s="78" t="s">
        <v>1282</v>
      </c>
    </row>
    <row r="412" ht="28.5" customHeight="1">
      <c r="A412" s="80">
        <v>1113.0</v>
      </c>
      <c r="B412" s="77" t="s">
        <v>1283</v>
      </c>
      <c r="C412" s="77" t="s">
        <v>1284</v>
      </c>
      <c r="D412" s="78" t="s">
        <v>1285</v>
      </c>
      <c r="E412" s="78" t="s">
        <v>1286</v>
      </c>
    </row>
    <row r="413" ht="28.5" customHeight="1">
      <c r="A413" s="81">
        <v>1114.0</v>
      </c>
      <c r="B413" s="77" t="s">
        <v>1287</v>
      </c>
      <c r="C413" s="77" t="s">
        <v>1288</v>
      </c>
      <c r="D413" s="78" t="s">
        <v>1289</v>
      </c>
      <c r="E413" s="78" t="s">
        <v>1290</v>
      </c>
    </row>
    <row r="414" ht="28.5" customHeight="1">
      <c r="A414" s="81">
        <v>1115.0</v>
      </c>
      <c r="B414" s="77" t="s">
        <v>1291</v>
      </c>
      <c r="C414" s="77" t="s">
        <v>1292</v>
      </c>
      <c r="D414" s="78" t="s">
        <v>1293</v>
      </c>
      <c r="E414" s="78" t="s">
        <v>1294</v>
      </c>
    </row>
    <row r="415" ht="28.5" customHeight="1">
      <c r="A415" s="81">
        <v>1116.0</v>
      </c>
      <c r="B415" s="77" t="s">
        <v>1295</v>
      </c>
      <c r="C415" s="77" t="s">
        <v>1296</v>
      </c>
      <c r="D415" s="78" t="s">
        <v>1297</v>
      </c>
      <c r="E415" s="78" t="s">
        <v>1298</v>
      </c>
    </row>
    <row r="416" ht="28.5" customHeight="1">
      <c r="A416" s="81">
        <v>1117.0</v>
      </c>
      <c r="B416" s="77" t="s">
        <v>1299</v>
      </c>
      <c r="C416" s="77" t="s">
        <v>1300</v>
      </c>
      <c r="D416" s="78" t="s">
        <v>1301</v>
      </c>
      <c r="E416" s="78" t="s">
        <v>1302</v>
      </c>
    </row>
    <row r="417" ht="28.5" customHeight="1">
      <c r="A417" s="80">
        <v>1118.0</v>
      </c>
      <c r="B417" s="77" t="s">
        <v>1303</v>
      </c>
      <c r="C417" s="77" t="s">
        <v>1304</v>
      </c>
      <c r="D417" s="78" t="s">
        <v>1305</v>
      </c>
      <c r="E417" s="78" t="s">
        <v>1306</v>
      </c>
    </row>
    <row r="418" ht="28.5" customHeight="1">
      <c r="A418" s="81">
        <v>1119.0</v>
      </c>
      <c r="B418" s="77" t="s">
        <v>1307</v>
      </c>
      <c r="C418" s="77" t="s">
        <v>1308</v>
      </c>
      <c r="D418" s="78" t="s">
        <v>1309</v>
      </c>
      <c r="E418" s="78" t="s">
        <v>1310</v>
      </c>
    </row>
    <row r="419" ht="28.5" customHeight="1">
      <c r="A419" s="81">
        <v>1120.0</v>
      </c>
      <c r="B419" s="77" t="s">
        <v>1311</v>
      </c>
      <c r="C419" s="77" t="s">
        <v>1312</v>
      </c>
      <c r="D419" s="78" t="s">
        <v>1313</v>
      </c>
      <c r="E419" s="78" t="s">
        <v>1314</v>
      </c>
    </row>
    <row r="420" ht="28.5" customHeight="1">
      <c r="A420" s="81">
        <v>1121.0</v>
      </c>
      <c r="B420" s="77" t="s">
        <v>1315</v>
      </c>
      <c r="C420" s="77" t="s">
        <v>1316</v>
      </c>
      <c r="D420" s="78" t="s">
        <v>1317</v>
      </c>
      <c r="E420" s="78" t="s">
        <v>1318</v>
      </c>
    </row>
    <row r="421" ht="28.5" customHeight="1">
      <c r="A421" s="81">
        <v>1122.0</v>
      </c>
      <c r="B421" s="77" t="s">
        <v>1319</v>
      </c>
      <c r="C421" s="77" t="s">
        <v>1320</v>
      </c>
      <c r="D421" s="78" t="s">
        <v>1321</v>
      </c>
      <c r="E421" s="78" t="s">
        <v>1322</v>
      </c>
    </row>
    <row r="422" ht="28.5" customHeight="1">
      <c r="A422" s="80">
        <v>1123.0</v>
      </c>
      <c r="B422" s="77" t="s">
        <v>1323</v>
      </c>
      <c r="C422" s="77" t="s">
        <v>1324</v>
      </c>
      <c r="D422" s="78" t="s">
        <v>1325</v>
      </c>
      <c r="E422" s="78" t="s">
        <v>1326</v>
      </c>
    </row>
    <row r="423" ht="28.5" customHeight="1">
      <c r="A423" s="81">
        <v>1124.0</v>
      </c>
      <c r="B423" s="77" t="s">
        <v>1327</v>
      </c>
      <c r="C423" s="77" t="s">
        <v>1328</v>
      </c>
      <c r="D423" s="78" t="s">
        <v>1329</v>
      </c>
      <c r="E423" s="78" t="s">
        <v>1330</v>
      </c>
    </row>
    <row r="424" ht="28.5" customHeight="1">
      <c r="A424" s="81">
        <v>1125.0</v>
      </c>
      <c r="B424" s="77" t="s">
        <v>1331</v>
      </c>
      <c r="C424" s="77" t="s">
        <v>1332</v>
      </c>
      <c r="D424" s="78" t="s">
        <v>1333</v>
      </c>
      <c r="E424" s="78" t="s">
        <v>1334</v>
      </c>
    </row>
    <row r="425" ht="28.5" customHeight="1">
      <c r="A425" s="81">
        <v>1126.0</v>
      </c>
      <c r="B425" s="77" t="s">
        <v>1335</v>
      </c>
      <c r="C425" s="77" t="s">
        <v>1336</v>
      </c>
      <c r="D425" s="78" t="s">
        <v>1337</v>
      </c>
      <c r="E425" s="78" t="s">
        <v>1338</v>
      </c>
    </row>
    <row r="426" ht="28.5" customHeight="1">
      <c r="A426" s="81">
        <v>1127.0</v>
      </c>
      <c r="B426" s="77" t="s">
        <v>1339</v>
      </c>
      <c r="C426" s="77" t="s">
        <v>1340</v>
      </c>
      <c r="D426" s="78" t="s">
        <v>1341</v>
      </c>
      <c r="E426" s="78" t="s">
        <v>1342</v>
      </c>
    </row>
    <row r="427" ht="28.5" customHeight="1">
      <c r="A427" s="80">
        <v>1128.0</v>
      </c>
      <c r="B427" s="77" t="s">
        <v>1343</v>
      </c>
      <c r="C427" s="77" t="s">
        <v>1344</v>
      </c>
      <c r="D427" s="78" t="s">
        <v>1345</v>
      </c>
      <c r="E427" s="78" t="s">
        <v>1346</v>
      </c>
    </row>
    <row r="428" ht="28.5" customHeight="1">
      <c r="A428" s="81">
        <v>1129.0</v>
      </c>
      <c r="B428" s="77" t="s">
        <v>1347</v>
      </c>
      <c r="C428" s="77" t="s">
        <v>1348</v>
      </c>
      <c r="D428" s="78" t="s">
        <v>1349</v>
      </c>
      <c r="E428" s="78" t="s">
        <v>1350</v>
      </c>
    </row>
    <row r="429" ht="28.5" customHeight="1">
      <c r="A429" s="81">
        <v>1130.0</v>
      </c>
      <c r="B429" s="77" t="s">
        <v>1351</v>
      </c>
      <c r="C429" s="77" t="s">
        <v>1352</v>
      </c>
      <c r="D429" s="78" t="s">
        <v>1353</v>
      </c>
      <c r="E429" s="78" t="s">
        <v>1354</v>
      </c>
    </row>
    <row r="430" ht="28.5" customHeight="1">
      <c r="A430" s="81">
        <v>1131.0</v>
      </c>
      <c r="B430" s="77" t="s">
        <v>1355</v>
      </c>
      <c r="C430" s="77" t="s">
        <v>1356</v>
      </c>
      <c r="D430" s="78" t="s">
        <v>1357</v>
      </c>
      <c r="E430" s="78" t="s">
        <v>1358</v>
      </c>
    </row>
    <row r="431" ht="28.5" customHeight="1">
      <c r="A431" s="81">
        <v>1132.0</v>
      </c>
      <c r="B431" s="77" t="s">
        <v>1359</v>
      </c>
      <c r="C431" s="77" t="s">
        <v>1360</v>
      </c>
      <c r="D431" s="78" t="s">
        <v>1361</v>
      </c>
      <c r="E431" s="78" t="s">
        <v>1362</v>
      </c>
    </row>
    <row r="432" ht="28.5" customHeight="1">
      <c r="A432" s="80">
        <v>1133.0</v>
      </c>
      <c r="B432" s="77" t="s">
        <v>1363</v>
      </c>
      <c r="C432" s="77" t="s">
        <v>1364</v>
      </c>
      <c r="D432" s="78" t="s">
        <v>1365</v>
      </c>
      <c r="E432" s="78" t="s">
        <v>1366</v>
      </c>
    </row>
    <row r="433" ht="28.5" customHeight="1">
      <c r="A433" s="81">
        <v>1134.0</v>
      </c>
      <c r="B433" s="77" t="s">
        <v>1367</v>
      </c>
      <c r="C433" s="77" t="s">
        <v>1368</v>
      </c>
      <c r="D433" s="78" t="s">
        <v>1369</v>
      </c>
      <c r="E433" s="78" t="s">
        <v>1370</v>
      </c>
    </row>
    <row r="434" ht="28.5" customHeight="1">
      <c r="A434" s="81">
        <v>1135.0</v>
      </c>
      <c r="B434" s="77" t="s">
        <v>1371</v>
      </c>
      <c r="C434" s="77" t="s">
        <v>1372</v>
      </c>
      <c r="D434" s="78" t="s">
        <v>1373</v>
      </c>
      <c r="E434" s="78" t="s">
        <v>1374</v>
      </c>
    </row>
    <row r="435" ht="28.5" customHeight="1">
      <c r="A435" s="81">
        <v>1136.0</v>
      </c>
      <c r="B435" s="77" t="s">
        <v>1375</v>
      </c>
      <c r="C435" s="77" t="s">
        <v>1376</v>
      </c>
      <c r="D435" s="78" t="s">
        <v>1377</v>
      </c>
      <c r="E435" s="78" t="s">
        <v>1378</v>
      </c>
    </row>
    <row r="436" ht="28.5" customHeight="1">
      <c r="A436" s="81">
        <v>1137.0</v>
      </c>
      <c r="B436" s="77" t="s">
        <v>1379</v>
      </c>
      <c r="C436" s="77" t="s">
        <v>1380</v>
      </c>
      <c r="D436" s="78" t="s">
        <v>1381</v>
      </c>
      <c r="E436" s="78" t="s">
        <v>1382</v>
      </c>
    </row>
    <row r="437" ht="28.5" customHeight="1">
      <c r="A437" s="80">
        <v>1138.0</v>
      </c>
      <c r="B437" s="77" t="s">
        <v>1383</v>
      </c>
      <c r="C437" s="77" t="s">
        <v>1384</v>
      </c>
      <c r="D437" s="78" t="s">
        <v>1385</v>
      </c>
      <c r="E437" s="78" t="s">
        <v>1386</v>
      </c>
    </row>
    <row r="438" ht="28.5" customHeight="1">
      <c r="A438" s="81">
        <v>1139.0</v>
      </c>
      <c r="B438" s="77" t="s">
        <v>1387</v>
      </c>
      <c r="C438" s="77" t="s">
        <v>1388</v>
      </c>
      <c r="D438" s="78" t="s">
        <v>1389</v>
      </c>
      <c r="E438" s="78" t="s">
        <v>1390</v>
      </c>
    </row>
    <row r="439" ht="28.5" customHeight="1">
      <c r="A439" s="81">
        <v>1140.0</v>
      </c>
      <c r="B439" s="77" t="s">
        <v>1391</v>
      </c>
      <c r="C439" s="77" t="s">
        <v>1392</v>
      </c>
      <c r="D439" s="78" t="s">
        <v>1393</v>
      </c>
      <c r="E439" s="78" t="s">
        <v>1394</v>
      </c>
    </row>
    <row r="440" ht="28.5" customHeight="1">
      <c r="A440" s="81">
        <v>1141.0</v>
      </c>
      <c r="B440" s="77" t="s">
        <v>1395</v>
      </c>
      <c r="C440" s="77" t="s">
        <v>1396</v>
      </c>
      <c r="D440" s="78" t="s">
        <v>1397</v>
      </c>
      <c r="E440" s="78" t="s">
        <v>1398</v>
      </c>
    </row>
    <row r="441" ht="28.5" customHeight="1">
      <c r="A441" s="81">
        <v>1142.0</v>
      </c>
      <c r="B441" s="77" t="s">
        <v>1399</v>
      </c>
      <c r="C441" s="77" t="s">
        <v>1400</v>
      </c>
      <c r="D441" s="78" t="s">
        <v>1401</v>
      </c>
      <c r="E441" s="78" t="s">
        <v>1402</v>
      </c>
    </row>
    <row r="442" ht="28.5" customHeight="1">
      <c r="A442" s="80">
        <v>1143.0</v>
      </c>
      <c r="B442" s="77" t="s">
        <v>1403</v>
      </c>
      <c r="C442" s="77" t="s">
        <v>1404</v>
      </c>
      <c r="D442" s="82" t="s">
        <v>1405</v>
      </c>
      <c r="E442" s="78" t="s">
        <v>1406</v>
      </c>
    </row>
    <row r="443" ht="28.5" customHeight="1">
      <c r="A443" s="81">
        <v>1144.0</v>
      </c>
      <c r="B443" s="77" t="s">
        <v>1407</v>
      </c>
      <c r="C443" s="77" t="s">
        <v>1408</v>
      </c>
      <c r="D443" s="78" t="s">
        <v>1409</v>
      </c>
      <c r="E443" s="78" t="s">
        <v>1410</v>
      </c>
    </row>
    <row r="444" ht="28.5" customHeight="1">
      <c r="A444" s="81">
        <v>1145.0</v>
      </c>
      <c r="B444" s="77" t="s">
        <v>1411</v>
      </c>
      <c r="C444" s="77" t="s">
        <v>1412</v>
      </c>
      <c r="D444" s="78" t="s">
        <v>1413</v>
      </c>
      <c r="E444" s="78" t="s">
        <v>1414</v>
      </c>
    </row>
    <row r="445" ht="28.5" customHeight="1">
      <c r="A445" s="81">
        <v>1146.0</v>
      </c>
      <c r="B445" s="77" t="s">
        <v>1415</v>
      </c>
      <c r="C445" s="77" t="s">
        <v>1416</v>
      </c>
      <c r="D445" s="78" t="s">
        <v>1417</v>
      </c>
      <c r="E445" s="78" t="s">
        <v>1418</v>
      </c>
    </row>
    <row r="446" ht="28.5" customHeight="1">
      <c r="A446" s="81">
        <v>1147.0</v>
      </c>
      <c r="B446" s="77" t="s">
        <v>1419</v>
      </c>
      <c r="C446" s="77" t="s">
        <v>1420</v>
      </c>
      <c r="D446" s="82" t="s">
        <v>1421</v>
      </c>
      <c r="E446" s="82" t="s">
        <v>1422</v>
      </c>
    </row>
    <row r="447" ht="28.5" customHeight="1">
      <c r="A447" s="80">
        <v>1148.0</v>
      </c>
      <c r="B447" s="83" t="s">
        <v>1423</v>
      </c>
      <c r="C447" s="83" t="s">
        <v>1424</v>
      </c>
      <c r="D447" s="82" t="s">
        <v>1425</v>
      </c>
      <c r="E447" s="82" t="s">
        <v>1426</v>
      </c>
    </row>
    <row r="448" ht="28.5" customHeight="1">
      <c r="A448" s="77">
        <v>999.0</v>
      </c>
      <c r="B448" s="77" t="s">
        <v>1427</v>
      </c>
      <c r="C448" s="77" t="s">
        <v>1428</v>
      </c>
      <c r="D448" s="78" t="s">
        <v>1429</v>
      </c>
      <c r="E448" s="78" t="s">
        <v>1430</v>
      </c>
    </row>
    <row r="449" ht="28.5" customHeight="1">
      <c r="A449" s="77">
        <v>998.0</v>
      </c>
      <c r="B449" s="77" t="s">
        <v>1431</v>
      </c>
      <c r="C449" s="77" t="s">
        <v>1432</v>
      </c>
      <c r="D449" s="78" t="s">
        <v>1433</v>
      </c>
      <c r="E449" s="78" t="s">
        <v>1434</v>
      </c>
    </row>
    <row r="450" ht="28.5" customHeight="1">
      <c r="A450" s="77">
        <v>997.0</v>
      </c>
      <c r="B450" s="77" t="s">
        <v>1435</v>
      </c>
      <c r="C450" s="77" t="s">
        <v>1436</v>
      </c>
      <c r="D450" s="78" t="s">
        <v>1437</v>
      </c>
      <c r="E450" s="78" t="s">
        <v>1438</v>
      </c>
    </row>
    <row r="451" ht="28.5" customHeight="1">
      <c r="A451" s="77">
        <v>996.0</v>
      </c>
      <c r="B451" s="77" t="s">
        <v>1439</v>
      </c>
      <c r="C451" s="77" t="s">
        <v>1440</v>
      </c>
      <c r="D451" s="78" t="s">
        <v>1441</v>
      </c>
      <c r="E451" s="78" t="s">
        <v>1442</v>
      </c>
    </row>
    <row r="452" ht="28.5" customHeight="1">
      <c r="A452" s="77">
        <v>995.0</v>
      </c>
      <c r="B452" s="77" t="s">
        <v>1443</v>
      </c>
      <c r="C452" s="77" t="s">
        <v>1444</v>
      </c>
      <c r="D452" s="78" t="s">
        <v>1445</v>
      </c>
      <c r="E452" s="78" t="s">
        <v>1446</v>
      </c>
    </row>
    <row r="453" ht="28.5" customHeight="1">
      <c r="A453" s="77">
        <v>994.0</v>
      </c>
      <c r="B453" s="77" t="s">
        <v>1447</v>
      </c>
      <c r="C453" s="77" t="s">
        <v>1448</v>
      </c>
      <c r="D453" s="78" t="s">
        <v>1449</v>
      </c>
      <c r="E453" s="78" t="s">
        <v>1450</v>
      </c>
    </row>
    <row r="454" ht="28.5" customHeight="1">
      <c r="A454" s="77">
        <v>993.0</v>
      </c>
      <c r="B454" s="77" t="s">
        <v>1451</v>
      </c>
      <c r="C454" s="77" t="s">
        <v>1452</v>
      </c>
      <c r="D454" s="78" t="s">
        <v>1453</v>
      </c>
      <c r="E454" s="78" t="s">
        <v>1454</v>
      </c>
    </row>
    <row r="455" ht="28.5" customHeight="1">
      <c r="A455" s="77">
        <v>992.0</v>
      </c>
      <c r="B455" s="77" t="s">
        <v>1455</v>
      </c>
      <c r="C455" s="77" t="s">
        <v>1456</v>
      </c>
      <c r="D455" s="78" t="s">
        <v>1457</v>
      </c>
      <c r="E455" s="78" t="s">
        <v>1458</v>
      </c>
    </row>
    <row r="456" ht="28.5" customHeight="1">
      <c r="A456" s="77">
        <v>991.0</v>
      </c>
      <c r="B456" s="77" t="s">
        <v>1459</v>
      </c>
      <c r="C456" s="77" t="s">
        <v>1460</v>
      </c>
      <c r="D456" s="78" t="s">
        <v>1461</v>
      </c>
      <c r="E456" s="78" t="s">
        <v>1462</v>
      </c>
    </row>
    <row r="457" ht="28.5" customHeight="1">
      <c r="A457" s="77">
        <v>990.0</v>
      </c>
      <c r="B457" s="77" t="s">
        <v>1463</v>
      </c>
      <c r="C457" s="77" t="s">
        <v>1464</v>
      </c>
      <c r="D457" s="78" t="s">
        <v>1465</v>
      </c>
      <c r="E457" s="78" t="s">
        <v>1466</v>
      </c>
    </row>
    <row r="458" ht="28.5" customHeight="1">
      <c r="A458" s="77">
        <v>989.0</v>
      </c>
      <c r="B458" s="77" t="s">
        <v>1467</v>
      </c>
      <c r="C458" s="77" t="s">
        <v>1468</v>
      </c>
      <c r="D458" s="78" t="s">
        <v>1469</v>
      </c>
      <c r="E458" s="78" t="s">
        <v>1470</v>
      </c>
    </row>
    <row r="459" ht="28.5" customHeight="1">
      <c r="A459" s="77">
        <v>988.0</v>
      </c>
      <c r="B459" s="77" t="s">
        <v>1471</v>
      </c>
      <c r="C459" s="77" t="s">
        <v>1472</v>
      </c>
      <c r="D459" s="78" t="s">
        <v>1473</v>
      </c>
      <c r="E459" s="78" t="s">
        <v>1474</v>
      </c>
    </row>
    <row r="460" ht="28.5" customHeight="1">
      <c r="A460" s="77">
        <v>987.0</v>
      </c>
      <c r="B460" s="77" t="s">
        <v>1475</v>
      </c>
      <c r="C460" s="77" t="s">
        <v>1476</v>
      </c>
      <c r="D460" s="78" t="s">
        <v>1477</v>
      </c>
      <c r="E460" s="78" t="s">
        <v>1478</v>
      </c>
    </row>
    <row r="461" ht="28.5" customHeight="1">
      <c r="A461" s="77">
        <v>986.0</v>
      </c>
      <c r="B461" s="77" t="s">
        <v>1479</v>
      </c>
      <c r="C461" s="77" t="s">
        <v>1480</v>
      </c>
      <c r="D461" s="78" t="s">
        <v>1481</v>
      </c>
      <c r="E461" s="78" t="s">
        <v>1482</v>
      </c>
    </row>
    <row r="462" ht="28.5" customHeight="1">
      <c r="A462" s="77">
        <v>985.0</v>
      </c>
      <c r="B462" s="77" t="s">
        <v>1483</v>
      </c>
      <c r="C462" s="77" t="s">
        <v>1484</v>
      </c>
      <c r="D462" s="78" t="s">
        <v>1485</v>
      </c>
      <c r="E462" s="78" t="s">
        <v>1486</v>
      </c>
    </row>
    <row r="463" ht="28.5" customHeight="1">
      <c r="A463" s="77">
        <v>984.0</v>
      </c>
      <c r="B463" s="77" t="s">
        <v>1487</v>
      </c>
      <c r="C463" s="77" t="s">
        <v>1488</v>
      </c>
      <c r="D463" s="78" t="s">
        <v>1489</v>
      </c>
      <c r="E463" s="78" t="s">
        <v>1490</v>
      </c>
    </row>
    <row r="464" ht="28.5" customHeight="1">
      <c r="A464" s="77">
        <v>983.0</v>
      </c>
      <c r="B464" s="77" t="s">
        <v>1491</v>
      </c>
      <c r="C464" s="77" t="s">
        <v>1492</v>
      </c>
      <c r="D464" s="78" t="s">
        <v>1493</v>
      </c>
      <c r="E464" s="78" t="s">
        <v>1494</v>
      </c>
    </row>
    <row r="465" ht="28.5" customHeight="1">
      <c r="A465" s="77">
        <v>982.0</v>
      </c>
      <c r="B465" s="77" t="s">
        <v>1495</v>
      </c>
      <c r="C465" s="77" t="s">
        <v>1496</v>
      </c>
      <c r="D465" s="78" t="s">
        <v>1497</v>
      </c>
      <c r="E465" s="78" t="s">
        <v>1498</v>
      </c>
    </row>
    <row r="466" ht="28.5" customHeight="1">
      <c r="A466" s="77">
        <v>981.0</v>
      </c>
      <c r="B466" s="77" t="s">
        <v>1499</v>
      </c>
      <c r="C466" s="77" t="s">
        <v>1500</v>
      </c>
      <c r="D466" s="78" t="s">
        <v>1501</v>
      </c>
      <c r="E466" s="78" t="s">
        <v>1502</v>
      </c>
    </row>
    <row r="467" ht="28.5" customHeight="1">
      <c r="A467" s="77">
        <v>980.0</v>
      </c>
      <c r="B467" s="77" t="s">
        <v>1503</v>
      </c>
      <c r="C467" s="77" t="s">
        <v>1504</v>
      </c>
      <c r="D467" s="78" t="s">
        <v>1505</v>
      </c>
      <c r="E467" s="78" t="s">
        <v>1506</v>
      </c>
    </row>
    <row r="468" ht="28.5" customHeight="1">
      <c r="A468" s="77">
        <v>979.0</v>
      </c>
      <c r="B468" s="77" t="s">
        <v>1507</v>
      </c>
      <c r="C468" s="77" t="s">
        <v>1508</v>
      </c>
      <c r="D468" s="78" t="s">
        <v>1509</v>
      </c>
      <c r="E468" s="78" t="s">
        <v>1510</v>
      </c>
    </row>
    <row r="469" ht="28.5" customHeight="1">
      <c r="A469" s="77">
        <v>978.0</v>
      </c>
      <c r="B469" s="77" t="s">
        <v>1511</v>
      </c>
      <c r="C469" s="77" t="s">
        <v>1512</v>
      </c>
      <c r="D469" s="78" t="s">
        <v>1513</v>
      </c>
      <c r="E469" s="78" t="s">
        <v>1514</v>
      </c>
    </row>
    <row r="470" ht="28.5" customHeight="1">
      <c r="A470" s="77">
        <v>977.0</v>
      </c>
      <c r="B470" s="77" t="s">
        <v>1515</v>
      </c>
      <c r="C470" s="77" t="s">
        <v>1516</v>
      </c>
      <c r="D470" s="78" t="s">
        <v>1517</v>
      </c>
      <c r="E470" s="78" t="s">
        <v>1518</v>
      </c>
    </row>
    <row r="471" ht="28.5" customHeight="1">
      <c r="A471" s="77">
        <v>976.0</v>
      </c>
      <c r="B471" s="77" t="s">
        <v>1519</v>
      </c>
      <c r="C471" s="77" t="s">
        <v>1520</v>
      </c>
      <c r="D471" s="78" t="s">
        <v>1521</v>
      </c>
      <c r="E471" s="78" t="s">
        <v>1522</v>
      </c>
    </row>
    <row r="472" ht="28.5" customHeight="1">
      <c r="A472" s="77">
        <v>975.0</v>
      </c>
      <c r="B472" s="77" t="s">
        <v>1523</v>
      </c>
      <c r="C472" s="77" t="s">
        <v>1524</v>
      </c>
      <c r="D472" s="78" t="s">
        <v>1525</v>
      </c>
      <c r="E472" s="78" t="s">
        <v>1526</v>
      </c>
    </row>
    <row r="473" ht="28.5" customHeight="1">
      <c r="A473" s="77">
        <v>974.0</v>
      </c>
      <c r="B473" s="77" t="s">
        <v>1527</v>
      </c>
      <c r="C473" s="77" t="s">
        <v>1528</v>
      </c>
      <c r="D473" s="78" t="s">
        <v>1529</v>
      </c>
      <c r="E473" s="78" t="s">
        <v>1530</v>
      </c>
    </row>
    <row r="474" ht="28.5" customHeight="1">
      <c r="A474" s="77">
        <v>973.0</v>
      </c>
      <c r="B474" s="77" t="s">
        <v>1531</v>
      </c>
      <c r="C474" s="77" t="s">
        <v>1532</v>
      </c>
      <c r="D474" s="78" t="s">
        <v>1533</v>
      </c>
      <c r="E474" s="78" t="s">
        <v>1534</v>
      </c>
    </row>
    <row r="475" ht="28.5" customHeight="1">
      <c r="A475" s="77">
        <v>972.0</v>
      </c>
      <c r="B475" s="77" t="s">
        <v>1535</v>
      </c>
      <c r="C475" s="77" t="s">
        <v>1536</v>
      </c>
      <c r="D475" s="78" t="s">
        <v>1537</v>
      </c>
      <c r="E475" s="78" t="s">
        <v>1538</v>
      </c>
    </row>
    <row r="476" ht="28.5" customHeight="1">
      <c r="A476" s="77">
        <v>971.0</v>
      </c>
      <c r="B476" s="77" t="s">
        <v>1539</v>
      </c>
      <c r="C476" s="77" t="s">
        <v>1540</v>
      </c>
      <c r="D476" s="78" t="s">
        <v>1541</v>
      </c>
      <c r="E476" s="78" t="s">
        <v>1542</v>
      </c>
    </row>
    <row r="477" ht="28.5" customHeight="1">
      <c r="A477" s="77">
        <v>970.0</v>
      </c>
      <c r="B477" s="77" t="s">
        <v>1543</v>
      </c>
      <c r="C477" s="77" t="s">
        <v>1544</v>
      </c>
      <c r="D477" s="78" t="s">
        <v>1545</v>
      </c>
      <c r="E477" s="78" t="s">
        <v>1546</v>
      </c>
    </row>
    <row r="478" ht="28.5" customHeight="1">
      <c r="A478" s="77">
        <v>969.0</v>
      </c>
      <c r="B478" s="77" t="s">
        <v>1547</v>
      </c>
      <c r="C478" s="77" t="s">
        <v>1548</v>
      </c>
      <c r="D478" s="78" t="s">
        <v>1549</v>
      </c>
      <c r="E478" s="78" t="s">
        <v>1550</v>
      </c>
    </row>
    <row r="479" ht="28.5" customHeight="1">
      <c r="A479" s="77">
        <v>968.0</v>
      </c>
      <c r="B479" s="77" t="s">
        <v>1551</v>
      </c>
      <c r="C479" s="77" t="s">
        <v>1552</v>
      </c>
      <c r="D479" s="78" t="s">
        <v>1553</v>
      </c>
      <c r="E479" s="78" t="s">
        <v>1554</v>
      </c>
    </row>
    <row r="480" ht="28.5" customHeight="1">
      <c r="A480" s="77">
        <v>967.0</v>
      </c>
      <c r="B480" s="77" t="s">
        <v>1555</v>
      </c>
      <c r="C480" s="77" t="s">
        <v>1556</v>
      </c>
      <c r="D480" s="78" t="s">
        <v>1557</v>
      </c>
      <c r="E480" s="78" t="s">
        <v>1558</v>
      </c>
    </row>
    <row r="481" ht="28.5" customHeight="1">
      <c r="A481" s="77">
        <v>966.0</v>
      </c>
      <c r="B481" s="77" t="s">
        <v>1559</v>
      </c>
      <c r="C481" s="77" t="s">
        <v>1560</v>
      </c>
      <c r="D481" s="78" t="s">
        <v>1561</v>
      </c>
      <c r="E481" s="78" t="s">
        <v>1562</v>
      </c>
    </row>
    <row r="482" ht="28.5" customHeight="1">
      <c r="A482" s="77">
        <v>965.0</v>
      </c>
      <c r="B482" s="77" t="s">
        <v>1563</v>
      </c>
      <c r="C482" s="77" t="s">
        <v>1564</v>
      </c>
      <c r="D482" s="78" t="s">
        <v>1565</v>
      </c>
      <c r="E482" s="78" t="s">
        <v>1566</v>
      </c>
    </row>
    <row r="483" ht="28.5" customHeight="1">
      <c r="A483" s="77">
        <v>964.0</v>
      </c>
      <c r="B483" s="77" t="s">
        <v>1567</v>
      </c>
      <c r="C483" s="77" t="s">
        <v>1568</v>
      </c>
      <c r="D483" s="78" t="s">
        <v>1569</v>
      </c>
      <c r="E483" s="78" t="s">
        <v>1570</v>
      </c>
    </row>
    <row r="484" ht="28.5" customHeight="1">
      <c r="A484" s="77">
        <v>963.0</v>
      </c>
      <c r="B484" s="77" t="s">
        <v>1571</v>
      </c>
      <c r="C484" s="77" t="s">
        <v>1572</v>
      </c>
      <c r="D484" s="78" t="s">
        <v>1573</v>
      </c>
      <c r="E484" s="78" t="s">
        <v>1574</v>
      </c>
    </row>
    <row r="485" ht="28.5" customHeight="1">
      <c r="A485" s="77">
        <v>962.0</v>
      </c>
      <c r="B485" s="77" t="s">
        <v>1575</v>
      </c>
      <c r="C485" s="77" t="s">
        <v>1576</v>
      </c>
      <c r="D485" s="78" t="s">
        <v>1577</v>
      </c>
      <c r="E485" s="78" t="s">
        <v>1578</v>
      </c>
    </row>
    <row r="486" ht="28.5" customHeight="1">
      <c r="A486" s="77">
        <v>961.0</v>
      </c>
      <c r="B486" s="77" t="s">
        <v>1579</v>
      </c>
      <c r="C486" s="77" t="s">
        <v>1580</v>
      </c>
      <c r="D486" s="78" t="s">
        <v>1581</v>
      </c>
      <c r="E486" s="78" t="s">
        <v>1582</v>
      </c>
    </row>
    <row r="487" ht="28.5" customHeight="1">
      <c r="A487" s="77">
        <v>960.0</v>
      </c>
      <c r="B487" s="77" t="s">
        <v>1583</v>
      </c>
      <c r="C487" s="77" t="s">
        <v>1584</v>
      </c>
      <c r="D487" s="78" t="s">
        <v>1585</v>
      </c>
      <c r="E487" s="78" t="s">
        <v>1586</v>
      </c>
    </row>
    <row r="488" ht="28.5" customHeight="1">
      <c r="A488" s="77">
        <v>959.0</v>
      </c>
      <c r="B488" s="77" t="s">
        <v>1587</v>
      </c>
      <c r="C488" s="77" t="s">
        <v>1588</v>
      </c>
      <c r="D488" s="78" t="s">
        <v>1589</v>
      </c>
      <c r="E488" s="78" t="s">
        <v>1590</v>
      </c>
    </row>
    <row r="489" ht="28.5" customHeight="1">
      <c r="A489" s="77">
        <v>958.0</v>
      </c>
      <c r="B489" s="77" t="s">
        <v>1591</v>
      </c>
      <c r="C489" s="77" t="s">
        <v>1592</v>
      </c>
      <c r="D489" s="78" t="s">
        <v>1593</v>
      </c>
      <c r="E489" s="78" t="s">
        <v>1594</v>
      </c>
    </row>
    <row r="490" ht="28.5" customHeight="1">
      <c r="A490" s="77">
        <v>957.0</v>
      </c>
      <c r="B490" s="77" t="s">
        <v>1595</v>
      </c>
      <c r="C490" s="77" t="s">
        <v>1596</v>
      </c>
      <c r="D490" s="78" t="s">
        <v>1597</v>
      </c>
      <c r="E490" s="78" t="s">
        <v>1598</v>
      </c>
    </row>
    <row r="491" ht="28.5" customHeight="1">
      <c r="A491" s="77">
        <v>956.0</v>
      </c>
      <c r="B491" s="77" t="s">
        <v>1599</v>
      </c>
      <c r="C491" s="77" t="s">
        <v>1600</v>
      </c>
      <c r="D491" s="78" t="s">
        <v>1601</v>
      </c>
      <c r="E491" s="78" t="s">
        <v>1602</v>
      </c>
    </row>
    <row r="492" ht="28.5" customHeight="1">
      <c r="A492" s="77">
        <v>955.0</v>
      </c>
      <c r="B492" s="77" t="s">
        <v>1603</v>
      </c>
      <c r="C492" s="77" t="s">
        <v>1604</v>
      </c>
      <c r="D492" s="78" t="s">
        <v>1605</v>
      </c>
      <c r="E492" s="78" t="s">
        <v>1606</v>
      </c>
    </row>
    <row r="493" ht="28.5" customHeight="1">
      <c r="A493" s="77">
        <v>954.0</v>
      </c>
      <c r="B493" s="77" t="s">
        <v>1607</v>
      </c>
      <c r="C493" s="77" t="s">
        <v>1608</v>
      </c>
      <c r="D493" s="78" t="s">
        <v>1609</v>
      </c>
      <c r="E493" s="78" t="s">
        <v>1610</v>
      </c>
    </row>
    <row r="494" ht="28.5" customHeight="1">
      <c r="A494" s="77">
        <v>953.0</v>
      </c>
      <c r="B494" s="77" t="s">
        <v>1611</v>
      </c>
      <c r="C494" s="77" t="s">
        <v>1612</v>
      </c>
      <c r="D494" s="78" t="s">
        <v>1613</v>
      </c>
      <c r="E494" s="78" t="s">
        <v>1614</v>
      </c>
    </row>
    <row r="495" ht="28.5" customHeight="1">
      <c r="A495" s="77">
        <v>952.0</v>
      </c>
      <c r="B495" s="77" t="s">
        <v>1615</v>
      </c>
      <c r="C495" s="77" t="s">
        <v>1616</v>
      </c>
      <c r="D495" s="78" t="s">
        <v>1617</v>
      </c>
      <c r="E495" s="78" t="s">
        <v>1618</v>
      </c>
    </row>
    <row r="496" ht="28.5" customHeight="1">
      <c r="A496" s="77">
        <v>951.0</v>
      </c>
      <c r="B496" s="77" t="s">
        <v>1619</v>
      </c>
      <c r="C496" s="77" t="s">
        <v>1620</v>
      </c>
      <c r="D496" s="78" t="s">
        <v>1621</v>
      </c>
      <c r="E496" s="78" t="s">
        <v>1622</v>
      </c>
    </row>
    <row r="497" ht="28.5" customHeight="1">
      <c r="A497" s="77">
        <v>950.0</v>
      </c>
      <c r="B497" s="77" t="s">
        <v>1623</v>
      </c>
      <c r="C497" s="77" t="s">
        <v>1624</v>
      </c>
      <c r="D497" s="78" t="s">
        <v>1625</v>
      </c>
      <c r="E497" s="78" t="s">
        <v>1626</v>
      </c>
    </row>
    <row r="498" ht="28.5" customHeight="1">
      <c r="A498" s="77">
        <v>949.0</v>
      </c>
      <c r="B498" s="77" t="s">
        <v>1627</v>
      </c>
      <c r="C498" s="77" t="s">
        <v>1628</v>
      </c>
      <c r="D498" s="78" t="s">
        <v>1629</v>
      </c>
      <c r="E498" s="78" t="s">
        <v>1630</v>
      </c>
    </row>
    <row r="499" ht="28.5" customHeight="1">
      <c r="A499" s="77">
        <v>948.0</v>
      </c>
      <c r="B499" s="77" t="s">
        <v>1631</v>
      </c>
      <c r="C499" s="77" t="s">
        <v>1632</v>
      </c>
      <c r="D499" s="78" t="s">
        <v>1633</v>
      </c>
      <c r="E499" s="78" t="s">
        <v>1634</v>
      </c>
    </row>
    <row r="500" ht="28.5" customHeight="1">
      <c r="A500" s="77">
        <v>947.0</v>
      </c>
      <c r="B500" s="77" t="s">
        <v>1635</v>
      </c>
      <c r="C500" s="77" t="s">
        <v>1636</v>
      </c>
      <c r="D500" s="78" t="s">
        <v>1637</v>
      </c>
      <c r="E500" s="78" t="s">
        <v>1638</v>
      </c>
    </row>
    <row r="501" ht="28.5" customHeight="1">
      <c r="A501" s="77">
        <v>946.0</v>
      </c>
      <c r="B501" s="77" t="s">
        <v>1639</v>
      </c>
      <c r="C501" s="77" t="s">
        <v>1640</v>
      </c>
      <c r="D501" s="78" t="s">
        <v>1641</v>
      </c>
      <c r="E501" s="78" t="s">
        <v>1642</v>
      </c>
    </row>
    <row r="502" ht="28.5" customHeight="1">
      <c r="A502" s="77">
        <v>945.0</v>
      </c>
      <c r="B502" s="77" t="s">
        <v>1643</v>
      </c>
      <c r="C502" s="77" t="s">
        <v>1644</v>
      </c>
      <c r="D502" s="78" t="s">
        <v>1645</v>
      </c>
      <c r="E502" s="78" t="s">
        <v>1646</v>
      </c>
    </row>
    <row r="503" ht="28.5" customHeight="1">
      <c r="A503" s="77">
        <v>944.0</v>
      </c>
      <c r="B503" s="77" t="s">
        <v>1647</v>
      </c>
      <c r="C503" s="77" t="s">
        <v>1648</v>
      </c>
      <c r="D503" s="78" t="s">
        <v>1649</v>
      </c>
      <c r="E503" s="78" t="s">
        <v>1650</v>
      </c>
    </row>
    <row r="504" ht="28.5" customHeight="1">
      <c r="A504" s="77">
        <v>943.0</v>
      </c>
      <c r="B504" s="77" t="s">
        <v>1651</v>
      </c>
      <c r="C504" s="77" t="s">
        <v>1652</v>
      </c>
      <c r="D504" s="78" t="s">
        <v>1653</v>
      </c>
      <c r="E504" s="78" t="s">
        <v>1654</v>
      </c>
    </row>
    <row r="505" ht="28.5" customHeight="1">
      <c r="A505" s="77">
        <v>942.0</v>
      </c>
      <c r="B505" s="77" t="s">
        <v>1655</v>
      </c>
      <c r="C505" s="77" t="s">
        <v>1656</v>
      </c>
      <c r="D505" s="78" t="s">
        <v>1657</v>
      </c>
      <c r="E505" s="78" t="s">
        <v>1658</v>
      </c>
    </row>
    <row r="506" ht="28.5" customHeight="1">
      <c r="A506" s="77">
        <v>941.0</v>
      </c>
      <c r="B506" s="77" t="s">
        <v>1659</v>
      </c>
      <c r="C506" s="77" t="s">
        <v>1660</v>
      </c>
      <c r="D506" s="78" t="s">
        <v>1661</v>
      </c>
      <c r="E506" s="78" t="s">
        <v>1662</v>
      </c>
    </row>
    <row r="507" ht="28.5" customHeight="1">
      <c r="A507" s="77">
        <v>940.0</v>
      </c>
      <c r="B507" s="77" t="s">
        <v>1663</v>
      </c>
      <c r="C507" s="77" t="s">
        <v>1664</v>
      </c>
      <c r="D507" s="78" t="s">
        <v>1665</v>
      </c>
      <c r="E507" s="78" t="s">
        <v>1666</v>
      </c>
    </row>
    <row r="508" ht="28.5" customHeight="1">
      <c r="A508" s="77">
        <v>939.0</v>
      </c>
      <c r="B508" s="77" t="s">
        <v>1667</v>
      </c>
      <c r="C508" s="77" t="s">
        <v>1668</v>
      </c>
      <c r="D508" s="78" t="s">
        <v>1669</v>
      </c>
      <c r="E508" s="78" t="s">
        <v>1670</v>
      </c>
    </row>
    <row r="509" ht="28.5" customHeight="1">
      <c r="A509" s="77">
        <v>938.0</v>
      </c>
      <c r="B509" s="77" t="s">
        <v>1671</v>
      </c>
      <c r="C509" s="77" t="s">
        <v>1672</v>
      </c>
      <c r="D509" s="78" t="s">
        <v>1673</v>
      </c>
      <c r="E509" s="78" t="s">
        <v>1674</v>
      </c>
    </row>
    <row r="510" ht="28.5" customHeight="1">
      <c r="A510" s="77">
        <v>937.0</v>
      </c>
      <c r="B510" s="77" t="s">
        <v>1675</v>
      </c>
      <c r="C510" s="77" t="s">
        <v>1676</v>
      </c>
      <c r="D510" s="78" t="s">
        <v>1677</v>
      </c>
      <c r="E510" s="78" t="s">
        <v>1678</v>
      </c>
    </row>
    <row r="511" ht="28.5" customHeight="1">
      <c r="A511" s="77">
        <v>936.0</v>
      </c>
      <c r="B511" s="77" t="s">
        <v>1679</v>
      </c>
      <c r="C511" s="77" t="s">
        <v>1680</v>
      </c>
      <c r="D511" s="78" t="s">
        <v>1681</v>
      </c>
      <c r="E511" s="78" t="s">
        <v>1682</v>
      </c>
    </row>
    <row r="512" ht="28.5" customHeight="1">
      <c r="A512" s="77">
        <v>935.0</v>
      </c>
      <c r="B512" s="77" t="s">
        <v>1683</v>
      </c>
      <c r="C512" s="77" t="s">
        <v>1684</v>
      </c>
      <c r="D512" s="78" t="s">
        <v>1685</v>
      </c>
      <c r="E512" s="78" t="s">
        <v>1686</v>
      </c>
    </row>
    <row r="513" ht="28.5" customHeight="1">
      <c r="A513" s="77">
        <v>934.0</v>
      </c>
      <c r="B513" s="77" t="s">
        <v>1687</v>
      </c>
      <c r="C513" s="77" t="s">
        <v>1688</v>
      </c>
      <c r="D513" s="78" t="s">
        <v>1689</v>
      </c>
      <c r="E513" s="78" t="s">
        <v>1690</v>
      </c>
    </row>
    <row r="514" ht="28.5" customHeight="1">
      <c r="A514" s="77">
        <v>933.0</v>
      </c>
      <c r="B514" s="77" t="s">
        <v>1691</v>
      </c>
      <c r="C514" s="77" t="s">
        <v>1692</v>
      </c>
      <c r="D514" s="78" t="s">
        <v>1693</v>
      </c>
      <c r="E514" s="78" t="s">
        <v>1694</v>
      </c>
    </row>
    <row r="515" ht="28.5" customHeight="1">
      <c r="A515" s="77">
        <v>932.0</v>
      </c>
      <c r="B515" s="77" t="s">
        <v>1695</v>
      </c>
      <c r="C515" s="77" t="s">
        <v>1696</v>
      </c>
      <c r="D515" s="78" t="s">
        <v>1697</v>
      </c>
      <c r="E515" s="78" t="s">
        <v>1698</v>
      </c>
    </row>
    <row r="516" ht="28.5" customHeight="1">
      <c r="A516" s="77">
        <v>931.0</v>
      </c>
      <c r="B516" s="77" t="s">
        <v>1699</v>
      </c>
      <c r="C516" s="77" t="s">
        <v>1700</v>
      </c>
      <c r="D516" s="78" t="s">
        <v>1701</v>
      </c>
      <c r="E516" s="78" t="s">
        <v>1702</v>
      </c>
    </row>
    <row r="517" ht="28.5" customHeight="1">
      <c r="A517" s="77">
        <v>930.0</v>
      </c>
      <c r="B517" s="77" t="s">
        <v>1703</v>
      </c>
      <c r="C517" s="77" t="s">
        <v>1704</v>
      </c>
      <c r="D517" s="78" t="s">
        <v>1705</v>
      </c>
      <c r="E517" s="78" t="s">
        <v>1706</v>
      </c>
    </row>
    <row r="518" ht="28.5" customHeight="1">
      <c r="A518" s="77">
        <v>929.0</v>
      </c>
      <c r="B518" s="77" t="s">
        <v>1707</v>
      </c>
      <c r="C518" s="77" t="s">
        <v>1708</v>
      </c>
      <c r="D518" s="78" t="s">
        <v>1709</v>
      </c>
      <c r="E518" s="78" t="s">
        <v>1710</v>
      </c>
    </row>
    <row r="519" ht="28.5" customHeight="1">
      <c r="A519" s="77">
        <v>928.0</v>
      </c>
      <c r="B519" s="77" t="s">
        <v>1711</v>
      </c>
      <c r="C519" s="77" t="s">
        <v>1712</v>
      </c>
      <c r="D519" s="78" t="s">
        <v>1713</v>
      </c>
      <c r="E519" s="78" t="s">
        <v>1714</v>
      </c>
    </row>
    <row r="520" ht="28.5" customHeight="1">
      <c r="A520" s="77">
        <v>927.0</v>
      </c>
      <c r="B520" s="77" t="s">
        <v>1715</v>
      </c>
      <c r="C520" s="77" t="s">
        <v>1716</v>
      </c>
      <c r="D520" s="78" t="s">
        <v>1717</v>
      </c>
      <c r="E520" s="78" t="s">
        <v>1718</v>
      </c>
    </row>
    <row r="521" ht="28.5" customHeight="1">
      <c r="A521" s="77">
        <v>926.0</v>
      </c>
      <c r="B521" s="77" t="s">
        <v>1719</v>
      </c>
      <c r="C521" s="77" t="s">
        <v>1720</v>
      </c>
      <c r="D521" s="78" t="s">
        <v>1721</v>
      </c>
      <c r="E521" s="78" t="s">
        <v>1722</v>
      </c>
    </row>
    <row r="522" ht="28.5" customHeight="1">
      <c r="A522" s="77">
        <v>925.0</v>
      </c>
      <c r="B522" s="77" t="s">
        <v>1723</v>
      </c>
      <c r="C522" s="77" t="s">
        <v>1724</v>
      </c>
      <c r="D522" s="78" t="s">
        <v>1725</v>
      </c>
      <c r="E522" s="78" t="s">
        <v>1726</v>
      </c>
    </row>
    <row r="523" ht="28.5" customHeight="1">
      <c r="A523" s="77">
        <v>924.0</v>
      </c>
      <c r="B523" s="77" t="s">
        <v>1727</v>
      </c>
      <c r="C523" s="77" t="s">
        <v>1728</v>
      </c>
      <c r="D523" s="78" t="s">
        <v>1729</v>
      </c>
      <c r="E523" s="78" t="s">
        <v>1730</v>
      </c>
    </row>
    <row r="524" ht="28.5" customHeight="1">
      <c r="A524" s="77">
        <v>923.0</v>
      </c>
      <c r="B524" s="77" t="s">
        <v>1731</v>
      </c>
      <c r="C524" s="77" t="s">
        <v>1732</v>
      </c>
      <c r="D524" s="78" t="s">
        <v>1733</v>
      </c>
      <c r="E524" s="78" t="s">
        <v>1734</v>
      </c>
    </row>
    <row r="525" ht="28.5" customHeight="1">
      <c r="A525" s="80">
        <v>922.0</v>
      </c>
      <c r="B525" s="77" t="s">
        <v>1735</v>
      </c>
      <c r="C525" s="77" t="s">
        <v>1736</v>
      </c>
      <c r="D525" s="78" t="s">
        <v>1737</v>
      </c>
      <c r="E525" s="78" t="s">
        <v>1738</v>
      </c>
    </row>
    <row r="526" ht="28.5" customHeight="1">
      <c r="A526" s="81">
        <v>921.0</v>
      </c>
      <c r="B526" s="77" t="s">
        <v>1739</v>
      </c>
      <c r="C526" s="77" t="s">
        <v>1740</v>
      </c>
      <c r="D526" s="78" t="s">
        <v>1741</v>
      </c>
      <c r="E526" s="78" t="s">
        <v>1742</v>
      </c>
    </row>
    <row r="527" ht="28.5" customHeight="1">
      <c r="A527" s="81">
        <v>920.0</v>
      </c>
      <c r="B527" s="77" t="s">
        <v>1743</v>
      </c>
      <c r="C527" s="77" t="s">
        <v>1744</v>
      </c>
      <c r="D527" s="78" t="s">
        <v>1745</v>
      </c>
      <c r="E527" s="78" t="s">
        <v>1746</v>
      </c>
    </row>
    <row r="528" ht="28.5" customHeight="1">
      <c r="A528" s="81">
        <v>919.0</v>
      </c>
      <c r="B528" s="77" t="s">
        <v>1747</v>
      </c>
      <c r="C528" s="77" t="s">
        <v>1748</v>
      </c>
      <c r="D528" s="78" t="s">
        <v>1749</v>
      </c>
      <c r="E528" s="78" t="s">
        <v>1750</v>
      </c>
    </row>
    <row r="529" ht="28.5" customHeight="1">
      <c r="A529" s="81">
        <v>918.0</v>
      </c>
      <c r="B529" s="77" t="s">
        <v>1751</v>
      </c>
      <c r="C529" s="77" t="s">
        <v>1752</v>
      </c>
      <c r="D529" s="78" t="s">
        <v>1753</v>
      </c>
      <c r="E529" s="78" t="s">
        <v>1754</v>
      </c>
    </row>
    <row r="530" ht="28.5" customHeight="1">
      <c r="A530" s="81">
        <v>917.0</v>
      </c>
      <c r="B530" s="77" t="s">
        <v>1755</v>
      </c>
      <c r="C530" s="77" t="s">
        <v>1756</v>
      </c>
      <c r="D530" s="78" t="s">
        <v>1757</v>
      </c>
      <c r="E530" s="78" t="s">
        <v>1758</v>
      </c>
    </row>
    <row r="531" ht="28.5" customHeight="1">
      <c r="A531" s="81">
        <v>916.0</v>
      </c>
      <c r="B531" s="77" t="s">
        <v>1759</v>
      </c>
      <c r="C531" s="77" t="s">
        <v>1760</v>
      </c>
      <c r="D531" s="78" t="s">
        <v>1761</v>
      </c>
      <c r="E531" s="78" t="s">
        <v>1762</v>
      </c>
    </row>
    <row r="532" ht="28.5" customHeight="1">
      <c r="A532" s="81">
        <v>915.0</v>
      </c>
      <c r="B532" s="77" t="s">
        <v>1763</v>
      </c>
      <c r="C532" s="77" t="s">
        <v>1764</v>
      </c>
      <c r="D532" s="78" t="s">
        <v>1765</v>
      </c>
      <c r="E532" s="78" t="s">
        <v>1766</v>
      </c>
    </row>
    <row r="533" ht="28.5" customHeight="1">
      <c r="A533" s="81">
        <v>914.0</v>
      </c>
      <c r="B533" s="77" t="s">
        <v>1767</v>
      </c>
      <c r="C533" s="77" t="s">
        <v>1768</v>
      </c>
      <c r="D533" s="78" t="s">
        <v>1769</v>
      </c>
      <c r="E533" s="78" t="s">
        <v>1770</v>
      </c>
    </row>
    <row r="534" ht="28.5" customHeight="1">
      <c r="A534" s="80">
        <v>913.0</v>
      </c>
      <c r="B534" s="77" t="s">
        <v>1771</v>
      </c>
      <c r="C534" s="77" t="s">
        <v>1772</v>
      </c>
      <c r="D534" s="78" t="s">
        <v>1773</v>
      </c>
      <c r="E534" s="78" t="s">
        <v>1774</v>
      </c>
    </row>
    <row r="535" ht="28.5" customHeight="1">
      <c r="A535" s="81">
        <v>912.0</v>
      </c>
      <c r="B535" s="77" t="s">
        <v>1775</v>
      </c>
      <c r="C535" s="77" t="s">
        <v>1776</v>
      </c>
      <c r="D535" s="78" t="s">
        <v>1777</v>
      </c>
      <c r="E535" s="78" t="s">
        <v>1778</v>
      </c>
    </row>
    <row r="536" ht="28.5" customHeight="1">
      <c r="A536" s="81">
        <v>911.0</v>
      </c>
      <c r="B536" s="77" t="s">
        <v>1779</v>
      </c>
      <c r="C536" s="77" t="s">
        <v>1780</v>
      </c>
      <c r="D536" s="78" t="s">
        <v>1781</v>
      </c>
      <c r="E536" s="78" t="s">
        <v>1782</v>
      </c>
    </row>
    <row r="537" ht="28.5" customHeight="1">
      <c r="A537" s="81">
        <v>910.0</v>
      </c>
      <c r="B537" s="77" t="s">
        <v>1783</v>
      </c>
      <c r="C537" s="77" t="s">
        <v>1784</v>
      </c>
      <c r="D537" s="78" t="s">
        <v>1785</v>
      </c>
      <c r="E537" s="78" t="s">
        <v>1786</v>
      </c>
    </row>
    <row r="538" ht="28.5" customHeight="1">
      <c r="A538" s="81">
        <v>909.0</v>
      </c>
      <c r="B538" s="77" t="s">
        <v>1787</v>
      </c>
      <c r="C538" s="77" t="s">
        <v>1788</v>
      </c>
      <c r="D538" s="78" t="s">
        <v>1789</v>
      </c>
      <c r="E538" s="78" t="s">
        <v>1790</v>
      </c>
    </row>
    <row r="539" ht="28.5" customHeight="1">
      <c r="A539" s="81">
        <v>908.0</v>
      </c>
      <c r="B539" s="77" t="s">
        <v>1791</v>
      </c>
      <c r="C539" s="77" t="s">
        <v>1792</v>
      </c>
      <c r="D539" s="78" t="s">
        <v>1793</v>
      </c>
      <c r="E539" s="78" t="s">
        <v>1794</v>
      </c>
    </row>
    <row r="540" ht="28.5" customHeight="1">
      <c r="A540" s="81">
        <v>907.0</v>
      </c>
      <c r="B540" s="77" t="s">
        <v>1795</v>
      </c>
      <c r="C540" s="77" t="s">
        <v>1796</v>
      </c>
      <c r="D540" s="78" t="s">
        <v>1797</v>
      </c>
      <c r="E540" s="78" t="s">
        <v>1798</v>
      </c>
    </row>
    <row r="541" ht="28.5" customHeight="1">
      <c r="A541" s="81">
        <v>906.0</v>
      </c>
      <c r="B541" s="77" t="s">
        <v>1799</v>
      </c>
      <c r="C541" s="77" t="s">
        <v>1800</v>
      </c>
      <c r="D541" s="78" t="s">
        <v>1801</v>
      </c>
      <c r="E541" s="78" t="s">
        <v>1802</v>
      </c>
    </row>
    <row r="542" ht="28.5" customHeight="1">
      <c r="A542" s="81">
        <v>905.0</v>
      </c>
      <c r="B542" s="77" t="s">
        <v>1803</v>
      </c>
      <c r="C542" s="77" t="s">
        <v>1804</v>
      </c>
      <c r="D542" s="78" t="s">
        <v>1805</v>
      </c>
      <c r="E542" s="78" t="s">
        <v>1806</v>
      </c>
    </row>
    <row r="543" ht="28.5" customHeight="1">
      <c r="A543" s="80">
        <v>904.0</v>
      </c>
      <c r="B543" s="77" t="s">
        <v>1807</v>
      </c>
      <c r="C543" s="77" t="s">
        <v>1808</v>
      </c>
      <c r="D543" s="78" t="s">
        <v>1809</v>
      </c>
      <c r="E543" s="78" t="s">
        <v>1810</v>
      </c>
    </row>
    <row r="544" ht="28.5" customHeight="1">
      <c r="A544" s="83">
        <v>2000.0</v>
      </c>
      <c r="B544" s="83" t="s">
        <v>1811</v>
      </c>
      <c r="C544" s="83" t="s">
        <v>1812</v>
      </c>
      <c r="D544" s="82" t="s">
        <v>1813</v>
      </c>
      <c r="E544" s="82" t="s">
        <v>1814</v>
      </c>
    </row>
    <row r="545" ht="28.5" customHeight="1">
      <c r="A545" s="77">
        <v>1999.0</v>
      </c>
      <c r="B545" s="77" t="s">
        <v>1815</v>
      </c>
      <c r="C545" s="77" t="s">
        <v>1816</v>
      </c>
      <c r="D545" s="82" t="s">
        <v>1817</v>
      </c>
      <c r="E545" s="82" t="s">
        <v>1818</v>
      </c>
    </row>
    <row r="546" ht="28.5" customHeight="1">
      <c r="A546" s="77">
        <v>1998.0</v>
      </c>
      <c r="B546" s="77" t="s">
        <v>1819</v>
      </c>
      <c r="C546" s="77" t="s">
        <v>1820</v>
      </c>
      <c r="D546" s="78" t="s">
        <v>1821</v>
      </c>
      <c r="E546" s="78" t="s">
        <v>1822</v>
      </c>
    </row>
    <row r="547" ht="28.5" customHeight="1">
      <c r="A547" s="77">
        <v>1997.0</v>
      </c>
      <c r="B547" s="77" t="s">
        <v>1823</v>
      </c>
      <c r="C547" s="77" t="s">
        <v>1824</v>
      </c>
      <c r="D547" s="78" t="s">
        <v>1825</v>
      </c>
      <c r="E547" s="78" t="s">
        <v>1826</v>
      </c>
    </row>
    <row r="548" ht="28.5" customHeight="1">
      <c r="A548" s="77">
        <v>1996.0</v>
      </c>
      <c r="B548" s="77" t="s">
        <v>1827</v>
      </c>
      <c r="C548" s="77" t="s">
        <v>1828</v>
      </c>
      <c r="D548" s="78" t="s">
        <v>1829</v>
      </c>
      <c r="E548" s="78" t="s">
        <v>1830</v>
      </c>
    </row>
    <row r="549" ht="28.5" customHeight="1">
      <c r="A549" s="77">
        <v>1995.0</v>
      </c>
      <c r="B549" s="77" t="s">
        <v>1831</v>
      </c>
      <c r="C549" s="77" t="s">
        <v>1832</v>
      </c>
      <c r="D549" s="78" t="s">
        <v>1833</v>
      </c>
      <c r="E549" s="78" t="s">
        <v>1834</v>
      </c>
    </row>
    <row r="550" ht="28.5" customHeight="1">
      <c r="A550" s="77">
        <v>1994.0</v>
      </c>
      <c r="B550" s="77" t="s">
        <v>1835</v>
      </c>
      <c r="C550" s="77" t="s">
        <v>1836</v>
      </c>
      <c r="D550" s="78" t="s">
        <v>1837</v>
      </c>
      <c r="E550" s="78" t="s">
        <v>1838</v>
      </c>
    </row>
    <row r="551" ht="28.5" customHeight="1">
      <c r="A551" s="77">
        <v>1993.0</v>
      </c>
      <c r="B551" s="77" t="s">
        <v>1839</v>
      </c>
      <c r="C551" s="77" t="s">
        <v>1840</v>
      </c>
      <c r="D551" s="78" t="s">
        <v>1841</v>
      </c>
      <c r="E551" s="78" t="s">
        <v>1842</v>
      </c>
    </row>
    <row r="552" ht="28.5" customHeight="1">
      <c r="A552" s="77">
        <v>1992.0</v>
      </c>
      <c r="B552" s="77" t="s">
        <v>1843</v>
      </c>
      <c r="C552" s="77" t="s">
        <v>1844</v>
      </c>
      <c r="D552" s="78" t="s">
        <v>1845</v>
      </c>
      <c r="E552" s="78" t="s">
        <v>1846</v>
      </c>
    </row>
    <row r="553" ht="28.5" customHeight="1">
      <c r="A553" s="77">
        <v>1991.0</v>
      </c>
      <c r="B553" s="77" t="s">
        <v>1847</v>
      </c>
      <c r="C553" s="77" t="s">
        <v>1848</v>
      </c>
      <c r="D553" s="78" t="s">
        <v>1849</v>
      </c>
      <c r="E553" s="78" t="s">
        <v>1850</v>
      </c>
    </row>
    <row r="554" ht="28.5" customHeight="1">
      <c r="A554" s="77">
        <v>1990.0</v>
      </c>
      <c r="B554" s="77" t="s">
        <v>1851</v>
      </c>
      <c r="C554" s="77" t="s">
        <v>1852</v>
      </c>
      <c r="D554" s="78" t="s">
        <v>1853</v>
      </c>
      <c r="E554" s="78" t="s">
        <v>1854</v>
      </c>
    </row>
    <row r="555" ht="28.5" customHeight="1">
      <c r="A555" s="77">
        <v>1989.0</v>
      </c>
      <c r="B555" s="77" t="s">
        <v>1855</v>
      </c>
      <c r="C555" s="77" t="s">
        <v>1856</v>
      </c>
      <c r="D555" s="78" t="s">
        <v>1857</v>
      </c>
      <c r="E555" s="78" t="s">
        <v>1858</v>
      </c>
    </row>
    <row r="556" ht="28.5" customHeight="1">
      <c r="A556" s="77">
        <v>1988.0</v>
      </c>
      <c r="B556" s="77" t="s">
        <v>1859</v>
      </c>
      <c r="C556" s="77" t="s">
        <v>1860</v>
      </c>
      <c r="D556" s="78" t="s">
        <v>1861</v>
      </c>
      <c r="E556" s="78" t="s">
        <v>1862</v>
      </c>
    </row>
    <row r="557" ht="28.5" customHeight="1">
      <c r="A557" s="77">
        <v>1987.0</v>
      </c>
      <c r="B557" s="77" t="s">
        <v>1863</v>
      </c>
      <c r="C557" s="77" t="s">
        <v>1864</v>
      </c>
      <c r="D557" s="78" t="s">
        <v>1865</v>
      </c>
      <c r="E557" s="78" t="s">
        <v>1866</v>
      </c>
    </row>
    <row r="558" ht="28.5" customHeight="1">
      <c r="A558" s="77">
        <v>1986.0</v>
      </c>
      <c r="B558" s="77" t="s">
        <v>1867</v>
      </c>
      <c r="C558" s="77" t="s">
        <v>1868</v>
      </c>
      <c r="D558" s="78" t="s">
        <v>1869</v>
      </c>
      <c r="E558" s="78" t="s">
        <v>1870</v>
      </c>
    </row>
    <row r="559" ht="28.5" customHeight="1">
      <c r="A559" s="77">
        <v>1985.0</v>
      </c>
      <c r="B559" s="77" t="s">
        <v>1871</v>
      </c>
      <c r="C559" s="77" t="s">
        <v>1872</v>
      </c>
      <c r="D559" s="78" t="s">
        <v>1873</v>
      </c>
      <c r="E559" s="78" t="s">
        <v>1874</v>
      </c>
    </row>
    <row r="560" ht="28.5" customHeight="1">
      <c r="A560" s="77">
        <v>1984.0</v>
      </c>
      <c r="B560" s="77" t="s">
        <v>1875</v>
      </c>
      <c r="C560" s="77" t="s">
        <v>1876</v>
      </c>
      <c r="D560" s="78" t="s">
        <v>1877</v>
      </c>
      <c r="E560" s="78" t="s">
        <v>1878</v>
      </c>
    </row>
    <row r="561" ht="28.5" customHeight="1">
      <c r="A561" s="77">
        <v>1983.0</v>
      </c>
      <c r="B561" s="77" t="s">
        <v>1879</v>
      </c>
      <c r="C561" s="77" t="s">
        <v>1880</v>
      </c>
      <c r="D561" s="78" t="s">
        <v>1881</v>
      </c>
      <c r="E561" s="78" t="s">
        <v>1882</v>
      </c>
    </row>
    <row r="562" ht="28.5" customHeight="1">
      <c r="A562" s="77">
        <v>1982.0</v>
      </c>
      <c r="B562" s="77" t="s">
        <v>1883</v>
      </c>
      <c r="C562" s="77" t="s">
        <v>1884</v>
      </c>
      <c r="D562" s="78" t="s">
        <v>1885</v>
      </c>
      <c r="E562" s="78" t="s">
        <v>1886</v>
      </c>
    </row>
    <row r="563" ht="28.5" customHeight="1">
      <c r="A563" s="77">
        <v>1981.0</v>
      </c>
      <c r="B563" s="77" t="s">
        <v>1887</v>
      </c>
      <c r="C563" s="77" t="s">
        <v>1888</v>
      </c>
      <c r="D563" s="78" t="s">
        <v>1889</v>
      </c>
      <c r="E563" s="78" t="s">
        <v>1890</v>
      </c>
    </row>
    <row r="564" ht="28.5" customHeight="1">
      <c r="A564" s="77">
        <v>1980.0</v>
      </c>
      <c r="B564" s="77" t="s">
        <v>1891</v>
      </c>
      <c r="C564" s="77" t="s">
        <v>1892</v>
      </c>
      <c r="D564" s="78" t="s">
        <v>1893</v>
      </c>
      <c r="E564" s="78" t="s">
        <v>1894</v>
      </c>
    </row>
    <row r="565" ht="28.5" customHeight="1">
      <c r="A565" s="77">
        <v>1979.0</v>
      </c>
      <c r="B565" s="77" t="s">
        <v>1895</v>
      </c>
      <c r="C565" s="77" t="s">
        <v>1896</v>
      </c>
      <c r="D565" s="78" t="s">
        <v>1897</v>
      </c>
      <c r="E565" s="78" t="s">
        <v>1898</v>
      </c>
    </row>
    <row r="566" ht="28.5" customHeight="1">
      <c r="A566" s="77">
        <v>1978.0</v>
      </c>
      <c r="B566" s="77" t="s">
        <v>1899</v>
      </c>
      <c r="C566" s="77" t="s">
        <v>1900</v>
      </c>
      <c r="D566" s="78" t="s">
        <v>1901</v>
      </c>
      <c r="E566" s="78" t="s">
        <v>1902</v>
      </c>
    </row>
    <row r="567" ht="28.5" customHeight="1">
      <c r="A567" s="77">
        <v>1977.0</v>
      </c>
      <c r="B567" s="77" t="s">
        <v>1903</v>
      </c>
      <c r="C567" s="77" t="s">
        <v>1904</v>
      </c>
      <c r="D567" s="78" t="s">
        <v>1905</v>
      </c>
      <c r="E567" s="78" t="s">
        <v>1906</v>
      </c>
    </row>
    <row r="568" ht="28.5" customHeight="1">
      <c r="A568" s="77">
        <v>1976.0</v>
      </c>
      <c r="B568" s="77" t="s">
        <v>1907</v>
      </c>
      <c r="C568" s="77" t="s">
        <v>1908</v>
      </c>
      <c r="D568" s="78" t="s">
        <v>1909</v>
      </c>
      <c r="E568" s="78" t="s">
        <v>1910</v>
      </c>
    </row>
    <row r="569" ht="28.5" customHeight="1">
      <c r="A569" s="77">
        <v>1975.0</v>
      </c>
      <c r="B569" s="77" t="s">
        <v>1911</v>
      </c>
      <c r="C569" s="77" t="s">
        <v>1912</v>
      </c>
      <c r="D569" s="78" t="s">
        <v>1913</v>
      </c>
      <c r="E569" s="78" t="s">
        <v>1914</v>
      </c>
    </row>
    <row r="570" ht="28.5" customHeight="1">
      <c r="A570" s="77">
        <v>1974.0</v>
      </c>
      <c r="B570" s="77" t="s">
        <v>1915</v>
      </c>
      <c r="C570" s="77" t="s">
        <v>1916</v>
      </c>
      <c r="D570" s="78" t="s">
        <v>1917</v>
      </c>
      <c r="E570" s="78" t="s">
        <v>1918</v>
      </c>
    </row>
    <row r="571" ht="28.5" customHeight="1">
      <c r="A571" s="77">
        <v>1973.0</v>
      </c>
      <c r="B571" s="77" t="s">
        <v>1919</v>
      </c>
      <c r="C571" s="77" t="s">
        <v>1920</v>
      </c>
      <c r="D571" s="78" t="s">
        <v>1921</v>
      </c>
      <c r="E571" s="78" t="s">
        <v>1922</v>
      </c>
    </row>
    <row r="572" ht="28.5" customHeight="1">
      <c r="A572" s="77">
        <v>1972.0</v>
      </c>
      <c r="B572" s="77" t="s">
        <v>1923</v>
      </c>
      <c r="C572" s="77" t="s">
        <v>1924</v>
      </c>
      <c r="D572" s="78" t="s">
        <v>1925</v>
      </c>
      <c r="E572" s="78" t="s">
        <v>1926</v>
      </c>
    </row>
    <row r="573" ht="28.5" customHeight="1">
      <c r="A573" s="77">
        <v>1971.0</v>
      </c>
      <c r="B573" s="77" t="s">
        <v>1927</v>
      </c>
      <c r="C573" s="77" t="s">
        <v>1928</v>
      </c>
      <c r="D573" s="78" t="s">
        <v>1929</v>
      </c>
      <c r="E573" s="78" t="s">
        <v>1930</v>
      </c>
    </row>
    <row r="574" ht="28.5" customHeight="1">
      <c r="A574" s="77">
        <v>1970.0</v>
      </c>
      <c r="B574" s="77" t="s">
        <v>1931</v>
      </c>
      <c r="C574" s="77" t="s">
        <v>1932</v>
      </c>
      <c r="D574" s="78" t="s">
        <v>1933</v>
      </c>
      <c r="E574" s="78" t="s">
        <v>1934</v>
      </c>
    </row>
    <row r="575" ht="28.5" customHeight="1">
      <c r="A575" s="77">
        <v>1969.0</v>
      </c>
      <c r="B575" s="77" t="s">
        <v>1935</v>
      </c>
      <c r="C575" s="77" t="s">
        <v>1936</v>
      </c>
      <c r="D575" s="78" t="s">
        <v>1937</v>
      </c>
      <c r="E575" s="78" t="s">
        <v>1938</v>
      </c>
    </row>
    <row r="576" ht="28.5" customHeight="1">
      <c r="A576" s="77">
        <v>1968.0</v>
      </c>
      <c r="B576" s="77" t="s">
        <v>1939</v>
      </c>
      <c r="C576" s="77" t="s">
        <v>1940</v>
      </c>
      <c r="D576" s="78" t="s">
        <v>1941</v>
      </c>
      <c r="E576" s="78" t="s">
        <v>1942</v>
      </c>
    </row>
    <row r="577" ht="28.5" customHeight="1">
      <c r="A577" s="77">
        <v>1967.0</v>
      </c>
      <c r="B577" s="77" t="s">
        <v>1943</v>
      </c>
      <c r="C577" s="77" t="s">
        <v>1944</v>
      </c>
      <c r="D577" s="78" t="s">
        <v>1945</v>
      </c>
      <c r="E577" s="78" t="s">
        <v>1946</v>
      </c>
    </row>
    <row r="578" ht="28.5" customHeight="1">
      <c r="A578" s="77">
        <v>1966.0</v>
      </c>
      <c r="B578" s="77" t="s">
        <v>1947</v>
      </c>
      <c r="C578" s="77" t="s">
        <v>1948</v>
      </c>
      <c r="D578" s="78" t="s">
        <v>1949</v>
      </c>
      <c r="E578" s="78" t="s">
        <v>1950</v>
      </c>
    </row>
    <row r="579" ht="28.5" customHeight="1">
      <c r="A579" s="77">
        <v>1965.0</v>
      </c>
      <c r="B579" s="77" t="s">
        <v>1951</v>
      </c>
      <c r="C579" s="77" t="s">
        <v>1952</v>
      </c>
      <c r="D579" s="78" t="s">
        <v>1953</v>
      </c>
      <c r="E579" s="78" t="s">
        <v>1954</v>
      </c>
    </row>
    <row r="580" ht="28.5" customHeight="1">
      <c r="A580" s="77">
        <v>1964.0</v>
      </c>
      <c r="B580" s="77" t="s">
        <v>1955</v>
      </c>
      <c r="C580" s="77" t="s">
        <v>1956</v>
      </c>
      <c r="D580" s="78" t="s">
        <v>1957</v>
      </c>
      <c r="E580" s="78" t="s">
        <v>1958</v>
      </c>
    </row>
    <row r="581" ht="28.5" customHeight="1">
      <c r="A581" s="77">
        <v>1963.0</v>
      </c>
      <c r="B581" s="77" t="s">
        <v>1959</v>
      </c>
      <c r="C581" s="77" t="s">
        <v>1960</v>
      </c>
      <c r="D581" s="78" t="s">
        <v>1961</v>
      </c>
      <c r="E581" s="78" t="s">
        <v>1962</v>
      </c>
    </row>
    <row r="582" ht="28.5" customHeight="1">
      <c r="A582" s="77">
        <v>1962.0</v>
      </c>
      <c r="B582" s="77" t="s">
        <v>1963</v>
      </c>
      <c r="C582" s="77" t="s">
        <v>1964</v>
      </c>
      <c r="D582" s="78" t="s">
        <v>1965</v>
      </c>
      <c r="E582" s="78" t="s">
        <v>1966</v>
      </c>
    </row>
    <row r="583" ht="28.5" customHeight="1">
      <c r="A583" s="77">
        <v>1961.0</v>
      </c>
      <c r="B583" s="77" t="s">
        <v>1967</v>
      </c>
      <c r="C583" s="77" t="s">
        <v>1968</v>
      </c>
      <c r="D583" s="78" t="s">
        <v>1969</v>
      </c>
      <c r="E583" s="78" t="s">
        <v>1970</v>
      </c>
    </row>
    <row r="584" ht="28.5" customHeight="1">
      <c r="A584" s="77">
        <v>1960.0</v>
      </c>
      <c r="B584" s="77" t="s">
        <v>1971</v>
      </c>
      <c r="C584" s="77" t="s">
        <v>1972</v>
      </c>
      <c r="D584" s="78" t="s">
        <v>1973</v>
      </c>
      <c r="E584" s="78" t="s">
        <v>1974</v>
      </c>
    </row>
    <row r="585" ht="28.5" customHeight="1">
      <c r="A585" s="77">
        <v>1959.0</v>
      </c>
      <c r="B585" s="77" t="s">
        <v>1975</v>
      </c>
      <c r="C585" s="77" t="s">
        <v>1976</v>
      </c>
      <c r="D585" s="78" t="s">
        <v>1977</v>
      </c>
      <c r="E585" s="78" t="s">
        <v>1978</v>
      </c>
    </row>
    <row r="586" ht="28.5" customHeight="1">
      <c r="A586" s="77">
        <v>1958.0</v>
      </c>
      <c r="B586" s="77" t="s">
        <v>1979</v>
      </c>
      <c r="C586" s="77" t="s">
        <v>1980</v>
      </c>
      <c r="D586" s="78" t="s">
        <v>1981</v>
      </c>
      <c r="E586" s="78" t="s">
        <v>1982</v>
      </c>
    </row>
    <row r="587" ht="28.5" customHeight="1">
      <c r="A587" s="77">
        <v>1957.0</v>
      </c>
      <c r="B587" s="77" t="s">
        <v>1983</v>
      </c>
      <c r="C587" s="77" t="s">
        <v>1984</v>
      </c>
      <c r="D587" s="78" t="s">
        <v>1985</v>
      </c>
      <c r="E587" s="78" t="s">
        <v>1986</v>
      </c>
    </row>
    <row r="588" ht="28.5" customHeight="1">
      <c r="A588" s="77">
        <v>1956.0</v>
      </c>
      <c r="B588" s="77" t="s">
        <v>1987</v>
      </c>
      <c r="C588" s="77" t="s">
        <v>1988</v>
      </c>
      <c r="D588" s="78" t="s">
        <v>1989</v>
      </c>
      <c r="E588" s="78" t="s">
        <v>1990</v>
      </c>
    </row>
    <row r="589" ht="28.5" customHeight="1">
      <c r="A589" s="77">
        <v>1955.0</v>
      </c>
      <c r="B589" s="77" t="s">
        <v>1991</v>
      </c>
      <c r="C589" s="77" t="s">
        <v>1992</v>
      </c>
      <c r="D589" s="78" t="s">
        <v>1993</v>
      </c>
      <c r="E589" s="78" t="s">
        <v>1994</v>
      </c>
    </row>
    <row r="590" ht="28.5" customHeight="1">
      <c r="A590" s="77">
        <v>1954.0</v>
      </c>
      <c r="B590" s="77" t="s">
        <v>1995</v>
      </c>
      <c r="C590" s="77" t="s">
        <v>1996</v>
      </c>
      <c r="D590" s="78" t="s">
        <v>1997</v>
      </c>
      <c r="E590" s="78" t="s">
        <v>1998</v>
      </c>
    </row>
    <row r="591" ht="28.5" customHeight="1">
      <c r="A591" s="77">
        <v>1953.0</v>
      </c>
      <c r="B591" s="77" t="s">
        <v>1999</v>
      </c>
      <c r="C591" s="77" t="s">
        <v>2000</v>
      </c>
      <c r="D591" s="78" t="s">
        <v>2001</v>
      </c>
      <c r="E591" s="78" t="s">
        <v>2002</v>
      </c>
    </row>
    <row r="592" ht="28.5" customHeight="1">
      <c r="A592" s="77">
        <v>1952.0</v>
      </c>
      <c r="B592" s="77" t="s">
        <v>2003</v>
      </c>
      <c r="C592" s="77" t="s">
        <v>2004</v>
      </c>
      <c r="D592" s="78" t="s">
        <v>2005</v>
      </c>
      <c r="E592" s="78" t="s">
        <v>2006</v>
      </c>
    </row>
    <row r="593" ht="28.5" customHeight="1">
      <c r="A593" s="77">
        <v>1951.0</v>
      </c>
      <c r="B593" s="77" t="s">
        <v>2007</v>
      </c>
      <c r="C593" s="77" t="s">
        <v>2008</v>
      </c>
      <c r="D593" s="78" t="s">
        <v>2009</v>
      </c>
      <c r="E593" s="78" t="s">
        <v>2010</v>
      </c>
    </row>
    <row r="594" ht="28.5" customHeight="1">
      <c r="A594" s="77">
        <v>1950.0</v>
      </c>
      <c r="B594" s="77" t="s">
        <v>2011</v>
      </c>
      <c r="C594" s="77" t="s">
        <v>2012</v>
      </c>
      <c r="D594" s="78" t="s">
        <v>2013</v>
      </c>
      <c r="E594" s="78" t="s">
        <v>2014</v>
      </c>
    </row>
    <row r="595" ht="28.5" customHeight="1">
      <c r="A595" s="77">
        <v>1949.0</v>
      </c>
      <c r="B595" s="77" t="s">
        <v>2015</v>
      </c>
      <c r="C595" s="77" t="s">
        <v>2016</v>
      </c>
      <c r="D595" s="78" t="s">
        <v>2017</v>
      </c>
      <c r="E595" s="78" t="s">
        <v>2018</v>
      </c>
    </row>
    <row r="596" ht="28.5" customHeight="1">
      <c r="A596" s="77">
        <v>1948.0</v>
      </c>
      <c r="B596" s="77" t="s">
        <v>2019</v>
      </c>
      <c r="C596" s="77" t="s">
        <v>2020</v>
      </c>
      <c r="D596" s="78" t="s">
        <v>2021</v>
      </c>
      <c r="E596" s="78" t="s">
        <v>2022</v>
      </c>
    </row>
    <row r="597" ht="28.5" customHeight="1">
      <c r="A597" s="77">
        <v>1947.0</v>
      </c>
      <c r="B597" s="77" t="s">
        <v>2023</v>
      </c>
      <c r="C597" s="77" t="s">
        <v>2024</v>
      </c>
      <c r="D597" s="78" t="s">
        <v>2025</v>
      </c>
      <c r="E597" s="78" t="s">
        <v>2026</v>
      </c>
    </row>
    <row r="598" ht="28.5" customHeight="1">
      <c r="A598" s="77">
        <v>1946.0</v>
      </c>
      <c r="B598" s="77" t="s">
        <v>2027</v>
      </c>
      <c r="C598" s="77" t="s">
        <v>2028</v>
      </c>
      <c r="D598" s="78" t="s">
        <v>2029</v>
      </c>
      <c r="E598" s="78" t="s">
        <v>2030</v>
      </c>
    </row>
    <row r="599" ht="28.5" customHeight="1">
      <c r="A599" s="77">
        <v>1945.0</v>
      </c>
      <c r="B599" s="77" t="s">
        <v>2031</v>
      </c>
      <c r="C599" s="77" t="s">
        <v>2032</v>
      </c>
      <c r="D599" s="78" t="s">
        <v>2033</v>
      </c>
      <c r="E599" s="78" t="s">
        <v>2034</v>
      </c>
    </row>
    <row r="600" ht="28.5" customHeight="1">
      <c r="A600" s="77">
        <v>1944.0</v>
      </c>
      <c r="B600" s="77" t="s">
        <v>2035</v>
      </c>
      <c r="C600" s="77" t="s">
        <v>2036</v>
      </c>
      <c r="D600" s="78" t="s">
        <v>2037</v>
      </c>
      <c r="E600" s="78" t="s">
        <v>2038</v>
      </c>
    </row>
    <row r="601" ht="28.5" customHeight="1">
      <c r="A601" s="77">
        <v>1943.0</v>
      </c>
      <c r="B601" s="77" t="s">
        <v>2039</v>
      </c>
      <c r="C601" s="77" t="s">
        <v>2040</v>
      </c>
      <c r="D601" s="78" t="s">
        <v>2041</v>
      </c>
      <c r="E601" s="78" t="s">
        <v>2042</v>
      </c>
    </row>
    <row r="602" ht="28.5" customHeight="1">
      <c r="A602" s="77">
        <v>1942.0</v>
      </c>
      <c r="B602" s="77" t="s">
        <v>2043</v>
      </c>
      <c r="C602" s="77" t="s">
        <v>2044</v>
      </c>
      <c r="D602" s="78" t="s">
        <v>2045</v>
      </c>
      <c r="E602" s="78" t="s">
        <v>2046</v>
      </c>
    </row>
    <row r="603" ht="28.5" customHeight="1">
      <c r="A603" s="77">
        <v>1941.0</v>
      </c>
      <c r="B603" s="77" t="s">
        <v>2047</v>
      </c>
      <c r="C603" s="77" t="s">
        <v>2048</v>
      </c>
      <c r="D603" s="78" t="s">
        <v>2049</v>
      </c>
      <c r="E603" s="78" t="s">
        <v>2050</v>
      </c>
    </row>
    <row r="604" ht="28.5" customHeight="1">
      <c r="A604" s="77">
        <v>1940.0</v>
      </c>
      <c r="B604" s="77" t="s">
        <v>2051</v>
      </c>
      <c r="C604" s="77" t="s">
        <v>2052</v>
      </c>
      <c r="D604" s="78" t="s">
        <v>2053</v>
      </c>
      <c r="E604" s="78" t="s">
        <v>2054</v>
      </c>
    </row>
    <row r="605" ht="28.5" customHeight="1">
      <c r="A605" s="77">
        <v>1939.0</v>
      </c>
      <c r="B605" s="77" t="s">
        <v>2055</v>
      </c>
      <c r="C605" s="77" t="s">
        <v>2056</v>
      </c>
      <c r="D605" s="78" t="s">
        <v>2057</v>
      </c>
      <c r="E605" s="78" t="s">
        <v>2058</v>
      </c>
    </row>
    <row r="606" ht="28.5" customHeight="1">
      <c r="A606" s="77">
        <v>1938.0</v>
      </c>
      <c r="B606" s="77" t="s">
        <v>2059</v>
      </c>
      <c r="C606" s="77" t="s">
        <v>2060</v>
      </c>
      <c r="D606" s="78" t="s">
        <v>2061</v>
      </c>
      <c r="E606" s="78" t="s">
        <v>2062</v>
      </c>
    </row>
    <row r="607" ht="28.5" customHeight="1">
      <c r="A607" s="77">
        <v>1937.0</v>
      </c>
      <c r="B607" s="77" t="s">
        <v>2063</v>
      </c>
      <c r="C607" s="77" t="s">
        <v>2064</v>
      </c>
      <c r="D607" s="78" t="s">
        <v>2065</v>
      </c>
      <c r="E607" s="78" t="s">
        <v>2066</v>
      </c>
    </row>
    <row r="608" ht="28.5" customHeight="1">
      <c r="A608" s="77">
        <v>1936.0</v>
      </c>
      <c r="B608" s="77" t="s">
        <v>2067</v>
      </c>
      <c r="C608" s="77" t="s">
        <v>2068</v>
      </c>
      <c r="D608" s="78" t="s">
        <v>2069</v>
      </c>
      <c r="E608" s="78" t="s">
        <v>2070</v>
      </c>
    </row>
    <row r="609" ht="28.5" customHeight="1">
      <c r="A609" s="77">
        <v>1935.0</v>
      </c>
      <c r="B609" s="77" t="s">
        <v>2071</v>
      </c>
      <c r="C609" s="77" t="s">
        <v>2072</v>
      </c>
      <c r="D609" s="78" t="s">
        <v>2073</v>
      </c>
      <c r="E609" s="78" t="s">
        <v>2074</v>
      </c>
    </row>
    <row r="610" ht="28.5" customHeight="1">
      <c r="A610" s="77">
        <v>1934.0</v>
      </c>
      <c r="B610" s="77" t="s">
        <v>2075</v>
      </c>
      <c r="C610" s="77" t="s">
        <v>2076</v>
      </c>
      <c r="D610" s="78" t="s">
        <v>2077</v>
      </c>
      <c r="E610" s="78" t="s">
        <v>2078</v>
      </c>
    </row>
    <row r="611" ht="28.5" customHeight="1">
      <c r="A611" s="77">
        <v>1933.0</v>
      </c>
      <c r="B611" s="77" t="s">
        <v>2079</v>
      </c>
      <c r="C611" s="77" t="s">
        <v>2080</v>
      </c>
      <c r="D611" s="78" t="s">
        <v>2081</v>
      </c>
      <c r="E611" s="78" t="s">
        <v>2082</v>
      </c>
    </row>
    <row r="612" ht="28.5" customHeight="1">
      <c r="A612" s="77">
        <v>1932.0</v>
      </c>
      <c r="B612" s="77" t="s">
        <v>2083</v>
      </c>
      <c r="C612" s="77" t="s">
        <v>2084</v>
      </c>
      <c r="D612" s="78" t="s">
        <v>2085</v>
      </c>
      <c r="E612" s="78" t="s">
        <v>2086</v>
      </c>
    </row>
    <row r="613" ht="28.5" customHeight="1">
      <c r="A613" s="77">
        <v>1931.0</v>
      </c>
      <c r="B613" s="77" t="s">
        <v>2087</v>
      </c>
      <c r="C613" s="77" t="s">
        <v>2088</v>
      </c>
      <c r="D613" s="78" t="s">
        <v>2089</v>
      </c>
      <c r="E613" s="78" t="s">
        <v>2090</v>
      </c>
    </row>
    <row r="614" ht="28.5" customHeight="1">
      <c r="A614" s="77">
        <v>1930.0</v>
      </c>
      <c r="B614" s="77" t="s">
        <v>2091</v>
      </c>
      <c r="C614" s="77" t="s">
        <v>2092</v>
      </c>
      <c r="D614" s="78" t="s">
        <v>2093</v>
      </c>
      <c r="E614" s="78" t="s">
        <v>2094</v>
      </c>
    </row>
    <row r="615" ht="28.5" customHeight="1">
      <c r="A615" s="77">
        <v>1929.0</v>
      </c>
      <c r="B615" s="77" t="s">
        <v>2095</v>
      </c>
      <c r="C615" s="77" t="s">
        <v>2096</v>
      </c>
      <c r="D615" s="78" t="s">
        <v>2097</v>
      </c>
      <c r="E615" s="78" t="s">
        <v>2098</v>
      </c>
    </row>
    <row r="616" ht="28.5" customHeight="1">
      <c r="A616" s="77">
        <v>1928.0</v>
      </c>
      <c r="B616" s="77" t="s">
        <v>2099</v>
      </c>
      <c r="C616" s="77" t="s">
        <v>2100</v>
      </c>
      <c r="D616" s="78" t="s">
        <v>2101</v>
      </c>
      <c r="E616" s="78" t="s">
        <v>2102</v>
      </c>
    </row>
    <row r="617" ht="28.5" customHeight="1">
      <c r="A617" s="77">
        <v>1927.0</v>
      </c>
      <c r="B617" s="77" t="s">
        <v>2103</v>
      </c>
      <c r="C617" s="77" t="s">
        <v>2104</v>
      </c>
      <c r="D617" s="78" t="s">
        <v>2105</v>
      </c>
      <c r="E617" s="78" t="s">
        <v>2106</v>
      </c>
    </row>
    <row r="618" ht="28.5" customHeight="1">
      <c r="A618" s="77">
        <v>1926.0</v>
      </c>
      <c r="B618" s="77" t="s">
        <v>2107</v>
      </c>
      <c r="C618" s="77" t="s">
        <v>2108</v>
      </c>
      <c r="D618" s="78" t="s">
        <v>2109</v>
      </c>
      <c r="E618" s="78" t="s">
        <v>2110</v>
      </c>
    </row>
    <row r="619" ht="28.5" customHeight="1">
      <c r="A619" s="77">
        <v>1925.0</v>
      </c>
      <c r="B619" s="77" t="s">
        <v>2111</v>
      </c>
      <c r="C619" s="77" t="s">
        <v>2112</v>
      </c>
      <c r="D619" s="78" t="s">
        <v>2113</v>
      </c>
      <c r="E619" s="78" t="s">
        <v>2114</v>
      </c>
    </row>
    <row r="620" ht="28.5" customHeight="1">
      <c r="A620" s="77">
        <v>1924.0</v>
      </c>
      <c r="B620" s="77" t="s">
        <v>2115</v>
      </c>
      <c r="C620" s="77" t="s">
        <v>2116</v>
      </c>
      <c r="D620" s="78" t="s">
        <v>2117</v>
      </c>
      <c r="E620" s="78" t="s">
        <v>2118</v>
      </c>
    </row>
    <row r="621" ht="28.5" customHeight="1">
      <c r="A621" s="77">
        <v>1923.0</v>
      </c>
      <c r="B621" s="77" t="s">
        <v>2119</v>
      </c>
      <c r="C621" s="77" t="s">
        <v>2120</v>
      </c>
      <c r="D621" s="78" t="s">
        <v>2121</v>
      </c>
      <c r="E621" s="78" t="s">
        <v>2122</v>
      </c>
    </row>
    <row r="622" ht="28.5" customHeight="1">
      <c r="A622" s="80">
        <v>1922.0</v>
      </c>
      <c r="B622" s="77" t="s">
        <v>2123</v>
      </c>
      <c r="C622" s="77" t="s">
        <v>2124</v>
      </c>
      <c r="D622" s="78" t="s">
        <v>2125</v>
      </c>
      <c r="E622" s="78" t="s">
        <v>2126</v>
      </c>
    </row>
    <row r="623" ht="28.5" customHeight="1">
      <c r="A623" s="81">
        <v>1921.0</v>
      </c>
      <c r="B623" s="77" t="s">
        <v>2127</v>
      </c>
      <c r="C623" s="77" t="s">
        <v>2128</v>
      </c>
      <c r="D623" s="78" t="s">
        <v>2129</v>
      </c>
      <c r="E623" s="78" t="s">
        <v>2130</v>
      </c>
    </row>
    <row r="624" ht="28.5" customHeight="1">
      <c r="A624" s="81">
        <v>1920.0</v>
      </c>
      <c r="B624" s="77" t="s">
        <v>2131</v>
      </c>
      <c r="C624" s="77" t="s">
        <v>2132</v>
      </c>
      <c r="D624" s="78" t="s">
        <v>2133</v>
      </c>
      <c r="E624" s="78" t="s">
        <v>2134</v>
      </c>
    </row>
    <row r="625" ht="28.5" customHeight="1">
      <c r="A625" s="81">
        <v>1919.0</v>
      </c>
      <c r="B625" s="77" t="s">
        <v>2135</v>
      </c>
      <c r="C625" s="77" t="s">
        <v>2136</v>
      </c>
      <c r="D625" s="78" t="s">
        <v>2137</v>
      </c>
      <c r="E625" s="78" t="s">
        <v>2138</v>
      </c>
    </row>
    <row r="626" ht="28.5" customHeight="1">
      <c r="A626" s="81">
        <v>1918.0</v>
      </c>
      <c r="B626" s="77" t="s">
        <v>2139</v>
      </c>
      <c r="C626" s="77" t="s">
        <v>2140</v>
      </c>
      <c r="D626" s="78" t="s">
        <v>2141</v>
      </c>
      <c r="E626" s="78" t="s">
        <v>2142</v>
      </c>
    </row>
    <row r="627" ht="28.5" customHeight="1">
      <c r="A627" s="81">
        <v>1917.0</v>
      </c>
      <c r="B627" s="77" t="s">
        <v>2143</v>
      </c>
      <c r="C627" s="77" t="s">
        <v>2144</v>
      </c>
      <c r="D627" s="78" t="s">
        <v>2145</v>
      </c>
      <c r="E627" s="78" t="s">
        <v>2146</v>
      </c>
    </row>
    <row r="628" ht="28.5" customHeight="1">
      <c r="A628" s="81">
        <v>1916.0</v>
      </c>
      <c r="B628" s="77" t="s">
        <v>2147</v>
      </c>
      <c r="C628" s="77" t="s">
        <v>2148</v>
      </c>
      <c r="D628" s="78" t="s">
        <v>2149</v>
      </c>
      <c r="E628" s="78" t="s">
        <v>2150</v>
      </c>
    </row>
    <row r="629" ht="28.5" customHeight="1">
      <c r="A629" s="80">
        <v>1915.0</v>
      </c>
      <c r="B629" s="77" t="s">
        <v>2151</v>
      </c>
      <c r="C629" s="77" t="s">
        <v>2152</v>
      </c>
      <c r="D629" s="78" t="s">
        <v>2153</v>
      </c>
      <c r="E629" s="78" t="s">
        <v>2154</v>
      </c>
    </row>
    <row r="630" ht="28.5" customHeight="1">
      <c r="A630" s="81">
        <v>1914.0</v>
      </c>
      <c r="B630" s="77" t="s">
        <v>2155</v>
      </c>
      <c r="C630" s="77" t="s">
        <v>2156</v>
      </c>
      <c r="D630" s="78" t="s">
        <v>2157</v>
      </c>
      <c r="E630" s="78" t="s">
        <v>2158</v>
      </c>
    </row>
    <row r="631" ht="28.5" customHeight="1">
      <c r="A631" s="81">
        <v>1913.0</v>
      </c>
      <c r="B631" s="77" t="s">
        <v>2159</v>
      </c>
      <c r="C631" s="77" t="s">
        <v>2160</v>
      </c>
      <c r="D631" s="78" t="s">
        <v>2161</v>
      </c>
      <c r="E631" s="78" t="s">
        <v>2162</v>
      </c>
    </row>
    <row r="632" ht="28.5" customHeight="1">
      <c r="A632" s="81">
        <v>1912.0</v>
      </c>
      <c r="B632" s="77" t="s">
        <v>2163</v>
      </c>
      <c r="C632" s="77" t="s">
        <v>2164</v>
      </c>
      <c r="D632" s="78" t="s">
        <v>2165</v>
      </c>
      <c r="E632" s="78" t="s">
        <v>2166</v>
      </c>
    </row>
    <row r="633" ht="28.5" customHeight="1">
      <c r="A633" s="81">
        <v>1911.0</v>
      </c>
      <c r="B633" s="77" t="s">
        <v>2167</v>
      </c>
      <c r="C633" s="77" t="s">
        <v>2168</v>
      </c>
      <c r="D633" s="78" t="s">
        <v>2169</v>
      </c>
      <c r="E633" s="78" t="s">
        <v>2170</v>
      </c>
    </row>
    <row r="634" ht="28.5" customHeight="1">
      <c r="A634" s="81">
        <v>1910.0</v>
      </c>
      <c r="B634" s="77" t="s">
        <v>2171</v>
      </c>
      <c r="C634" s="77" t="s">
        <v>2172</v>
      </c>
      <c r="D634" s="78" t="s">
        <v>2173</v>
      </c>
      <c r="E634" s="78" t="s">
        <v>2174</v>
      </c>
    </row>
    <row r="635" ht="28.5" customHeight="1">
      <c r="A635" s="81">
        <v>1909.0</v>
      </c>
      <c r="B635" s="77" t="s">
        <v>2175</v>
      </c>
      <c r="C635" s="77" t="s">
        <v>2176</v>
      </c>
      <c r="D635" s="78" t="s">
        <v>2177</v>
      </c>
      <c r="E635" s="78" t="s">
        <v>2178</v>
      </c>
    </row>
    <row r="636" ht="28.5" customHeight="1">
      <c r="A636" s="80">
        <v>1908.0</v>
      </c>
      <c r="B636" s="77" t="s">
        <v>2179</v>
      </c>
      <c r="C636" s="77" t="s">
        <v>2180</v>
      </c>
      <c r="D636" s="78" t="s">
        <v>2181</v>
      </c>
      <c r="E636" s="78" t="s">
        <v>2182</v>
      </c>
    </row>
    <row r="637" ht="28.5" customHeight="1">
      <c r="A637" s="81">
        <v>1907.0</v>
      </c>
      <c r="B637" s="77" t="s">
        <v>2183</v>
      </c>
      <c r="C637" s="77" t="s">
        <v>2184</v>
      </c>
      <c r="D637" s="78" t="s">
        <v>2185</v>
      </c>
      <c r="E637" s="78" t="s">
        <v>2186</v>
      </c>
    </row>
    <row r="638" ht="28.5" customHeight="1">
      <c r="A638" s="81">
        <v>1906.0</v>
      </c>
      <c r="B638" s="77" t="s">
        <v>2187</v>
      </c>
      <c r="C638" s="77" t="s">
        <v>2188</v>
      </c>
      <c r="D638" s="78" t="s">
        <v>2189</v>
      </c>
      <c r="E638" s="78" t="s">
        <v>2190</v>
      </c>
    </row>
    <row r="639" ht="28.5" customHeight="1">
      <c r="A639" s="81">
        <v>1905.0</v>
      </c>
      <c r="B639" s="77" t="s">
        <v>2191</v>
      </c>
      <c r="C639" s="77" t="s">
        <v>2192</v>
      </c>
      <c r="D639" s="78" t="s">
        <v>2193</v>
      </c>
      <c r="E639" s="78" t="s">
        <v>2194</v>
      </c>
    </row>
    <row r="640" ht="28.5" customHeight="1">
      <c r="A640" s="81">
        <v>1904.0</v>
      </c>
      <c r="B640" s="77" t="s">
        <v>2195</v>
      </c>
      <c r="C640" s="77" t="s">
        <v>2196</v>
      </c>
      <c r="D640" s="78" t="s">
        <v>2197</v>
      </c>
      <c r="E640" s="78" t="s">
        <v>2198</v>
      </c>
    </row>
    <row r="641" ht="28.5" customHeight="1">
      <c r="A641" s="77">
        <v>-1000.0</v>
      </c>
      <c r="B641" s="77" t="s">
        <v>2199</v>
      </c>
      <c r="C641" s="77" t="s">
        <v>2200</v>
      </c>
      <c r="D641" s="78" t="s">
        <v>2201</v>
      </c>
      <c r="E641" s="78" t="s">
        <v>2202</v>
      </c>
    </row>
    <row r="642" ht="28.5" customHeight="1">
      <c r="A642" s="77">
        <v>-1001.0</v>
      </c>
      <c r="B642" s="77" t="s">
        <v>2203</v>
      </c>
      <c r="C642" s="77" t="s">
        <v>2204</v>
      </c>
      <c r="D642" s="78" t="s">
        <v>2205</v>
      </c>
      <c r="E642" s="78" t="s">
        <v>2206</v>
      </c>
    </row>
    <row r="643" ht="28.5" customHeight="1">
      <c r="A643" s="77">
        <v>-1002.0</v>
      </c>
      <c r="B643" s="77" t="s">
        <v>2207</v>
      </c>
      <c r="C643" s="77" t="s">
        <v>2208</v>
      </c>
      <c r="D643" s="78" t="s">
        <v>2209</v>
      </c>
      <c r="E643" s="78" t="s">
        <v>2210</v>
      </c>
    </row>
    <row r="644" ht="28.5" customHeight="1">
      <c r="A644" s="77">
        <v>-1003.0</v>
      </c>
      <c r="B644" s="77" t="s">
        <v>2211</v>
      </c>
      <c r="C644" s="77" t="s">
        <v>2212</v>
      </c>
      <c r="D644" s="78" t="s">
        <v>2213</v>
      </c>
      <c r="E644" s="78" t="s">
        <v>2214</v>
      </c>
    </row>
    <row r="645" ht="28.5" customHeight="1">
      <c r="A645" s="77">
        <v>-1004.0</v>
      </c>
      <c r="B645" s="77" t="s">
        <v>2215</v>
      </c>
      <c r="C645" s="77" t="s">
        <v>2216</v>
      </c>
      <c r="D645" s="78" t="s">
        <v>2217</v>
      </c>
      <c r="E645" s="78" t="s">
        <v>2218</v>
      </c>
    </row>
    <row r="646" ht="28.5" customHeight="1">
      <c r="A646" s="77">
        <v>-1005.0</v>
      </c>
      <c r="B646" s="77" t="s">
        <v>2219</v>
      </c>
      <c r="C646" s="77" t="s">
        <v>2220</v>
      </c>
      <c r="D646" s="78" t="s">
        <v>2221</v>
      </c>
      <c r="E646" s="78" t="s">
        <v>2222</v>
      </c>
    </row>
    <row r="647" ht="28.5" customHeight="1">
      <c r="A647" s="77">
        <v>-1006.0</v>
      </c>
      <c r="B647" s="77" t="s">
        <v>2223</v>
      </c>
      <c r="C647" s="77" t="s">
        <v>2224</v>
      </c>
      <c r="D647" s="78" t="s">
        <v>2225</v>
      </c>
      <c r="E647" s="78" t="s">
        <v>2226</v>
      </c>
    </row>
    <row r="648" ht="28.5" customHeight="1">
      <c r="A648" s="77">
        <v>-1007.0</v>
      </c>
      <c r="B648" s="77" t="s">
        <v>2227</v>
      </c>
      <c r="C648" s="77" t="s">
        <v>2228</v>
      </c>
      <c r="D648" s="78" t="s">
        <v>2229</v>
      </c>
      <c r="E648" s="78" t="s">
        <v>2230</v>
      </c>
    </row>
    <row r="649" ht="28.5" customHeight="1">
      <c r="A649" s="77">
        <v>-1008.0</v>
      </c>
      <c r="B649" s="77" t="s">
        <v>2231</v>
      </c>
      <c r="C649" s="77" t="s">
        <v>2232</v>
      </c>
      <c r="D649" s="78" t="s">
        <v>2233</v>
      </c>
      <c r="E649" s="78" t="s">
        <v>2234</v>
      </c>
    </row>
    <row r="650" ht="28.5" customHeight="1">
      <c r="A650" s="77">
        <v>-1009.0</v>
      </c>
      <c r="B650" s="77" t="s">
        <v>2235</v>
      </c>
      <c r="C650" s="77" t="s">
        <v>2236</v>
      </c>
      <c r="D650" s="78" t="s">
        <v>2237</v>
      </c>
      <c r="E650" s="78" t="s">
        <v>2238</v>
      </c>
    </row>
    <row r="651" ht="28.5" customHeight="1">
      <c r="A651" s="77">
        <v>-1010.0</v>
      </c>
      <c r="B651" s="77" t="s">
        <v>2239</v>
      </c>
      <c r="C651" s="77" t="s">
        <v>2240</v>
      </c>
      <c r="D651" s="78" t="s">
        <v>2241</v>
      </c>
      <c r="E651" s="78" t="s">
        <v>2242</v>
      </c>
    </row>
    <row r="652" ht="28.5" customHeight="1">
      <c r="A652" s="77">
        <v>-1011.0</v>
      </c>
      <c r="B652" s="77" t="s">
        <v>2243</v>
      </c>
      <c r="C652" s="77" t="s">
        <v>2244</v>
      </c>
      <c r="D652" s="78" t="s">
        <v>2245</v>
      </c>
      <c r="E652" s="78" t="s">
        <v>2246</v>
      </c>
    </row>
    <row r="653" ht="28.5" customHeight="1">
      <c r="A653" s="77">
        <v>-1012.0</v>
      </c>
      <c r="B653" s="77" t="s">
        <v>2247</v>
      </c>
      <c r="C653" s="77" t="s">
        <v>2248</v>
      </c>
      <c r="D653" s="78" t="s">
        <v>2249</v>
      </c>
      <c r="E653" s="78" t="s">
        <v>2250</v>
      </c>
    </row>
    <row r="654" ht="28.5" customHeight="1">
      <c r="A654" s="77">
        <v>-1013.0</v>
      </c>
      <c r="B654" s="77" t="s">
        <v>2251</v>
      </c>
      <c r="C654" s="77" t="s">
        <v>2252</v>
      </c>
      <c r="D654" s="78" t="s">
        <v>2253</v>
      </c>
      <c r="E654" s="78" t="s">
        <v>2254</v>
      </c>
    </row>
    <row r="655" ht="28.5" customHeight="1">
      <c r="A655" s="77">
        <v>-1014.0</v>
      </c>
      <c r="B655" s="77" t="s">
        <v>2255</v>
      </c>
      <c r="C655" s="77" t="s">
        <v>2256</v>
      </c>
      <c r="D655" s="78" t="s">
        <v>2257</v>
      </c>
      <c r="E655" s="78" t="s">
        <v>2258</v>
      </c>
    </row>
    <row r="656" ht="28.5" customHeight="1">
      <c r="A656" s="77">
        <v>-1015.0</v>
      </c>
      <c r="B656" s="77" t="s">
        <v>2259</v>
      </c>
      <c r="C656" s="77" t="s">
        <v>2260</v>
      </c>
      <c r="D656" s="78" t="s">
        <v>2261</v>
      </c>
      <c r="E656" s="78" t="s">
        <v>2262</v>
      </c>
    </row>
    <row r="657" ht="28.5" customHeight="1">
      <c r="A657" s="77">
        <v>-1016.0</v>
      </c>
      <c r="B657" s="77" t="s">
        <v>2263</v>
      </c>
      <c r="C657" s="77" t="s">
        <v>2264</v>
      </c>
      <c r="D657" s="78" t="s">
        <v>2265</v>
      </c>
      <c r="E657" s="78" t="s">
        <v>2266</v>
      </c>
    </row>
    <row r="658" ht="28.5" customHeight="1">
      <c r="A658" s="77">
        <v>-1017.0</v>
      </c>
      <c r="B658" s="77" t="s">
        <v>2267</v>
      </c>
      <c r="C658" s="77" t="s">
        <v>2268</v>
      </c>
      <c r="D658" s="78" t="s">
        <v>2269</v>
      </c>
      <c r="E658" s="78" t="s">
        <v>2270</v>
      </c>
    </row>
    <row r="659" ht="28.5" customHeight="1">
      <c r="A659" s="77">
        <v>-1018.0</v>
      </c>
      <c r="B659" s="77" t="s">
        <v>2271</v>
      </c>
      <c r="C659" s="77" t="s">
        <v>2272</v>
      </c>
      <c r="D659" s="78" t="s">
        <v>2273</v>
      </c>
      <c r="E659" s="78" t="s">
        <v>2274</v>
      </c>
    </row>
    <row r="660" ht="28.5" customHeight="1">
      <c r="A660" s="77">
        <v>-1019.0</v>
      </c>
      <c r="B660" s="77" t="s">
        <v>2275</v>
      </c>
      <c r="C660" s="77" t="s">
        <v>2276</v>
      </c>
      <c r="D660" s="78" t="s">
        <v>2277</v>
      </c>
      <c r="E660" s="78" t="s">
        <v>2278</v>
      </c>
    </row>
    <row r="661" ht="28.5" customHeight="1">
      <c r="A661" s="77">
        <v>-1020.0</v>
      </c>
      <c r="B661" s="77" t="s">
        <v>2279</v>
      </c>
      <c r="C661" s="77" t="s">
        <v>2280</v>
      </c>
      <c r="D661" s="78" t="s">
        <v>2281</v>
      </c>
      <c r="E661" s="78" t="s">
        <v>2282</v>
      </c>
    </row>
    <row r="662" ht="28.5" customHeight="1">
      <c r="A662" s="77">
        <v>-1021.0</v>
      </c>
      <c r="B662" s="77" t="s">
        <v>2283</v>
      </c>
      <c r="C662" s="77" t="s">
        <v>2284</v>
      </c>
      <c r="D662" s="78" t="s">
        <v>2285</v>
      </c>
      <c r="E662" s="78" t="s">
        <v>2286</v>
      </c>
    </row>
    <row r="663" ht="28.5" customHeight="1">
      <c r="A663" s="77">
        <v>-1022.0</v>
      </c>
      <c r="B663" s="77" t="s">
        <v>2287</v>
      </c>
      <c r="C663" s="77" t="s">
        <v>2288</v>
      </c>
      <c r="D663" s="78" t="s">
        <v>2289</v>
      </c>
      <c r="E663" s="78" t="s">
        <v>2290</v>
      </c>
    </row>
    <row r="664" ht="28.5" customHeight="1">
      <c r="A664" s="77">
        <v>-1023.0</v>
      </c>
      <c r="B664" s="77" t="s">
        <v>2291</v>
      </c>
      <c r="C664" s="77" t="s">
        <v>2292</v>
      </c>
      <c r="D664" s="78" t="s">
        <v>2293</v>
      </c>
      <c r="E664" s="78" t="s">
        <v>2294</v>
      </c>
    </row>
    <row r="665" ht="28.5" customHeight="1">
      <c r="A665" s="77">
        <v>-1024.0</v>
      </c>
      <c r="B665" s="77" t="s">
        <v>2295</v>
      </c>
      <c r="C665" s="77" t="s">
        <v>2296</v>
      </c>
      <c r="D665" s="78" t="s">
        <v>2297</v>
      </c>
      <c r="E665" s="78" t="s">
        <v>2298</v>
      </c>
    </row>
    <row r="666" ht="28.5" customHeight="1">
      <c r="A666" s="77">
        <v>-1025.0</v>
      </c>
      <c r="B666" s="77" t="s">
        <v>2299</v>
      </c>
      <c r="C666" s="77" t="s">
        <v>2300</v>
      </c>
      <c r="D666" s="78" t="s">
        <v>2301</v>
      </c>
      <c r="E666" s="78" t="s">
        <v>2302</v>
      </c>
    </row>
    <row r="667" ht="28.5" customHeight="1">
      <c r="A667" s="77">
        <v>-1026.0</v>
      </c>
      <c r="B667" s="77" t="s">
        <v>2303</v>
      </c>
      <c r="C667" s="77" t="s">
        <v>2304</v>
      </c>
      <c r="D667" s="78" t="s">
        <v>2305</v>
      </c>
      <c r="E667" s="78" t="s">
        <v>2306</v>
      </c>
    </row>
    <row r="668" ht="28.5" customHeight="1">
      <c r="A668" s="77">
        <v>-1027.0</v>
      </c>
      <c r="B668" s="77" t="s">
        <v>2307</v>
      </c>
      <c r="C668" s="77" t="s">
        <v>2308</v>
      </c>
      <c r="D668" s="78" t="s">
        <v>2309</v>
      </c>
      <c r="E668" s="78" t="s">
        <v>2310</v>
      </c>
    </row>
    <row r="669" ht="28.5" customHeight="1">
      <c r="A669" s="77">
        <v>-1028.0</v>
      </c>
      <c r="B669" s="77" t="s">
        <v>2311</v>
      </c>
      <c r="C669" s="77" t="s">
        <v>2312</v>
      </c>
      <c r="D669" s="78" t="s">
        <v>2313</v>
      </c>
      <c r="E669" s="78" t="s">
        <v>2314</v>
      </c>
    </row>
    <row r="670" ht="28.5" customHeight="1">
      <c r="A670" s="77">
        <v>-1029.0</v>
      </c>
      <c r="B670" s="77" t="s">
        <v>2315</v>
      </c>
      <c r="C670" s="77" t="s">
        <v>2316</v>
      </c>
      <c r="D670" s="78" t="s">
        <v>2317</v>
      </c>
      <c r="E670" s="78" t="s">
        <v>2318</v>
      </c>
    </row>
    <row r="671" ht="28.5" customHeight="1">
      <c r="A671" s="77">
        <v>-1030.0</v>
      </c>
      <c r="B671" s="77" t="s">
        <v>2319</v>
      </c>
      <c r="C671" s="77" t="s">
        <v>2320</v>
      </c>
      <c r="D671" s="78" t="s">
        <v>2321</v>
      </c>
      <c r="E671" s="78" t="s">
        <v>2322</v>
      </c>
    </row>
    <row r="672" ht="28.5" customHeight="1">
      <c r="A672" s="77">
        <v>-1031.0</v>
      </c>
      <c r="B672" s="77" t="s">
        <v>2323</v>
      </c>
      <c r="C672" s="77" t="s">
        <v>2324</v>
      </c>
      <c r="D672" s="78" t="s">
        <v>2325</v>
      </c>
      <c r="E672" s="78" t="s">
        <v>2326</v>
      </c>
    </row>
    <row r="673" ht="28.5" customHeight="1">
      <c r="A673" s="77">
        <v>-1032.0</v>
      </c>
      <c r="B673" s="77" t="s">
        <v>2327</v>
      </c>
      <c r="C673" s="77" t="s">
        <v>2328</v>
      </c>
      <c r="D673" s="78" t="s">
        <v>2329</v>
      </c>
      <c r="E673" s="78" t="s">
        <v>2330</v>
      </c>
    </row>
    <row r="674" ht="28.5" customHeight="1">
      <c r="A674" s="77">
        <v>-1033.0</v>
      </c>
      <c r="B674" s="77" t="s">
        <v>2331</v>
      </c>
      <c r="C674" s="77" t="s">
        <v>2332</v>
      </c>
      <c r="D674" s="78" t="s">
        <v>2333</v>
      </c>
      <c r="E674" s="78" t="s">
        <v>2334</v>
      </c>
    </row>
    <row r="675" ht="28.5" customHeight="1">
      <c r="A675" s="77">
        <v>-1034.0</v>
      </c>
      <c r="B675" s="77" t="s">
        <v>2335</v>
      </c>
      <c r="C675" s="77" t="s">
        <v>2336</v>
      </c>
      <c r="D675" s="78" t="s">
        <v>2337</v>
      </c>
      <c r="E675" s="78" t="s">
        <v>2338</v>
      </c>
    </row>
    <row r="676" ht="28.5" customHeight="1">
      <c r="A676" s="77">
        <v>-1035.0</v>
      </c>
      <c r="B676" s="77" t="s">
        <v>2339</v>
      </c>
      <c r="C676" s="77" t="s">
        <v>2340</v>
      </c>
      <c r="D676" s="78" t="s">
        <v>2341</v>
      </c>
      <c r="E676" s="78" t="s">
        <v>2342</v>
      </c>
    </row>
    <row r="677" ht="28.5" customHeight="1">
      <c r="A677" s="77">
        <v>-1036.0</v>
      </c>
      <c r="B677" s="77" t="s">
        <v>2343</v>
      </c>
      <c r="C677" s="77" t="s">
        <v>2344</v>
      </c>
      <c r="D677" s="78" t="s">
        <v>2345</v>
      </c>
      <c r="E677" s="78" t="s">
        <v>2346</v>
      </c>
    </row>
    <row r="678" ht="28.5" customHeight="1">
      <c r="A678" s="77">
        <v>-1037.0</v>
      </c>
      <c r="B678" s="77" t="s">
        <v>2347</v>
      </c>
      <c r="C678" s="77" t="s">
        <v>2348</v>
      </c>
      <c r="D678" s="78" t="s">
        <v>2349</v>
      </c>
      <c r="E678" s="78" t="s">
        <v>2350</v>
      </c>
    </row>
    <row r="679" ht="28.5" customHeight="1">
      <c r="A679" s="77">
        <v>-1038.0</v>
      </c>
      <c r="B679" s="77" t="s">
        <v>2351</v>
      </c>
      <c r="C679" s="77" t="s">
        <v>2352</v>
      </c>
      <c r="D679" s="78" t="s">
        <v>2353</v>
      </c>
      <c r="E679" s="78" t="s">
        <v>2354</v>
      </c>
    </row>
    <row r="680" ht="28.5" customHeight="1">
      <c r="A680" s="77">
        <v>-1039.0</v>
      </c>
      <c r="B680" s="77" t="s">
        <v>2355</v>
      </c>
      <c r="C680" s="77" t="s">
        <v>2356</v>
      </c>
      <c r="D680" s="78" t="s">
        <v>2357</v>
      </c>
      <c r="E680" s="78" t="s">
        <v>2358</v>
      </c>
    </row>
    <row r="681" ht="28.5" customHeight="1">
      <c r="A681" s="77">
        <v>-1040.0</v>
      </c>
      <c r="B681" s="77" t="s">
        <v>2359</v>
      </c>
      <c r="C681" s="77" t="s">
        <v>2360</v>
      </c>
      <c r="D681" s="78" t="s">
        <v>2361</v>
      </c>
      <c r="E681" s="78" t="s">
        <v>2362</v>
      </c>
    </row>
    <row r="682" ht="28.5" customHeight="1">
      <c r="A682" s="77">
        <v>-1041.0</v>
      </c>
      <c r="B682" s="77" t="s">
        <v>2363</v>
      </c>
      <c r="C682" s="77" t="s">
        <v>2364</v>
      </c>
      <c r="D682" s="78" t="s">
        <v>2365</v>
      </c>
      <c r="E682" s="78" t="s">
        <v>2366</v>
      </c>
    </row>
    <row r="683" ht="28.5" customHeight="1">
      <c r="A683" s="77">
        <v>-1042.0</v>
      </c>
      <c r="B683" s="77" t="s">
        <v>2367</v>
      </c>
      <c r="C683" s="77" t="s">
        <v>2368</v>
      </c>
      <c r="D683" s="78" t="s">
        <v>2369</v>
      </c>
      <c r="E683" s="78" t="s">
        <v>2370</v>
      </c>
    </row>
    <row r="684" ht="28.5" customHeight="1">
      <c r="A684" s="77">
        <v>-1043.0</v>
      </c>
      <c r="B684" s="77" t="s">
        <v>2371</v>
      </c>
      <c r="C684" s="77" t="s">
        <v>2372</v>
      </c>
      <c r="D684" s="78" t="s">
        <v>2373</v>
      </c>
      <c r="E684" s="78" t="s">
        <v>2374</v>
      </c>
    </row>
    <row r="685" ht="28.5" customHeight="1">
      <c r="A685" s="77">
        <v>-1044.0</v>
      </c>
      <c r="B685" s="77" t="s">
        <v>2375</v>
      </c>
      <c r="C685" s="77" t="s">
        <v>2376</v>
      </c>
      <c r="D685" s="78" t="s">
        <v>2377</v>
      </c>
      <c r="E685" s="78" t="s">
        <v>2378</v>
      </c>
    </row>
    <row r="686" ht="28.5" customHeight="1">
      <c r="A686" s="77">
        <v>-1045.0</v>
      </c>
      <c r="B686" s="77" t="s">
        <v>2379</v>
      </c>
      <c r="C686" s="77" t="s">
        <v>2380</v>
      </c>
      <c r="D686" s="78" t="s">
        <v>2381</v>
      </c>
      <c r="E686" s="78" t="s">
        <v>2382</v>
      </c>
    </row>
    <row r="687" ht="28.5" customHeight="1">
      <c r="A687" s="77">
        <v>-1046.0</v>
      </c>
      <c r="B687" s="77" t="s">
        <v>2383</v>
      </c>
      <c r="C687" s="77" t="s">
        <v>2384</v>
      </c>
      <c r="D687" s="78" t="s">
        <v>2385</v>
      </c>
      <c r="E687" s="78" t="s">
        <v>2386</v>
      </c>
    </row>
    <row r="688" ht="28.5" customHeight="1">
      <c r="A688" s="77">
        <v>-1047.0</v>
      </c>
      <c r="B688" s="77" t="s">
        <v>2387</v>
      </c>
      <c r="C688" s="77" t="s">
        <v>2388</v>
      </c>
      <c r="D688" s="78" t="s">
        <v>2389</v>
      </c>
      <c r="E688" s="78" t="s">
        <v>2390</v>
      </c>
    </row>
    <row r="689" ht="28.5" customHeight="1">
      <c r="A689" s="77">
        <v>-1048.0</v>
      </c>
      <c r="B689" s="77" t="s">
        <v>2391</v>
      </c>
      <c r="C689" s="77" t="s">
        <v>2392</v>
      </c>
      <c r="D689" s="78" t="s">
        <v>2393</v>
      </c>
      <c r="E689" s="78" t="s">
        <v>2394</v>
      </c>
    </row>
    <row r="690" ht="28.5" customHeight="1">
      <c r="A690" s="77">
        <v>-1049.0</v>
      </c>
      <c r="B690" s="77" t="s">
        <v>2395</v>
      </c>
      <c r="C690" s="77" t="s">
        <v>2396</v>
      </c>
      <c r="D690" s="78" t="s">
        <v>2397</v>
      </c>
      <c r="E690" s="78" t="s">
        <v>2398</v>
      </c>
    </row>
    <row r="691" ht="28.5" customHeight="1">
      <c r="A691" s="77">
        <v>-1050.0</v>
      </c>
      <c r="B691" s="77" t="s">
        <v>2399</v>
      </c>
      <c r="C691" s="77" t="s">
        <v>2400</v>
      </c>
      <c r="D691" s="78" t="s">
        <v>2401</v>
      </c>
      <c r="E691" s="78" t="s">
        <v>2402</v>
      </c>
    </row>
    <row r="692" ht="28.5" customHeight="1">
      <c r="A692" s="77">
        <v>-1051.0</v>
      </c>
      <c r="B692" s="77" t="s">
        <v>2403</v>
      </c>
      <c r="C692" s="77" t="s">
        <v>2404</v>
      </c>
      <c r="D692" s="78" t="s">
        <v>2405</v>
      </c>
      <c r="E692" s="78" t="s">
        <v>2406</v>
      </c>
    </row>
    <row r="693" ht="28.5" customHeight="1">
      <c r="A693" s="77">
        <v>-1052.0</v>
      </c>
      <c r="B693" s="77" t="s">
        <v>2407</v>
      </c>
      <c r="C693" s="77" t="s">
        <v>2408</v>
      </c>
      <c r="D693" s="78" t="s">
        <v>2409</v>
      </c>
      <c r="E693" s="78" t="s">
        <v>2410</v>
      </c>
    </row>
    <row r="694" ht="28.5" customHeight="1">
      <c r="A694" s="77">
        <v>-1053.0</v>
      </c>
      <c r="B694" s="77" t="s">
        <v>2411</v>
      </c>
      <c r="C694" s="77" t="s">
        <v>2412</v>
      </c>
      <c r="D694" s="78" t="s">
        <v>2413</v>
      </c>
      <c r="E694" s="78" t="s">
        <v>2414</v>
      </c>
    </row>
    <row r="695" ht="28.5" customHeight="1">
      <c r="A695" s="77">
        <v>-1054.0</v>
      </c>
      <c r="B695" s="77" t="s">
        <v>2415</v>
      </c>
      <c r="C695" s="77" t="s">
        <v>2416</v>
      </c>
      <c r="D695" s="78" t="s">
        <v>2417</v>
      </c>
      <c r="E695" s="78" t="s">
        <v>2418</v>
      </c>
    </row>
    <row r="696" ht="28.5" customHeight="1">
      <c r="A696" s="77">
        <v>-1055.0</v>
      </c>
      <c r="B696" s="77" t="s">
        <v>2419</v>
      </c>
      <c r="C696" s="77" t="s">
        <v>2420</v>
      </c>
      <c r="D696" s="78" t="s">
        <v>2421</v>
      </c>
      <c r="E696" s="78" t="s">
        <v>2422</v>
      </c>
    </row>
    <row r="697" ht="28.5" customHeight="1">
      <c r="A697" s="77">
        <v>-1056.0</v>
      </c>
      <c r="B697" s="77" t="s">
        <v>2423</v>
      </c>
      <c r="C697" s="77" t="s">
        <v>2424</v>
      </c>
      <c r="D697" s="78" t="s">
        <v>2425</v>
      </c>
      <c r="E697" s="78" t="s">
        <v>2426</v>
      </c>
    </row>
    <row r="698" ht="28.5" customHeight="1">
      <c r="A698" s="77">
        <v>-1057.0</v>
      </c>
      <c r="B698" s="77" t="s">
        <v>2427</v>
      </c>
      <c r="C698" s="77" t="s">
        <v>2428</v>
      </c>
      <c r="D698" s="78" t="s">
        <v>2429</v>
      </c>
      <c r="E698" s="78" t="s">
        <v>2430</v>
      </c>
    </row>
    <row r="699" ht="28.5" customHeight="1">
      <c r="A699" s="77">
        <v>-1058.0</v>
      </c>
      <c r="B699" s="77" t="s">
        <v>2431</v>
      </c>
      <c r="C699" s="77" t="s">
        <v>2432</v>
      </c>
      <c r="D699" s="78" t="s">
        <v>2433</v>
      </c>
      <c r="E699" s="78" t="s">
        <v>2434</v>
      </c>
    </row>
    <row r="700" ht="28.5" customHeight="1">
      <c r="A700" s="77">
        <v>-1059.0</v>
      </c>
      <c r="B700" s="77" t="s">
        <v>2435</v>
      </c>
      <c r="C700" s="77" t="s">
        <v>2436</v>
      </c>
      <c r="D700" s="78" t="s">
        <v>2437</v>
      </c>
      <c r="E700" s="78" t="s">
        <v>2438</v>
      </c>
    </row>
    <row r="701" ht="28.5" customHeight="1">
      <c r="A701" s="77">
        <v>-1060.0</v>
      </c>
      <c r="B701" s="77" t="s">
        <v>2439</v>
      </c>
      <c r="C701" s="77" t="s">
        <v>2440</v>
      </c>
      <c r="D701" s="78" t="s">
        <v>2441</v>
      </c>
      <c r="E701" s="78" t="s">
        <v>2442</v>
      </c>
    </row>
    <row r="702" ht="28.5" customHeight="1">
      <c r="A702" s="77">
        <v>-1061.0</v>
      </c>
      <c r="B702" s="77" t="s">
        <v>2443</v>
      </c>
      <c r="C702" s="77" t="s">
        <v>2444</v>
      </c>
      <c r="D702" s="78" t="s">
        <v>2445</v>
      </c>
      <c r="E702" s="78" t="s">
        <v>2446</v>
      </c>
    </row>
    <row r="703" ht="28.5" customHeight="1">
      <c r="A703" s="77">
        <v>-1062.0</v>
      </c>
      <c r="B703" s="77" t="s">
        <v>2447</v>
      </c>
      <c r="C703" s="77" t="s">
        <v>2448</v>
      </c>
      <c r="D703" s="78" t="s">
        <v>2449</v>
      </c>
      <c r="E703" s="78" t="s">
        <v>2450</v>
      </c>
    </row>
    <row r="704" ht="28.5" customHeight="1">
      <c r="A704" s="77">
        <v>-1063.0</v>
      </c>
      <c r="B704" s="77" t="s">
        <v>2451</v>
      </c>
      <c r="C704" s="77" t="s">
        <v>2452</v>
      </c>
      <c r="D704" s="78" t="s">
        <v>2453</v>
      </c>
      <c r="E704" s="78" t="s">
        <v>2454</v>
      </c>
    </row>
    <row r="705" ht="28.5" customHeight="1">
      <c r="A705" s="77">
        <v>-1064.0</v>
      </c>
      <c r="B705" s="77" t="s">
        <v>2455</v>
      </c>
      <c r="C705" s="77" t="s">
        <v>2456</v>
      </c>
      <c r="D705" s="78" t="s">
        <v>2457</v>
      </c>
      <c r="E705" s="78" t="s">
        <v>2458</v>
      </c>
    </row>
    <row r="706" ht="28.5" customHeight="1">
      <c r="A706" s="77">
        <v>-1065.0</v>
      </c>
      <c r="B706" s="77" t="s">
        <v>2459</v>
      </c>
      <c r="C706" s="77" t="s">
        <v>2460</v>
      </c>
      <c r="D706" s="78" t="s">
        <v>2461</v>
      </c>
      <c r="E706" s="78" t="s">
        <v>2462</v>
      </c>
    </row>
    <row r="707" ht="28.5" customHeight="1">
      <c r="A707" s="77">
        <v>-1066.0</v>
      </c>
      <c r="B707" s="77" t="s">
        <v>2463</v>
      </c>
      <c r="C707" s="77" t="s">
        <v>2464</v>
      </c>
      <c r="D707" s="78" t="s">
        <v>2465</v>
      </c>
      <c r="E707" s="78" t="s">
        <v>2466</v>
      </c>
    </row>
    <row r="708" ht="28.5" customHeight="1">
      <c r="A708" s="77">
        <v>-1067.0</v>
      </c>
      <c r="B708" s="77" t="s">
        <v>2467</v>
      </c>
      <c r="C708" s="77" t="s">
        <v>2468</v>
      </c>
      <c r="D708" s="78" t="s">
        <v>2469</v>
      </c>
      <c r="E708" s="78" t="s">
        <v>2470</v>
      </c>
    </row>
    <row r="709" ht="28.5" customHeight="1">
      <c r="A709" s="77">
        <v>-1068.0</v>
      </c>
      <c r="B709" s="77" t="s">
        <v>2471</v>
      </c>
      <c r="C709" s="77" t="s">
        <v>2472</v>
      </c>
      <c r="D709" s="78" t="s">
        <v>2473</v>
      </c>
      <c r="E709" s="78" t="s">
        <v>2474</v>
      </c>
    </row>
    <row r="710" ht="28.5" customHeight="1">
      <c r="A710" s="77">
        <v>-1069.0</v>
      </c>
      <c r="B710" s="77" t="s">
        <v>2475</v>
      </c>
      <c r="C710" s="77" t="s">
        <v>2476</v>
      </c>
      <c r="D710" s="78" t="s">
        <v>2477</v>
      </c>
      <c r="E710" s="78" t="s">
        <v>2478</v>
      </c>
    </row>
    <row r="711" ht="28.5" customHeight="1">
      <c r="A711" s="77">
        <v>-1070.0</v>
      </c>
      <c r="B711" s="77" t="s">
        <v>2479</v>
      </c>
      <c r="C711" s="77" t="s">
        <v>2480</v>
      </c>
      <c r="D711" s="78" t="s">
        <v>2481</v>
      </c>
      <c r="E711" s="78" t="s">
        <v>2482</v>
      </c>
    </row>
    <row r="712" ht="28.5" customHeight="1">
      <c r="A712" s="77">
        <v>-1071.0</v>
      </c>
      <c r="B712" s="77" t="s">
        <v>2483</v>
      </c>
      <c r="C712" s="77" t="s">
        <v>2484</v>
      </c>
      <c r="D712" s="78" t="s">
        <v>2485</v>
      </c>
      <c r="E712" s="78" t="s">
        <v>2486</v>
      </c>
    </row>
    <row r="713" ht="28.5" customHeight="1">
      <c r="A713" s="77">
        <v>-1072.0</v>
      </c>
      <c r="B713" s="77" t="s">
        <v>2487</v>
      </c>
      <c r="C713" s="77" t="s">
        <v>2488</v>
      </c>
      <c r="D713" s="78" t="s">
        <v>2489</v>
      </c>
      <c r="E713" s="78" t="s">
        <v>2490</v>
      </c>
    </row>
    <row r="714" ht="28.5" customHeight="1">
      <c r="A714" s="77">
        <v>-1073.0</v>
      </c>
      <c r="B714" s="77" t="s">
        <v>2491</v>
      </c>
      <c r="C714" s="77" t="s">
        <v>2492</v>
      </c>
      <c r="D714" s="78" t="s">
        <v>2493</v>
      </c>
      <c r="E714" s="78" t="s">
        <v>2494</v>
      </c>
    </row>
    <row r="715" ht="28.5" customHeight="1">
      <c r="A715" s="81">
        <v>-1074.0</v>
      </c>
      <c r="B715" s="77" t="s">
        <v>2495</v>
      </c>
      <c r="C715" s="77" t="s">
        <v>2496</v>
      </c>
      <c r="D715" s="78" t="s">
        <v>2497</v>
      </c>
      <c r="E715" s="78" t="s">
        <v>2498</v>
      </c>
    </row>
    <row r="716" ht="28.5" customHeight="1">
      <c r="A716" s="81">
        <v>-1075.0</v>
      </c>
      <c r="B716" s="77" t="s">
        <v>2499</v>
      </c>
      <c r="C716" s="77" t="s">
        <v>2500</v>
      </c>
      <c r="D716" s="78" t="s">
        <v>2501</v>
      </c>
      <c r="E716" s="78" t="s">
        <v>2502</v>
      </c>
    </row>
    <row r="717" ht="28.5" customHeight="1">
      <c r="A717" s="81">
        <v>-1076.0</v>
      </c>
      <c r="B717" s="77" t="s">
        <v>2503</v>
      </c>
      <c r="C717" s="77" t="s">
        <v>2504</v>
      </c>
      <c r="D717" s="78" t="s">
        <v>2505</v>
      </c>
      <c r="E717" s="78" t="s">
        <v>2506</v>
      </c>
    </row>
    <row r="718" ht="28.5" customHeight="1">
      <c r="A718" s="81">
        <v>-1077.0</v>
      </c>
      <c r="B718" s="77" t="s">
        <v>2507</v>
      </c>
      <c r="C718" s="77" t="s">
        <v>2508</v>
      </c>
      <c r="D718" s="78" t="s">
        <v>2509</v>
      </c>
      <c r="E718" s="78" t="s">
        <v>2510</v>
      </c>
    </row>
    <row r="719" ht="28.5" customHeight="1">
      <c r="A719" s="80">
        <v>-1078.0</v>
      </c>
      <c r="B719" s="77" t="s">
        <v>2511</v>
      </c>
      <c r="C719" s="77" t="s">
        <v>2512</v>
      </c>
      <c r="D719" s="78" t="s">
        <v>2513</v>
      </c>
      <c r="E719" s="78" t="s">
        <v>2514</v>
      </c>
    </row>
    <row r="720" ht="28.5" customHeight="1">
      <c r="A720" s="81">
        <v>-1079.0</v>
      </c>
      <c r="B720" s="77" t="s">
        <v>2515</v>
      </c>
      <c r="C720" s="77" t="s">
        <v>2516</v>
      </c>
      <c r="D720" s="78" t="s">
        <v>2517</v>
      </c>
      <c r="E720" s="78" t="s">
        <v>2518</v>
      </c>
    </row>
    <row r="721" ht="28.5" customHeight="1">
      <c r="A721" s="81">
        <v>-1080.0</v>
      </c>
      <c r="B721" s="77" t="s">
        <v>2519</v>
      </c>
      <c r="C721" s="77" t="s">
        <v>2520</v>
      </c>
      <c r="D721" s="78" t="s">
        <v>2521</v>
      </c>
      <c r="E721" s="78" t="s">
        <v>2522</v>
      </c>
    </row>
    <row r="722" ht="28.5" customHeight="1">
      <c r="A722" s="81">
        <v>-1081.0</v>
      </c>
      <c r="B722" s="77" t="s">
        <v>2523</v>
      </c>
      <c r="C722" s="77" t="s">
        <v>2524</v>
      </c>
      <c r="D722" s="78" t="s">
        <v>2525</v>
      </c>
      <c r="E722" s="78" t="s">
        <v>2526</v>
      </c>
    </row>
    <row r="723" ht="28.5" customHeight="1">
      <c r="A723" s="81">
        <v>-1082.0</v>
      </c>
      <c r="B723" s="77" t="s">
        <v>2527</v>
      </c>
      <c r="C723" s="77" t="s">
        <v>2528</v>
      </c>
      <c r="D723" s="78" t="s">
        <v>2529</v>
      </c>
      <c r="E723" s="78" t="s">
        <v>2530</v>
      </c>
    </row>
    <row r="724" ht="28.5" customHeight="1">
      <c r="A724" s="80">
        <v>-1083.0</v>
      </c>
      <c r="B724" s="77" t="s">
        <v>2531</v>
      </c>
      <c r="C724" s="77" t="s">
        <v>2532</v>
      </c>
      <c r="D724" s="78" t="s">
        <v>2533</v>
      </c>
      <c r="E724" s="78" t="s">
        <v>2534</v>
      </c>
    </row>
    <row r="725" ht="28.5" customHeight="1">
      <c r="A725" s="81">
        <v>-1084.0</v>
      </c>
      <c r="B725" s="77" t="s">
        <v>2535</v>
      </c>
      <c r="C725" s="77" t="s">
        <v>2536</v>
      </c>
      <c r="D725" s="78" t="s">
        <v>2537</v>
      </c>
      <c r="E725" s="78" t="s">
        <v>2538</v>
      </c>
    </row>
    <row r="726" ht="28.5" customHeight="1">
      <c r="A726" s="81">
        <v>-1085.0</v>
      </c>
      <c r="B726" s="77" t="s">
        <v>2539</v>
      </c>
      <c r="C726" s="77" t="s">
        <v>2540</v>
      </c>
      <c r="D726" s="78" t="s">
        <v>2541</v>
      </c>
      <c r="E726" s="78" t="s">
        <v>2542</v>
      </c>
    </row>
    <row r="727" ht="28.5" customHeight="1">
      <c r="A727" s="81">
        <v>-1086.0</v>
      </c>
      <c r="B727" s="77" t="s">
        <v>2543</v>
      </c>
      <c r="C727" s="77" t="s">
        <v>2544</v>
      </c>
      <c r="D727" s="78" t="s">
        <v>2545</v>
      </c>
      <c r="E727" s="78" t="s">
        <v>2546</v>
      </c>
    </row>
    <row r="728" ht="28.5" customHeight="1">
      <c r="A728" s="81">
        <v>-1087.0</v>
      </c>
      <c r="B728" s="77" t="s">
        <v>2547</v>
      </c>
      <c r="C728" s="77" t="s">
        <v>2548</v>
      </c>
      <c r="D728" s="78" t="s">
        <v>2549</v>
      </c>
      <c r="E728" s="78" t="s">
        <v>2550</v>
      </c>
    </row>
    <row r="729" ht="28.5" customHeight="1">
      <c r="A729" s="80">
        <v>-1088.0</v>
      </c>
      <c r="B729" s="77" t="s">
        <v>2551</v>
      </c>
      <c r="C729" s="77" t="s">
        <v>2552</v>
      </c>
      <c r="D729" s="78" t="s">
        <v>2553</v>
      </c>
      <c r="E729" s="78" t="s">
        <v>2554</v>
      </c>
    </row>
    <row r="730" ht="28.5" customHeight="1">
      <c r="A730" s="81">
        <v>-1089.0</v>
      </c>
      <c r="B730" s="77" t="s">
        <v>2555</v>
      </c>
      <c r="C730" s="77" t="s">
        <v>2556</v>
      </c>
      <c r="D730" s="78" t="s">
        <v>2557</v>
      </c>
      <c r="E730" s="78" t="s">
        <v>2558</v>
      </c>
    </row>
    <row r="731" ht="28.5" customHeight="1">
      <c r="A731" s="81">
        <v>-1090.0</v>
      </c>
      <c r="B731" s="77" t="s">
        <v>2559</v>
      </c>
      <c r="C731" s="77" t="s">
        <v>2560</v>
      </c>
      <c r="D731" s="82" t="s">
        <v>2561</v>
      </c>
      <c r="E731" s="78" t="s">
        <v>2562</v>
      </c>
    </row>
    <row r="732" ht="28.5" customHeight="1">
      <c r="A732" s="81">
        <v>-1091.0</v>
      </c>
      <c r="B732" s="77" t="s">
        <v>2563</v>
      </c>
      <c r="C732" s="77" t="s">
        <v>2564</v>
      </c>
      <c r="D732" s="78" t="s">
        <v>2565</v>
      </c>
      <c r="E732" s="78" t="s">
        <v>2566</v>
      </c>
    </row>
    <row r="733" ht="28.5" customHeight="1">
      <c r="A733" s="81">
        <v>-1092.0</v>
      </c>
      <c r="B733" s="77" t="s">
        <v>2567</v>
      </c>
      <c r="C733" s="77" t="s">
        <v>2568</v>
      </c>
      <c r="D733" s="78" t="s">
        <v>2569</v>
      </c>
      <c r="E733" s="78" t="s">
        <v>2570</v>
      </c>
    </row>
    <row r="734" ht="28.5" customHeight="1">
      <c r="A734" s="80">
        <v>-1093.0</v>
      </c>
      <c r="B734" s="77" t="s">
        <v>2571</v>
      </c>
      <c r="C734" s="77" t="s">
        <v>2572</v>
      </c>
      <c r="D734" s="78" t="s">
        <v>2573</v>
      </c>
      <c r="E734" s="78" t="s">
        <v>2574</v>
      </c>
    </row>
    <row r="735" ht="28.5" customHeight="1">
      <c r="A735" s="81">
        <v>-1094.0</v>
      </c>
      <c r="B735" s="77" t="s">
        <v>2575</v>
      </c>
      <c r="C735" s="77" t="s">
        <v>2576</v>
      </c>
      <c r="D735" s="78" t="s">
        <v>2577</v>
      </c>
      <c r="E735" s="78" t="s">
        <v>2578</v>
      </c>
    </row>
    <row r="736" ht="28.5" customHeight="1">
      <c r="A736" s="81">
        <v>-1095.0</v>
      </c>
      <c r="B736" s="77" t="s">
        <v>2579</v>
      </c>
      <c r="C736" s="77" t="s">
        <v>2580</v>
      </c>
      <c r="D736" s="78" t="s">
        <v>2581</v>
      </c>
      <c r="E736" s="78" t="s">
        <v>2582</v>
      </c>
    </row>
    <row r="737" ht="28.5" customHeight="1">
      <c r="A737" s="81">
        <v>-1096.0</v>
      </c>
      <c r="B737" s="77" t="s">
        <v>2583</v>
      </c>
      <c r="C737" s="77" t="s">
        <v>2584</v>
      </c>
      <c r="D737" s="78" t="s">
        <v>2585</v>
      </c>
      <c r="E737" s="78" t="s">
        <v>2586</v>
      </c>
    </row>
    <row r="738" ht="28.5" customHeight="1">
      <c r="A738" s="81">
        <v>-1097.0</v>
      </c>
      <c r="B738" s="83" t="s">
        <v>2587</v>
      </c>
      <c r="C738" s="83" t="s">
        <v>2588</v>
      </c>
      <c r="D738" s="82" t="s">
        <v>2589</v>
      </c>
      <c r="E738" s="82" t="s">
        <v>2590</v>
      </c>
    </row>
    <row r="739" ht="28.5" customHeight="1">
      <c r="A739" s="80">
        <v>-1098.0</v>
      </c>
      <c r="B739" s="77" t="s">
        <v>2591</v>
      </c>
      <c r="C739" s="77" t="s">
        <v>2592</v>
      </c>
      <c r="D739" s="78" t="s">
        <v>2593</v>
      </c>
      <c r="E739" s="78" t="s">
        <v>2594</v>
      </c>
    </row>
    <row r="740" ht="28.5" customHeight="1">
      <c r="A740" s="81">
        <v>-1099.0</v>
      </c>
      <c r="B740" s="77" t="s">
        <v>2595</v>
      </c>
      <c r="C740" s="77" t="s">
        <v>2596</v>
      </c>
      <c r="D740" s="78" t="s">
        <v>2597</v>
      </c>
      <c r="E740" s="78" t="s">
        <v>2598</v>
      </c>
    </row>
    <row r="741" ht="28.5" customHeight="1">
      <c r="A741" s="81">
        <v>-1100.0</v>
      </c>
      <c r="B741" s="77" t="s">
        <v>2599</v>
      </c>
      <c r="C741" s="77" t="s">
        <v>2600</v>
      </c>
      <c r="D741" s="78" t="s">
        <v>2601</v>
      </c>
      <c r="E741" s="78" t="s">
        <v>2602</v>
      </c>
    </row>
    <row r="742" ht="28.5" customHeight="1">
      <c r="A742" s="81">
        <v>-1101.0</v>
      </c>
      <c r="B742" s="77" t="s">
        <v>2603</v>
      </c>
      <c r="C742" s="77" t="s">
        <v>2604</v>
      </c>
      <c r="D742" s="78" t="s">
        <v>2605</v>
      </c>
      <c r="E742" s="78" t="s">
        <v>2606</v>
      </c>
    </row>
    <row r="743" ht="28.5" customHeight="1">
      <c r="A743" s="81">
        <v>-1102.0</v>
      </c>
      <c r="B743" s="77" t="s">
        <v>2607</v>
      </c>
      <c r="C743" s="77" t="s">
        <v>2608</v>
      </c>
      <c r="D743" s="78" t="s">
        <v>2609</v>
      </c>
      <c r="E743" s="78" t="s">
        <v>2610</v>
      </c>
    </row>
    <row r="744" ht="28.5" customHeight="1">
      <c r="A744" s="80">
        <v>-1103.0</v>
      </c>
      <c r="B744" s="77" t="s">
        <v>2611</v>
      </c>
      <c r="C744" s="77" t="s">
        <v>2612</v>
      </c>
      <c r="D744" s="78" t="s">
        <v>2613</v>
      </c>
      <c r="E744" s="78" t="s">
        <v>2614</v>
      </c>
    </row>
    <row r="745" ht="28.5" customHeight="1">
      <c r="A745" s="81">
        <v>-1104.0</v>
      </c>
      <c r="B745" s="77" t="s">
        <v>2615</v>
      </c>
      <c r="C745" s="77" t="s">
        <v>2616</v>
      </c>
      <c r="D745" s="78" t="s">
        <v>2617</v>
      </c>
      <c r="E745" s="78" t="s">
        <v>2618</v>
      </c>
    </row>
    <row r="746" ht="28.5" customHeight="1">
      <c r="A746" s="81">
        <v>-1105.0</v>
      </c>
      <c r="B746" s="77" t="s">
        <v>2619</v>
      </c>
      <c r="C746" s="77" t="s">
        <v>2620</v>
      </c>
      <c r="D746" s="78" t="s">
        <v>2621</v>
      </c>
      <c r="E746" s="78" t="s">
        <v>2622</v>
      </c>
    </row>
    <row r="747" ht="28.5" customHeight="1">
      <c r="A747" s="81">
        <v>-1106.0</v>
      </c>
      <c r="B747" s="77" t="s">
        <v>2623</v>
      </c>
      <c r="C747" s="77" t="s">
        <v>2624</v>
      </c>
      <c r="D747" s="78" t="s">
        <v>2625</v>
      </c>
      <c r="E747" s="78" t="s">
        <v>2626</v>
      </c>
    </row>
    <row r="748" ht="28.5" customHeight="1">
      <c r="A748" s="81">
        <v>-1107.0</v>
      </c>
      <c r="B748" s="77" t="s">
        <v>2627</v>
      </c>
      <c r="C748" s="77" t="s">
        <v>2628</v>
      </c>
      <c r="D748" s="78" t="s">
        <v>2629</v>
      </c>
      <c r="E748" s="78" t="s">
        <v>2630</v>
      </c>
    </row>
    <row r="749" ht="28.5" customHeight="1">
      <c r="A749" s="80">
        <v>-1108.0</v>
      </c>
      <c r="B749" s="77" t="s">
        <v>2631</v>
      </c>
      <c r="C749" s="77" t="s">
        <v>2632</v>
      </c>
      <c r="D749" s="78" t="s">
        <v>2633</v>
      </c>
      <c r="E749" s="78" t="s">
        <v>2634</v>
      </c>
    </row>
    <row r="750" ht="28.5" customHeight="1">
      <c r="A750" s="81">
        <v>-1109.0</v>
      </c>
      <c r="B750" s="77" t="s">
        <v>2635</v>
      </c>
      <c r="C750" s="77" t="s">
        <v>2636</v>
      </c>
      <c r="D750" s="78" t="s">
        <v>2637</v>
      </c>
      <c r="E750" s="78" t="s">
        <v>2638</v>
      </c>
    </row>
    <row r="751" ht="28.5" customHeight="1">
      <c r="A751" s="81">
        <v>-1110.0</v>
      </c>
      <c r="B751" s="77" t="s">
        <v>2639</v>
      </c>
      <c r="C751" s="77" t="s">
        <v>2640</v>
      </c>
      <c r="D751" s="78" t="s">
        <v>2641</v>
      </c>
      <c r="E751" s="78" t="s">
        <v>2642</v>
      </c>
    </row>
    <row r="752" ht="28.5" customHeight="1">
      <c r="A752" s="81">
        <v>-1111.0</v>
      </c>
      <c r="B752" s="77" t="s">
        <v>2643</v>
      </c>
      <c r="C752" s="77" t="s">
        <v>2644</v>
      </c>
      <c r="D752" s="78" t="s">
        <v>2645</v>
      </c>
      <c r="E752" s="78" t="s">
        <v>2646</v>
      </c>
    </row>
    <row r="753" ht="28.5" customHeight="1">
      <c r="A753" s="81">
        <v>-1112.0</v>
      </c>
      <c r="B753" s="77" t="s">
        <v>2647</v>
      </c>
      <c r="C753" s="77" t="s">
        <v>2648</v>
      </c>
      <c r="D753" s="78" t="s">
        <v>2649</v>
      </c>
      <c r="E753" s="78" t="s">
        <v>2650</v>
      </c>
    </row>
    <row r="754" ht="28.5" customHeight="1">
      <c r="A754" s="80">
        <v>-1113.0</v>
      </c>
      <c r="B754" s="77" t="s">
        <v>2651</v>
      </c>
      <c r="C754" s="77" t="s">
        <v>2652</v>
      </c>
      <c r="D754" s="78" t="s">
        <v>2653</v>
      </c>
      <c r="E754" s="78" t="s">
        <v>2654</v>
      </c>
    </row>
    <row r="755" ht="28.5" customHeight="1">
      <c r="A755" s="81">
        <v>-1114.0</v>
      </c>
      <c r="B755" s="77" t="s">
        <v>2655</v>
      </c>
      <c r="C755" s="77" t="s">
        <v>2656</v>
      </c>
      <c r="D755" s="78" t="s">
        <v>2657</v>
      </c>
      <c r="E755" s="78" t="s">
        <v>2658</v>
      </c>
    </row>
    <row r="756" ht="28.5" customHeight="1">
      <c r="A756" s="81">
        <v>-1115.0</v>
      </c>
      <c r="B756" s="77" t="s">
        <v>2659</v>
      </c>
      <c r="C756" s="77" t="s">
        <v>2660</v>
      </c>
      <c r="D756" s="78" t="s">
        <v>2661</v>
      </c>
      <c r="E756" s="78" t="s">
        <v>2662</v>
      </c>
    </row>
    <row r="757" ht="28.5" customHeight="1">
      <c r="A757" s="81">
        <v>-1116.0</v>
      </c>
      <c r="B757" s="77" t="s">
        <v>2663</v>
      </c>
      <c r="C757" s="77" t="s">
        <v>2664</v>
      </c>
      <c r="D757" s="78" t="s">
        <v>2665</v>
      </c>
      <c r="E757" s="78" t="s">
        <v>2666</v>
      </c>
    </row>
    <row r="758" ht="28.5" customHeight="1">
      <c r="A758" s="81">
        <v>-1117.0</v>
      </c>
      <c r="B758" s="77" t="s">
        <v>2667</v>
      </c>
      <c r="C758" s="77" t="s">
        <v>2668</v>
      </c>
      <c r="D758" s="78" t="s">
        <v>2669</v>
      </c>
      <c r="E758" s="78" t="s">
        <v>2670</v>
      </c>
    </row>
    <row r="759" ht="28.5" customHeight="1">
      <c r="A759" s="80">
        <v>-1118.0</v>
      </c>
      <c r="B759" s="77" t="s">
        <v>2671</v>
      </c>
      <c r="C759" s="77" t="s">
        <v>2672</v>
      </c>
      <c r="D759" s="78" t="s">
        <v>2673</v>
      </c>
      <c r="E759" s="78" t="s">
        <v>2674</v>
      </c>
    </row>
    <row r="760" ht="28.5" customHeight="1">
      <c r="A760" s="81">
        <v>-1119.0</v>
      </c>
      <c r="B760" s="77" t="s">
        <v>2675</v>
      </c>
      <c r="C760" s="77" t="s">
        <v>2676</v>
      </c>
      <c r="D760" s="78" t="s">
        <v>2677</v>
      </c>
      <c r="E760" s="78" t="s">
        <v>2678</v>
      </c>
    </row>
    <row r="761" ht="28.5" customHeight="1">
      <c r="A761" s="81">
        <v>-1120.0</v>
      </c>
      <c r="B761" s="77" t="s">
        <v>2679</v>
      </c>
      <c r="C761" s="77" t="s">
        <v>2680</v>
      </c>
      <c r="D761" s="78" t="s">
        <v>2681</v>
      </c>
      <c r="E761" s="78" t="s">
        <v>2682</v>
      </c>
    </row>
    <row r="762" ht="28.5" customHeight="1">
      <c r="A762" s="81">
        <v>-1121.0</v>
      </c>
      <c r="B762" s="77" t="s">
        <v>2683</v>
      </c>
      <c r="C762" s="77" t="s">
        <v>2684</v>
      </c>
      <c r="D762" s="78" t="s">
        <v>2685</v>
      </c>
      <c r="E762" s="78" t="s">
        <v>2686</v>
      </c>
    </row>
    <row r="763" ht="28.5" customHeight="1">
      <c r="A763" s="81">
        <v>-1122.0</v>
      </c>
      <c r="B763" s="77" t="s">
        <v>2687</v>
      </c>
      <c r="C763" s="77" t="s">
        <v>2688</v>
      </c>
      <c r="D763" s="78" t="s">
        <v>2689</v>
      </c>
      <c r="E763" s="78" t="s">
        <v>2690</v>
      </c>
    </row>
    <row r="764" ht="28.5" customHeight="1">
      <c r="A764" s="80">
        <v>-1123.0</v>
      </c>
      <c r="B764" s="77" t="s">
        <v>2691</v>
      </c>
      <c r="C764" s="77" t="s">
        <v>2692</v>
      </c>
      <c r="D764" s="78" t="s">
        <v>2693</v>
      </c>
      <c r="E764" s="78" t="s">
        <v>2694</v>
      </c>
    </row>
    <row r="765" ht="28.5" customHeight="1">
      <c r="A765" s="81">
        <v>-1124.0</v>
      </c>
      <c r="B765" s="77" t="s">
        <v>2695</v>
      </c>
      <c r="C765" s="77" t="s">
        <v>2696</v>
      </c>
      <c r="D765" s="78" t="s">
        <v>2697</v>
      </c>
      <c r="E765" s="78" t="s">
        <v>2698</v>
      </c>
    </row>
    <row r="766" ht="28.5" customHeight="1">
      <c r="A766" s="81">
        <v>-1125.0</v>
      </c>
      <c r="B766" s="77" t="s">
        <v>2699</v>
      </c>
      <c r="C766" s="77" t="s">
        <v>2700</v>
      </c>
      <c r="D766" s="78" t="s">
        <v>2701</v>
      </c>
      <c r="E766" s="78" t="s">
        <v>2702</v>
      </c>
    </row>
    <row r="767" ht="28.5" customHeight="1">
      <c r="A767" s="81">
        <v>-1126.0</v>
      </c>
      <c r="B767" s="77" t="s">
        <v>2703</v>
      </c>
      <c r="C767" s="77" t="s">
        <v>2704</v>
      </c>
      <c r="D767" s="78" t="s">
        <v>2705</v>
      </c>
      <c r="E767" s="78" t="s">
        <v>2706</v>
      </c>
    </row>
    <row r="768" ht="28.5" customHeight="1">
      <c r="A768" s="81">
        <v>-1127.0</v>
      </c>
      <c r="B768" s="77" t="s">
        <v>2707</v>
      </c>
      <c r="C768" s="77" t="s">
        <v>2708</v>
      </c>
      <c r="D768" s="78" t="s">
        <v>2709</v>
      </c>
      <c r="E768" s="78" t="s">
        <v>2710</v>
      </c>
    </row>
    <row r="769" ht="28.5" customHeight="1">
      <c r="A769" s="80">
        <v>-1128.0</v>
      </c>
      <c r="B769" s="77" t="s">
        <v>2711</v>
      </c>
      <c r="C769" s="77" t="s">
        <v>2712</v>
      </c>
      <c r="D769" s="78" t="s">
        <v>2713</v>
      </c>
      <c r="E769" s="78" t="s">
        <v>2714</v>
      </c>
    </row>
    <row r="770" ht="28.5" customHeight="1">
      <c r="A770" s="81">
        <v>-1129.0</v>
      </c>
      <c r="B770" s="77" t="s">
        <v>2715</v>
      </c>
      <c r="C770" s="77" t="s">
        <v>2716</v>
      </c>
      <c r="D770" s="78" t="s">
        <v>2717</v>
      </c>
      <c r="E770" s="78" t="s">
        <v>2718</v>
      </c>
    </row>
    <row r="771" ht="28.5" customHeight="1">
      <c r="A771" s="81">
        <v>-1130.0</v>
      </c>
      <c r="B771" s="77" t="s">
        <v>2719</v>
      </c>
      <c r="C771" s="77" t="s">
        <v>2720</v>
      </c>
      <c r="D771" s="78" t="s">
        <v>2721</v>
      </c>
      <c r="E771" s="78" t="s">
        <v>2722</v>
      </c>
    </row>
    <row r="772" ht="28.5" customHeight="1">
      <c r="A772" s="81">
        <v>-1131.0</v>
      </c>
      <c r="B772" s="77" t="s">
        <v>2723</v>
      </c>
      <c r="C772" s="77" t="s">
        <v>2724</v>
      </c>
      <c r="D772" s="78" t="s">
        <v>2725</v>
      </c>
      <c r="E772" s="78" t="s">
        <v>2726</v>
      </c>
    </row>
    <row r="773" ht="28.5" customHeight="1">
      <c r="A773" s="81">
        <v>-1132.0</v>
      </c>
      <c r="B773" s="77" t="s">
        <v>2727</v>
      </c>
      <c r="C773" s="77" t="s">
        <v>2728</v>
      </c>
      <c r="D773" s="78" t="s">
        <v>2729</v>
      </c>
      <c r="E773" s="78" t="s">
        <v>2730</v>
      </c>
    </row>
    <row r="774" ht="28.5" customHeight="1">
      <c r="A774" s="80">
        <v>-1133.0</v>
      </c>
      <c r="B774" s="77" t="s">
        <v>2731</v>
      </c>
      <c r="C774" s="77" t="s">
        <v>2732</v>
      </c>
      <c r="D774" s="78" t="s">
        <v>2733</v>
      </c>
      <c r="E774" s="78" t="s">
        <v>2734</v>
      </c>
    </row>
    <row r="775" ht="28.5" customHeight="1">
      <c r="A775" s="81">
        <v>-1134.0</v>
      </c>
      <c r="B775" s="77" t="s">
        <v>2735</v>
      </c>
      <c r="C775" s="77" t="s">
        <v>2736</v>
      </c>
      <c r="D775" s="78" t="s">
        <v>2737</v>
      </c>
      <c r="E775" s="78" t="s">
        <v>2738</v>
      </c>
    </row>
    <row r="776" ht="28.5" customHeight="1">
      <c r="A776" s="81">
        <v>-1135.0</v>
      </c>
      <c r="B776" s="77" t="s">
        <v>2739</v>
      </c>
      <c r="C776" s="77" t="s">
        <v>2740</v>
      </c>
      <c r="D776" s="78" t="s">
        <v>2741</v>
      </c>
      <c r="E776" s="78" t="s">
        <v>2742</v>
      </c>
    </row>
    <row r="777" ht="28.5" customHeight="1">
      <c r="A777" s="81">
        <v>-1136.0</v>
      </c>
      <c r="B777" s="77" t="s">
        <v>2743</v>
      </c>
      <c r="C777" s="77" t="s">
        <v>2744</v>
      </c>
      <c r="D777" s="78" t="s">
        <v>2745</v>
      </c>
      <c r="E777" s="78" t="s">
        <v>2746</v>
      </c>
    </row>
    <row r="778" ht="28.5" customHeight="1">
      <c r="A778" s="81">
        <v>-1137.0</v>
      </c>
      <c r="B778" s="77" t="s">
        <v>2747</v>
      </c>
      <c r="C778" s="77" t="s">
        <v>2748</v>
      </c>
      <c r="D778" s="78" t="s">
        <v>2749</v>
      </c>
      <c r="E778" s="78" t="s">
        <v>2750</v>
      </c>
    </row>
    <row r="779" ht="28.5" customHeight="1">
      <c r="A779" s="80">
        <v>-1138.0</v>
      </c>
      <c r="B779" s="77" t="s">
        <v>2751</v>
      </c>
      <c r="C779" s="77" t="s">
        <v>2752</v>
      </c>
      <c r="D779" s="78" t="s">
        <v>2753</v>
      </c>
      <c r="E779" s="78" t="s">
        <v>2754</v>
      </c>
    </row>
    <row r="780" ht="28.5" customHeight="1">
      <c r="A780" s="81">
        <v>-1139.0</v>
      </c>
      <c r="B780" s="77" t="s">
        <v>2755</v>
      </c>
      <c r="C780" s="77" t="s">
        <v>2756</v>
      </c>
      <c r="D780" s="78" t="s">
        <v>2757</v>
      </c>
      <c r="E780" s="78" t="s">
        <v>2758</v>
      </c>
    </row>
    <row r="781" ht="28.5" customHeight="1">
      <c r="A781" s="81">
        <v>-1140.0</v>
      </c>
      <c r="B781" s="77" t="s">
        <v>2759</v>
      </c>
      <c r="C781" s="77" t="s">
        <v>2760</v>
      </c>
      <c r="D781" s="78" t="s">
        <v>2761</v>
      </c>
      <c r="E781" s="78" t="s">
        <v>2762</v>
      </c>
    </row>
    <row r="782" ht="28.5" customHeight="1">
      <c r="A782" s="81">
        <v>-1141.0</v>
      </c>
      <c r="B782" s="77" t="s">
        <v>2763</v>
      </c>
      <c r="C782" s="77" t="s">
        <v>2764</v>
      </c>
      <c r="D782" s="78" t="s">
        <v>2765</v>
      </c>
      <c r="E782" s="78" t="s">
        <v>2766</v>
      </c>
    </row>
    <row r="783" ht="28.5" customHeight="1">
      <c r="A783" s="81">
        <v>-1142.0</v>
      </c>
      <c r="B783" s="77" t="s">
        <v>2767</v>
      </c>
      <c r="C783" s="77" t="s">
        <v>2768</v>
      </c>
      <c r="D783" s="78" t="s">
        <v>2769</v>
      </c>
      <c r="E783" s="78" t="s">
        <v>2770</v>
      </c>
    </row>
    <row r="784" ht="28.5" customHeight="1">
      <c r="A784" s="80">
        <v>-1143.0</v>
      </c>
      <c r="B784" s="77" t="s">
        <v>2771</v>
      </c>
      <c r="C784" s="77" t="s">
        <v>2772</v>
      </c>
      <c r="D784" s="82" t="s">
        <v>2773</v>
      </c>
      <c r="E784" s="78" t="s">
        <v>2774</v>
      </c>
    </row>
    <row r="785" ht="28.5" customHeight="1">
      <c r="A785" s="81">
        <v>-1144.0</v>
      </c>
      <c r="B785" s="77" t="s">
        <v>2775</v>
      </c>
      <c r="C785" s="77" t="s">
        <v>2776</v>
      </c>
      <c r="D785" s="78" t="s">
        <v>2777</v>
      </c>
      <c r="E785" s="78" t="s">
        <v>2778</v>
      </c>
    </row>
    <row r="786" ht="28.5" customHeight="1">
      <c r="A786" s="81">
        <v>-1145.0</v>
      </c>
      <c r="B786" s="77" t="s">
        <v>2779</v>
      </c>
      <c r="C786" s="77" t="s">
        <v>2780</v>
      </c>
      <c r="D786" s="78" t="s">
        <v>2781</v>
      </c>
      <c r="E786" s="78" t="s">
        <v>2782</v>
      </c>
    </row>
    <row r="787" ht="28.5" customHeight="1">
      <c r="A787" s="81">
        <v>-1146.0</v>
      </c>
      <c r="B787" s="77" t="s">
        <v>2783</v>
      </c>
      <c r="C787" s="77" t="s">
        <v>2784</v>
      </c>
      <c r="D787" s="78" t="s">
        <v>2785</v>
      </c>
      <c r="E787" s="78" t="s">
        <v>2786</v>
      </c>
    </row>
    <row r="788" ht="28.5" customHeight="1">
      <c r="A788" s="81">
        <v>-1147.0</v>
      </c>
      <c r="B788" s="77" t="s">
        <v>2787</v>
      </c>
      <c r="C788" s="77" t="s">
        <v>2788</v>
      </c>
      <c r="D788" s="78" t="s">
        <v>2789</v>
      </c>
      <c r="E788" s="78" t="s">
        <v>2790</v>
      </c>
    </row>
    <row r="789" ht="28.5" customHeight="1">
      <c r="A789" s="80">
        <v>-1148.0</v>
      </c>
      <c r="B789" s="83" t="s">
        <v>2791</v>
      </c>
      <c r="C789" s="83" t="s">
        <v>2792</v>
      </c>
      <c r="D789" s="82" t="s">
        <v>2793</v>
      </c>
      <c r="E789" s="82" t="s">
        <v>2794</v>
      </c>
    </row>
    <row r="790" ht="28.5" customHeight="1">
      <c r="A790" s="77">
        <v>-999.0</v>
      </c>
      <c r="B790" s="77" t="s">
        <v>2795</v>
      </c>
      <c r="C790" s="77" t="s">
        <v>2796</v>
      </c>
      <c r="D790" s="78" t="s">
        <v>2797</v>
      </c>
      <c r="E790" s="78" t="s">
        <v>2798</v>
      </c>
    </row>
    <row r="791" ht="28.5" customHeight="1">
      <c r="A791" s="77">
        <v>-998.0</v>
      </c>
      <c r="B791" s="77" t="s">
        <v>2799</v>
      </c>
      <c r="C791" s="77" t="s">
        <v>2800</v>
      </c>
      <c r="D791" s="78" t="s">
        <v>2801</v>
      </c>
      <c r="E791" s="78" t="s">
        <v>2802</v>
      </c>
    </row>
    <row r="792" ht="28.5" customHeight="1">
      <c r="A792" s="77">
        <v>-997.0</v>
      </c>
      <c r="B792" s="77" t="s">
        <v>2803</v>
      </c>
      <c r="C792" s="77" t="s">
        <v>2804</v>
      </c>
      <c r="D792" s="78" t="s">
        <v>2805</v>
      </c>
      <c r="E792" s="78" t="s">
        <v>2806</v>
      </c>
    </row>
    <row r="793" ht="28.5" customHeight="1">
      <c r="A793" s="77">
        <v>-996.0</v>
      </c>
      <c r="B793" s="79" t="s">
        <v>2807</v>
      </c>
      <c r="C793" s="77" t="s">
        <v>2808</v>
      </c>
      <c r="D793" s="78" t="s">
        <v>2809</v>
      </c>
      <c r="E793" s="78" t="s">
        <v>2810</v>
      </c>
    </row>
    <row r="794" ht="28.5" customHeight="1">
      <c r="A794" s="77">
        <v>-995.0</v>
      </c>
      <c r="B794" s="77" t="s">
        <v>2811</v>
      </c>
      <c r="C794" s="77" t="s">
        <v>2812</v>
      </c>
      <c r="D794" s="78" t="s">
        <v>2813</v>
      </c>
      <c r="E794" s="78" t="s">
        <v>2814</v>
      </c>
    </row>
    <row r="795" ht="28.5" customHeight="1">
      <c r="A795" s="77">
        <v>-994.0</v>
      </c>
      <c r="B795" s="77" t="s">
        <v>2815</v>
      </c>
      <c r="C795" s="77" t="s">
        <v>2816</v>
      </c>
      <c r="D795" s="78" t="s">
        <v>2817</v>
      </c>
      <c r="E795" s="78" t="s">
        <v>2818</v>
      </c>
    </row>
    <row r="796" ht="28.5" customHeight="1">
      <c r="A796" s="77">
        <v>-993.0</v>
      </c>
      <c r="B796" s="77" t="s">
        <v>2819</v>
      </c>
      <c r="C796" s="77" t="s">
        <v>2820</v>
      </c>
      <c r="D796" s="78" t="s">
        <v>2821</v>
      </c>
      <c r="E796" s="78" t="s">
        <v>2822</v>
      </c>
    </row>
    <row r="797" ht="28.5" customHeight="1">
      <c r="A797" s="77">
        <v>-992.0</v>
      </c>
      <c r="B797" s="77" t="s">
        <v>2823</v>
      </c>
      <c r="C797" s="77" t="s">
        <v>2824</v>
      </c>
      <c r="D797" s="78" t="s">
        <v>2825</v>
      </c>
      <c r="E797" s="78" t="s">
        <v>2826</v>
      </c>
    </row>
    <row r="798" ht="28.5" customHeight="1">
      <c r="A798" s="77">
        <v>-991.0</v>
      </c>
      <c r="B798" s="77" t="s">
        <v>2827</v>
      </c>
      <c r="C798" s="77" t="s">
        <v>2828</v>
      </c>
      <c r="D798" s="78" t="s">
        <v>2829</v>
      </c>
      <c r="E798" s="78" t="s">
        <v>2830</v>
      </c>
    </row>
    <row r="799" ht="28.5" customHeight="1">
      <c r="A799" s="77">
        <v>-990.0</v>
      </c>
      <c r="B799" s="77" t="s">
        <v>2831</v>
      </c>
      <c r="C799" s="77" t="s">
        <v>2832</v>
      </c>
      <c r="D799" s="78" t="s">
        <v>2833</v>
      </c>
      <c r="E799" s="78" t="s">
        <v>2834</v>
      </c>
    </row>
    <row r="800" ht="28.5" customHeight="1">
      <c r="A800" s="77">
        <v>-989.0</v>
      </c>
      <c r="B800" s="77" t="s">
        <v>2835</v>
      </c>
      <c r="C800" s="77" t="s">
        <v>2836</v>
      </c>
      <c r="D800" s="78" t="s">
        <v>2837</v>
      </c>
      <c r="E800" s="78" t="s">
        <v>2838</v>
      </c>
    </row>
    <row r="801" ht="28.5" customHeight="1">
      <c r="A801" s="77">
        <v>-988.0</v>
      </c>
      <c r="B801" s="77" t="s">
        <v>2839</v>
      </c>
      <c r="C801" s="77" t="s">
        <v>2840</v>
      </c>
      <c r="D801" s="78" t="s">
        <v>2841</v>
      </c>
      <c r="E801" s="78" t="s">
        <v>2842</v>
      </c>
    </row>
    <row r="802" ht="28.5" customHeight="1">
      <c r="A802" s="77">
        <v>-987.0</v>
      </c>
      <c r="B802" s="77" t="s">
        <v>2843</v>
      </c>
      <c r="C802" s="77" t="s">
        <v>2844</v>
      </c>
      <c r="D802" s="78" t="s">
        <v>2845</v>
      </c>
      <c r="E802" s="78" t="s">
        <v>2846</v>
      </c>
    </row>
    <row r="803" ht="28.5" customHeight="1">
      <c r="A803" s="77">
        <v>-986.0</v>
      </c>
      <c r="B803" s="77" t="s">
        <v>2847</v>
      </c>
      <c r="C803" s="77" t="s">
        <v>2848</v>
      </c>
      <c r="D803" s="78" t="s">
        <v>2849</v>
      </c>
      <c r="E803" s="78" t="s">
        <v>2850</v>
      </c>
    </row>
    <row r="804" ht="28.5" customHeight="1">
      <c r="A804" s="77">
        <v>-985.0</v>
      </c>
      <c r="B804" s="77" t="s">
        <v>2851</v>
      </c>
      <c r="C804" s="77" t="s">
        <v>2852</v>
      </c>
      <c r="D804" s="78" t="s">
        <v>2853</v>
      </c>
      <c r="E804" s="78" t="s">
        <v>2854</v>
      </c>
    </row>
    <row r="805" ht="28.5" customHeight="1">
      <c r="A805" s="77">
        <v>-984.0</v>
      </c>
      <c r="B805" s="77" t="s">
        <v>2855</v>
      </c>
      <c r="C805" s="77" t="s">
        <v>2856</v>
      </c>
      <c r="D805" s="78" t="s">
        <v>2857</v>
      </c>
      <c r="E805" s="78" t="s">
        <v>2858</v>
      </c>
    </row>
    <row r="806" ht="28.5" customHeight="1">
      <c r="A806" s="77">
        <v>-983.0</v>
      </c>
      <c r="B806" s="77" t="s">
        <v>2859</v>
      </c>
      <c r="C806" s="77" t="s">
        <v>2860</v>
      </c>
      <c r="D806" s="78" t="s">
        <v>2861</v>
      </c>
      <c r="E806" s="78" t="s">
        <v>2862</v>
      </c>
    </row>
    <row r="807" ht="28.5" customHeight="1">
      <c r="A807" s="77">
        <v>-982.0</v>
      </c>
      <c r="B807" s="77" t="s">
        <v>2863</v>
      </c>
      <c r="C807" s="77" t="s">
        <v>2864</v>
      </c>
      <c r="D807" s="78" t="s">
        <v>2865</v>
      </c>
      <c r="E807" s="78" t="s">
        <v>2866</v>
      </c>
    </row>
    <row r="808" ht="28.5" customHeight="1">
      <c r="A808" s="77">
        <v>-981.0</v>
      </c>
      <c r="B808" s="77" t="s">
        <v>2867</v>
      </c>
      <c r="C808" s="77" t="s">
        <v>2868</v>
      </c>
      <c r="D808" s="78" t="s">
        <v>2869</v>
      </c>
      <c r="E808" s="78" t="s">
        <v>2870</v>
      </c>
    </row>
    <row r="809" ht="28.5" customHeight="1">
      <c r="A809" s="77">
        <v>-980.0</v>
      </c>
      <c r="B809" s="77" t="s">
        <v>2871</v>
      </c>
      <c r="C809" s="77" t="s">
        <v>2872</v>
      </c>
      <c r="D809" s="78" t="s">
        <v>2873</v>
      </c>
      <c r="E809" s="78" t="s">
        <v>2874</v>
      </c>
    </row>
    <row r="810" ht="28.5" customHeight="1">
      <c r="A810" s="77">
        <v>-979.0</v>
      </c>
      <c r="B810" s="77" t="s">
        <v>2875</v>
      </c>
      <c r="C810" s="77" t="s">
        <v>2876</v>
      </c>
      <c r="D810" s="78" t="s">
        <v>2877</v>
      </c>
      <c r="E810" s="78" t="s">
        <v>2878</v>
      </c>
    </row>
    <row r="811" ht="28.5" customHeight="1">
      <c r="A811" s="77">
        <v>-978.0</v>
      </c>
      <c r="B811" s="77" t="s">
        <v>2879</v>
      </c>
      <c r="C811" s="77" t="s">
        <v>2880</v>
      </c>
      <c r="D811" s="78" t="s">
        <v>2881</v>
      </c>
      <c r="E811" s="78" t="s">
        <v>2882</v>
      </c>
    </row>
    <row r="812" ht="28.5" customHeight="1">
      <c r="A812" s="77">
        <v>-977.0</v>
      </c>
      <c r="B812" s="77" t="s">
        <v>2883</v>
      </c>
      <c r="C812" s="77" t="s">
        <v>2884</v>
      </c>
      <c r="D812" s="78" t="s">
        <v>2885</v>
      </c>
      <c r="E812" s="78" t="s">
        <v>2886</v>
      </c>
    </row>
    <row r="813" ht="28.5" customHeight="1">
      <c r="A813" s="77">
        <v>-976.0</v>
      </c>
      <c r="B813" s="77" t="s">
        <v>2887</v>
      </c>
      <c r="C813" s="77" t="s">
        <v>2888</v>
      </c>
      <c r="D813" s="78" t="s">
        <v>2889</v>
      </c>
      <c r="E813" s="78" t="s">
        <v>2890</v>
      </c>
    </row>
    <row r="814" ht="28.5" customHeight="1">
      <c r="A814" s="77">
        <v>-975.0</v>
      </c>
      <c r="B814" s="77" t="s">
        <v>2891</v>
      </c>
      <c r="C814" s="77" t="s">
        <v>2892</v>
      </c>
      <c r="D814" s="78" t="s">
        <v>2893</v>
      </c>
      <c r="E814" s="78" t="s">
        <v>2894</v>
      </c>
    </row>
    <row r="815" ht="28.5" customHeight="1">
      <c r="A815" s="77">
        <v>-974.0</v>
      </c>
      <c r="B815" s="77" t="s">
        <v>2895</v>
      </c>
      <c r="C815" s="77" t="s">
        <v>2896</v>
      </c>
      <c r="D815" s="78" t="s">
        <v>2897</v>
      </c>
      <c r="E815" s="78" t="s">
        <v>2898</v>
      </c>
    </row>
    <row r="816" ht="28.5" customHeight="1">
      <c r="A816" s="77">
        <v>-973.0</v>
      </c>
      <c r="B816" s="77" t="s">
        <v>2899</v>
      </c>
      <c r="C816" s="77" t="s">
        <v>2900</v>
      </c>
      <c r="D816" s="78" t="s">
        <v>2901</v>
      </c>
      <c r="E816" s="78" t="s">
        <v>2902</v>
      </c>
    </row>
    <row r="817" ht="28.5" customHeight="1">
      <c r="A817" s="77">
        <v>-972.0</v>
      </c>
      <c r="B817" s="77" t="s">
        <v>2903</v>
      </c>
      <c r="C817" s="77" t="s">
        <v>2904</v>
      </c>
      <c r="D817" s="78" t="s">
        <v>2905</v>
      </c>
      <c r="E817" s="78" t="s">
        <v>2906</v>
      </c>
    </row>
    <row r="818" ht="28.5" customHeight="1">
      <c r="A818" s="77">
        <v>-971.0</v>
      </c>
      <c r="B818" s="77" t="s">
        <v>2907</v>
      </c>
      <c r="C818" s="77" t="s">
        <v>2908</v>
      </c>
      <c r="D818" s="78" t="s">
        <v>2909</v>
      </c>
      <c r="E818" s="78" t="s">
        <v>2910</v>
      </c>
    </row>
    <row r="819" ht="28.5" customHeight="1">
      <c r="A819" s="77">
        <v>-970.0</v>
      </c>
      <c r="B819" s="77" t="s">
        <v>2911</v>
      </c>
      <c r="C819" s="77" t="s">
        <v>2912</v>
      </c>
      <c r="D819" s="78" t="s">
        <v>2913</v>
      </c>
      <c r="E819" s="78" t="s">
        <v>2914</v>
      </c>
    </row>
    <row r="820" ht="28.5" customHeight="1">
      <c r="A820" s="77">
        <v>-969.0</v>
      </c>
      <c r="B820" s="77" t="s">
        <v>2915</v>
      </c>
      <c r="C820" s="77" t="s">
        <v>2916</v>
      </c>
      <c r="D820" s="78" t="s">
        <v>2917</v>
      </c>
      <c r="E820" s="78" t="s">
        <v>2918</v>
      </c>
    </row>
    <row r="821" ht="28.5" customHeight="1">
      <c r="A821" s="77">
        <v>-968.0</v>
      </c>
      <c r="B821" s="77" t="s">
        <v>2919</v>
      </c>
      <c r="C821" s="77" t="s">
        <v>2920</v>
      </c>
      <c r="D821" s="78" t="s">
        <v>2921</v>
      </c>
      <c r="E821" s="78" t="s">
        <v>2922</v>
      </c>
    </row>
    <row r="822" ht="28.5" customHeight="1">
      <c r="A822" s="77">
        <v>-967.0</v>
      </c>
      <c r="B822" s="77" t="s">
        <v>2923</v>
      </c>
      <c r="C822" s="77" t="s">
        <v>2924</v>
      </c>
      <c r="D822" s="78" t="s">
        <v>2925</v>
      </c>
      <c r="E822" s="78" t="s">
        <v>2926</v>
      </c>
    </row>
    <row r="823" ht="28.5" customHeight="1">
      <c r="A823" s="77">
        <v>-966.0</v>
      </c>
      <c r="B823" s="77" t="s">
        <v>2927</v>
      </c>
      <c r="C823" s="77" t="s">
        <v>2928</v>
      </c>
      <c r="D823" s="78" t="s">
        <v>2929</v>
      </c>
      <c r="E823" s="78" t="s">
        <v>2930</v>
      </c>
    </row>
    <row r="824" ht="28.5" customHeight="1">
      <c r="A824" s="77">
        <v>-965.0</v>
      </c>
      <c r="B824" s="77" t="s">
        <v>2931</v>
      </c>
      <c r="C824" s="77" t="s">
        <v>2932</v>
      </c>
      <c r="D824" s="78" t="s">
        <v>2933</v>
      </c>
      <c r="E824" s="78" t="s">
        <v>2934</v>
      </c>
    </row>
    <row r="825" ht="28.5" customHeight="1">
      <c r="A825" s="77">
        <v>-964.0</v>
      </c>
      <c r="B825" s="77" t="s">
        <v>2935</v>
      </c>
      <c r="C825" s="77" t="s">
        <v>2936</v>
      </c>
      <c r="D825" s="78" t="s">
        <v>2937</v>
      </c>
      <c r="E825" s="78" t="s">
        <v>2938</v>
      </c>
    </row>
    <row r="826" ht="28.5" customHeight="1">
      <c r="A826" s="77">
        <v>-963.0</v>
      </c>
      <c r="B826" s="77" t="s">
        <v>2939</v>
      </c>
      <c r="C826" s="77" t="s">
        <v>2940</v>
      </c>
      <c r="D826" s="78" t="s">
        <v>2941</v>
      </c>
      <c r="E826" s="78" t="s">
        <v>2942</v>
      </c>
    </row>
    <row r="827" ht="28.5" customHeight="1">
      <c r="A827" s="77">
        <v>-962.0</v>
      </c>
      <c r="B827" s="77" t="s">
        <v>2943</v>
      </c>
      <c r="C827" s="77" t="s">
        <v>2944</v>
      </c>
      <c r="D827" s="78" t="s">
        <v>2945</v>
      </c>
      <c r="E827" s="78" t="s">
        <v>2946</v>
      </c>
    </row>
    <row r="828" ht="28.5" customHeight="1">
      <c r="A828" s="77">
        <v>-961.0</v>
      </c>
      <c r="B828" s="77" t="s">
        <v>2947</v>
      </c>
      <c r="C828" s="77" t="s">
        <v>2948</v>
      </c>
      <c r="D828" s="78" t="s">
        <v>2949</v>
      </c>
      <c r="E828" s="78" t="s">
        <v>2950</v>
      </c>
    </row>
    <row r="829" ht="28.5" customHeight="1">
      <c r="A829" s="77">
        <v>-960.0</v>
      </c>
      <c r="B829" s="77" t="s">
        <v>2951</v>
      </c>
      <c r="C829" s="77" t="s">
        <v>2952</v>
      </c>
      <c r="D829" s="78" t="s">
        <v>2953</v>
      </c>
      <c r="E829" s="78" t="s">
        <v>2954</v>
      </c>
    </row>
    <row r="830" ht="28.5" customHeight="1">
      <c r="A830" s="77">
        <v>-959.0</v>
      </c>
      <c r="B830" s="77" t="s">
        <v>2955</v>
      </c>
      <c r="C830" s="77" t="s">
        <v>2956</v>
      </c>
      <c r="D830" s="78" t="s">
        <v>2957</v>
      </c>
      <c r="E830" s="78" t="s">
        <v>2958</v>
      </c>
    </row>
    <row r="831" ht="28.5" customHeight="1">
      <c r="A831" s="77">
        <v>-958.0</v>
      </c>
      <c r="B831" s="77" t="s">
        <v>2959</v>
      </c>
      <c r="C831" s="77" t="s">
        <v>2960</v>
      </c>
      <c r="D831" s="78" t="s">
        <v>2961</v>
      </c>
      <c r="E831" s="78" t="s">
        <v>2962</v>
      </c>
    </row>
    <row r="832" ht="28.5" customHeight="1">
      <c r="A832" s="77">
        <v>-957.0</v>
      </c>
      <c r="B832" s="77" t="s">
        <v>2963</v>
      </c>
      <c r="C832" s="77" t="s">
        <v>2964</v>
      </c>
      <c r="D832" s="78" t="s">
        <v>2965</v>
      </c>
      <c r="E832" s="78" t="s">
        <v>2966</v>
      </c>
    </row>
    <row r="833" ht="28.5" customHeight="1">
      <c r="A833" s="77">
        <v>-956.0</v>
      </c>
      <c r="B833" s="77" t="s">
        <v>2967</v>
      </c>
      <c r="C833" s="77" t="s">
        <v>2968</v>
      </c>
      <c r="D833" s="78" t="s">
        <v>2969</v>
      </c>
      <c r="E833" s="78" t="s">
        <v>2970</v>
      </c>
    </row>
    <row r="834" ht="28.5" customHeight="1">
      <c r="A834" s="77">
        <v>-955.0</v>
      </c>
      <c r="B834" s="77" t="s">
        <v>2971</v>
      </c>
      <c r="C834" s="77" t="s">
        <v>2972</v>
      </c>
      <c r="D834" s="78" t="s">
        <v>2973</v>
      </c>
      <c r="E834" s="78" t="s">
        <v>2974</v>
      </c>
    </row>
    <row r="835" ht="28.5" customHeight="1">
      <c r="A835" s="77">
        <v>-954.0</v>
      </c>
      <c r="B835" s="77" t="s">
        <v>2975</v>
      </c>
      <c r="C835" s="77" t="s">
        <v>2976</v>
      </c>
      <c r="D835" s="78" t="s">
        <v>2977</v>
      </c>
      <c r="E835" s="78" t="s">
        <v>2978</v>
      </c>
    </row>
    <row r="836" ht="28.5" customHeight="1">
      <c r="A836" s="77">
        <v>-953.0</v>
      </c>
      <c r="B836" s="77" t="s">
        <v>2979</v>
      </c>
      <c r="C836" s="77" t="s">
        <v>2980</v>
      </c>
      <c r="D836" s="78" t="s">
        <v>2981</v>
      </c>
      <c r="E836" s="78" t="s">
        <v>2982</v>
      </c>
    </row>
    <row r="837" ht="28.5" customHeight="1">
      <c r="A837" s="77">
        <v>-952.0</v>
      </c>
      <c r="B837" s="77" t="s">
        <v>2983</v>
      </c>
      <c r="C837" s="77" t="s">
        <v>2984</v>
      </c>
      <c r="D837" s="78" t="s">
        <v>2985</v>
      </c>
      <c r="E837" s="78" t="s">
        <v>2986</v>
      </c>
    </row>
    <row r="838" ht="28.5" customHeight="1">
      <c r="A838" s="77">
        <v>-951.0</v>
      </c>
      <c r="B838" s="77" t="s">
        <v>2987</v>
      </c>
      <c r="C838" s="77" t="s">
        <v>2988</v>
      </c>
      <c r="D838" s="78" t="s">
        <v>2989</v>
      </c>
      <c r="E838" s="78" t="s">
        <v>2990</v>
      </c>
    </row>
    <row r="839" ht="28.5" customHeight="1">
      <c r="A839" s="77">
        <v>-950.0</v>
      </c>
      <c r="B839" s="77" t="s">
        <v>2991</v>
      </c>
      <c r="C839" s="77" t="s">
        <v>2992</v>
      </c>
      <c r="D839" s="78" t="s">
        <v>2993</v>
      </c>
      <c r="E839" s="78" t="s">
        <v>2994</v>
      </c>
    </row>
    <row r="840" ht="28.5" customHeight="1">
      <c r="A840" s="77">
        <v>-949.0</v>
      </c>
      <c r="B840" s="77" t="s">
        <v>2995</v>
      </c>
      <c r="C840" s="77" t="s">
        <v>2996</v>
      </c>
      <c r="D840" s="78" t="s">
        <v>2997</v>
      </c>
      <c r="E840" s="78" t="s">
        <v>2998</v>
      </c>
    </row>
    <row r="841" ht="28.5" customHeight="1">
      <c r="A841" s="77">
        <v>-948.0</v>
      </c>
      <c r="B841" s="77" t="s">
        <v>2999</v>
      </c>
      <c r="C841" s="77" t="s">
        <v>3000</v>
      </c>
      <c r="D841" s="78" t="s">
        <v>3001</v>
      </c>
      <c r="E841" s="78" t="s">
        <v>3002</v>
      </c>
    </row>
    <row r="842" ht="28.5" customHeight="1">
      <c r="A842" s="77">
        <v>-947.0</v>
      </c>
      <c r="B842" s="77" t="s">
        <v>3003</v>
      </c>
      <c r="C842" s="77" t="s">
        <v>3004</v>
      </c>
      <c r="D842" s="78" t="s">
        <v>3005</v>
      </c>
      <c r="E842" s="78" t="s">
        <v>3006</v>
      </c>
    </row>
    <row r="843" ht="28.5" customHeight="1">
      <c r="A843" s="77">
        <v>-946.0</v>
      </c>
      <c r="B843" s="77" t="s">
        <v>3007</v>
      </c>
      <c r="C843" s="77" t="s">
        <v>3008</v>
      </c>
      <c r="D843" s="78" t="s">
        <v>3009</v>
      </c>
      <c r="E843" s="78" t="s">
        <v>3010</v>
      </c>
    </row>
    <row r="844" ht="28.5" customHeight="1">
      <c r="A844" s="77">
        <v>-945.0</v>
      </c>
      <c r="B844" s="77" t="s">
        <v>3011</v>
      </c>
      <c r="C844" s="77" t="s">
        <v>3012</v>
      </c>
      <c r="D844" s="78" t="s">
        <v>3013</v>
      </c>
      <c r="E844" s="78" t="s">
        <v>3014</v>
      </c>
    </row>
    <row r="845" ht="28.5" customHeight="1">
      <c r="A845" s="77">
        <v>-944.0</v>
      </c>
      <c r="B845" s="77" t="s">
        <v>3015</v>
      </c>
      <c r="C845" s="77" t="s">
        <v>3016</v>
      </c>
      <c r="D845" s="78" t="s">
        <v>3017</v>
      </c>
      <c r="E845" s="78" t="s">
        <v>3018</v>
      </c>
    </row>
    <row r="846" ht="28.5" customHeight="1">
      <c r="A846" s="77">
        <v>-943.0</v>
      </c>
      <c r="B846" s="77" t="s">
        <v>3019</v>
      </c>
      <c r="C846" s="77" t="s">
        <v>3020</v>
      </c>
      <c r="D846" s="78" t="s">
        <v>3021</v>
      </c>
      <c r="E846" s="78" t="s">
        <v>3022</v>
      </c>
    </row>
    <row r="847" ht="28.5" customHeight="1">
      <c r="A847" s="77">
        <v>-942.0</v>
      </c>
      <c r="B847" s="77" t="s">
        <v>3023</v>
      </c>
      <c r="C847" s="77" t="s">
        <v>3024</v>
      </c>
      <c r="D847" s="78" t="s">
        <v>3025</v>
      </c>
      <c r="E847" s="78" t="s">
        <v>3026</v>
      </c>
    </row>
    <row r="848" ht="28.5" customHeight="1">
      <c r="A848" s="77">
        <v>-941.0</v>
      </c>
      <c r="B848" s="77" t="s">
        <v>3027</v>
      </c>
      <c r="C848" s="77" t="s">
        <v>3028</v>
      </c>
      <c r="D848" s="78" t="s">
        <v>3029</v>
      </c>
      <c r="E848" s="78" t="s">
        <v>3030</v>
      </c>
    </row>
    <row r="849" ht="28.5" customHeight="1">
      <c r="A849" s="77">
        <v>-940.0</v>
      </c>
      <c r="B849" s="77" t="s">
        <v>3031</v>
      </c>
      <c r="C849" s="77" t="s">
        <v>3032</v>
      </c>
      <c r="D849" s="78" t="s">
        <v>3033</v>
      </c>
      <c r="E849" s="78" t="s">
        <v>3034</v>
      </c>
    </row>
    <row r="850" ht="28.5" customHeight="1">
      <c r="A850" s="77">
        <v>-939.0</v>
      </c>
      <c r="B850" s="77" t="s">
        <v>3035</v>
      </c>
      <c r="C850" s="77" t="s">
        <v>3036</v>
      </c>
      <c r="D850" s="78" t="s">
        <v>3037</v>
      </c>
      <c r="E850" s="78" t="s">
        <v>3038</v>
      </c>
    </row>
    <row r="851" ht="28.5" customHeight="1">
      <c r="A851" s="77">
        <v>-938.0</v>
      </c>
      <c r="B851" s="77" t="s">
        <v>3039</v>
      </c>
      <c r="C851" s="77" t="s">
        <v>3040</v>
      </c>
      <c r="D851" s="78" t="s">
        <v>3041</v>
      </c>
      <c r="E851" s="78" t="s">
        <v>3042</v>
      </c>
    </row>
    <row r="852" ht="28.5" customHeight="1">
      <c r="A852" s="77">
        <v>-937.0</v>
      </c>
      <c r="B852" s="77" t="s">
        <v>3043</v>
      </c>
      <c r="C852" s="77" t="s">
        <v>3044</v>
      </c>
      <c r="D852" s="78" t="s">
        <v>3045</v>
      </c>
      <c r="E852" s="78" t="s">
        <v>3046</v>
      </c>
    </row>
    <row r="853" ht="28.5" customHeight="1">
      <c r="A853" s="77">
        <v>-936.0</v>
      </c>
      <c r="B853" s="77" t="s">
        <v>3047</v>
      </c>
      <c r="C853" s="77" t="s">
        <v>3048</v>
      </c>
      <c r="D853" s="78" t="s">
        <v>3049</v>
      </c>
      <c r="E853" s="78" t="s">
        <v>3050</v>
      </c>
    </row>
    <row r="854" ht="28.5" customHeight="1">
      <c r="A854" s="77">
        <v>-935.0</v>
      </c>
      <c r="B854" s="77" t="s">
        <v>3051</v>
      </c>
      <c r="C854" s="77" t="s">
        <v>3052</v>
      </c>
      <c r="D854" s="78" t="s">
        <v>3053</v>
      </c>
      <c r="E854" s="78" t="s">
        <v>3054</v>
      </c>
    </row>
    <row r="855" ht="28.5" customHeight="1">
      <c r="A855" s="77">
        <v>-934.0</v>
      </c>
      <c r="B855" s="77" t="s">
        <v>3055</v>
      </c>
      <c r="C855" s="77" t="s">
        <v>3056</v>
      </c>
      <c r="D855" s="78" t="s">
        <v>3057</v>
      </c>
      <c r="E855" s="78" t="s">
        <v>3058</v>
      </c>
    </row>
    <row r="856" ht="28.5" customHeight="1">
      <c r="A856" s="77">
        <v>-933.0</v>
      </c>
      <c r="B856" s="77" t="s">
        <v>3059</v>
      </c>
      <c r="C856" s="77" t="s">
        <v>3060</v>
      </c>
      <c r="D856" s="78" t="s">
        <v>3061</v>
      </c>
      <c r="E856" s="78" t="s">
        <v>3062</v>
      </c>
    </row>
    <row r="857" ht="28.5" customHeight="1">
      <c r="A857" s="77">
        <v>-932.0</v>
      </c>
      <c r="B857" s="77" t="s">
        <v>3063</v>
      </c>
      <c r="C857" s="77" t="s">
        <v>3064</v>
      </c>
      <c r="D857" s="78" t="s">
        <v>3065</v>
      </c>
      <c r="E857" s="78" t="s">
        <v>3066</v>
      </c>
    </row>
    <row r="858" ht="28.5" customHeight="1">
      <c r="A858" s="77">
        <v>-931.0</v>
      </c>
      <c r="B858" s="77" t="s">
        <v>3067</v>
      </c>
      <c r="C858" s="77" t="s">
        <v>3068</v>
      </c>
      <c r="D858" s="78" t="s">
        <v>3069</v>
      </c>
      <c r="E858" s="78" t="s">
        <v>3070</v>
      </c>
    </row>
    <row r="859" ht="28.5" customHeight="1">
      <c r="A859" s="77">
        <v>-930.0</v>
      </c>
      <c r="B859" s="77" t="s">
        <v>3071</v>
      </c>
      <c r="C859" s="77" t="s">
        <v>3072</v>
      </c>
      <c r="D859" s="78" t="s">
        <v>3073</v>
      </c>
      <c r="E859" s="78" t="s">
        <v>3074</v>
      </c>
    </row>
    <row r="860" ht="28.5" customHeight="1">
      <c r="A860" s="77">
        <v>-929.0</v>
      </c>
      <c r="B860" s="77" t="s">
        <v>3075</v>
      </c>
      <c r="C860" s="77" t="s">
        <v>3076</v>
      </c>
      <c r="D860" s="78" t="s">
        <v>3077</v>
      </c>
      <c r="E860" s="78" t="s">
        <v>3078</v>
      </c>
    </row>
    <row r="861" ht="28.5" customHeight="1">
      <c r="A861" s="77">
        <v>-928.0</v>
      </c>
      <c r="B861" s="77" t="s">
        <v>3079</v>
      </c>
      <c r="C861" s="77" t="s">
        <v>3080</v>
      </c>
      <c r="D861" s="78" t="s">
        <v>3081</v>
      </c>
      <c r="E861" s="78" t="s">
        <v>3082</v>
      </c>
    </row>
    <row r="862" ht="28.5" customHeight="1">
      <c r="A862" s="77">
        <v>-927.0</v>
      </c>
      <c r="B862" s="77" t="s">
        <v>3083</v>
      </c>
      <c r="C862" s="77" t="s">
        <v>3084</v>
      </c>
      <c r="D862" s="78" t="s">
        <v>3085</v>
      </c>
      <c r="E862" s="78" t="s">
        <v>3086</v>
      </c>
    </row>
    <row r="863" ht="28.5" customHeight="1">
      <c r="A863" s="77">
        <v>-926.0</v>
      </c>
      <c r="B863" s="77" t="s">
        <v>3087</v>
      </c>
      <c r="C863" s="77" t="s">
        <v>3088</v>
      </c>
      <c r="D863" s="78" t="s">
        <v>3089</v>
      </c>
      <c r="E863" s="78" t="s">
        <v>3090</v>
      </c>
    </row>
    <row r="864" ht="28.5" customHeight="1">
      <c r="A864" s="77">
        <v>-925.0</v>
      </c>
      <c r="B864" s="77" t="s">
        <v>3091</v>
      </c>
      <c r="C864" s="77" t="s">
        <v>3092</v>
      </c>
      <c r="D864" s="78" t="s">
        <v>3093</v>
      </c>
      <c r="E864" s="78" t="s">
        <v>3094</v>
      </c>
    </row>
    <row r="865" ht="28.5" customHeight="1">
      <c r="A865" s="77">
        <v>-924.0</v>
      </c>
      <c r="B865" s="77" t="s">
        <v>3095</v>
      </c>
      <c r="C865" s="77" t="s">
        <v>3096</v>
      </c>
      <c r="D865" s="78" t="s">
        <v>3097</v>
      </c>
      <c r="E865" s="78" t="s">
        <v>3098</v>
      </c>
    </row>
    <row r="866" ht="28.5" customHeight="1">
      <c r="A866" s="77">
        <v>-923.0</v>
      </c>
      <c r="B866" s="77" t="s">
        <v>3099</v>
      </c>
      <c r="C866" s="77" t="s">
        <v>3100</v>
      </c>
      <c r="D866" s="78" t="s">
        <v>3101</v>
      </c>
      <c r="E866" s="78" t="s">
        <v>3102</v>
      </c>
    </row>
    <row r="867" ht="28.5" customHeight="1">
      <c r="A867" s="80">
        <v>-922.0</v>
      </c>
      <c r="B867" s="81" t="s">
        <v>3103</v>
      </c>
      <c r="C867" s="77" t="s">
        <v>3104</v>
      </c>
      <c r="D867" s="78" t="s">
        <v>3105</v>
      </c>
      <c r="E867" s="78" t="s">
        <v>3106</v>
      </c>
    </row>
    <row r="868" ht="28.5" customHeight="1">
      <c r="A868" s="81">
        <v>-921.0</v>
      </c>
      <c r="B868" s="77" t="s">
        <v>3107</v>
      </c>
      <c r="C868" s="77" t="s">
        <v>3108</v>
      </c>
      <c r="D868" s="78" t="s">
        <v>3109</v>
      </c>
      <c r="E868" s="78" t="s">
        <v>3110</v>
      </c>
    </row>
    <row r="869" ht="28.5" customHeight="1">
      <c r="A869" s="81">
        <v>-920.0</v>
      </c>
      <c r="B869" s="77" t="s">
        <v>3111</v>
      </c>
      <c r="C869" s="77" t="s">
        <v>3112</v>
      </c>
      <c r="D869" s="78" t="s">
        <v>3113</v>
      </c>
      <c r="E869" s="78" t="s">
        <v>3114</v>
      </c>
    </row>
    <row r="870" ht="28.5" customHeight="1">
      <c r="A870" s="81">
        <v>-919.0</v>
      </c>
      <c r="B870" s="77" t="s">
        <v>3115</v>
      </c>
      <c r="C870" s="77" t="s">
        <v>3116</v>
      </c>
      <c r="D870" s="78" t="s">
        <v>3117</v>
      </c>
      <c r="E870" s="78" t="s">
        <v>3118</v>
      </c>
    </row>
    <row r="871" ht="28.5" customHeight="1">
      <c r="A871" s="81">
        <v>-918.0</v>
      </c>
      <c r="B871" s="77" t="s">
        <v>3119</v>
      </c>
      <c r="C871" s="77" t="s">
        <v>3120</v>
      </c>
      <c r="D871" s="78" t="s">
        <v>3121</v>
      </c>
      <c r="E871" s="78" t="s">
        <v>3122</v>
      </c>
    </row>
    <row r="872" ht="28.5" customHeight="1">
      <c r="A872" s="80">
        <v>-917.0</v>
      </c>
      <c r="B872" s="77" t="s">
        <v>3123</v>
      </c>
      <c r="C872" s="77" t="s">
        <v>3124</v>
      </c>
      <c r="D872" s="78" t="s">
        <v>3125</v>
      </c>
      <c r="E872" s="78" t="s">
        <v>3126</v>
      </c>
    </row>
    <row r="873" ht="28.5" customHeight="1">
      <c r="A873" s="81">
        <v>-916.0</v>
      </c>
      <c r="B873" s="77" t="s">
        <v>3127</v>
      </c>
      <c r="C873" s="77" t="s">
        <v>3128</v>
      </c>
      <c r="D873" s="78" t="s">
        <v>3129</v>
      </c>
      <c r="E873" s="78" t="s">
        <v>3130</v>
      </c>
    </row>
    <row r="874" ht="28.5" customHeight="1">
      <c r="A874" s="81">
        <v>-915.0</v>
      </c>
      <c r="B874" s="77" t="s">
        <v>3131</v>
      </c>
      <c r="C874" s="77" t="s">
        <v>3132</v>
      </c>
      <c r="D874" s="78" t="s">
        <v>3133</v>
      </c>
      <c r="E874" s="78" t="s">
        <v>3134</v>
      </c>
    </row>
    <row r="875" ht="28.5" customHeight="1">
      <c r="A875" s="81">
        <v>-914.0</v>
      </c>
      <c r="B875" s="77" t="s">
        <v>3135</v>
      </c>
      <c r="C875" s="77" t="s">
        <v>3136</v>
      </c>
      <c r="D875" s="78" t="s">
        <v>3137</v>
      </c>
      <c r="E875" s="78" t="s">
        <v>3138</v>
      </c>
    </row>
    <row r="876" ht="28.5" customHeight="1">
      <c r="A876" s="81">
        <v>-913.0</v>
      </c>
      <c r="B876" s="77" t="s">
        <v>3139</v>
      </c>
      <c r="C876" s="77" t="s">
        <v>3140</v>
      </c>
      <c r="D876" s="78" t="s">
        <v>3141</v>
      </c>
      <c r="E876" s="78" t="s">
        <v>3142</v>
      </c>
    </row>
    <row r="877" ht="28.5" customHeight="1">
      <c r="A877" s="80">
        <v>-912.0</v>
      </c>
      <c r="B877" s="77" t="s">
        <v>3143</v>
      </c>
      <c r="C877" s="77" t="s">
        <v>3144</v>
      </c>
      <c r="D877" s="78" t="s">
        <v>3145</v>
      </c>
      <c r="E877" s="78" t="s">
        <v>3146</v>
      </c>
    </row>
    <row r="878" ht="28.5" customHeight="1">
      <c r="A878" s="81">
        <v>-911.0</v>
      </c>
      <c r="B878" s="77" t="s">
        <v>3147</v>
      </c>
      <c r="C878" s="77" t="s">
        <v>3148</v>
      </c>
      <c r="D878" s="78" t="s">
        <v>3149</v>
      </c>
      <c r="E878" s="78" t="s">
        <v>3150</v>
      </c>
    </row>
    <row r="879" ht="28.5" customHeight="1">
      <c r="A879" s="81">
        <v>-910.0</v>
      </c>
      <c r="B879" s="77" t="s">
        <v>3151</v>
      </c>
      <c r="C879" s="77" t="s">
        <v>3152</v>
      </c>
      <c r="D879" s="78" t="s">
        <v>3153</v>
      </c>
      <c r="E879" s="78" t="s">
        <v>3154</v>
      </c>
    </row>
    <row r="880" ht="28.5" customHeight="1">
      <c r="A880" s="81">
        <v>-909.0</v>
      </c>
      <c r="B880" s="77" t="s">
        <v>3155</v>
      </c>
      <c r="C880" s="77" t="s">
        <v>3156</v>
      </c>
      <c r="D880" s="78" t="s">
        <v>3157</v>
      </c>
      <c r="E880" s="78" t="s">
        <v>3158</v>
      </c>
    </row>
    <row r="881" ht="28.5" customHeight="1">
      <c r="A881" s="81">
        <v>-908.0</v>
      </c>
      <c r="B881" s="77" t="s">
        <v>3159</v>
      </c>
      <c r="C881" s="77" t="s">
        <v>3160</v>
      </c>
      <c r="D881" s="78" t="s">
        <v>3161</v>
      </c>
      <c r="E881" s="78" t="s">
        <v>3162</v>
      </c>
    </row>
    <row r="882" ht="28.5" customHeight="1">
      <c r="A882" s="80">
        <v>-907.0</v>
      </c>
      <c r="B882" s="77" t="s">
        <v>3163</v>
      </c>
      <c r="C882" s="77" t="s">
        <v>3164</v>
      </c>
      <c r="D882" s="78" t="s">
        <v>3165</v>
      </c>
      <c r="E882" s="78" t="s">
        <v>3166</v>
      </c>
    </row>
    <row r="883" ht="28.5" customHeight="1">
      <c r="A883" s="81">
        <v>-906.0</v>
      </c>
      <c r="B883" s="77" t="s">
        <v>3167</v>
      </c>
      <c r="C883" s="77" t="s">
        <v>3168</v>
      </c>
      <c r="D883" s="78" t="s">
        <v>3169</v>
      </c>
      <c r="E883" s="78" t="s">
        <v>3170</v>
      </c>
    </row>
    <row r="884" ht="28.5" customHeight="1">
      <c r="A884" s="81">
        <v>-905.0</v>
      </c>
      <c r="B884" s="77" t="s">
        <v>3171</v>
      </c>
      <c r="C884" s="77" t="s">
        <v>3172</v>
      </c>
      <c r="D884" s="78" t="s">
        <v>3173</v>
      </c>
      <c r="E884" s="78" t="s">
        <v>3174</v>
      </c>
    </row>
    <row r="885" ht="28.5" customHeight="1">
      <c r="A885" s="81">
        <v>-904.0</v>
      </c>
      <c r="B885" s="77" t="s">
        <v>3175</v>
      </c>
      <c r="C885" s="77" t="s">
        <v>3176</v>
      </c>
      <c r="D885" s="78" t="s">
        <v>3177</v>
      </c>
      <c r="E885" s="78" t="s">
        <v>3178</v>
      </c>
    </row>
    <row r="886" ht="28.5" customHeight="1">
      <c r="A886" s="77">
        <v>-2000.0</v>
      </c>
      <c r="B886" s="77" t="s">
        <v>3179</v>
      </c>
      <c r="C886" s="77" t="s">
        <v>3180</v>
      </c>
      <c r="D886" s="78" t="s">
        <v>3181</v>
      </c>
      <c r="E886" s="78" t="s">
        <v>3182</v>
      </c>
    </row>
    <row r="887" ht="28.5" customHeight="1">
      <c r="A887" s="77">
        <v>-1999.0</v>
      </c>
      <c r="B887" s="77" t="s">
        <v>3183</v>
      </c>
      <c r="C887" s="77" t="s">
        <v>3184</v>
      </c>
      <c r="D887" s="78" t="s">
        <v>3185</v>
      </c>
      <c r="E887" s="78" t="s">
        <v>3186</v>
      </c>
    </row>
    <row r="888" ht="28.5" customHeight="1">
      <c r="A888" s="77">
        <v>-1998.0</v>
      </c>
      <c r="B888" s="77" t="s">
        <v>3187</v>
      </c>
      <c r="C888" s="77" t="s">
        <v>3188</v>
      </c>
      <c r="D888" s="78" t="s">
        <v>3189</v>
      </c>
      <c r="E888" s="78" t="s">
        <v>3190</v>
      </c>
    </row>
    <row r="889" ht="28.5" customHeight="1">
      <c r="A889" s="77">
        <v>-1997.0</v>
      </c>
      <c r="B889" s="77" t="s">
        <v>3191</v>
      </c>
      <c r="C889" s="77" t="s">
        <v>3192</v>
      </c>
      <c r="D889" s="78" t="s">
        <v>3193</v>
      </c>
      <c r="E889" s="78" t="s">
        <v>3194</v>
      </c>
    </row>
    <row r="890" ht="28.5" customHeight="1">
      <c r="A890" s="77">
        <v>-1996.0</v>
      </c>
      <c r="B890" s="79" t="s">
        <v>3195</v>
      </c>
      <c r="C890" s="77" t="s">
        <v>3196</v>
      </c>
      <c r="D890" s="78" t="s">
        <v>3197</v>
      </c>
      <c r="E890" s="78" t="s">
        <v>3198</v>
      </c>
    </row>
    <row r="891" ht="28.5" customHeight="1">
      <c r="A891" s="77">
        <v>-1995.0</v>
      </c>
      <c r="B891" s="77" t="s">
        <v>3199</v>
      </c>
      <c r="C891" s="77" t="s">
        <v>3200</v>
      </c>
      <c r="D891" s="78" t="s">
        <v>3201</v>
      </c>
      <c r="E891" s="78" t="s">
        <v>3202</v>
      </c>
    </row>
    <row r="892" ht="28.5" customHeight="1">
      <c r="A892" s="77">
        <v>-1994.0</v>
      </c>
      <c r="B892" s="77" t="s">
        <v>3203</v>
      </c>
      <c r="C892" s="77" t="s">
        <v>3204</v>
      </c>
      <c r="D892" s="78" t="s">
        <v>3205</v>
      </c>
      <c r="E892" s="78" t="s">
        <v>3206</v>
      </c>
    </row>
    <row r="893" ht="28.5" customHeight="1">
      <c r="A893" s="77">
        <v>-1993.0</v>
      </c>
      <c r="B893" s="77" t="s">
        <v>3207</v>
      </c>
      <c r="C893" s="77" t="s">
        <v>3208</v>
      </c>
      <c r="D893" s="78" t="s">
        <v>3209</v>
      </c>
      <c r="E893" s="78" t="s">
        <v>3210</v>
      </c>
    </row>
    <row r="894" ht="28.5" customHeight="1">
      <c r="A894" s="77">
        <v>-1992.0</v>
      </c>
      <c r="B894" s="77" t="s">
        <v>3211</v>
      </c>
      <c r="C894" s="77" t="s">
        <v>3212</v>
      </c>
      <c r="D894" s="78" t="s">
        <v>3213</v>
      </c>
      <c r="E894" s="78" t="s">
        <v>3214</v>
      </c>
    </row>
    <row r="895" ht="28.5" customHeight="1">
      <c r="A895" s="77">
        <v>-1991.0</v>
      </c>
      <c r="B895" s="77" t="s">
        <v>3215</v>
      </c>
      <c r="C895" s="77" t="s">
        <v>3216</v>
      </c>
      <c r="D895" s="78" t="s">
        <v>3217</v>
      </c>
      <c r="E895" s="78" t="s">
        <v>3218</v>
      </c>
    </row>
    <row r="896" ht="28.5" customHeight="1">
      <c r="A896" s="77">
        <v>-1990.0</v>
      </c>
      <c r="B896" s="77" t="s">
        <v>3219</v>
      </c>
      <c r="C896" s="77" t="s">
        <v>3220</v>
      </c>
      <c r="D896" s="78" t="s">
        <v>3221</v>
      </c>
      <c r="E896" s="78" t="s">
        <v>3222</v>
      </c>
    </row>
    <row r="897" ht="28.5" customHeight="1">
      <c r="A897" s="77">
        <v>-1989.0</v>
      </c>
      <c r="B897" s="77" t="s">
        <v>3223</v>
      </c>
      <c r="C897" s="77" t="s">
        <v>3224</v>
      </c>
      <c r="D897" s="78" t="s">
        <v>3225</v>
      </c>
      <c r="E897" s="78" t="s">
        <v>3226</v>
      </c>
    </row>
    <row r="898" ht="28.5" customHeight="1">
      <c r="A898" s="77">
        <v>-1988.0</v>
      </c>
      <c r="B898" s="77" t="s">
        <v>3227</v>
      </c>
      <c r="C898" s="77" t="s">
        <v>3228</v>
      </c>
      <c r="D898" s="78" t="s">
        <v>3229</v>
      </c>
      <c r="E898" s="78" t="s">
        <v>3230</v>
      </c>
    </row>
    <row r="899" ht="28.5" customHeight="1">
      <c r="A899" s="77">
        <v>-1987.0</v>
      </c>
      <c r="B899" s="77" t="s">
        <v>3231</v>
      </c>
      <c r="C899" s="77" t="s">
        <v>3232</v>
      </c>
      <c r="D899" s="78" t="s">
        <v>3233</v>
      </c>
      <c r="E899" s="78" t="s">
        <v>3234</v>
      </c>
    </row>
    <row r="900" ht="28.5" customHeight="1">
      <c r="A900" s="77">
        <v>-1986.0</v>
      </c>
      <c r="B900" s="77" t="s">
        <v>3235</v>
      </c>
      <c r="C900" s="77" t="s">
        <v>3236</v>
      </c>
      <c r="D900" s="78" t="s">
        <v>3237</v>
      </c>
      <c r="E900" s="78" t="s">
        <v>3238</v>
      </c>
    </row>
    <row r="901" ht="28.5" customHeight="1">
      <c r="A901" s="77">
        <v>-1985.0</v>
      </c>
      <c r="B901" s="77" t="s">
        <v>3239</v>
      </c>
      <c r="C901" s="77" t="s">
        <v>3240</v>
      </c>
      <c r="D901" s="78" t="s">
        <v>3241</v>
      </c>
      <c r="E901" s="78" t="s">
        <v>3242</v>
      </c>
    </row>
    <row r="902" ht="28.5" customHeight="1">
      <c r="A902" s="77">
        <v>-1984.0</v>
      </c>
      <c r="B902" s="77" t="s">
        <v>3243</v>
      </c>
      <c r="C902" s="77" t="s">
        <v>3244</v>
      </c>
      <c r="D902" s="78" t="s">
        <v>3245</v>
      </c>
      <c r="E902" s="78" t="s">
        <v>3246</v>
      </c>
    </row>
    <row r="903" ht="28.5" customHeight="1">
      <c r="A903" s="77">
        <v>-1983.0</v>
      </c>
      <c r="B903" s="77" t="s">
        <v>3247</v>
      </c>
      <c r="C903" s="77" t="s">
        <v>3248</v>
      </c>
      <c r="D903" s="78" t="s">
        <v>3249</v>
      </c>
      <c r="E903" s="78" t="s">
        <v>3250</v>
      </c>
    </row>
    <row r="904" ht="28.5" customHeight="1">
      <c r="A904" s="77">
        <v>-1982.0</v>
      </c>
      <c r="B904" s="77" t="s">
        <v>3251</v>
      </c>
      <c r="C904" s="77" t="s">
        <v>3252</v>
      </c>
      <c r="D904" s="78" t="s">
        <v>3253</v>
      </c>
      <c r="E904" s="78" t="s">
        <v>3254</v>
      </c>
    </row>
    <row r="905" ht="28.5" customHeight="1">
      <c r="A905" s="77">
        <v>-1981.0</v>
      </c>
      <c r="B905" s="77" t="s">
        <v>3255</v>
      </c>
      <c r="C905" s="77" t="s">
        <v>3256</v>
      </c>
      <c r="D905" s="78" t="s">
        <v>3257</v>
      </c>
      <c r="E905" s="78" t="s">
        <v>3258</v>
      </c>
    </row>
    <row r="906" ht="28.5" customHeight="1">
      <c r="A906" s="77">
        <v>-1980.0</v>
      </c>
      <c r="B906" s="77" t="s">
        <v>3259</v>
      </c>
      <c r="C906" s="77" t="s">
        <v>3260</v>
      </c>
      <c r="D906" s="78" t="s">
        <v>3261</v>
      </c>
      <c r="E906" s="78" t="s">
        <v>3262</v>
      </c>
    </row>
    <row r="907" ht="28.5" customHeight="1">
      <c r="A907" s="77">
        <v>-1979.0</v>
      </c>
      <c r="B907" s="77" t="s">
        <v>3263</v>
      </c>
      <c r="C907" s="77" t="s">
        <v>3264</v>
      </c>
      <c r="D907" s="78" t="s">
        <v>3265</v>
      </c>
      <c r="E907" s="78" t="s">
        <v>3266</v>
      </c>
    </row>
    <row r="908" ht="28.5" customHeight="1">
      <c r="A908" s="77">
        <v>-1978.0</v>
      </c>
      <c r="B908" s="77" t="s">
        <v>3267</v>
      </c>
      <c r="C908" s="77" t="s">
        <v>3268</v>
      </c>
      <c r="D908" s="78" t="s">
        <v>3269</v>
      </c>
      <c r="E908" s="78" t="s">
        <v>3270</v>
      </c>
    </row>
    <row r="909" ht="28.5" customHeight="1">
      <c r="A909" s="77">
        <v>-1977.0</v>
      </c>
      <c r="B909" s="77" t="s">
        <v>3271</v>
      </c>
      <c r="C909" s="77" t="s">
        <v>3272</v>
      </c>
      <c r="D909" s="78" t="s">
        <v>3273</v>
      </c>
      <c r="E909" s="78" t="s">
        <v>3274</v>
      </c>
    </row>
    <row r="910" ht="28.5" customHeight="1">
      <c r="A910" s="77">
        <v>-1976.0</v>
      </c>
      <c r="B910" s="77" t="s">
        <v>3275</v>
      </c>
      <c r="C910" s="77" t="s">
        <v>3276</v>
      </c>
      <c r="D910" s="78" t="s">
        <v>3277</v>
      </c>
      <c r="E910" s="78" t="s">
        <v>3278</v>
      </c>
    </row>
    <row r="911" ht="28.5" customHeight="1">
      <c r="A911" s="77">
        <v>-1975.0</v>
      </c>
      <c r="B911" s="77" t="s">
        <v>3279</v>
      </c>
      <c r="C911" s="77" t="s">
        <v>3280</v>
      </c>
      <c r="D911" s="78" t="s">
        <v>3281</v>
      </c>
      <c r="E911" s="78" t="s">
        <v>3282</v>
      </c>
    </row>
    <row r="912" ht="28.5" customHeight="1">
      <c r="A912" s="77">
        <v>-1974.0</v>
      </c>
      <c r="B912" s="77" t="s">
        <v>3283</v>
      </c>
      <c r="C912" s="77" t="s">
        <v>3284</v>
      </c>
      <c r="D912" s="78" t="s">
        <v>3285</v>
      </c>
      <c r="E912" s="78" t="s">
        <v>3286</v>
      </c>
    </row>
    <row r="913" ht="28.5" customHeight="1">
      <c r="A913" s="77">
        <v>-1973.0</v>
      </c>
      <c r="B913" s="77" t="s">
        <v>3287</v>
      </c>
      <c r="C913" s="77" t="s">
        <v>3288</v>
      </c>
      <c r="D913" s="78" t="s">
        <v>3289</v>
      </c>
      <c r="E913" s="78" t="s">
        <v>3290</v>
      </c>
    </row>
    <row r="914" ht="28.5" customHeight="1">
      <c r="A914" s="77">
        <v>-1972.0</v>
      </c>
      <c r="B914" s="77" t="s">
        <v>3291</v>
      </c>
      <c r="C914" s="77" t="s">
        <v>3292</v>
      </c>
      <c r="D914" s="78" t="s">
        <v>3293</v>
      </c>
      <c r="E914" s="78" t="s">
        <v>3294</v>
      </c>
    </row>
    <row r="915" ht="28.5" customHeight="1">
      <c r="A915" s="77">
        <v>-1971.0</v>
      </c>
      <c r="B915" s="77" t="s">
        <v>3295</v>
      </c>
      <c r="C915" s="77" t="s">
        <v>3296</v>
      </c>
      <c r="D915" s="78" t="s">
        <v>3297</v>
      </c>
      <c r="E915" s="78" t="s">
        <v>3298</v>
      </c>
    </row>
    <row r="916" ht="28.5" customHeight="1">
      <c r="A916" s="77">
        <v>-1970.0</v>
      </c>
      <c r="B916" s="77" t="s">
        <v>3299</v>
      </c>
      <c r="C916" s="77" t="s">
        <v>3300</v>
      </c>
      <c r="D916" s="78" t="s">
        <v>3301</v>
      </c>
      <c r="E916" s="78" t="s">
        <v>3302</v>
      </c>
    </row>
    <row r="917" ht="28.5" customHeight="1">
      <c r="A917" s="77">
        <v>-1969.0</v>
      </c>
      <c r="B917" s="77" t="s">
        <v>3303</v>
      </c>
      <c r="C917" s="77" t="s">
        <v>3304</v>
      </c>
      <c r="D917" s="78" t="s">
        <v>3305</v>
      </c>
      <c r="E917" s="78" t="s">
        <v>3306</v>
      </c>
    </row>
    <row r="918" ht="28.5" customHeight="1">
      <c r="A918" s="77">
        <v>-1968.0</v>
      </c>
      <c r="B918" s="77" t="s">
        <v>3307</v>
      </c>
      <c r="C918" s="77" t="s">
        <v>3308</v>
      </c>
      <c r="D918" s="78" t="s">
        <v>3309</v>
      </c>
      <c r="E918" s="78" t="s">
        <v>3310</v>
      </c>
    </row>
    <row r="919" ht="28.5" customHeight="1">
      <c r="A919" s="77">
        <v>-1967.0</v>
      </c>
      <c r="B919" s="77" t="s">
        <v>3311</v>
      </c>
      <c r="C919" s="77" t="s">
        <v>3312</v>
      </c>
      <c r="D919" s="78" t="s">
        <v>3313</v>
      </c>
      <c r="E919" s="78" t="s">
        <v>3314</v>
      </c>
    </row>
    <row r="920" ht="28.5" customHeight="1">
      <c r="A920" s="77">
        <v>-1966.0</v>
      </c>
      <c r="B920" s="77" t="s">
        <v>3315</v>
      </c>
      <c r="C920" s="77" t="s">
        <v>3316</v>
      </c>
      <c r="D920" s="78" t="s">
        <v>3317</v>
      </c>
      <c r="E920" s="78" t="s">
        <v>3318</v>
      </c>
    </row>
    <row r="921" ht="28.5" customHeight="1">
      <c r="A921" s="77">
        <v>-1965.0</v>
      </c>
      <c r="B921" s="77" t="s">
        <v>3319</v>
      </c>
      <c r="C921" s="77" t="s">
        <v>3320</v>
      </c>
      <c r="D921" s="78" t="s">
        <v>3321</v>
      </c>
      <c r="E921" s="78" t="s">
        <v>3322</v>
      </c>
    </row>
    <row r="922" ht="28.5" customHeight="1">
      <c r="A922" s="77">
        <v>-1964.0</v>
      </c>
      <c r="B922" s="77" t="s">
        <v>3323</v>
      </c>
      <c r="C922" s="77" t="s">
        <v>3324</v>
      </c>
      <c r="D922" s="78" t="s">
        <v>3325</v>
      </c>
      <c r="E922" s="78" t="s">
        <v>3326</v>
      </c>
    </row>
    <row r="923" ht="28.5" customHeight="1">
      <c r="A923" s="77">
        <v>-1963.0</v>
      </c>
      <c r="B923" s="77" t="s">
        <v>3327</v>
      </c>
      <c r="C923" s="77" t="s">
        <v>3328</v>
      </c>
      <c r="D923" s="78" t="s">
        <v>3329</v>
      </c>
      <c r="E923" s="78" t="s">
        <v>3330</v>
      </c>
    </row>
    <row r="924" ht="28.5" customHeight="1">
      <c r="A924" s="77">
        <v>-1962.0</v>
      </c>
      <c r="B924" s="77" t="s">
        <v>3331</v>
      </c>
      <c r="C924" s="77" t="s">
        <v>3332</v>
      </c>
      <c r="D924" s="78" t="s">
        <v>3333</v>
      </c>
      <c r="E924" s="78" t="s">
        <v>3334</v>
      </c>
    </row>
    <row r="925" ht="28.5" customHeight="1">
      <c r="A925" s="77">
        <v>-1961.0</v>
      </c>
      <c r="B925" s="77" t="s">
        <v>3335</v>
      </c>
      <c r="C925" s="77" t="s">
        <v>3336</v>
      </c>
      <c r="D925" s="78" t="s">
        <v>3337</v>
      </c>
      <c r="E925" s="78" t="s">
        <v>3338</v>
      </c>
    </row>
    <row r="926" ht="28.5" customHeight="1">
      <c r="A926" s="77">
        <v>-1960.0</v>
      </c>
      <c r="B926" s="77" t="s">
        <v>3339</v>
      </c>
      <c r="C926" s="77" t="s">
        <v>3340</v>
      </c>
      <c r="D926" s="78" t="s">
        <v>3341</v>
      </c>
      <c r="E926" s="78" t="s">
        <v>3342</v>
      </c>
    </row>
    <row r="927" ht="28.5" customHeight="1">
      <c r="A927" s="77">
        <v>-1959.0</v>
      </c>
      <c r="B927" s="77" t="s">
        <v>3343</v>
      </c>
      <c r="C927" s="77" t="s">
        <v>3344</v>
      </c>
      <c r="D927" s="78" t="s">
        <v>3345</v>
      </c>
      <c r="E927" s="78" t="s">
        <v>3346</v>
      </c>
    </row>
    <row r="928" ht="28.5" customHeight="1">
      <c r="A928" s="77">
        <v>-1958.0</v>
      </c>
      <c r="B928" s="77" t="s">
        <v>3347</v>
      </c>
      <c r="C928" s="77" t="s">
        <v>3348</v>
      </c>
      <c r="D928" s="78" t="s">
        <v>3349</v>
      </c>
      <c r="E928" s="78" t="s">
        <v>3350</v>
      </c>
    </row>
    <row r="929" ht="28.5" customHeight="1">
      <c r="A929" s="77">
        <v>-1957.0</v>
      </c>
      <c r="B929" s="77" t="s">
        <v>3351</v>
      </c>
      <c r="C929" s="77" t="s">
        <v>3352</v>
      </c>
      <c r="D929" s="78" t="s">
        <v>3353</v>
      </c>
      <c r="E929" s="78" t="s">
        <v>3354</v>
      </c>
    </row>
    <row r="930" ht="28.5" customHeight="1">
      <c r="A930" s="77">
        <v>-1956.0</v>
      </c>
      <c r="B930" s="77" t="s">
        <v>3355</v>
      </c>
      <c r="C930" s="77" t="s">
        <v>3356</v>
      </c>
      <c r="D930" s="78" t="s">
        <v>3357</v>
      </c>
      <c r="E930" s="78" t="s">
        <v>3358</v>
      </c>
    </row>
    <row r="931" ht="28.5" customHeight="1">
      <c r="A931" s="77">
        <v>-1955.0</v>
      </c>
      <c r="B931" s="77" t="s">
        <v>3359</v>
      </c>
      <c r="C931" s="77" t="s">
        <v>3360</v>
      </c>
      <c r="D931" s="78" t="s">
        <v>3361</v>
      </c>
      <c r="E931" s="78" t="s">
        <v>3362</v>
      </c>
    </row>
    <row r="932" ht="28.5" customHeight="1">
      <c r="A932" s="77">
        <v>-1954.0</v>
      </c>
      <c r="B932" s="77" t="s">
        <v>3363</v>
      </c>
      <c r="C932" s="77" t="s">
        <v>3364</v>
      </c>
      <c r="D932" s="78" t="s">
        <v>3365</v>
      </c>
      <c r="E932" s="78" t="s">
        <v>3366</v>
      </c>
    </row>
    <row r="933" ht="28.5" customHeight="1">
      <c r="A933" s="77">
        <v>-1953.0</v>
      </c>
      <c r="B933" s="77" t="s">
        <v>3367</v>
      </c>
      <c r="C933" s="77" t="s">
        <v>3368</v>
      </c>
      <c r="D933" s="78" t="s">
        <v>3369</v>
      </c>
      <c r="E933" s="78" t="s">
        <v>3370</v>
      </c>
    </row>
    <row r="934" ht="28.5" customHeight="1">
      <c r="A934" s="77">
        <v>-1952.0</v>
      </c>
      <c r="B934" s="77" t="s">
        <v>3371</v>
      </c>
      <c r="C934" s="77" t="s">
        <v>3372</v>
      </c>
      <c r="D934" s="78" t="s">
        <v>3373</v>
      </c>
      <c r="E934" s="78" t="s">
        <v>3374</v>
      </c>
    </row>
    <row r="935" ht="28.5" customHeight="1">
      <c r="A935" s="77">
        <v>-1951.0</v>
      </c>
      <c r="B935" s="77" t="s">
        <v>3375</v>
      </c>
      <c r="C935" s="77" t="s">
        <v>3376</v>
      </c>
      <c r="D935" s="78" t="s">
        <v>3377</v>
      </c>
      <c r="E935" s="78" t="s">
        <v>3378</v>
      </c>
    </row>
    <row r="936" ht="28.5" customHeight="1">
      <c r="A936" s="77">
        <v>-1950.0</v>
      </c>
      <c r="B936" s="77" t="s">
        <v>3379</v>
      </c>
      <c r="C936" s="77" t="s">
        <v>3380</v>
      </c>
      <c r="D936" s="78" t="s">
        <v>3381</v>
      </c>
      <c r="E936" s="78" t="s">
        <v>3382</v>
      </c>
    </row>
    <row r="937" ht="28.5" customHeight="1">
      <c r="A937" s="77">
        <v>-1949.0</v>
      </c>
      <c r="B937" s="77" t="s">
        <v>3383</v>
      </c>
      <c r="C937" s="77" t="s">
        <v>3384</v>
      </c>
      <c r="D937" s="78" t="s">
        <v>3385</v>
      </c>
      <c r="E937" s="78" t="s">
        <v>3386</v>
      </c>
    </row>
    <row r="938" ht="28.5" customHeight="1">
      <c r="A938" s="77">
        <v>-1948.0</v>
      </c>
      <c r="B938" s="77" t="s">
        <v>3387</v>
      </c>
      <c r="C938" s="77" t="s">
        <v>3388</v>
      </c>
      <c r="D938" s="78" t="s">
        <v>3389</v>
      </c>
      <c r="E938" s="78" t="s">
        <v>3390</v>
      </c>
    </row>
    <row r="939" ht="28.5" customHeight="1">
      <c r="A939" s="77">
        <v>-1947.0</v>
      </c>
      <c r="B939" s="77" t="s">
        <v>3391</v>
      </c>
      <c r="C939" s="77" t="s">
        <v>3392</v>
      </c>
      <c r="D939" s="78" t="s">
        <v>3393</v>
      </c>
      <c r="E939" s="78" t="s">
        <v>3394</v>
      </c>
    </row>
    <row r="940" ht="28.5" customHeight="1">
      <c r="A940" s="77">
        <v>-1946.0</v>
      </c>
      <c r="B940" s="77" t="s">
        <v>3395</v>
      </c>
      <c r="C940" s="77" t="s">
        <v>3396</v>
      </c>
      <c r="D940" s="78" t="s">
        <v>3397</v>
      </c>
      <c r="E940" s="78" t="s">
        <v>3398</v>
      </c>
    </row>
    <row r="941" ht="28.5" customHeight="1">
      <c r="A941" s="77">
        <v>-1945.0</v>
      </c>
      <c r="B941" s="77" t="s">
        <v>3399</v>
      </c>
      <c r="C941" s="77" t="s">
        <v>3400</v>
      </c>
      <c r="D941" s="78" t="s">
        <v>3401</v>
      </c>
      <c r="E941" s="78" t="s">
        <v>3402</v>
      </c>
    </row>
    <row r="942" ht="28.5" customHeight="1">
      <c r="A942" s="77">
        <v>-1944.0</v>
      </c>
      <c r="B942" s="77" t="s">
        <v>3403</v>
      </c>
      <c r="C942" s="77" t="s">
        <v>3404</v>
      </c>
      <c r="D942" s="78" t="s">
        <v>3405</v>
      </c>
      <c r="E942" s="78" t="s">
        <v>3406</v>
      </c>
    </row>
    <row r="943" ht="28.5" customHeight="1">
      <c r="A943" s="77">
        <v>-1943.0</v>
      </c>
      <c r="B943" s="77" t="s">
        <v>3407</v>
      </c>
      <c r="C943" s="77" t="s">
        <v>3408</v>
      </c>
      <c r="D943" s="78" t="s">
        <v>3409</v>
      </c>
      <c r="E943" s="78" t="s">
        <v>3410</v>
      </c>
    </row>
    <row r="944" ht="28.5" customHeight="1">
      <c r="A944" s="77">
        <v>-1942.0</v>
      </c>
      <c r="B944" s="77" t="s">
        <v>3411</v>
      </c>
      <c r="C944" s="77" t="s">
        <v>3412</v>
      </c>
      <c r="D944" s="78" t="s">
        <v>3413</v>
      </c>
      <c r="E944" s="78" t="s">
        <v>3414</v>
      </c>
    </row>
    <row r="945" ht="28.5" customHeight="1">
      <c r="A945" s="77">
        <v>-1941.0</v>
      </c>
      <c r="B945" s="77" t="s">
        <v>3415</v>
      </c>
      <c r="C945" s="77" t="s">
        <v>3416</v>
      </c>
      <c r="D945" s="78" t="s">
        <v>3417</v>
      </c>
      <c r="E945" s="78" t="s">
        <v>3418</v>
      </c>
    </row>
    <row r="946" ht="28.5" customHeight="1">
      <c r="A946" s="77">
        <v>-1940.0</v>
      </c>
      <c r="B946" s="77" t="s">
        <v>3419</v>
      </c>
      <c r="C946" s="77" t="s">
        <v>3420</v>
      </c>
      <c r="D946" s="78" t="s">
        <v>3421</v>
      </c>
      <c r="E946" s="78" t="s">
        <v>3422</v>
      </c>
    </row>
    <row r="947" ht="28.5" customHeight="1">
      <c r="A947" s="77">
        <v>-1939.0</v>
      </c>
      <c r="B947" s="77" t="s">
        <v>3423</v>
      </c>
      <c r="C947" s="77" t="s">
        <v>3424</v>
      </c>
      <c r="D947" s="78" t="s">
        <v>3425</v>
      </c>
      <c r="E947" s="78" t="s">
        <v>3426</v>
      </c>
    </row>
    <row r="948" ht="28.5" customHeight="1">
      <c r="A948" s="77">
        <v>-1938.0</v>
      </c>
      <c r="B948" s="77" t="s">
        <v>3427</v>
      </c>
      <c r="C948" s="77" t="s">
        <v>3428</v>
      </c>
      <c r="D948" s="78" t="s">
        <v>3429</v>
      </c>
      <c r="E948" s="78" t="s">
        <v>3430</v>
      </c>
    </row>
    <row r="949" ht="28.5" customHeight="1">
      <c r="A949" s="77">
        <v>-1937.0</v>
      </c>
      <c r="B949" s="77" t="s">
        <v>3431</v>
      </c>
      <c r="C949" s="77" t="s">
        <v>3432</v>
      </c>
      <c r="D949" s="78" t="s">
        <v>3433</v>
      </c>
      <c r="E949" s="78" t="s">
        <v>3434</v>
      </c>
    </row>
    <row r="950" ht="28.5" customHeight="1">
      <c r="A950" s="77">
        <v>-1936.0</v>
      </c>
      <c r="B950" s="77" t="s">
        <v>3435</v>
      </c>
      <c r="C950" s="77" t="s">
        <v>3436</v>
      </c>
      <c r="D950" s="78" t="s">
        <v>3437</v>
      </c>
      <c r="E950" s="78" t="s">
        <v>3438</v>
      </c>
    </row>
    <row r="951" ht="28.5" customHeight="1">
      <c r="A951" s="77">
        <v>-1935.0</v>
      </c>
      <c r="B951" s="77" t="s">
        <v>3439</v>
      </c>
      <c r="C951" s="77" t="s">
        <v>3440</v>
      </c>
      <c r="D951" s="78" t="s">
        <v>3441</v>
      </c>
      <c r="E951" s="78" t="s">
        <v>3442</v>
      </c>
    </row>
    <row r="952" ht="28.5" customHeight="1">
      <c r="A952" s="77">
        <v>-1934.0</v>
      </c>
      <c r="B952" s="77" t="s">
        <v>3443</v>
      </c>
      <c r="C952" s="77" t="s">
        <v>3444</v>
      </c>
      <c r="D952" s="78" t="s">
        <v>3445</v>
      </c>
      <c r="E952" s="78" t="s">
        <v>3446</v>
      </c>
    </row>
    <row r="953" ht="28.5" customHeight="1">
      <c r="A953" s="77">
        <v>-1933.0</v>
      </c>
      <c r="B953" s="77" t="s">
        <v>3447</v>
      </c>
      <c r="C953" s="77" t="s">
        <v>3448</v>
      </c>
      <c r="D953" s="78" t="s">
        <v>3449</v>
      </c>
      <c r="E953" s="78" t="s">
        <v>3450</v>
      </c>
    </row>
    <row r="954" ht="28.5" customHeight="1">
      <c r="A954" s="77">
        <v>-1932.0</v>
      </c>
      <c r="B954" s="77" t="s">
        <v>3451</v>
      </c>
      <c r="C954" s="77" t="s">
        <v>3452</v>
      </c>
      <c r="D954" s="78" t="s">
        <v>3453</v>
      </c>
      <c r="E954" s="78" t="s">
        <v>3454</v>
      </c>
    </row>
    <row r="955" ht="28.5" customHeight="1">
      <c r="A955" s="77">
        <v>-1931.0</v>
      </c>
      <c r="B955" s="77" t="s">
        <v>3455</v>
      </c>
      <c r="C955" s="77" t="s">
        <v>3456</v>
      </c>
      <c r="D955" s="78" t="s">
        <v>3457</v>
      </c>
      <c r="E955" s="78" t="s">
        <v>3458</v>
      </c>
    </row>
    <row r="956" ht="28.5" customHeight="1">
      <c r="A956" s="77">
        <v>-1930.0</v>
      </c>
      <c r="B956" s="77" t="s">
        <v>3459</v>
      </c>
      <c r="C956" s="77" t="s">
        <v>3460</v>
      </c>
      <c r="D956" s="78" t="s">
        <v>3461</v>
      </c>
      <c r="E956" s="78" t="s">
        <v>3462</v>
      </c>
    </row>
    <row r="957" ht="28.5" customHeight="1">
      <c r="A957" s="77">
        <v>-1929.0</v>
      </c>
      <c r="B957" s="77" t="s">
        <v>3463</v>
      </c>
      <c r="C957" s="77" t="s">
        <v>3464</v>
      </c>
      <c r="D957" s="78" t="s">
        <v>3465</v>
      </c>
      <c r="E957" s="78" t="s">
        <v>3466</v>
      </c>
    </row>
    <row r="958" ht="28.5" customHeight="1">
      <c r="A958" s="77">
        <v>-1928.0</v>
      </c>
      <c r="B958" s="77" t="s">
        <v>3467</v>
      </c>
      <c r="C958" s="77" t="s">
        <v>3468</v>
      </c>
      <c r="D958" s="78" t="s">
        <v>3469</v>
      </c>
      <c r="E958" s="78" t="s">
        <v>3470</v>
      </c>
    </row>
    <row r="959" ht="28.5" customHeight="1">
      <c r="A959" s="77">
        <v>-1927.0</v>
      </c>
      <c r="B959" s="77" t="s">
        <v>3471</v>
      </c>
      <c r="C959" s="77" t="s">
        <v>3472</v>
      </c>
      <c r="D959" s="78" t="s">
        <v>3473</v>
      </c>
      <c r="E959" s="78" t="s">
        <v>3474</v>
      </c>
    </row>
    <row r="960" ht="28.5" customHeight="1">
      <c r="A960" s="77">
        <v>-1926.0</v>
      </c>
      <c r="B960" s="77" t="s">
        <v>3475</v>
      </c>
      <c r="C960" s="77" t="s">
        <v>3476</v>
      </c>
      <c r="D960" s="78" t="s">
        <v>3477</v>
      </c>
      <c r="E960" s="78" t="s">
        <v>3478</v>
      </c>
    </row>
    <row r="961" ht="28.5" customHeight="1">
      <c r="A961" s="77">
        <v>-1925.0</v>
      </c>
      <c r="B961" s="77" t="s">
        <v>3479</v>
      </c>
      <c r="C961" s="77" t="s">
        <v>3480</v>
      </c>
      <c r="D961" s="78" t="s">
        <v>3481</v>
      </c>
      <c r="E961" s="78" t="s">
        <v>3482</v>
      </c>
    </row>
    <row r="962" ht="28.5" customHeight="1">
      <c r="A962" s="77">
        <v>-1924.0</v>
      </c>
      <c r="B962" s="77" t="s">
        <v>3483</v>
      </c>
      <c r="C962" s="77" t="s">
        <v>3484</v>
      </c>
      <c r="D962" s="78" t="s">
        <v>3485</v>
      </c>
      <c r="E962" s="78" t="s">
        <v>3486</v>
      </c>
    </row>
    <row r="963" ht="28.5" customHeight="1">
      <c r="A963" s="77">
        <v>-1923.0</v>
      </c>
      <c r="B963" s="77" t="s">
        <v>3487</v>
      </c>
      <c r="C963" s="77" t="s">
        <v>3488</v>
      </c>
      <c r="D963" s="78" t="s">
        <v>3489</v>
      </c>
      <c r="E963" s="78" t="s">
        <v>3490</v>
      </c>
    </row>
    <row r="964" ht="28.5" customHeight="1">
      <c r="A964" s="80">
        <v>-1922.0</v>
      </c>
      <c r="B964" s="77" t="s">
        <v>3491</v>
      </c>
      <c r="C964" s="77" t="s">
        <v>3492</v>
      </c>
      <c r="D964" s="78" t="s">
        <v>3493</v>
      </c>
      <c r="E964" s="78" t="s">
        <v>3494</v>
      </c>
    </row>
    <row r="965" ht="28.5" customHeight="1">
      <c r="A965" s="81">
        <v>-1921.0</v>
      </c>
      <c r="B965" s="77" t="s">
        <v>3495</v>
      </c>
      <c r="C965" s="77" t="s">
        <v>3496</v>
      </c>
      <c r="D965" s="78" t="s">
        <v>3497</v>
      </c>
      <c r="E965" s="78" t="s">
        <v>3498</v>
      </c>
    </row>
    <row r="966" ht="28.5" customHeight="1">
      <c r="A966" s="81">
        <v>-1920.0</v>
      </c>
      <c r="B966" s="77" t="s">
        <v>3499</v>
      </c>
      <c r="C966" s="77" t="s">
        <v>3500</v>
      </c>
      <c r="D966" s="78" t="s">
        <v>3501</v>
      </c>
      <c r="E966" s="78" t="s">
        <v>3502</v>
      </c>
    </row>
    <row r="967" ht="28.5" customHeight="1">
      <c r="A967" s="81">
        <v>-1919.0</v>
      </c>
      <c r="B967" s="77" t="s">
        <v>3503</v>
      </c>
      <c r="C967" s="77" t="s">
        <v>3504</v>
      </c>
      <c r="D967" s="78" t="s">
        <v>3505</v>
      </c>
      <c r="E967" s="78" t="s">
        <v>3506</v>
      </c>
    </row>
    <row r="968" ht="28.5" customHeight="1">
      <c r="A968" s="81">
        <v>-1918.0</v>
      </c>
      <c r="B968" s="77" t="s">
        <v>3507</v>
      </c>
      <c r="C968" s="77" t="s">
        <v>3508</v>
      </c>
      <c r="D968" s="78" t="s">
        <v>3509</v>
      </c>
      <c r="E968" s="78" t="s">
        <v>3510</v>
      </c>
    </row>
    <row r="969" ht="28.5" customHeight="1">
      <c r="A969" s="80">
        <v>-1917.0</v>
      </c>
      <c r="B969" s="77" t="s">
        <v>3511</v>
      </c>
      <c r="C969" s="77" t="s">
        <v>3512</v>
      </c>
      <c r="D969" s="78" t="s">
        <v>3513</v>
      </c>
      <c r="E969" s="78" t="s">
        <v>3514</v>
      </c>
    </row>
    <row r="970" ht="28.5" customHeight="1">
      <c r="A970" s="81">
        <v>-1916.0</v>
      </c>
      <c r="B970" s="77" t="s">
        <v>3515</v>
      </c>
      <c r="C970" s="77" t="s">
        <v>3516</v>
      </c>
      <c r="D970" s="78" t="s">
        <v>3517</v>
      </c>
      <c r="E970" s="78" t="s">
        <v>3518</v>
      </c>
    </row>
    <row r="971" ht="28.5" customHeight="1">
      <c r="A971" s="81">
        <v>-1915.0</v>
      </c>
      <c r="B971" s="77" t="s">
        <v>3519</v>
      </c>
      <c r="C971" s="77" t="s">
        <v>3520</v>
      </c>
      <c r="D971" s="78" t="s">
        <v>3521</v>
      </c>
      <c r="E971" s="78" t="s">
        <v>3522</v>
      </c>
    </row>
    <row r="972" ht="28.5" customHeight="1">
      <c r="A972" s="81">
        <v>-1914.0</v>
      </c>
      <c r="B972" s="77" t="s">
        <v>3523</v>
      </c>
      <c r="C972" s="77" t="s">
        <v>3524</v>
      </c>
      <c r="D972" s="78" t="s">
        <v>3525</v>
      </c>
      <c r="E972" s="78" t="s">
        <v>3526</v>
      </c>
    </row>
    <row r="973" ht="28.5" customHeight="1">
      <c r="A973" s="81">
        <v>-1913.0</v>
      </c>
      <c r="B973" s="77" t="s">
        <v>3527</v>
      </c>
      <c r="C973" s="77" t="s">
        <v>3528</v>
      </c>
      <c r="D973" s="78" t="s">
        <v>3529</v>
      </c>
      <c r="E973" s="78" t="s">
        <v>3530</v>
      </c>
    </row>
    <row r="974" ht="28.5" customHeight="1">
      <c r="A974" s="80">
        <v>-1912.0</v>
      </c>
      <c r="B974" s="77" t="s">
        <v>3531</v>
      </c>
      <c r="C974" s="77" t="s">
        <v>3532</v>
      </c>
      <c r="D974" s="78" t="s">
        <v>3533</v>
      </c>
      <c r="E974" s="78" t="s">
        <v>3534</v>
      </c>
    </row>
    <row r="975" ht="28.5" customHeight="1">
      <c r="A975" s="81">
        <v>-1911.0</v>
      </c>
      <c r="B975" s="77" t="s">
        <v>3535</v>
      </c>
      <c r="C975" s="77" t="s">
        <v>3536</v>
      </c>
      <c r="D975" s="78" t="s">
        <v>3537</v>
      </c>
      <c r="E975" s="78" t="s">
        <v>3538</v>
      </c>
    </row>
    <row r="976" ht="28.5" customHeight="1">
      <c r="A976" s="81">
        <v>-1910.0</v>
      </c>
      <c r="B976" s="77" t="s">
        <v>3539</v>
      </c>
      <c r="C976" s="77" t="s">
        <v>3540</v>
      </c>
      <c r="D976" s="78" t="s">
        <v>3541</v>
      </c>
      <c r="E976" s="78" t="s">
        <v>3542</v>
      </c>
    </row>
    <row r="977" ht="28.5" customHeight="1">
      <c r="A977" s="81">
        <v>-1909.0</v>
      </c>
      <c r="B977" s="77" t="s">
        <v>3543</v>
      </c>
      <c r="C977" s="77" t="s">
        <v>3544</v>
      </c>
      <c r="D977" s="78" t="s">
        <v>3545</v>
      </c>
      <c r="E977" s="78" t="s">
        <v>3546</v>
      </c>
    </row>
    <row r="978" ht="28.5" customHeight="1">
      <c r="A978" s="81">
        <v>-1908.0</v>
      </c>
      <c r="B978" s="77" t="s">
        <v>3547</v>
      </c>
      <c r="C978" s="77" t="s">
        <v>3548</v>
      </c>
      <c r="D978" s="78" t="s">
        <v>3549</v>
      </c>
      <c r="E978" s="78" t="s">
        <v>3550</v>
      </c>
    </row>
    <row r="979" ht="28.5" customHeight="1">
      <c r="A979" s="80">
        <v>-1907.0</v>
      </c>
      <c r="B979" s="77" t="s">
        <v>3551</v>
      </c>
      <c r="C979" s="77" t="s">
        <v>3552</v>
      </c>
      <c r="D979" s="78" t="s">
        <v>3553</v>
      </c>
      <c r="E979" s="78" t="s">
        <v>3554</v>
      </c>
    </row>
    <row r="980" ht="28.5" customHeight="1">
      <c r="A980" s="81">
        <v>-1906.0</v>
      </c>
      <c r="B980" s="77" t="s">
        <v>3555</v>
      </c>
      <c r="C980" s="77" t="s">
        <v>3556</v>
      </c>
      <c r="D980" s="78" t="s">
        <v>3557</v>
      </c>
      <c r="E980" s="78" t="s">
        <v>3558</v>
      </c>
    </row>
    <row r="981" ht="28.5" customHeight="1">
      <c r="A981" s="81">
        <v>-1905.0</v>
      </c>
      <c r="B981" s="77" t="s">
        <v>3559</v>
      </c>
      <c r="C981" s="77" t="s">
        <v>3560</v>
      </c>
      <c r="D981" s="78" t="s">
        <v>3561</v>
      </c>
      <c r="E981" s="78" t="s">
        <v>3562</v>
      </c>
    </row>
    <row r="982" ht="28.5" customHeight="1">
      <c r="A982" s="81">
        <v>-1904.0</v>
      </c>
      <c r="B982" s="77" t="s">
        <v>3563</v>
      </c>
      <c r="C982" s="77" t="s">
        <v>3564</v>
      </c>
      <c r="D982" s="78" t="s">
        <v>3565</v>
      </c>
      <c r="E982" s="78" t="s">
        <v>3566</v>
      </c>
    </row>
  </sheetData>
  <printOptions/>
  <pageMargins bottom="0.75" footer="0.0" header="0.0" left="0.7" right="0.7" top="0.75"/>
  <pageSetup orientation="landscape"/>
  <drawing r:id="rId1"/>
</worksheet>
</file>