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A247EE9-7C38-48D4-9091-D9867BAD37B2/Library/Application Support/Drafts/"/>
    </mc:Choice>
  </mc:AlternateContent>
  <xr:revisionPtr revIDLastSave="0" documentId="8_{B2575610-972C-4C93-AC4D-11FA92DBFD56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Financial Statements" sheetId="1" r:id="rId1"/>
    <sheet name="Ratio Analysis" sheetId="2" r:id="rId2"/>
    <sheet name="Common Size Statement" sheetId="6" r:id="rId3"/>
    <sheet name="Trend Analysis" sheetId="4" r:id="rId4"/>
    <sheet name="Market ratio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" i="2" l="1"/>
  <c r="S38" i="2"/>
  <c r="T38" i="2"/>
  <c r="Q38" i="2"/>
  <c r="K38" i="2"/>
  <c r="L38" i="2"/>
  <c r="M38" i="2"/>
  <c r="J38" i="2"/>
  <c r="C38" i="2"/>
  <c r="D38" i="2"/>
  <c r="E38" i="2"/>
  <c r="F38" i="2"/>
  <c r="B38" i="2"/>
  <c r="B38" i="1"/>
  <c r="T79" i="6"/>
  <c r="T78" i="6"/>
  <c r="T77" i="6"/>
  <c r="T76" i="6"/>
  <c r="T75" i="6"/>
  <c r="T74" i="6"/>
  <c r="T73" i="6"/>
  <c r="T72" i="6"/>
  <c r="T71" i="6"/>
  <c r="T88" i="6"/>
  <c r="T87" i="6"/>
  <c r="T86" i="6"/>
  <c r="T85" i="6"/>
  <c r="T84" i="6"/>
  <c r="T83" i="6"/>
  <c r="T82" i="6"/>
  <c r="T81" i="6"/>
  <c r="T80" i="6"/>
  <c r="T89" i="6"/>
  <c r="S79" i="6"/>
  <c r="S78" i="6"/>
  <c r="S77" i="6"/>
  <c r="S76" i="6"/>
  <c r="S75" i="6"/>
  <c r="S74" i="6"/>
  <c r="S73" i="6"/>
  <c r="S72" i="6"/>
  <c r="S71" i="6"/>
  <c r="S88" i="6"/>
  <c r="S87" i="6"/>
  <c r="S86" i="6"/>
  <c r="S85" i="6"/>
  <c r="S84" i="6"/>
  <c r="S83" i="6"/>
  <c r="S82" i="6"/>
  <c r="S81" i="6"/>
  <c r="S80" i="6"/>
  <c r="S89" i="6"/>
  <c r="R77" i="6"/>
  <c r="R76" i="6"/>
  <c r="R75" i="6"/>
  <c r="R74" i="6"/>
  <c r="R73" i="6"/>
  <c r="R72" i="6"/>
  <c r="R71" i="6"/>
  <c r="R87" i="6"/>
  <c r="R86" i="6"/>
  <c r="R85" i="6"/>
  <c r="R84" i="6"/>
  <c r="R83" i="6"/>
  <c r="R82" i="6"/>
  <c r="R81" i="6"/>
  <c r="R80" i="6"/>
  <c r="R79" i="6"/>
  <c r="R78" i="6"/>
  <c r="R88" i="6"/>
  <c r="R89" i="6"/>
  <c r="Q74" i="6"/>
  <c r="Q73" i="6"/>
  <c r="Q72" i="6"/>
  <c r="Q71" i="6"/>
  <c r="Q82" i="6"/>
  <c r="Q81" i="6"/>
  <c r="Q80" i="6"/>
  <c r="Q79" i="6"/>
  <c r="Q78" i="6"/>
  <c r="Q77" i="6"/>
  <c r="Q76" i="6"/>
  <c r="Q75" i="6"/>
  <c r="Q84" i="6"/>
  <c r="Q88" i="6"/>
  <c r="Q87" i="6"/>
  <c r="Q86" i="6"/>
  <c r="Q85" i="6"/>
  <c r="Q83" i="6"/>
  <c r="Q89" i="6"/>
  <c r="P81" i="6"/>
  <c r="P80" i="6"/>
  <c r="P79" i="6"/>
  <c r="P78" i="6"/>
  <c r="P77" i="6"/>
  <c r="P76" i="6"/>
  <c r="P75" i="6"/>
  <c r="P74" i="6"/>
  <c r="P73" i="6"/>
  <c r="P72" i="6"/>
  <c r="P71" i="6"/>
  <c r="P88" i="6"/>
  <c r="P87" i="6"/>
  <c r="P86" i="6"/>
  <c r="P85" i="6"/>
  <c r="P84" i="6"/>
  <c r="P83" i="6"/>
  <c r="P82" i="6"/>
  <c r="P89" i="6"/>
  <c r="T68" i="6"/>
  <c r="T67" i="6"/>
  <c r="T66" i="6"/>
  <c r="T65" i="6"/>
  <c r="T64" i="6"/>
  <c r="S68" i="6"/>
  <c r="S67" i="6"/>
  <c r="S66" i="6"/>
  <c r="S65" i="6"/>
  <c r="S64" i="6"/>
  <c r="R68" i="6"/>
  <c r="R67" i="6"/>
  <c r="R66" i="6"/>
  <c r="R65" i="6"/>
  <c r="R64" i="6"/>
  <c r="Q68" i="6"/>
  <c r="Q67" i="6"/>
  <c r="Q66" i="6"/>
  <c r="Q65" i="6"/>
  <c r="Q64" i="6"/>
  <c r="P68" i="6"/>
  <c r="P67" i="6"/>
  <c r="P66" i="6"/>
  <c r="P65" i="6"/>
  <c r="P64" i="6"/>
  <c r="T69" i="6"/>
  <c r="S69" i="6"/>
  <c r="R69" i="6"/>
  <c r="Q69" i="6"/>
  <c r="P69" i="6"/>
  <c r="M69" i="6"/>
  <c r="M75" i="6"/>
  <c r="M74" i="6"/>
  <c r="M73" i="6"/>
  <c r="M72" i="6"/>
  <c r="M71" i="6"/>
  <c r="M84" i="6"/>
  <c r="M83" i="6"/>
  <c r="M82" i="6"/>
  <c r="M81" i="6"/>
  <c r="M80" i="6"/>
  <c r="M79" i="6"/>
  <c r="M78" i="6"/>
  <c r="M77" i="6"/>
  <c r="M76" i="6"/>
  <c r="M88" i="6"/>
  <c r="M87" i="6"/>
  <c r="M86" i="6"/>
  <c r="M85" i="6"/>
  <c r="M89" i="6"/>
  <c r="L72" i="6"/>
  <c r="L71" i="6"/>
  <c r="L79" i="6"/>
  <c r="L78" i="6"/>
  <c r="L77" i="6"/>
  <c r="L76" i="6"/>
  <c r="L75" i="6"/>
  <c r="L74" i="6"/>
  <c r="L73" i="6"/>
  <c r="L85" i="6"/>
  <c r="L84" i="6"/>
  <c r="L83" i="6"/>
  <c r="L82" i="6"/>
  <c r="L81" i="6"/>
  <c r="L80" i="6"/>
  <c r="L86" i="6"/>
  <c r="L87" i="6"/>
  <c r="L88" i="6"/>
  <c r="L89" i="6"/>
  <c r="K80" i="6"/>
  <c r="K79" i="6"/>
  <c r="K78" i="6"/>
  <c r="K77" i="6"/>
  <c r="K76" i="6"/>
  <c r="K75" i="6"/>
  <c r="K74" i="6"/>
  <c r="K73" i="6"/>
  <c r="K72" i="6"/>
  <c r="K71" i="6"/>
  <c r="K81" i="6"/>
  <c r="K83" i="6"/>
  <c r="K82" i="6"/>
  <c r="K84" i="6"/>
  <c r="K85" i="6"/>
  <c r="K86" i="6"/>
  <c r="K87" i="6"/>
  <c r="K88" i="6"/>
  <c r="K89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89" i="6"/>
  <c r="M68" i="6"/>
  <c r="M67" i="6"/>
  <c r="M66" i="6"/>
  <c r="M65" i="6"/>
  <c r="M64" i="6"/>
  <c r="L68" i="6"/>
  <c r="L67" i="6"/>
  <c r="L66" i="6"/>
  <c r="L65" i="6"/>
  <c r="L64" i="6"/>
  <c r="K69" i="6"/>
  <c r="K68" i="6"/>
  <c r="K67" i="6"/>
  <c r="K66" i="6"/>
  <c r="K65" i="6"/>
  <c r="K64" i="6"/>
  <c r="J68" i="6"/>
  <c r="J67" i="6"/>
  <c r="J66" i="6"/>
  <c r="J65" i="6"/>
  <c r="J64" i="6"/>
  <c r="I68" i="6"/>
  <c r="I67" i="6"/>
  <c r="I66" i="6"/>
  <c r="I65" i="6"/>
  <c r="I64" i="6"/>
  <c r="L69" i="6"/>
  <c r="J69" i="6"/>
  <c r="I69" i="6"/>
  <c r="F77" i="6"/>
  <c r="F88" i="6"/>
  <c r="F87" i="6"/>
  <c r="F86" i="6"/>
  <c r="F85" i="6"/>
  <c r="F84" i="6"/>
  <c r="F83" i="6"/>
  <c r="F82" i="6"/>
  <c r="F81" i="6"/>
  <c r="F80" i="6"/>
  <c r="F79" i="6"/>
  <c r="F78" i="6"/>
  <c r="F76" i="6"/>
  <c r="F75" i="6"/>
  <c r="F74" i="6"/>
  <c r="F73" i="6"/>
  <c r="F72" i="6"/>
  <c r="F71" i="6"/>
  <c r="F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89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F68" i="6"/>
  <c r="F67" i="6"/>
  <c r="F66" i="6"/>
  <c r="F65" i="6"/>
  <c r="F64" i="6"/>
  <c r="E68" i="6"/>
  <c r="E67" i="6"/>
  <c r="E66" i="6"/>
  <c r="E65" i="6"/>
  <c r="E64" i="6"/>
  <c r="D69" i="6"/>
  <c r="D68" i="6"/>
  <c r="D67" i="6"/>
  <c r="D66" i="6"/>
  <c r="D65" i="6"/>
  <c r="D64" i="6"/>
  <c r="C67" i="6"/>
  <c r="C66" i="6"/>
  <c r="C65" i="6"/>
  <c r="C64" i="6"/>
  <c r="C68" i="6"/>
  <c r="B68" i="6"/>
  <c r="B67" i="6"/>
  <c r="B66" i="6"/>
  <c r="B65" i="6"/>
  <c r="B64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E69" i="6"/>
  <c r="F69" i="6"/>
  <c r="C69" i="6"/>
  <c r="B69" i="6"/>
  <c r="B55" i="6"/>
  <c r="T53" i="6"/>
  <c r="T52" i="6"/>
  <c r="T51" i="6"/>
  <c r="T50" i="6"/>
  <c r="T49" i="6"/>
  <c r="T48" i="6"/>
  <c r="T46" i="6"/>
  <c r="T42" i="6"/>
  <c r="T41" i="6"/>
  <c r="T40" i="6"/>
  <c r="T39" i="6"/>
  <c r="T34" i="6"/>
  <c r="T32" i="6"/>
  <c r="T31" i="6"/>
  <c r="S34" i="6"/>
  <c r="S32" i="6"/>
  <c r="S31" i="6"/>
  <c r="S41" i="6"/>
  <c r="S40" i="6"/>
  <c r="S39" i="6"/>
  <c r="S42" i="6"/>
  <c r="S46" i="6"/>
  <c r="S48" i="6"/>
  <c r="S49" i="6"/>
  <c r="S50" i="6"/>
  <c r="S51" i="6"/>
  <c r="S52" i="6"/>
  <c r="S53" i="6"/>
  <c r="R55" i="6"/>
  <c r="R53" i="6"/>
  <c r="R52" i="6"/>
  <c r="R51" i="6"/>
  <c r="R50" i="6"/>
  <c r="R49" i="6"/>
  <c r="R48" i="6"/>
  <c r="R46" i="6"/>
  <c r="R42" i="6"/>
  <c r="R41" i="6"/>
  <c r="R40" i="6"/>
  <c r="R39" i="6"/>
  <c r="R31" i="6"/>
  <c r="R34" i="6"/>
  <c r="R32" i="6"/>
  <c r="Q53" i="6"/>
  <c r="Q52" i="6"/>
  <c r="Q51" i="6"/>
  <c r="Q50" i="6"/>
  <c r="Q49" i="6"/>
  <c r="Q48" i="6"/>
  <c r="Q46" i="6"/>
  <c r="Q42" i="6"/>
  <c r="Q41" i="6"/>
  <c r="Q40" i="6"/>
  <c r="Q39" i="6"/>
  <c r="Q34" i="6"/>
  <c r="Q32" i="6"/>
  <c r="Q31" i="6"/>
  <c r="P53" i="6"/>
  <c r="P52" i="6"/>
  <c r="P51" i="6"/>
  <c r="P50" i="6"/>
  <c r="P49" i="6"/>
  <c r="P48" i="6"/>
  <c r="P46" i="6"/>
  <c r="P42" i="6"/>
  <c r="P41" i="6"/>
  <c r="P40" i="6"/>
  <c r="P39" i="6"/>
  <c r="P34" i="6"/>
  <c r="P32" i="6"/>
  <c r="P31" i="6"/>
  <c r="T55" i="6"/>
  <c r="S55" i="6"/>
  <c r="Q55" i="6"/>
  <c r="P55" i="6"/>
  <c r="M55" i="6"/>
  <c r="M53" i="6"/>
  <c r="M52" i="6"/>
  <c r="M51" i="6"/>
  <c r="M50" i="6"/>
  <c r="M49" i="6"/>
  <c r="M48" i="6"/>
  <c r="M46" i="6"/>
  <c r="M42" i="6"/>
  <c r="M41" i="6"/>
  <c r="M40" i="6"/>
  <c r="M39" i="6"/>
  <c r="M34" i="6"/>
  <c r="M33" i="6"/>
  <c r="M32" i="6"/>
  <c r="M31" i="6"/>
  <c r="L51" i="6"/>
  <c r="L50" i="6"/>
  <c r="L49" i="6"/>
  <c r="L48" i="6"/>
  <c r="L47" i="6"/>
  <c r="L46" i="6"/>
  <c r="L42" i="6"/>
  <c r="L41" i="6"/>
  <c r="L40" i="6"/>
  <c r="L39" i="6"/>
  <c r="L34" i="6"/>
  <c r="L33" i="6"/>
  <c r="L32" i="6"/>
  <c r="L31" i="6"/>
  <c r="L52" i="6"/>
  <c r="L53" i="6"/>
  <c r="K53" i="6"/>
  <c r="K52" i="6"/>
  <c r="K51" i="6"/>
  <c r="K50" i="6"/>
  <c r="K49" i="6"/>
  <c r="K48" i="6"/>
  <c r="K47" i="6"/>
  <c r="K46" i="6"/>
  <c r="K42" i="6"/>
  <c r="K41" i="6"/>
  <c r="K40" i="6"/>
  <c r="K39" i="6"/>
  <c r="K34" i="6"/>
  <c r="K33" i="6"/>
  <c r="K32" i="6"/>
  <c r="K31" i="6"/>
  <c r="J53" i="6"/>
  <c r="J52" i="6"/>
  <c r="J51" i="6"/>
  <c r="J50" i="6"/>
  <c r="J49" i="6"/>
  <c r="J48" i="6"/>
  <c r="J47" i="6"/>
  <c r="J46" i="6"/>
  <c r="J42" i="6"/>
  <c r="J41" i="6"/>
  <c r="J40" i="6"/>
  <c r="J39" i="6"/>
  <c r="J34" i="6"/>
  <c r="J33" i="6"/>
  <c r="J32" i="6"/>
  <c r="J31" i="6"/>
  <c r="I53" i="6"/>
  <c r="I52" i="6"/>
  <c r="I51" i="6"/>
  <c r="I50" i="6"/>
  <c r="I49" i="6"/>
  <c r="I48" i="6"/>
  <c r="I47" i="6"/>
  <c r="I46" i="6"/>
  <c r="I42" i="6"/>
  <c r="I41" i="6"/>
  <c r="I40" i="6"/>
  <c r="I39" i="6"/>
  <c r="I34" i="6"/>
  <c r="I33" i="6"/>
  <c r="I32" i="6"/>
  <c r="I31" i="6"/>
  <c r="L55" i="6"/>
  <c r="K55" i="6"/>
  <c r="J55" i="6"/>
  <c r="I55" i="6"/>
  <c r="F55" i="6"/>
  <c r="F53" i="6"/>
  <c r="F52" i="6"/>
  <c r="F51" i="6"/>
  <c r="F50" i="6"/>
  <c r="F49" i="6"/>
  <c r="F48" i="6"/>
  <c r="F46" i="6"/>
  <c r="F42" i="6"/>
  <c r="F41" i="6"/>
  <c r="F40" i="6"/>
  <c r="F39" i="6"/>
  <c r="F34" i="6"/>
  <c r="F33" i="6"/>
  <c r="F32" i="6"/>
  <c r="F31" i="6"/>
  <c r="E53" i="6"/>
  <c r="E52" i="6"/>
  <c r="E51" i="6"/>
  <c r="E50" i="6"/>
  <c r="E49" i="6"/>
  <c r="E48" i="6"/>
  <c r="E46" i="6"/>
  <c r="E42" i="6"/>
  <c r="E41" i="6"/>
  <c r="E40" i="6"/>
  <c r="E39" i="6"/>
  <c r="E34" i="6"/>
  <c r="E33" i="6"/>
  <c r="E32" i="6"/>
  <c r="E31" i="6"/>
  <c r="D53" i="6"/>
  <c r="D52" i="6"/>
  <c r="D51" i="6"/>
  <c r="D50" i="6"/>
  <c r="D49" i="6"/>
  <c r="D48" i="6"/>
  <c r="D46" i="6"/>
  <c r="D42" i="6"/>
  <c r="D41" i="6"/>
  <c r="D40" i="6"/>
  <c r="D39" i="6"/>
  <c r="D34" i="6"/>
  <c r="D33" i="6"/>
  <c r="D32" i="6"/>
  <c r="D31" i="6"/>
  <c r="C53" i="6"/>
  <c r="C52" i="6"/>
  <c r="C51" i="6"/>
  <c r="C50" i="6"/>
  <c r="C49" i="6"/>
  <c r="C48" i="6"/>
  <c r="C46" i="6"/>
  <c r="C42" i="6"/>
  <c r="C41" i="6"/>
  <c r="C40" i="6"/>
  <c r="C39" i="6"/>
  <c r="C34" i="6"/>
  <c r="C33" i="6"/>
  <c r="C32" i="6"/>
  <c r="C31" i="6"/>
  <c r="B53" i="6"/>
  <c r="B52" i="6"/>
  <c r="B51" i="6"/>
  <c r="B50" i="6"/>
  <c r="B49" i="6"/>
  <c r="B48" i="6"/>
  <c r="B46" i="6"/>
  <c r="B42" i="6"/>
  <c r="B41" i="6"/>
  <c r="B40" i="6"/>
  <c r="B39" i="6"/>
  <c r="B34" i="6"/>
  <c r="B33" i="6"/>
  <c r="B32" i="6"/>
  <c r="B31" i="6"/>
  <c r="E55" i="6"/>
  <c r="D55" i="6"/>
  <c r="C55" i="6"/>
  <c r="B28" i="6"/>
  <c r="Q19" i="6"/>
  <c r="P19" i="6"/>
  <c r="T26" i="6"/>
  <c r="T25" i="6"/>
  <c r="T24" i="6"/>
  <c r="T23" i="6"/>
  <c r="T22" i="6"/>
  <c r="T21" i="6"/>
  <c r="T19" i="6"/>
  <c r="T16" i="6"/>
  <c r="T15" i="6"/>
  <c r="T14" i="6"/>
  <c r="T13" i="6"/>
  <c r="T12" i="6"/>
  <c r="T11" i="6"/>
  <c r="T9" i="6"/>
  <c r="T8" i="6"/>
  <c r="T7" i="6"/>
  <c r="T6" i="6"/>
  <c r="T5" i="6"/>
  <c r="S28" i="6"/>
  <c r="S26" i="6"/>
  <c r="S25" i="6"/>
  <c r="S24" i="6"/>
  <c r="S23" i="6"/>
  <c r="S22" i="6"/>
  <c r="S21" i="6"/>
  <c r="S19" i="6"/>
  <c r="S16" i="6"/>
  <c r="S15" i="6"/>
  <c r="S14" i="6"/>
  <c r="S13" i="6"/>
  <c r="S12" i="6"/>
  <c r="S11" i="6"/>
  <c r="S9" i="6"/>
  <c r="S8" i="6"/>
  <c r="S7" i="6"/>
  <c r="S6" i="6"/>
  <c r="S5" i="6"/>
  <c r="R26" i="6"/>
  <c r="R25" i="6"/>
  <c r="R24" i="6"/>
  <c r="R23" i="6"/>
  <c r="R22" i="6"/>
  <c r="R21" i="6"/>
  <c r="R19" i="6"/>
  <c r="R16" i="6"/>
  <c r="R15" i="6"/>
  <c r="R14" i="6"/>
  <c r="R13" i="6"/>
  <c r="R12" i="6"/>
  <c r="R11" i="6"/>
  <c r="R9" i="6"/>
  <c r="R8" i="6"/>
  <c r="R7" i="6"/>
  <c r="R6" i="6"/>
  <c r="R5" i="6"/>
  <c r="Q28" i="6"/>
  <c r="Q26" i="6"/>
  <c r="Q25" i="6"/>
  <c r="Q24" i="6"/>
  <c r="Q23" i="6"/>
  <c r="Q22" i="6"/>
  <c r="Q21" i="6"/>
  <c r="Q16" i="6"/>
  <c r="Q15" i="6"/>
  <c r="Q14" i="6"/>
  <c r="Q13" i="6"/>
  <c r="Q12" i="6"/>
  <c r="Q11" i="6"/>
  <c r="Q9" i="6"/>
  <c r="Q8" i="6"/>
  <c r="Q7" i="6"/>
  <c r="Q6" i="6"/>
  <c r="Q5" i="6"/>
  <c r="P28" i="6"/>
  <c r="P26" i="6"/>
  <c r="P25" i="6"/>
  <c r="P24" i="6"/>
  <c r="P23" i="6"/>
  <c r="P22" i="6"/>
  <c r="P21" i="6"/>
  <c r="P16" i="6"/>
  <c r="P15" i="6"/>
  <c r="P14" i="6"/>
  <c r="P13" i="6"/>
  <c r="P12" i="6"/>
  <c r="P11" i="6"/>
  <c r="P9" i="6"/>
  <c r="P8" i="6"/>
  <c r="P7" i="6"/>
  <c r="P6" i="6"/>
  <c r="P5" i="6"/>
  <c r="T28" i="6"/>
  <c r="R28" i="6"/>
  <c r="L28" i="6"/>
  <c r="M26" i="6"/>
  <c r="M25" i="6"/>
  <c r="M24" i="6"/>
  <c r="M23" i="6"/>
  <c r="M22" i="6"/>
  <c r="M21" i="6"/>
  <c r="M19" i="6"/>
  <c r="M16" i="6"/>
  <c r="M15" i="6"/>
  <c r="M14" i="6"/>
  <c r="M13" i="6"/>
  <c r="M12" i="6"/>
  <c r="M11" i="6"/>
  <c r="M9" i="6"/>
  <c r="M8" i="6"/>
  <c r="M7" i="6"/>
  <c r="M6" i="6"/>
  <c r="M5" i="6"/>
  <c r="L5" i="6"/>
  <c r="L26" i="6"/>
  <c r="L25" i="6"/>
  <c r="L24" i="6"/>
  <c r="L23" i="6"/>
  <c r="L22" i="6"/>
  <c r="L21" i="6"/>
  <c r="L19" i="6"/>
  <c r="L16" i="6"/>
  <c r="L15" i="6"/>
  <c r="L14" i="6"/>
  <c r="L13" i="6"/>
  <c r="L12" i="6"/>
  <c r="L11" i="6"/>
  <c r="L9" i="6"/>
  <c r="L8" i="6"/>
  <c r="L7" i="6"/>
  <c r="L6" i="6"/>
  <c r="K26" i="6"/>
  <c r="K25" i="6"/>
  <c r="K24" i="6"/>
  <c r="K23" i="6"/>
  <c r="K22" i="6"/>
  <c r="K21" i="6"/>
  <c r="K19" i="6"/>
  <c r="K16" i="6"/>
  <c r="K15" i="6"/>
  <c r="K14" i="6"/>
  <c r="K13" i="6"/>
  <c r="K12" i="6"/>
  <c r="K11" i="6"/>
  <c r="K9" i="6"/>
  <c r="K8" i="6"/>
  <c r="K7" i="6"/>
  <c r="K6" i="6"/>
  <c r="K5" i="6"/>
  <c r="J26" i="6"/>
  <c r="J25" i="6"/>
  <c r="J24" i="6"/>
  <c r="J23" i="6"/>
  <c r="J22" i="6"/>
  <c r="J21" i="6"/>
  <c r="J19" i="6"/>
  <c r="J16" i="6"/>
  <c r="J15" i="6"/>
  <c r="J14" i="6"/>
  <c r="J13" i="6"/>
  <c r="J12" i="6"/>
  <c r="J11" i="6"/>
  <c r="J9" i="6"/>
  <c r="J8" i="6"/>
  <c r="J7" i="6"/>
  <c r="J6" i="6"/>
  <c r="J5" i="6"/>
  <c r="M28" i="6"/>
  <c r="K28" i="6"/>
  <c r="J28" i="6"/>
  <c r="I28" i="6"/>
  <c r="I6" i="6"/>
  <c r="I7" i="6"/>
  <c r="I8" i="6"/>
  <c r="I9" i="6"/>
  <c r="I11" i="6"/>
  <c r="I12" i="6"/>
  <c r="I13" i="6"/>
  <c r="I14" i="6"/>
  <c r="I15" i="6"/>
  <c r="I16" i="6"/>
  <c r="I19" i="6"/>
  <c r="I21" i="6"/>
  <c r="I22" i="6"/>
  <c r="I23" i="6"/>
  <c r="I24" i="6"/>
  <c r="I25" i="6"/>
  <c r="I26" i="6"/>
  <c r="I5" i="6"/>
  <c r="E28" i="6"/>
  <c r="F26" i="6"/>
  <c r="F25" i="6"/>
  <c r="F24" i="6"/>
  <c r="F23" i="6"/>
  <c r="F22" i="6"/>
  <c r="F21" i="6"/>
  <c r="F19" i="6"/>
  <c r="F18" i="6"/>
  <c r="F16" i="6"/>
  <c r="F15" i="6"/>
  <c r="F14" i="6"/>
  <c r="F13" i="6"/>
  <c r="F12" i="6"/>
  <c r="F11" i="6"/>
  <c r="F9" i="6"/>
  <c r="F8" i="6"/>
  <c r="F7" i="6"/>
  <c r="F6" i="6"/>
  <c r="F5" i="6"/>
  <c r="F28" i="6"/>
  <c r="E14" i="6"/>
  <c r="E12" i="6"/>
  <c r="E13" i="6"/>
  <c r="E15" i="6"/>
  <c r="E16" i="6"/>
  <c r="E26" i="6"/>
  <c r="E25" i="6"/>
  <c r="E24" i="6"/>
  <c r="E23" i="6"/>
  <c r="E22" i="6"/>
  <c r="E21" i="6"/>
  <c r="E19" i="6"/>
  <c r="E18" i="6"/>
  <c r="E11" i="6"/>
  <c r="E9" i="6"/>
  <c r="B18" i="2"/>
  <c r="C18" i="2"/>
  <c r="D18" i="2"/>
  <c r="E18" i="2"/>
  <c r="F18" i="2"/>
  <c r="G18" i="2"/>
  <c r="C39" i="2"/>
  <c r="E8" i="6"/>
  <c r="E6" i="6"/>
  <c r="E7" i="6"/>
  <c r="C11" i="6"/>
  <c r="D11" i="6"/>
  <c r="E5" i="6"/>
  <c r="D6" i="6"/>
  <c r="D19" i="6"/>
  <c r="D18" i="6"/>
  <c r="D16" i="6"/>
  <c r="D15" i="6"/>
  <c r="D14" i="6"/>
  <c r="D13" i="6"/>
  <c r="D12" i="6"/>
  <c r="D9" i="6"/>
  <c r="D8" i="6"/>
  <c r="D7" i="6"/>
  <c r="D5" i="6"/>
  <c r="D25" i="6"/>
  <c r="D24" i="6"/>
  <c r="D23" i="6"/>
  <c r="D22" i="6"/>
  <c r="D21" i="6"/>
  <c r="D26" i="6"/>
  <c r="C7" i="6"/>
  <c r="C8" i="6"/>
  <c r="C9" i="6"/>
  <c r="C12" i="6"/>
  <c r="C13" i="6"/>
  <c r="C14" i="6"/>
  <c r="C15" i="6"/>
  <c r="C16" i="6"/>
  <c r="C18" i="6"/>
  <c r="C19" i="6"/>
  <c r="C21" i="6"/>
  <c r="C22" i="6"/>
  <c r="C23" i="6"/>
  <c r="C24" i="6"/>
  <c r="C25" i="6"/>
  <c r="C26" i="6"/>
  <c r="C6" i="6"/>
  <c r="C5" i="6"/>
  <c r="C28" i="6"/>
  <c r="B6" i="6"/>
  <c r="D28" i="6"/>
  <c r="B26" i="6"/>
  <c r="B25" i="6"/>
  <c r="B24" i="6"/>
  <c r="B23" i="6"/>
  <c r="B22" i="6"/>
  <c r="B21" i="6"/>
  <c r="B19" i="6"/>
  <c r="B18" i="6"/>
  <c r="B16" i="6"/>
  <c r="B15" i="6"/>
  <c r="B14" i="6"/>
  <c r="B13" i="6"/>
  <c r="B12" i="6"/>
  <c r="B11" i="6"/>
  <c r="B8" i="6"/>
  <c r="B7" i="6"/>
  <c r="B5" i="6"/>
  <c r="B28" i="4"/>
  <c r="P92" i="4"/>
  <c r="B13" i="4"/>
  <c r="C55" i="4"/>
  <c r="F107" i="4"/>
  <c r="F108" i="4"/>
  <c r="F109" i="4"/>
  <c r="F110" i="4"/>
  <c r="F106" i="4"/>
  <c r="E106" i="4"/>
  <c r="E107" i="4"/>
  <c r="E108" i="4"/>
  <c r="E109" i="4"/>
  <c r="E110" i="4"/>
  <c r="D106" i="4"/>
  <c r="D107" i="4"/>
  <c r="D108" i="4"/>
  <c r="D109" i="4"/>
  <c r="D110" i="4"/>
  <c r="C106" i="4"/>
  <c r="C107" i="4"/>
  <c r="C108" i="4"/>
  <c r="C109" i="4"/>
  <c r="C110" i="4"/>
  <c r="B106" i="4"/>
  <c r="B107" i="4"/>
  <c r="B108" i="4"/>
  <c r="B109" i="4"/>
  <c r="B110" i="4"/>
  <c r="B96" i="4"/>
  <c r="T107" i="4"/>
  <c r="T108" i="4"/>
  <c r="T109" i="4"/>
  <c r="T110" i="4"/>
  <c r="T106" i="4"/>
  <c r="S106" i="4"/>
  <c r="R108" i="4"/>
  <c r="S108" i="4"/>
  <c r="R109" i="4"/>
  <c r="S109" i="4"/>
  <c r="R110" i="4"/>
  <c r="S110" i="4"/>
  <c r="R106" i="4"/>
  <c r="Q106" i="4"/>
  <c r="S107" i="4"/>
  <c r="R107" i="4"/>
  <c r="Q107" i="4"/>
  <c r="Q108" i="4"/>
  <c r="Q109" i="4"/>
  <c r="Q110" i="4"/>
  <c r="P106" i="4"/>
  <c r="P110" i="4"/>
  <c r="P108" i="4"/>
  <c r="P107" i="4"/>
  <c r="P109" i="4"/>
  <c r="M107" i="4"/>
  <c r="M108" i="4"/>
  <c r="M109" i="4"/>
  <c r="M110" i="4"/>
  <c r="M106" i="4"/>
  <c r="L106" i="4"/>
  <c r="L107" i="4"/>
  <c r="L108" i="4"/>
  <c r="L109" i="4"/>
  <c r="L110" i="4"/>
  <c r="K106" i="4"/>
  <c r="K107" i="4"/>
  <c r="K108" i="4"/>
  <c r="K109" i="4"/>
  <c r="K110" i="4"/>
  <c r="J106" i="4"/>
  <c r="J107" i="4"/>
  <c r="J108" i="4"/>
  <c r="J109" i="4"/>
  <c r="J110" i="4"/>
  <c r="I106" i="4"/>
  <c r="I107" i="4"/>
  <c r="I108" i="4"/>
  <c r="I109" i="4"/>
  <c r="I110" i="4"/>
  <c r="I96" i="4"/>
  <c r="T6" i="4"/>
  <c r="T8" i="4"/>
  <c r="T12" i="4"/>
  <c r="T13" i="4"/>
  <c r="T14" i="4"/>
  <c r="T15" i="4"/>
  <c r="T16" i="4"/>
  <c r="T19" i="4"/>
  <c r="T21" i="4"/>
  <c r="T22" i="4"/>
  <c r="T23" i="4"/>
  <c r="T24" i="4"/>
  <c r="T26" i="4"/>
  <c r="T28" i="4"/>
  <c r="T31" i="4"/>
  <c r="T32" i="4"/>
  <c r="T34" i="4"/>
  <c r="T39" i="4"/>
  <c r="T40" i="4"/>
  <c r="T41" i="4"/>
  <c r="T42" i="4"/>
  <c r="T46" i="4"/>
  <c r="T48" i="4"/>
  <c r="T49" i="4"/>
  <c r="T50" i="4"/>
  <c r="T51" i="4"/>
  <c r="T52" i="4"/>
  <c r="T53" i="4"/>
  <c r="T55" i="4"/>
  <c r="T64" i="4"/>
  <c r="T65" i="4"/>
  <c r="T66" i="4"/>
  <c r="T67" i="4"/>
  <c r="T68" i="4"/>
  <c r="T69" i="4"/>
  <c r="T71" i="4"/>
  <c r="T72" i="4"/>
  <c r="T73" i="4"/>
  <c r="T74" i="4"/>
  <c r="T75" i="4"/>
  <c r="T76" i="4"/>
  <c r="T77" i="4"/>
  <c r="T78" i="4"/>
  <c r="T79" i="4"/>
  <c r="T81" i="4"/>
  <c r="T83" i="4"/>
  <c r="T85" i="4"/>
  <c r="T86" i="4"/>
  <c r="T87" i="4"/>
  <c r="T88" i="4"/>
  <c r="T89" i="4"/>
  <c r="T90" i="4"/>
  <c r="T92" i="4"/>
  <c r="T95" i="4"/>
  <c r="T96" i="4"/>
  <c r="T5" i="4"/>
  <c r="S5" i="4"/>
  <c r="S6" i="4"/>
  <c r="S8" i="4"/>
  <c r="S12" i="4"/>
  <c r="S13" i="4"/>
  <c r="S14" i="4"/>
  <c r="S15" i="4"/>
  <c r="S16" i="4"/>
  <c r="S19" i="4"/>
  <c r="S21" i="4"/>
  <c r="S22" i="4"/>
  <c r="S23" i="4"/>
  <c r="S24" i="4"/>
  <c r="S26" i="4"/>
  <c r="S28" i="4"/>
  <c r="S31" i="4"/>
  <c r="S32" i="4"/>
  <c r="S34" i="4"/>
  <c r="S39" i="4"/>
  <c r="S40" i="4"/>
  <c r="S41" i="4"/>
  <c r="S42" i="4"/>
  <c r="S46" i="4"/>
  <c r="S48" i="4"/>
  <c r="S49" i="4"/>
  <c r="S50" i="4"/>
  <c r="S51" i="4"/>
  <c r="S52" i="4"/>
  <c r="S53" i="4"/>
  <c r="S55" i="4"/>
  <c r="S64" i="4"/>
  <c r="S65" i="4"/>
  <c r="S66" i="4"/>
  <c r="S67" i="4"/>
  <c r="S68" i="4"/>
  <c r="S69" i="4"/>
  <c r="S71" i="4"/>
  <c r="S72" i="4"/>
  <c r="S73" i="4"/>
  <c r="S74" i="4"/>
  <c r="S75" i="4"/>
  <c r="S76" i="4"/>
  <c r="S77" i="4"/>
  <c r="S78" i="4"/>
  <c r="S79" i="4"/>
  <c r="S81" i="4"/>
  <c r="S83" i="4"/>
  <c r="S85" i="4"/>
  <c r="S86" i="4"/>
  <c r="S87" i="4"/>
  <c r="S88" i="4"/>
  <c r="S89" i="4"/>
  <c r="S90" i="4"/>
  <c r="S92" i="4"/>
  <c r="S95" i="4"/>
  <c r="S96" i="4"/>
  <c r="R5" i="4"/>
  <c r="R6" i="4"/>
  <c r="R8" i="4"/>
  <c r="R12" i="4"/>
  <c r="R13" i="4"/>
  <c r="R14" i="4"/>
  <c r="R15" i="4"/>
  <c r="R16" i="4"/>
  <c r="R19" i="4"/>
  <c r="R21" i="4"/>
  <c r="R22" i="4"/>
  <c r="R23" i="4"/>
  <c r="R24" i="4"/>
  <c r="R26" i="4"/>
  <c r="R28" i="4"/>
  <c r="R31" i="4"/>
  <c r="R32" i="4"/>
  <c r="R34" i="4"/>
  <c r="R39" i="4"/>
  <c r="R40" i="4"/>
  <c r="R41" i="4"/>
  <c r="R42" i="4"/>
  <c r="R46" i="4"/>
  <c r="R48" i="4"/>
  <c r="R49" i="4"/>
  <c r="R50" i="4"/>
  <c r="R51" i="4"/>
  <c r="R52" i="4"/>
  <c r="R53" i="4"/>
  <c r="R55" i="4"/>
  <c r="R64" i="4"/>
  <c r="R65" i="4"/>
  <c r="R66" i="4"/>
  <c r="R67" i="4"/>
  <c r="R68" i="4"/>
  <c r="R69" i="4"/>
  <c r="R71" i="4"/>
  <c r="R72" i="4"/>
  <c r="R73" i="4"/>
  <c r="R74" i="4"/>
  <c r="R75" i="4"/>
  <c r="R76" i="4"/>
  <c r="R77" i="4"/>
  <c r="R78" i="4"/>
  <c r="R79" i="4"/>
  <c r="R81" i="4"/>
  <c r="R83" i="4"/>
  <c r="R85" i="4"/>
  <c r="R86" i="4"/>
  <c r="R87" i="4"/>
  <c r="R88" i="4"/>
  <c r="R89" i="4"/>
  <c r="R90" i="4"/>
  <c r="R92" i="4"/>
  <c r="R95" i="4"/>
  <c r="R96" i="4"/>
  <c r="Q5" i="4"/>
  <c r="Q6" i="4"/>
  <c r="Q8" i="4"/>
  <c r="Q12" i="4"/>
  <c r="Q13" i="4"/>
  <c r="Q14" i="4"/>
  <c r="Q15" i="4"/>
  <c r="Q16" i="4"/>
  <c r="Q19" i="4"/>
  <c r="Q21" i="4"/>
  <c r="Q22" i="4"/>
  <c r="Q23" i="4"/>
  <c r="Q24" i="4"/>
  <c r="Q26" i="4"/>
  <c r="Q28" i="4"/>
  <c r="Q31" i="4"/>
  <c r="Q32" i="4"/>
  <c r="Q34" i="4"/>
  <c r="Q39" i="4"/>
  <c r="Q40" i="4"/>
  <c r="Q41" i="4"/>
  <c r="Q42" i="4"/>
  <c r="Q46" i="4"/>
  <c r="Q48" i="4"/>
  <c r="Q49" i="4"/>
  <c r="Q50" i="4"/>
  <c r="Q51" i="4"/>
  <c r="Q52" i="4"/>
  <c r="Q53" i="4"/>
  <c r="Q55" i="4"/>
  <c r="Q64" i="4"/>
  <c r="Q65" i="4"/>
  <c r="Q66" i="4"/>
  <c r="Q67" i="4"/>
  <c r="Q68" i="4"/>
  <c r="Q69" i="4"/>
  <c r="Q71" i="4"/>
  <c r="Q72" i="4"/>
  <c r="Q73" i="4"/>
  <c r="Q74" i="4"/>
  <c r="Q75" i="4"/>
  <c r="Q76" i="4"/>
  <c r="Q77" i="4"/>
  <c r="Q78" i="4"/>
  <c r="Q79" i="4"/>
  <c r="Q81" i="4"/>
  <c r="Q83" i="4"/>
  <c r="Q85" i="4"/>
  <c r="Q86" i="4"/>
  <c r="Q87" i="4"/>
  <c r="Q88" i="4"/>
  <c r="Q89" i="4"/>
  <c r="Q90" i="4"/>
  <c r="Q92" i="4"/>
  <c r="Q95" i="4"/>
  <c r="Q96" i="4"/>
  <c r="P5" i="4"/>
  <c r="P6" i="4"/>
  <c r="P8" i="4"/>
  <c r="P12" i="4"/>
  <c r="P13" i="4"/>
  <c r="P14" i="4"/>
  <c r="P15" i="4"/>
  <c r="P16" i="4"/>
  <c r="P19" i="4"/>
  <c r="P21" i="4"/>
  <c r="P22" i="4"/>
  <c r="P23" i="4"/>
  <c r="P24" i="4"/>
  <c r="P26" i="4"/>
  <c r="P28" i="4"/>
  <c r="P31" i="4"/>
  <c r="P32" i="4"/>
  <c r="P34" i="4"/>
  <c r="P39" i="4"/>
  <c r="P40" i="4"/>
  <c r="P41" i="4"/>
  <c r="P42" i="4"/>
  <c r="P46" i="4"/>
  <c r="P48" i="4"/>
  <c r="P49" i="4"/>
  <c r="P50" i="4"/>
  <c r="P51" i="4"/>
  <c r="P52" i="4"/>
  <c r="P53" i="4"/>
  <c r="P55" i="4"/>
  <c r="P64" i="4"/>
  <c r="P65" i="4"/>
  <c r="P66" i="4"/>
  <c r="P67" i="4"/>
  <c r="P68" i="4"/>
  <c r="P69" i="4"/>
  <c r="P71" i="4"/>
  <c r="P72" i="4"/>
  <c r="P73" i="4"/>
  <c r="P74" i="4"/>
  <c r="P75" i="4"/>
  <c r="P76" i="4"/>
  <c r="P77" i="4"/>
  <c r="P78" i="4"/>
  <c r="P79" i="4"/>
  <c r="P81" i="4"/>
  <c r="P83" i="4"/>
  <c r="P85" i="4"/>
  <c r="P86" i="4"/>
  <c r="P87" i="4"/>
  <c r="P88" i="4"/>
  <c r="P89" i="4"/>
  <c r="P90" i="4"/>
  <c r="P95" i="4"/>
  <c r="P96" i="4"/>
  <c r="M5" i="4"/>
  <c r="I24" i="4"/>
  <c r="J24" i="4"/>
  <c r="M6" i="4"/>
  <c r="M8" i="4"/>
  <c r="M9" i="4"/>
  <c r="M11" i="4"/>
  <c r="M12" i="4"/>
  <c r="M13" i="4"/>
  <c r="M14" i="4"/>
  <c r="M15" i="4"/>
  <c r="M16" i="4"/>
  <c r="M19" i="4"/>
  <c r="M21" i="4"/>
  <c r="M22" i="4"/>
  <c r="M23" i="4"/>
  <c r="M24" i="4"/>
  <c r="M26" i="4"/>
  <c r="M28" i="4"/>
  <c r="M31" i="4"/>
  <c r="M32" i="4"/>
  <c r="M33" i="4"/>
  <c r="M34" i="4"/>
  <c r="M39" i="4"/>
  <c r="M40" i="4"/>
  <c r="M41" i="4"/>
  <c r="M42" i="4"/>
  <c r="M46" i="4"/>
  <c r="M50" i="4"/>
  <c r="M51" i="4"/>
  <c r="M52" i="4"/>
  <c r="M53" i="4"/>
  <c r="M55" i="4"/>
  <c r="M64" i="4"/>
  <c r="M65" i="4"/>
  <c r="M66" i="4"/>
  <c r="M67" i="4"/>
  <c r="M68" i="4"/>
  <c r="M69" i="4"/>
  <c r="M71" i="4"/>
  <c r="M72" i="4"/>
  <c r="M73" i="4"/>
  <c r="M74" i="4"/>
  <c r="M75" i="4"/>
  <c r="M76" i="4"/>
  <c r="M77" i="4"/>
  <c r="M78" i="4"/>
  <c r="M79" i="4"/>
  <c r="M80" i="4"/>
  <c r="M81" i="4"/>
  <c r="M83" i="4"/>
  <c r="M85" i="4"/>
  <c r="M86" i="4"/>
  <c r="M87" i="4"/>
  <c r="M88" i="4"/>
  <c r="M89" i="4"/>
  <c r="M90" i="4"/>
  <c r="M91" i="4"/>
  <c r="M92" i="4"/>
  <c r="M95" i="4"/>
  <c r="M96" i="4"/>
  <c r="L5" i="4"/>
  <c r="L6" i="4"/>
  <c r="L8" i="4"/>
  <c r="L9" i="4"/>
  <c r="L11" i="4"/>
  <c r="L12" i="4"/>
  <c r="L13" i="4"/>
  <c r="L14" i="4"/>
  <c r="L15" i="4"/>
  <c r="L16" i="4"/>
  <c r="L19" i="4"/>
  <c r="L21" i="4"/>
  <c r="L22" i="4"/>
  <c r="L23" i="4"/>
  <c r="L24" i="4"/>
  <c r="L26" i="4"/>
  <c r="L28" i="4"/>
  <c r="L31" i="4"/>
  <c r="L32" i="4"/>
  <c r="L33" i="4"/>
  <c r="L34" i="4"/>
  <c r="L39" i="4"/>
  <c r="L40" i="4"/>
  <c r="L41" i="4"/>
  <c r="L42" i="4"/>
  <c r="L46" i="4"/>
  <c r="L47" i="4"/>
  <c r="L50" i="4"/>
  <c r="L51" i="4"/>
  <c r="L52" i="4"/>
  <c r="L53" i="4"/>
  <c r="L55" i="4"/>
  <c r="L64" i="4"/>
  <c r="L65" i="4"/>
  <c r="L66" i="4"/>
  <c r="L67" i="4"/>
  <c r="L68" i="4"/>
  <c r="L69" i="4"/>
  <c r="L71" i="4"/>
  <c r="L72" i="4"/>
  <c r="L73" i="4"/>
  <c r="L74" i="4"/>
  <c r="L75" i="4"/>
  <c r="L76" i="4"/>
  <c r="L77" i="4"/>
  <c r="L78" i="4"/>
  <c r="L79" i="4"/>
  <c r="L80" i="4"/>
  <c r="L81" i="4"/>
  <c r="L83" i="4"/>
  <c r="L85" i="4"/>
  <c r="L86" i="4"/>
  <c r="L87" i="4"/>
  <c r="L88" i="4"/>
  <c r="L89" i="4"/>
  <c r="L90" i="4"/>
  <c r="L91" i="4"/>
  <c r="L92" i="4"/>
  <c r="L95" i="4"/>
  <c r="L96" i="4"/>
  <c r="K5" i="4"/>
  <c r="K6" i="4"/>
  <c r="K8" i="4"/>
  <c r="K9" i="4"/>
  <c r="K11" i="4"/>
  <c r="K12" i="4"/>
  <c r="K13" i="4"/>
  <c r="K14" i="4"/>
  <c r="K15" i="4"/>
  <c r="K16" i="4"/>
  <c r="K19" i="4"/>
  <c r="K21" i="4"/>
  <c r="K22" i="4"/>
  <c r="K23" i="4"/>
  <c r="K24" i="4"/>
  <c r="K26" i="4"/>
  <c r="K28" i="4"/>
  <c r="K31" i="4"/>
  <c r="K32" i="4"/>
  <c r="K33" i="4"/>
  <c r="K34" i="4"/>
  <c r="K39" i="4"/>
  <c r="K40" i="4"/>
  <c r="K41" i="4"/>
  <c r="K42" i="4"/>
  <c r="K46" i="4"/>
  <c r="K47" i="4"/>
  <c r="K50" i="4"/>
  <c r="K51" i="4"/>
  <c r="K52" i="4"/>
  <c r="K53" i="4"/>
  <c r="K55" i="4"/>
  <c r="K64" i="4"/>
  <c r="K65" i="4"/>
  <c r="K66" i="4"/>
  <c r="K67" i="4"/>
  <c r="K68" i="4"/>
  <c r="K69" i="4"/>
  <c r="K71" i="4"/>
  <c r="K72" i="4"/>
  <c r="K73" i="4"/>
  <c r="K74" i="4"/>
  <c r="K75" i="4"/>
  <c r="K76" i="4"/>
  <c r="K77" i="4"/>
  <c r="K78" i="4"/>
  <c r="K79" i="4"/>
  <c r="K80" i="4"/>
  <c r="K81" i="4"/>
  <c r="K83" i="4"/>
  <c r="K85" i="4"/>
  <c r="K86" i="4"/>
  <c r="K87" i="4"/>
  <c r="K88" i="4"/>
  <c r="K89" i="4"/>
  <c r="K90" i="4"/>
  <c r="K91" i="4"/>
  <c r="K92" i="4"/>
  <c r="K95" i="4"/>
  <c r="K96" i="4"/>
  <c r="J5" i="4"/>
  <c r="J6" i="4"/>
  <c r="J8" i="4"/>
  <c r="J9" i="4"/>
  <c r="J11" i="4"/>
  <c r="J12" i="4"/>
  <c r="J13" i="4"/>
  <c r="J14" i="4"/>
  <c r="J15" i="4"/>
  <c r="J16" i="4"/>
  <c r="J19" i="4"/>
  <c r="J21" i="4"/>
  <c r="J22" i="4"/>
  <c r="J23" i="4"/>
  <c r="J26" i="4"/>
  <c r="J28" i="4"/>
  <c r="J31" i="4"/>
  <c r="J32" i="4"/>
  <c r="J33" i="4"/>
  <c r="J34" i="4"/>
  <c r="J39" i="4"/>
  <c r="J40" i="4"/>
  <c r="J41" i="4"/>
  <c r="J42" i="4"/>
  <c r="J46" i="4"/>
  <c r="J47" i="4"/>
  <c r="J50" i="4"/>
  <c r="J51" i="4"/>
  <c r="J52" i="4"/>
  <c r="J53" i="4"/>
  <c r="J55" i="4"/>
  <c r="J64" i="4"/>
  <c r="J65" i="4"/>
  <c r="J66" i="4"/>
  <c r="J67" i="4"/>
  <c r="J68" i="4"/>
  <c r="J69" i="4"/>
  <c r="J71" i="4"/>
  <c r="J72" i="4"/>
  <c r="J73" i="4"/>
  <c r="J74" i="4"/>
  <c r="J75" i="4"/>
  <c r="J76" i="4"/>
  <c r="J77" i="4"/>
  <c r="J78" i="4"/>
  <c r="J79" i="4"/>
  <c r="J80" i="4"/>
  <c r="J81" i="4"/>
  <c r="J83" i="4"/>
  <c r="J85" i="4"/>
  <c r="J86" i="4"/>
  <c r="J87" i="4"/>
  <c r="J88" i="4"/>
  <c r="J89" i="4"/>
  <c r="J90" i="4"/>
  <c r="J91" i="4"/>
  <c r="J92" i="4"/>
  <c r="J95" i="4"/>
  <c r="J96" i="4"/>
  <c r="I5" i="4"/>
  <c r="I6" i="4"/>
  <c r="I8" i="4"/>
  <c r="I9" i="4"/>
  <c r="I11" i="4"/>
  <c r="I12" i="4"/>
  <c r="I13" i="4"/>
  <c r="I14" i="4"/>
  <c r="I15" i="4"/>
  <c r="I16" i="4"/>
  <c r="I19" i="4"/>
  <c r="I21" i="4"/>
  <c r="I22" i="4"/>
  <c r="I23" i="4"/>
  <c r="I26" i="4"/>
  <c r="I28" i="4"/>
  <c r="I31" i="4"/>
  <c r="I32" i="4"/>
  <c r="I33" i="4"/>
  <c r="I34" i="4"/>
  <c r="I39" i="4"/>
  <c r="I40" i="4"/>
  <c r="I41" i="4"/>
  <c r="I42" i="4"/>
  <c r="I46" i="4"/>
  <c r="I47" i="4"/>
  <c r="I50" i="4"/>
  <c r="I51" i="4"/>
  <c r="I52" i="4"/>
  <c r="I53" i="4"/>
  <c r="I55" i="4"/>
  <c r="I64" i="4"/>
  <c r="I65" i="4"/>
  <c r="I66" i="4"/>
  <c r="I67" i="4"/>
  <c r="I68" i="4"/>
  <c r="I69" i="4"/>
  <c r="I71" i="4"/>
  <c r="I72" i="4"/>
  <c r="I73" i="4"/>
  <c r="I74" i="4"/>
  <c r="I75" i="4"/>
  <c r="I76" i="4"/>
  <c r="I77" i="4"/>
  <c r="I78" i="4"/>
  <c r="I79" i="4"/>
  <c r="I80" i="4"/>
  <c r="I81" i="4"/>
  <c r="I83" i="4"/>
  <c r="I85" i="4"/>
  <c r="I86" i="4"/>
  <c r="I87" i="4"/>
  <c r="I88" i="4"/>
  <c r="I89" i="4"/>
  <c r="I90" i="4"/>
  <c r="I91" i="4"/>
  <c r="I92" i="4"/>
  <c r="I95" i="4"/>
  <c r="F5" i="4"/>
  <c r="F65" i="4"/>
  <c r="F66" i="4"/>
  <c r="F67" i="4"/>
  <c r="F68" i="4"/>
  <c r="F69" i="4"/>
  <c r="F71" i="4"/>
  <c r="F72" i="4"/>
  <c r="F73" i="4"/>
  <c r="F74" i="4"/>
  <c r="F75" i="4"/>
  <c r="F76" i="4"/>
  <c r="F77" i="4"/>
  <c r="F78" i="4"/>
  <c r="F79" i="4"/>
  <c r="F80" i="4"/>
  <c r="F81" i="4"/>
  <c r="F83" i="4"/>
  <c r="F84" i="4"/>
  <c r="F85" i="4"/>
  <c r="F86" i="4"/>
  <c r="F87" i="4"/>
  <c r="F88" i="4"/>
  <c r="F89" i="4"/>
  <c r="F90" i="4"/>
  <c r="F91" i="4"/>
  <c r="F92" i="4"/>
  <c r="F95" i="4"/>
  <c r="F96" i="4"/>
  <c r="F64" i="4"/>
  <c r="E64" i="4"/>
  <c r="E65" i="4"/>
  <c r="E66" i="4"/>
  <c r="E67" i="4"/>
  <c r="E68" i="4"/>
  <c r="E69" i="4"/>
  <c r="E71" i="4"/>
  <c r="E72" i="4"/>
  <c r="E73" i="4"/>
  <c r="E74" i="4"/>
  <c r="E75" i="4"/>
  <c r="E76" i="4"/>
  <c r="E77" i="4"/>
  <c r="E78" i="4"/>
  <c r="E79" i="4"/>
  <c r="E80" i="4"/>
  <c r="E81" i="4"/>
  <c r="E83" i="4"/>
  <c r="E84" i="4"/>
  <c r="E85" i="4"/>
  <c r="E86" i="4"/>
  <c r="E87" i="4"/>
  <c r="E88" i="4"/>
  <c r="E89" i="4"/>
  <c r="E90" i="4"/>
  <c r="E91" i="4"/>
  <c r="E92" i="4"/>
  <c r="E95" i="4"/>
  <c r="E96" i="4"/>
  <c r="D64" i="4"/>
  <c r="D89" i="4"/>
  <c r="D65" i="4"/>
  <c r="D66" i="4"/>
  <c r="D67" i="4"/>
  <c r="D68" i="4"/>
  <c r="D69" i="4"/>
  <c r="D71" i="4"/>
  <c r="D72" i="4"/>
  <c r="D73" i="4"/>
  <c r="D74" i="4"/>
  <c r="D75" i="4"/>
  <c r="D76" i="4"/>
  <c r="D77" i="4"/>
  <c r="D78" i="4"/>
  <c r="D79" i="4"/>
  <c r="D80" i="4"/>
  <c r="D81" i="4"/>
  <c r="D83" i="4"/>
  <c r="D84" i="4"/>
  <c r="D85" i="4"/>
  <c r="D86" i="4"/>
  <c r="D87" i="4"/>
  <c r="D88" i="4"/>
  <c r="C64" i="4"/>
  <c r="C65" i="4"/>
  <c r="C66" i="4"/>
  <c r="C67" i="4"/>
  <c r="C68" i="4"/>
  <c r="C69" i="4"/>
  <c r="C71" i="4"/>
  <c r="C72" i="4"/>
  <c r="C73" i="4"/>
  <c r="C74" i="4"/>
  <c r="C75" i="4"/>
  <c r="C76" i="4"/>
  <c r="C77" i="4"/>
  <c r="C78" i="4"/>
  <c r="C79" i="4"/>
  <c r="C80" i="4"/>
  <c r="C81" i="4"/>
  <c r="C83" i="4"/>
  <c r="C84" i="4"/>
  <c r="C85" i="4"/>
  <c r="C86" i="4"/>
  <c r="C87" i="4"/>
  <c r="C88" i="4"/>
  <c r="C89" i="4"/>
  <c r="C90" i="4"/>
  <c r="C91" i="4"/>
  <c r="C92" i="4"/>
  <c r="C95" i="4"/>
  <c r="C96" i="4"/>
  <c r="B64" i="4"/>
  <c r="B65" i="4"/>
  <c r="B66" i="4"/>
  <c r="B67" i="4"/>
  <c r="B68" i="4"/>
  <c r="B69" i="4"/>
  <c r="B71" i="4"/>
  <c r="B72" i="4"/>
  <c r="B73" i="4"/>
  <c r="B74" i="4"/>
  <c r="B75" i="4"/>
  <c r="B76" i="4"/>
  <c r="B77" i="4"/>
  <c r="B78" i="4"/>
  <c r="B79" i="4"/>
  <c r="B80" i="4"/>
  <c r="B81" i="4"/>
  <c r="B83" i="4"/>
  <c r="B84" i="4"/>
  <c r="B85" i="4"/>
  <c r="B86" i="4"/>
  <c r="B87" i="4"/>
  <c r="B88" i="4"/>
  <c r="B89" i="4"/>
  <c r="B90" i="4"/>
  <c r="B91" i="4"/>
  <c r="B92" i="4"/>
  <c r="B95" i="4"/>
  <c r="D55" i="4"/>
  <c r="E55" i="4"/>
  <c r="F55" i="4"/>
  <c r="F33" i="4"/>
  <c r="F34" i="4"/>
  <c r="F39" i="4"/>
  <c r="F40" i="4"/>
  <c r="F41" i="4"/>
  <c r="F42" i="4"/>
  <c r="F46" i="4"/>
  <c r="F48" i="4"/>
  <c r="F49" i="4"/>
  <c r="F50" i="4"/>
  <c r="F51" i="4"/>
  <c r="F52" i="4"/>
  <c r="F53" i="4"/>
  <c r="F32" i="4"/>
  <c r="E32" i="4"/>
  <c r="E33" i="4"/>
  <c r="E34" i="4"/>
  <c r="E39" i="4"/>
  <c r="E40" i="4"/>
  <c r="E41" i="4"/>
  <c r="E42" i="4"/>
  <c r="E46" i="4"/>
  <c r="E48" i="4"/>
  <c r="E49" i="4"/>
  <c r="E50" i="4"/>
  <c r="E51" i="4"/>
  <c r="E52" i="4"/>
  <c r="E53" i="4"/>
  <c r="D32" i="4"/>
  <c r="D33" i="4"/>
  <c r="D34" i="4"/>
  <c r="D39" i="4"/>
  <c r="D40" i="4"/>
  <c r="D41" i="4"/>
  <c r="D42" i="4"/>
  <c r="D46" i="4"/>
  <c r="D48" i="4"/>
  <c r="D49" i="4"/>
  <c r="D50" i="4"/>
  <c r="D51" i="4"/>
  <c r="D52" i="4"/>
  <c r="D53" i="4"/>
  <c r="D31" i="4"/>
  <c r="C33" i="4"/>
  <c r="C34" i="4"/>
  <c r="C39" i="4"/>
  <c r="C40" i="4"/>
  <c r="C41" i="4"/>
  <c r="C42" i="4"/>
  <c r="C46" i="4"/>
  <c r="C48" i="4"/>
  <c r="C49" i="4"/>
  <c r="C50" i="4"/>
  <c r="C51" i="4"/>
  <c r="C52" i="4"/>
  <c r="C53" i="4"/>
  <c r="C32" i="4"/>
  <c r="B32" i="4"/>
  <c r="B33" i="4"/>
  <c r="B34" i="4"/>
  <c r="B39" i="4"/>
  <c r="B40" i="4"/>
  <c r="B41" i="4"/>
  <c r="B42" i="4"/>
  <c r="B46" i="4"/>
  <c r="B48" i="4"/>
  <c r="B49" i="4"/>
  <c r="B50" i="4"/>
  <c r="B51" i="4"/>
  <c r="B52" i="4"/>
  <c r="B53" i="4"/>
  <c r="B55" i="4"/>
  <c r="B31" i="4"/>
  <c r="C31" i="4"/>
  <c r="E31" i="4"/>
  <c r="F31" i="4"/>
  <c r="C28" i="4"/>
  <c r="D28" i="4"/>
  <c r="E28" i="4"/>
  <c r="F28" i="4"/>
  <c r="B26" i="4"/>
  <c r="B25" i="4"/>
  <c r="B16" i="4"/>
  <c r="F21" i="4"/>
  <c r="F22" i="4"/>
  <c r="F23" i="4"/>
  <c r="F24" i="4"/>
  <c r="F25" i="4"/>
  <c r="F26" i="4"/>
  <c r="F19" i="4"/>
  <c r="E19" i="4"/>
  <c r="E21" i="4"/>
  <c r="E22" i="4"/>
  <c r="E23" i="4"/>
  <c r="E24" i="4"/>
  <c r="E25" i="4"/>
  <c r="E26" i="4"/>
  <c r="D19" i="4"/>
  <c r="D21" i="4"/>
  <c r="D22" i="4"/>
  <c r="D23" i="4"/>
  <c r="D24" i="4"/>
  <c r="D25" i="4"/>
  <c r="D26" i="4"/>
  <c r="C19" i="4"/>
  <c r="C21" i="4"/>
  <c r="C22" i="4"/>
  <c r="C23" i="4"/>
  <c r="C24" i="4"/>
  <c r="C25" i="4"/>
  <c r="C26" i="4"/>
  <c r="B19" i="4"/>
  <c r="B21" i="4"/>
  <c r="B22" i="4"/>
  <c r="B23" i="4"/>
  <c r="B24" i="4"/>
  <c r="F6" i="4"/>
  <c r="F7" i="4"/>
  <c r="F8" i="4"/>
  <c r="F11" i="4"/>
  <c r="F12" i="4"/>
  <c r="F13" i="4"/>
  <c r="F14" i="4"/>
  <c r="F15" i="4"/>
  <c r="F16" i="4"/>
  <c r="E5" i="4"/>
  <c r="E6" i="4"/>
  <c r="E7" i="4"/>
  <c r="E8" i="4"/>
  <c r="E11" i="4"/>
  <c r="E12" i="4"/>
  <c r="E13" i="4"/>
  <c r="E14" i="4"/>
  <c r="E15" i="4"/>
  <c r="E16" i="4"/>
  <c r="D16" i="4"/>
  <c r="D12" i="4"/>
  <c r="D13" i="4"/>
  <c r="D14" i="4"/>
  <c r="D15" i="4"/>
  <c r="D11" i="4"/>
  <c r="D7" i="4"/>
  <c r="D8" i="4"/>
  <c r="D6" i="4"/>
  <c r="D5" i="4"/>
  <c r="C16" i="4"/>
  <c r="C15" i="4"/>
  <c r="C14" i="4"/>
  <c r="C13" i="4"/>
  <c r="C12" i="4"/>
  <c r="C11" i="4"/>
  <c r="C8" i="4"/>
  <c r="C7" i="4"/>
  <c r="C6" i="4"/>
  <c r="C5" i="4"/>
  <c r="B15" i="4"/>
  <c r="B14" i="4"/>
  <c r="B12" i="4"/>
  <c r="B11" i="4"/>
  <c r="B8" i="4"/>
  <c r="B7" i="4"/>
  <c r="B6" i="4"/>
  <c r="B5" i="4"/>
  <c r="C47" i="1"/>
  <c r="D47" i="1"/>
  <c r="E47" i="1"/>
  <c r="F47" i="1"/>
  <c r="Q33" i="1"/>
  <c r="R33" i="1"/>
  <c r="S33" i="1"/>
  <c r="T33" i="1"/>
  <c r="P33" i="1"/>
  <c r="T48" i="2"/>
  <c r="S48" i="2"/>
  <c r="R48" i="2"/>
  <c r="Q48" i="2"/>
  <c r="U48" i="2"/>
  <c r="T47" i="2"/>
  <c r="S47" i="2"/>
  <c r="R47" i="2"/>
  <c r="Q47" i="2"/>
  <c r="U47" i="2"/>
  <c r="T43" i="2"/>
  <c r="S43" i="2"/>
  <c r="R43" i="2"/>
  <c r="Q43" i="2"/>
  <c r="P43" i="2"/>
  <c r="T39" i="2"/>
  <c r="S39" i="2"/>
  <c r="R39" i="2"/>
  <c r="U38" i="2"/>
  <c r="T28" i="2"/>
  <c r="S28" i="2"/>
  <c r="R28" i="2"/>
  <c r="Q28" i="2"/>
  <c r="U28" i="2"/>
  <c r="T27" i="2"/>
  <c r="T30" i="2"/>
  <c r="S27" i="2"/>
  <c r="S30" i="2"/>
  <c r="R27" i="2"/>
  <c r="R30" i="2"/>
  <c r="Q27" i="2"/>
  <c r="T18" i="2"/>
  <c r="S18" i="2"/>
  <c r="R18" i="2"/>
  <c r="Q18" i="2"/>
  <c r="P18" i="2"/>
  <c r="T16" i="2"/>
  <c r="S16" i="2"/>
  <c r="R16" i="2"/>
  <c r="Q16" i="2"/>
  <c r="P16" i="2"/>
  <c r="T15" i="2"/>
  <c r="S15" i="2"/>
  <c r="R15" i="2"/>
  <c r="Q15" i="2"/>
  <c r="P15" i="2"/>
  <c r="T10" i="2"/>
  <c r="S10" i="2"/>
  <c r="R10" i="2"/>
  <c r="Q10" i="2"/>
  <c r="P10" i="2"/>
  <c r="U10" i="2"/>
  <c r="T8" i="2"/>
  <c r="S8" i="2"/>
  <c r="R8" i="2"/>
  <c r="T7" i="2"/>
  <c r="S7" i="2"/>
  <c r="R7" i="2"/>
  <c r="Q7" i="2"/>
  <c r="T5" i="2"/>
  <c r="T46" i="2"/>
  <c r="S5" i="2"/>
  <c r="S46" i="2"/>
  <c r="R5" i="2"/>
  <c r="R46" i="2"/>
  <c r="M48" i="2"/>
  <c r="L48" i="2"/>
  <c r="K48" i="2"/>
  <c r="J48" i="2"/>
  <c r="N48" i="2"/>
  <c r="M47" i="2"/>
  <c r="L47" i="2"/>
  <c r="K47" i="2"/>
  <c r="J47" i="2"/>
  <c r="N47" i="2"/>
  <c r="M43" i="2"/>
  <c r="L43" i="2"/>
  <c r="K43" i="2"/>
  <c r="J43" i="2"/>
  <c r="I43" i="2"/>
  <c r="M39" i="2"/>
  <c r="L39" i="2"/>
  <c r="K39" i="2"/>
  <c r="J39" i="2"/>
  <c r="N39" i="2"/>
  <c r="N38" i="2"/>
  <c r="L29" i="2"/>
  <c r="K29" i="2"/>
  <c r="J29" i="2"/>
  <c r="M28" i="2"/>
  <c r="L28" i="2"/>
  <c r="K28" i="2"/>
  <c r="J28" i="2"/>
  <c r="N28" i="2"/>
  <c r="M27" i="2"/>
  <c r="M30" i="2"/>
  <c r="L27" i="2"/>
  <c r="L30" i="2"/>
  <c r="L31" i="2"/>
  <c r="K27" i="2"/>
  <c r="K30" i="2"/>
  <c r="K31" i="2"/>
  <c r="J27" i="2"/>
  <c r="M18" i="2"/>
  <c r="L18" i="2"/>
  <c r="K18" i="2"/>
  <c r="J18" i="2"/>
  <c r="I18" i="2"/>
  <c r="M16" i="2"/>
  <c r="L16" i="2"/>
  <c r="K16" i="2"/>
  <c r="J16" i="2"/>
  <c r="I16" i="2"/>
  <c r="M15" i="2"/>
  <c r="L15" i="2"/>
  <c r="K15" i="2"/>
  <c r="J15" i="2"/>
  <c r="I15" i="2"/>
  <c r="M10" i="2"/>
  <c r="L10" i="2"/>
  <c r="K10" i="2"/>
  <c r="J10" i="2"/>
  <c r="I10" i="2"/>
  <c r="N10" i="2"/>
  <c r="M8" i="2"/>
  <c r="L8" i="2"/>
  <c r="K8" i="2"/>
  <c r="J8" i="2"/>
  <c r="N8" i="2"/>
  <c r="M7" i="2"/>
  <c r="L7" i="2"/>
  <c r="K7" i="2"/>
  <c r="J7" i="2"/>
  <c r="M5" i="2"/>
  <c r="M46" i="2"/>
  <c r="L5" i="2"/>
  <c r="L46" i="2"/>
  <c r="K5" i="2"/>
  <c r="K46" i="2"/>
  <c r="J5" i="2"/>
  <c r="N5" i="2"/>
  <c r="C43" i="2"/>
  <c r="D43" i="2"/>
  <c r="E43" i="2"/>
  <c r="F43" i="2"/>
  <c r="B43" i="2"/>
  <c r="D48" i="2"/>
  <c r="E48" i="2"/>
  <c r="F48" i="2"/>
  <c r="C48" i="2"/>
  <c r="G48" i="2"/>
  <c r="D47" i="2"/>
  <c r="E47" i="2"/>
  <c r="F47" i="2"/>
  <c r="C47" i="2"/>
  <c r="G47" i="2"/>
  <c r="D39" i="2"/>
  <c r="E39" i="2"/>
  <c r="F39" i="2"/>
  <c r="Q20" i="1"/>
  <c r="R20" i="1"/>
  <c r="S20" i="1"/>
  <c r="T20" i="1"/>
  <c r="P20" i="1"/>
  <c r="I20" i="1"/>
  <c r="J20" i="1"/>
  <c r="K20" i="1"/>
  <c r="L20" i="1"/>
  <c r="M20" i="1"/>
  <c r="C20" i="1"/>
  <c r="D20" i="1"/>
  <c r="E20" i="1"/>
  <c r="F20" i="1"/>
  <c r="B20" i="1"/>
  <c r="Q47" i="1"/>
  <c r="R47" i="1"/>
  <c r="S47" i="1"/>
  <c r="T47" i="1"/>
  <c r="P47" i="1"/>
  <c r="M47" i="1"/>
  <c r="G38" i="2"/>
  <c r="G39" i="2"/>
  <c r="D29" i="2"/>
  <c r="E29" i="2"/>
  <c r="F29" i="2"/>
  <c r="B47" i="1"/>
  <c r="C29" i="2"/>
  <c r="D28" i="2"/>
  <c r="E28" i="2"/>
  <c r="F28" i="2"/>
  <c r="C28" i="2"/>
  <c r="G28" i="2"/>
  <c r="G29" i="2"/>
  <c r="D27" i="2"/>
  <c r="D30" i="2"/>
  <c r="E27" i="2"/>
  <c r="E30" i="2"/>
  <c r="E31" i="2"/>
  <c r="F27" i="2"/>
  <c r="F30" i="2"/>
  <c r="F31" i="2"/>
  <c r="C27" i="2"/>
  <c r="C16" i="2"/>
  <c r="D16" i="2"/>
  <c r="E16" i="2"/>
  <c r="F16" i="2"/>
  <c r="B16" i="2"/>
  <c r="C15" i="2"/>
  <c r="D15" i="2"/>
  <c r="E15" i="2"/>
  <c r="F15" i="2"/>
  <c r="B15" i="2"/>
  <c r="C10" i="2"/>
  <c r="D10" i="2"/>
  <c r="E10" i="2"/>
  <c r="F10" i="2"/>
  <c r="B10" i="2"/>
  <c r="G10" i="2"/>
  <c r="D8" i="2"/>
  <c r="E8" i="2"/>
  <c r="F8" i="2"/>
  <c r="C8" i="2"/>
  <c r="G8" i="2"/>
  <c r="D7" i="2"/>
  <c r="D22" i="2"/>
  <c r="D11" i="2"/>
  <c r="E7" i="2"/>
  <c r="E22" i="2"/>
  <c r="E11" i="2"/>
  <c r="F7" i="2"/>
  <c r="F22" i="2"/>
  <c r="F11" i="2"/>
  <c r="C7" i="2"/>
  <c r="C22" i="2"/>
  <c r="G22" i="2"/>
  <c r="F5" i="2"/>
  <c r="F46" i="2"/>
  <c r="E5" i="2"/>
  <c r="E46" i="2"/>
  <c r="D5" i="2"/>
  <c r="D46" i="2"/>
  <c r="C5" i="2"/>
  <c r="C46" i="2"/>
  <c r="G5" i="2"/>
  <c r="G46" i="2"/>
  <c r="T43" i="1"/>
  <c r="T17" i="1"/>
  <c r="S43" i="1"/>
  <c r="S17" i="1"/>
  <c r="R43" i="1"/>
  <c r="R17" i="1"/>
  <c r="Q43" i="1"/>
  <c r="Q17" i="1"/>
  <c r="P43" i="1"/>
  <c r="P17" i="1"/>
  <c r="M43" i="1"/>
  <c r="M35" i="1"/>
  <c r="M17" i="1"/>
  <c r="L54" i="1"/>
  <c r="L43" i="1"/>
  <c r="L35" i="1"/>
  <c r="L17" i="1"/>
  <c r="K54" i="1"/>
  <c r="K43" i="1"/>
  <c r="K35" i="1"/>
  <c r="K17" i="1"/>
  <c r="J54" i="1"/>
  <c r="J43" i="1"/>
  <c r="J35" i="1"/>
  <c r="J17" i="1"/>
  <c r="I54" i="1"/>
  <c r="I43" i="1"/>
  <c r="I35" i="1"/>
  <c r="I17" i="1"/>
  <c r="F43" i="1"/>
  <c r="F35" i="1"/>
  <c r="F17" i="1"/>
  <c r="E43" i="1"/>
  <c r="D43" i="1"/>
  <c r="E35" i="1"/>
  <c r="D35" i="1"/>
  <c r="E17" i="1"/>
  <c r="D17" i="1"/>
  <c r="C43" i="1"/>
  <c r="B43" i="1"/>
  <c r="C35" i="1"/>
  <c r="B35" i="1"/>
  <c r="C17" i="1"/>
  <c r="B17" i="1"/>
  <c r="G7" i="2"/>
  <c r="C11" i="2"/>
  <c r="G11" i="2"/>
  <c r="Q22" i="2"/>
  <c r="Q11" i="2"/>
  <c r="U7" i="2"/>
  <c r="R22" i="2"/>
  <c r="R11" i="2"/>
  <c r="S22" i="2"/>
  <c r="S11" i="2"/>
  <c r="T22" i="2"/>
  <c r="T11" i="2"/>
  <c r="Q30" i="2"/>
  <c r="U27" i="2"/>
  <c r="J46" i="2"/>
  <c r="N46" i="2"/>
  <c r="J22" i="2"/>
  <c r="J11" i="2"/>
  <c r="N7" i="2"/>
  <c r="K22" i="2"/>
  <c r="K11" i="2"/>
  <c r="L22" i="2"/>
  <c r="L11" i="2"/>
  <c r="M22" i="2"/>
  <c r="M11" i="2"/>
  <c r="J30" i="2"/>
  <c r="N27" i="2"/>
  <c r="C30" i="2"/>
  <c r="G30" i="2"/>
  <c r="G27" i="2"/>
  <c r="C31" i="2"/>
  <c r="D31" i="2"/>
  <c r="U30" i="2"/>
  <c r="U11" i="2"/>
  <c r="U22" i="2"/>
  <c r="J31" i="2"/>
  <c r="N30" i="2"/>
  <c r="N11" i="2"/>
  <c r="N22" i="2"/>
  <c r="G31" i="2"/>
  <c r="Q5" i="2"/>
  <c r="U5" i="2"/>
  <c r="U46" i="2"/>
  <c r="Q46" i="2"/>
  <c r="Q8" i="2"/>
  <c r="U8" i="2"/>
  <c r="Q39" i="2"/>
  <c r="U39" i="2"/>
  <c r="B17" i="6"/>
  <c r="B17" i="4"/>
  <c r="C23" i="2"/>
  <c r="C17" i="6"/>
  <c r="C17" i="4"/>
  <c r="D23" i="2"/>
  <c r="B35" i="6"/>
  <c r="B35" i="4"/>
  <c r="C35" i="6"/>
  <c r="C35" i="4"/>
  <c r="B43" i="6"/>
  <c r="B43" i="4"/>
  <c r="C43" i="6"/>
  <c r="C43" i="4"/>
  <c r="D17" i="6"/>
  <c r="D17" i="4"/>
  <c r="E23" i="2"/>
  <c r="E17" i="6"/>
  <c r="E17" i="4"/>
  <c r="F23" i="2"/>
  <c r="D35" i="6"/>
  <c r="D35" i="4"/>
  <c r="E35" i="6"/>
  <c r="E35" i="4"/>
  <c r="D43" i="6"/>
  <c r="D43" i="4"/>
  <c r="E43" i="6"/>
  <c r="E43" i="4"/>
  <c r="F17" i="6"/>
  <c r="F17" i="4"/>
  <c r="F35" i="6"/>
  <c r="F35" i="4"/>
  <c r="F43" i="6"/>
  <c r="F43" i="4"/>
  <c r="I17" i="6"/>
  <c r="I17" i="4"/>
  <c r="J23" i="2"/>
  <c r="I35" i="6"/>
  <c r="I35" i="4"/>
  <c r="I43" i="6"/>
  <c r="I43" i="4"/>
  <c r="I54" i="6"/>
  <c r="I54" i="4"/>
  <c r="J37" i="2"/>
  <c r="J17" i="6"/>
  <c r="J17" i="4"/>
  <c r="K23" i="2"/>
  <c r="J35" i="6"/>
  <c r="J35" i="4"/>
  <c r="J43" i="6"/>
  <c r="J43" i="4"/>
  <c r="J54" i="6"/>
  <c r="J54" i="4"/>
  <c r="K37" i="2"/>
  <c r="K17" i="6"/>
  <c r="K17" i="4"/>
  <c r="L23" i="2"/>
  <c r="K35" i="6"/>
  <c r="K35" i="4"/>
  <c r="K43" i="6"/>
  <c r="K43" i="4"/>
  <c r="K54" i="6"/>
  <c r="K54" i="4"/>
  <c r="L37" i="2"/>
  <c r="L17" i="6"/>
  <c r="L17" i="4"/>
  <c r="M23" i="2"/>
  <c r="L35" i="6"/>
  <c r="L35" i="4"/>
  <c r="L43" i="6"/>
  <c r="L43" i="4"/>
  <c r="L54" i="6"/>
  <c r="L54" i="4"/>
  <c r="M17" i="6"/>
  <c r="M17" i="4"/>
  <c r="M35" i="6"/>
  <c r="M35" i="4"/>
  <c r="M43" i="6"/>
  <c r="M43" i="4"/>
  <c r="P17" i="6"/>
  <c r="P17" i="4"/>
  <c r="Q23" i="2"/>
  <c r="P43" i="6"/>
  <c r="P43" i="4"/>
  <c r="Q17" i="6"/>
  <c r="Q17" i="4"/>
  <c r="R23" i="2"/>
  <c r="Q43" i="6"/>
  <c r="Q43" i="4"/>
  <c r="R17" i="6"/>
  <c r="R17" i="4"/>
  <c r="S23" i="2"/>
  <c r="R43" i="6"/>
  <c r="R43" i="4"/>
  <c r="S17" i="6"/>
  <c r="S17" i="4"/>
  <c r="T23" i="2"/>
  <c r="S43" i="6"/>
  <c r="S43" i="4"/>
  <c r="T17" i="6"/>
  <c r="T17" i="4"/>
  <c r="T43" i="6"/>
  <c r="T43" i="4"/>
  <c r="B54" i="1"/>
  <c r="B47" i="6"/>
  <c r="B47" i="4"/>
  <c r="M54" i="1"/>
  <c r="M47" i="6"/>
  <c r="M47" i="4"/>
  <c r="M29" i="2"/>
  <c r="P54" i="1"/>
  <c r="P47" i="6"/>
  <c r="P47" i="4"/>
  <c r="Q29" i="2"/>
  <c r="T54" i="1"/>
  <c r="T47" i="6"/>
  <c r="T47" i="4"/>
  <c r="S54" i="1"/>
  <c r="S47" i="6"/>
  <c r="S47" i="4"/>
  <c r="T29" i="2"/>
  <c r="T31" i="2"/>
  <c r="R54" i="1"/>
  <c r="R47" i="6"/>
  <c r="R47" i="4"/>
  <c r="S29" i="2"/>
  <c r="S31" i="2"/>
  <c r="Q54" i="1"/>
  <c r="Q47" i="6"/>
  <c r="Q47" i="4"/>
  <c r="R29" i="2"/>
  <c r="R31" i="2"/>
  <c r="B27" i="1"/>
  <c r="B20" i="6"/>
  <c r="B20" i="4"/>
  <c r="F27" i="1"/>
  <c r="F20" i="6"/>
  <c r="F20" i="4"/>
  <c r="E27" i="1"/>
  <c r="E20" i="6"/>
  <c r="E20" i="4"/>
  <c r="D27" i="1"/>
  <c r="D20" i="6"/>
  <c r="D20" i="4"/>
  <c r="C27" i="1"/>
  <c r="C20" i="6"/>
  <c r="C20" i="4"/>
  <c r="M20" i="6"/>
  <c r="M27" i="1"/>
  <c r="M20" i="4"/>
  <c r="L20" i="6"/>
  <c r="L27" i="1"/>
  <c r="L20" i="4"/>
  <c r="M36" i="2"/>
  <c r="K20" i="6"/>
  <c r="K27" i="1"/>
  <c r="K20" i="4"/>
  <c r="L36" i="2"/>
  <c r="J20" i="6"/>
  <c r="J27" i="1"/>
  <c r="J20" i="4"/>
  <c r="K36" i="2"/>
  <c r="I20" i="6"/>
  <c r="I27" i="1"/>
  <c r="I20" i="4"/>
  <c r="J36" i="2"/>
  <c r="N36" i="2"/>
  <c r="P20" i="6"/>
  <c r="P27" i="1"/>
  <c r="P20" i="4"/>
  <c r="Q36" i="2"/>
  <c r="T20" i="6"/>
  <c r="T27" i="1"/>
  <c r="T20" i="4"/>
  <c r="S20" i="6"/>
  <c r="S27" i="1"/>
  <c r="S20" i="4"/>
  <c r="T36" i="2"/>
  <c r="R20" i="6"/>
  <c r="R27" i="1"/>
  <c r="R20" i="4"/>
  <c r="S36" i="2"/>
  <c r="Q20" i="6"/>
  <c r="Q27" i="1"/>
  <c r="Q20" i="4"/>
  <c r="R36" i="2"/>
  <c r="P33" i="6"/>
  <c r="P33" i="4"/>
  <c r="P35" i="1"/>
  <c r="T33" i="6"/>
  <c r="T33" i="4"/>
  <c r="T35" i="1"/>
  <c r="S33" i="6"/>
  <c r="S33" i="4"/>
  <c r="S35" i="1"/>
  <c r="R33" i="6"/>
  <c r="R33" i="4"/>
  <c r="R35" i="1"/>
  <c r="Q33" i="6"/>
  <c r="Q33" i="4"/>
  <c r="Q35" i="1"/>
  <c r="F54" i="1"/>
  <c r="F47" i="6"/>
  <c r="F47" i="4"/>
  <c r="E54" i="1"/>
  <c r="E47" i="6"/>
  <c r="E47" i="4"/>
  <c r="D54" i="1"/>
  <c r="D47" i="6"/>
  <c r="D47" i="4"/>
  <c r="C54" i="1"/>
  <c r="C47" i="6"/>
  <c r="C47" i="4"/>
  <c r="C54" i="6"/>
  <c r="C54" i="4"/>
  <c r="D37" i="2"/>
  <c r="C36" i="2"/>
  <c r="D36" i="2"/>
  <c r="D54" i="6"/>
  <c r="D54" i="4"/>
  <c r="E37" i="2"/>
  <c r="E36" i="2"/>
  <c r="E54" i="6"/>
  <c r="E54" i="4"/>
  <c r="F37" i="2"/>
  <c r="F36" i="2"/>
  <c r="F54" i="6"/>
  <c r="F54" i="4"/>
  <c r="Q35" i="6"/>
  <c r="Q35" i="4"/>
  <c r="R35" i="6"/>
  <c r="R35" i="4"/>
  <c r="S35" i="6"/>
  <c r="S35" i="4"/>
  <c r="T35" i="6"/>
  <c r="T35" i="4"/>
  <c r="P35" i="6"/>
  <c r="P35" i="4"/>
  <c r="Q27" i="6"/>
  <c r="Q27" i="4"/>
  <c r="R35" i="2" a="1"/>
  <c r="R35" i="2"/>
  <c r="R24" i="2"/>
  <c r="R27" i="6"/>
  <c r="R27" i="4"/>
  <c r="S35" i="2" a="1"/>
  <c r="S35" i="2"/>
  <c r="S24" i="2"/>
  <c r="S27" i="6"/>
  <c r="S27" i="4"/>
  <c r="T35" i="2" a="1"/>
  <c r="T35" i="2"/>
  <c r="T24" i="2"/>
  <c r="T27" i="6"/>
  <c r="T27" i="4"/>
  <c r="U36" i="2"/>
  <c r="P27" i="6"/>
  <c r="P27" i="4"/>
  <c r="Q35" i="2" a="1"/>
  <c r="Q35" i="2"/>
  <c r="U35" i="2"/>
  <c r="Q24" i="2"/>
  <c r="U24" i="2"/>
  <c r="I27" i="6"/>
  <c r="I27" i="4"/>
  <c r="J35" i="2" a="1"/>
  <c r="J35" i="2"/>
  <c r="J24" i="2"/>
  <c r="J27" i="6"/>
  <c r="J27" i="4"/>
  <c r="K35" i="2" a="1"/>
  <c r="K35" i="2"/>
  <c r="K24" i="2"/>
  <c r="K27" i="6"/>
  <c r="K27" i="4"/>
  <c r="L35" i="2" a="1"/>
  <c r="L35" i="2"/>
  <c r="L24" i="2"/>
  <c r="L27" i="6"/>
  <c r="L27" i="4"/>
  <c r="M35" i="2" a="1"/>
  <c r="M35" i="2"/>
  <c r="M24" i="2"/>
  <c r="M27" i="6"/>
  <c r="M27" i="4"/>
  <c r="C27" i="6"/>
  <c r="C27" i="4"/>
  <c r="D35" i="2" a="1"/>
  <c r="D35" i="2"/>
  <c r="D24" i="2"/>
  <c r="D27" i="6"/>
  <c r="D27" i="4"/>
  <c r="E35" i="2" a="1"/>
  <c r="E35" i="2"/>
  <c r="E24" i="2"/>
  <c r="E27" i="6"/>
  <c r="E27" i="4"/>
  <c r="F35" i="2" a="1"/>
  <c r="F35" i="2"/>
  <c r="F24" i="2"/>
  <c r="F27" i="6"/>
  <c r="F27" i="4"/>
  <c r="B27" i="6"/>
  <c r="B27" i="4"/>
  <c r="C35" i="2" a="1"/>
  <c r="C35" i="2"/>
  <c r="G35" i="2"/>
  <c r="C24" i="2"/>
  <c r="G24" i="2"/>
  <c r="Q54" i="6"/>
  <c r="Q54" i="4"/>
  <c r="R37" i="2"/>
  <c r="R54" i="6"/>
  <c r="R54" i="4"/>
  <c r="S37" i="2"/>
  <c r="S54" i="6"/>
  <c r="S54" i="4"/>
  <c r="T37" i="2"/>
  <c r="T54" i="6"/>
  <c r="T54" i="4"/>
  <c r="U29" i="2"/>
  <c r="Q31" i="2"/>
  <c r="U31" i="2"/>
  <c r="P54" i="6"/>
  <c r="P54" i="4"/>
  <c r="Q37" i="2"/>
  <c r="U37" i="2"/>
  <c r="N29" i="2"/>
  <c r="M31" i="2"/>
  <c r="N31" i="2"/>
  <c r="M54" i="6"/>
  <c r="M54" i="4"/>
  <c r="M37" i="2"/>
  <c r="B54" i="6"/>
  <c r="B54" i="4"/>
  <c r="C37" i="2"/>
  <c r="G37" i="2"/>
  <c r="U23" i="2"/>
  <c r="N37" i="2"/>
  <c r="N23" i="2"/>
  <c r="G23" i="2"/>
  <c r="N24" i="2"/>
  <c r="N35" i="2"/>
  <c r="G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<sst xmlns="http://schemas.openxmlformats.org/spreadsheetml/2006/main" count="912" uniqueCount="137">
  <si>
    <t>JK Tyres Ltd</t>
  </si>
  <si>
    <t>Ceat Tyres Ltd</t>
  </si>
  <si>
    <t>MRF Tyres Ltd</t>
  </si>
  <si>
    <t>Balance Sheet (In INR in Crores)</t>
  </si>
  <si>
    <t>Balance Sheet(In INR in Crores)</t>
  </si>
  <si>
    <t>ASSETS</t>
  </si>
  <si>
    <t>(1)Non Current Assets</t>
  </si>
  <si>
    <t>(a)Property, Plant and Equipment</t>
  </si>
  <si>
    <t>(b)Capital Work-in progress</t>
  </si>
  <si>
    <t>(c) Investment Property</t>
  </si>
  <si>
    <t>(d)Other Intangible Assets</t>
  </si>
  <si>
    <t>(e)Intangible Assets under Development</t>
  </si>
  <si>
    <t>(f)Financial Assets</t>
  </si>
  <si>
    <t xml:space="preserve">    -Investments accounted using Equity Method</t>
  </si>
  <si>
    <t xml:space="preserve">    -Other Investements </t>
  </si>
  <si>
    <t xml:space="preserve">    -Loans</t>
  </si>
  <si>
    <t xml:space="preserve">    -Other Financial Assets</t>
  </si>
  <si>
    <t>(g)Deferred Tax Assets(Net)</t>
  </si>
  <si>
    <t>(g)Deferred Tax Assets(Net) (Includes Non-Current)</t>
  </si>
  <si>
    <t>(h)Other Non-current Assets</t>
  </si>
  <si>
    <t>(2)Current Assets</t>
  </si>
  <si>
    <t xml:space="preserve">(a)Inventories </t>
  </si>
  <si>
    <t>(b)Financial Assets</t>
  </si>
  <si>
    <t xml:space="preserve">       -Trade Receivables </t>
  </si>
  <si>
    <t xml:space="preserve">      -Cash and Cash Equivalents</t>
  </si>
  <si>
    <t xml:space="preserve">      -Cash and Cash Equivalents(Including Investment)</t>
  </si>
  <si>
    <t xml:space="preserve">      -Other Bank Balances </t>
  </si>
  <si>
    <t xml:space="preserve">      -Other Financial Assets</t>
  </si>
  <si>
    <t>(c)Current Tax Assets</t>
  </si>
  <si>
    <t>(d)Other Current Assets</t>
  </si>
  <si>
    <t>TOTAL ASSETS</t>
  </si>
  <si>
    <t xml:space="preserve">EQUITY AND LIABILITIES </t>
  </si>
  <si>
    <t>EQUITY</t>
  </si>
  <si>
    <t>(a)Equity Share Capital</t>
  </si>
  <si>
    <t>(b)Other Equity</t>
  </si>
  <si>
    <t xml:space="preserve">    Equity Attributable to Owners of the Parent</t>
  </si>
  <si>
    <t>(c)Non-controlling Interest</t>
  </si>
  <si>
    <t xml:space="preserve">LIABILITIES </t>
  </si>
  <si>
    <t xml:space="preserve">(1)Non-Current Liabilities </t>
  </si>
  <si>
    <t xml:space="preserve">(a)Financial Liabilities </t>
  </si>
  <si>
    <t xml:space="preserve">      -Borrowings</t>
  </si>
  <si>
    <t xml:space="preserve">      -Other Financial Liabilities</t>
  </si>
  <si>
    <t>(b)Provisions</t>
  </si>
  <si>
    <t>(c)Deferred Tax Liabilities(Net)</t>
  </si>
  <si>
    <t xml:space="preserve">(c)Deferred Tax Liabilities(Net) </t>
  </si>
  <si>
    <t xml:space="preserve">(c)Deferred Tax Liabilities(Net)(Including Non Current) </t>
  </si>
  <si>
    <t xml:space="preserve">(2)Current Liabilities </t>
  </si>
  <si>
    <t>(a)Financial Liabilities</t>
  </si>
  <si>
    <t xml:space="preserve">        -Borrowings</t>
  </si>
  <si>
    <t xml:space="preserve">        -Trade Payables  </t>
  </si>
  <si>
    <t xml:space="preserve">             Micro and Small Enterprises </t>
  </si>
  <si>
    <t xml:space="preserve">             Micro and Small Enterprises(na) </t>
  </si>
  <si>
    <t xml:space="preserve">             Others</t>
  </si>
  <si>
    <t xml:space="preserve">             Others(na)</t>
  </si>
  <si>
    <t xml:space="preserve">        -Other Financial Liabilities</t>
  </si>
  <si>
    <t xml:space="preserve">(b)Other Current Liabilities </t>
  </si>
  <si>
    <t>(c)Provisions</t>
  </si>
  <si>
    <t>(d)Current Tax Liabilities (Net)</t>
  </si>
  <si>
    <t xml:space="preserve">TOTAL EQUITY AND LIABILITIES </t>
  </si>
  <si>
    <t>STATEMENT OF PROFIT AND LOSS</t>
  </si>
  <si>
    <t>Revenue From Operations [Gross]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</si>
  <si>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</si>
  <si>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</si>
  <si>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</si>
  <si>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</si>
  <si>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</si>
  <si>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</si>
  <si>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</si>
  <si>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</si>
  <si>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</si>
  <si>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</si>
  <si>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</si>
  <si>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</si>
  <si>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</si>
  <si>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</si>
  <si>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</si>
  <si>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</si>
  <si>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</si>
  <si>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</t>
  </si>
  <si>
    <t>Current Tax</t>
  </si>
  <si>
    <t>Less: MAT Credit Entitlement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</si>
  <si>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</si>
  <si>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</si>
  <si>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</si>
  <si>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</si>
  <si>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</si>
  <si>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Minority Interest</t>
  </si>
  <si>
    <t>Share Of Profit/Loss Of Associates</t>
  </si>
  <si>
    <t>Consolidated Profit/Loss After MI And Associates</t>
  </si>
  <si>
    <t xml:space="preserve">Other Additional Information </t>
  </si>
  <si>
    <t>Earnings Per Share</t>
  </si>
  <si>
    <t>Basic EPS (Rs.)</t>
  </si>
  <si>
    <t>Diluted EPS (Rs.)</t>
  </si>
  <si>
    <t>CASH FLOW STATEMENT</t>
  </si>
  <si>
    <t>Profit Before Tax</t>
  </si>
  <si>
    <t xml:space="preserve">Net Cash Generated from Operating Activities </t>
  </si>
  <si>
    <t>Net Cash Flow(used in) Investing Activities</t>
  </si>
  <si>
    <t>Net Cash Flow(used in) Financing Activities</t>
  </si>
  <si>
    <t>Net Cash Flow(used in)/generated from Financing Activities</t>
  </si>
  <si>
    <t xml:space="preserve">Net Increase/(Decrease) in Cash and Cash Equivalents </t>
  </si>
  <si>
    <t>JK Tyres</t>
  </si>
  <si>
    <t>CEAT</t>
  </si>
  <si>
    <t>MRF</t>
  </si>
  <si>
    <t>Ratio Analysis</t>
  </si>
  <si>
    <t>Avg</t>
  </si>
  <si>
    <t>Return on Equity</t>
  </si>
  <si>
    <t>Return on Assets</t>
  </si>
  <si>
    <t>Financial Leverage</t>
  </si>
  <si>
    <t>Return on Sales</t>
  </si>
  <si>
    <t xml:space="preserve">Asset turnover </t>
  </si>
  <si>
    <t>Profitability Ratios</t>
  </si>
  <si>
    <t>Cost of Raw Material to Sales</t>
  </si>
  <si>
    <t>Employee Cost to Sales</t>
  </si>
  <si>
    <t>Operating Margin</t>
  </si>
  <si>
    <t>Net Profit Margin</t>
  </si>
  <si>
    <t>Efficiency Ratios</t>
  </si>
  <si>
    <t>Total Asset Turnover Ratio</t>
  </si>
  <si>
    <t>Fixed Asset Turnover Ratio</t>
  </si>
  <si>
    <t>Current Asset Turnover Ratio</t>
  </si>
  <si>
    <t>Days Inventory on Hand</t>
  </si>
  <si>
    <t>Days Sales Uncollected</t>
  </si>
  <si>
    <t>Days Payables Outstanding</t>
  </si>
  <si>
    <t>Gross Working Capital Cycle</t>
  </si>
  <si>
    <t>Net Working Capital Cycle</t>
  </si>
  <si>
    <t>Liquidity &amp; Solvency Ratios</t>
  </si>
  <si>
    <t>Current Ratio</t>
  </si>
  <si>
    <t>Quick Ratio</t>
  </si>
  <si>
    <t>CFO to Current Liabilities</t>
  </si>
  <si>
    <t>Interest Coverage Ratio</t>
  </si>
  <si>
    <t>Debt-to-Equity Ratio</t>
  </si>
  <si>
    <t>CEAT Tyres</t>
  </si>
  <si>
    <t>MRF Tyres</t>
  </si>
  <si>
    <t>PE Ratio</t>
  </si>
  <si>
    <t>Market Price per Share</t>
  </si>
  <si>
    <t>Basic Earnings Per Share</t>
  </si>
  <si>
    <t>Sales Growth</t>
  </si>
  <si>
    <t>Profit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</si>
</sst>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0" fontId="3" fillId="5" borderId="0" xfId="0" applyFont="1" applyFill="1"/>
    <xf numFmtId="0" fontId="2" fillId="5" borderId="0" xfId="0" applyFont="1" applyFill="1"/>
    <xf numFmtId="0" fontId="0" fillId="5" borderId="0" xfId="0" applyFill="1"/>
    <xf numFmtId="9" fontId="0" fillId="4" borderId="0" xfId="0" applyNumberFormat="1" applyFill="1"/>
    <xf numFmtId="0" fontId="10" fillId="0" borderId="0" xfId="0" applyFont="1"/>
    <xf numFmtId="10" fontId="10" fillId="0" borderId="0" xfId="0" applyNumberFormat="1" applyFont="1"/>
    <xf numFmtId="0" fontId="11" fillId="0" borderId="0" xfId="0" applyFont="1"/>
    <xf numFmtId="2" fontId="10" fillId="0" borderId="0" xfId="0" applyNumberFormat="1" applyFont="1"/>
    <xf numFmtId="0" fontId="12" fillId="0" borderId="0" xfId="0" applyFont="1"/>
    <xf numFmtId="0" fontId="10" fillId="5" borderId="0" xfId="0" applyFont="1" applyFill="1"/>
    <xf numFmtId="0" fontId="10" fillId="6" borderId="0" xfId="0" applyFont="1" applyFill="1"/>
    <xf numFmtId="9" fontId="2" fillId="4" borderId="0" xfId="0" applyNumberFormat="1" applyFont="1" applyFill="1"/>
    <xf numFmtId="9" fontId="2" fillId="0" borderId="0" xfId="0" applyNumberFormat="1" applyFont="1"/>
    <xf numFmtId="9" fontId="0" fillId="0" borderId="2" xfId="0" applyNumberFormat="1" applyBorder="1"/>
    <xf numFmtId="9" fontId="0" fillId="0" borderId="0" xfId="0" applyNumberFormat="1"/>
    <xf numFmtId="9" fontId="4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2" fontId="4" fillId="0" borderId="0" xfId="0" applyNumberFormat="1" applyFont="1"/>
    <xf numFmtId="9" fontId="6" fillId="4" borderId="0" xfId="0" applyNumberFormat="1" applyFont="1" applyFill="1"/>
    <xf numFmtId="9" fontId="6" fillId="0" borderId="0" xfId="0" applyNumberFormat="1" applyFont="1"/>
    <xf numFmtId="9" fontId="13" fillId="0" borderId="0" xfId="0" applyNumberFormat="1" applyFont="1"/>
    <xf numFmtId="0" fontId="13" fillId="0" borderId="0" xfId="0" applyFont="1"/>
    <xf numFmtId="0" fontId="0" fillId="0" borderId="0" xfId="0" applyAlignment="1"/>
    <xf numFmtId="0" fontId="1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44D-6C93-FA4A-BAFD-B5D6CD1A8476}">
  <dimension ref="A1:V193"/>
  <sheetViews>
    <sheetView topLeftCell="A3" zoomScaleNormal="150" zoomScaleSheetLayoutView="100" workbookViewId="0">
      <selection activeCell="B78" sqref="B78"/>
    </sheetView>
  </sheetViews>
  <sheetFormatPr defaultColWidth="8.5703125" defaultRowHeight="15"/>
  <cols>
    <col min="1" max="1" width="51.42578125" customWidth="1"/>
    <col min="2" max="2" width="9.7109375" customWidth="1"/>
    <col min="3" max="3" width="17.28515625" customWidth="1"/>
    <col min="4" max="5" width="10.28515625" customWidth="1"/>
    <col min="6" max="6" width="9.85546875" customWidth="1"/>
    <col min="7" max="7" width="25.28515625" customWidth="1"/>
    <col min="8" max="8" width="54.7109375" customWidth="1"/>
    <col min="9" max="10" width="15.28515625" bestFit="1" customWidth="1"/>
    <col min="11" max="12" width="13.7109375" bestFit="1" customWidth="1"/>
    <col min="13" max="13" width="15.28515625" bestFit="1" customWidth="1"/>
    <col min="14" max="14" width="32.85546875" customWidth="1"/>
    <col min="15" max="15" width="52.140625" customWidth="1"/>
    <col min="16" max="17" width="12" customWidth="1"/>
    <col min="18" max="18" width="12.42578125" customWidth="1"/>
    <col min="19" max="19" width="12" customWidth="1"/>
    <col min="20" max="20" width="11.7109375" customWidth="1"/>
  </cols>
  <sheetData>
    <row r="1" spans="1:22" s="13" customFormat="1" ht="34.5" customHeight="1">
      <c r="A1" s="12" t="s">
        <v>0</v>
      </c>
      <c r="H1" s="12" t="s">
        <v>1</v>
      </c>
      <c r="O1" s="12" t="s">
        <v>2</v>
      </c>
      <c r="R1" s="12"/>
    </row>
    <row r="2" spans="1:22" ht="24" customHeight="1">
      <c r="A2" s="10" t="s">
        <v>3</v>
      </c>
      <c r="B2" s="10">
        <v>2019</v>
      </c>
      <c r="C2" s="10">
        <v>2020</v>
      </c>
      <c r="D2" s="10">
        <v>2021</v>
      </c>
      <c r="E2" s="10">
        <v>2022</v>
      </c>
      <c r="F2" s="10">
        <v>2023</v>
      </c>
      <c r="G2" s="11"/>
      <c r="H2" s="10" t="s">
        <v>4</v>
      </c>
      <c r="I2" s="10">
        <v>2019</v>
      </c>
      <c r="J2" s="10">
        <v>2020</v>
      </c>
      <c r="K2" s="10">
        <v>2021</v>
      </c>
      <c r="L2" s="10">
        <v>2022</v>
      </c>
      <c r="M2" s="10">
        <v>2023</v>
      </c>
      <c r="N2" s="11"/>
      <c r="O2" s="10" t="s">
        <v>3</v>
      </c>
      <c r="P2" s="10">
        <v>2019</v>
      </c>
      <c r="Q2" s="10">
        <v>2020</v>
      </c>
      <c r="R2" s="10">
        <v>2021</v>
      </c>
      <c r="S2" s="10">
        <v>2022</v>
      </c>
      <c r="T2" s="10">
        <v>2023</v>
      </c>
      <c r="U2" s="1"/>
      <c r="V2" s="1"/>
    </row>
    <row r="3" spans="1:22" ht="18.75">
      <c r="A3" s="3" t="s">
        <v>5</v>
      </c>
      <c r="H3" s="3" t="s">
        <v>5</v>
      </c>
      <c r="O3" s="3" t="s">
        <v>5</v>
      </c>
    </row>
    <row r="4" spans="1:22">
      <c r="A4" s="2" t="s">
        <v>6</v>
      </c>
      <c r="H4" s="2" t="s">
        <v>6</v>
      </c>
      <c r="O4" s="2" t="s">
        <v>6</v>
      </c>
    </row>
    <row r="5" spans="1:22">
      <c r="A5" t="s">
        <v>7</v>
      </c>
      <c r="B5">
        <v>5974.83</v>
      </c>
      <c r="C5">
        <v>6171.1</v>
      </c>
      <c r="D5">
        <v>6018.94</v>
      </c>
      <c r="E5">
        <v>6197.97</v>
      </c>
      <c r="F5">
        <v>6208.81</v>
      </c>
      <c r="H5" t="s">
        <v>7</v>
      </c>
      <c r="I5">
        <v>310250</v>
      </c>
      <c r="J5">
        <v>395776</v>
      </c>
      <c r="K5">
        <v>455705</v>
      </c>
      <c r="L5">
        <v>511729</v>
      </c>
      <c r="M5">
        <v>571627</v>
      </c>
      <c r="O5" t="s">
        <v>7</v>
      </c>
      <c r="P5">
        <v>6769.77</v>
      </c>
      <c r="Q5">
        <v>8841.27</v>
      </c>
      <c r="R5">
        <v>9416.42</v>
      </c>
      <c r="S5">
        <v>9500.59</v>
      </c>
      <c r="T5">
        <v>10092.030000000001</v>
      </c>
    </row>
    <row r="6" spans="1:22">
      <c r="A6" t="s">
        <v>8</v>
      </c>
      <c r="B6">
        <v>269.76</v>
      </c>
      <c r="C6">
        <v>277.20999999999998</v>
      </c>
      <c r="D6">
        <v>286.42</v>
      </c>
      <c r="E6">
        <v>100.56</v>
      </c>
      <c r="F6">
        <v>190.61</v>
      </c>
      <c r="H6" t="s">
        <v>8</v>
      </c>
      <c r="I6">
        <v>80159</v>
      </c>
      <c r="J6">
        <v>105073</v>
      </c>
      <c r="K6">
        <v>76786</v>
      </c>
      <c r="L6">
        <v>82927</v>
      </c>
      <c r="M6">
        <v>56859</v>
      </c>
      <c r="O6" t="s">
        <v>8</v>
      </c>
      <c r="P6">
        <v>1403.47</v>
      </c>
      <c r="Q6">
        <v>1740.94</v>
      </c>
      <c r="R6">
        <v>1002.23</v>
      </c>
      <c r="S6">
        <v>1233.07</v>
      </c>
      <c r="T6">
        <v>3045.86</v>
      </c>
    </row>
    <row r="7" spans="1:22">
      <c r="A7" t="s">
        <v>9</v>
      </c>
      <c r="B7">
        <v>5.93</v>
      </c>
      <c r="C7">
        <v>5.83</v>
      </c>
      <c r="D7">
        <v>5.73</v>
      </c>
      <c r="E7">
        <v>5.63</v>
      </c>
      <c r="F7">
        <v>5.53</v>
      </c>
      <c r="H7" t="s">
        <v>9</v>
      </c>
      <c r="J7">
        <v>10185</v>
      </c>
      <c r="K7">
        <v>10783</v>
      </c>
      <c r="L7">
        <v>12379</v>
      </c>
      <c r="M7">
        <v>29203</v>
      </c>
      <c r="O7" t="s">
        <v>9</v>
      </c>
    </row>
    <row r="8" spans="1:22">
      <c r="A8" t="s">
        <v>10</v>
      </c>
      <c r="B8">
        <v>246.85</v>
      </c>
      <c r="C8">
        <v>204.74</v>
      </c>
      <c r="D8">
        <v>217.71</v>
      </c>
      <c r="E8">
        <v>225.4</v>
      </c>
      <c r="F8">
        <v>252.77</v>
      </c>
      <c r="H8" t="s">
        <v>10</v>
      </c>
      <c r="I8">
        <v>7703</v>
      </c>
      <c r="J8">
        <v>10018</v>
      </c>
      <c r="K8">
        <v>9855</v>
      </c>
      <c r="L8">
        <v>8810</v>
      </c>
      <c r="M8">
        <v>8781</v>
      </c>
      <c r="O8" t="s">
        <v>10</v>
      </c>
      <c r="P8">
        <v>16.23</v>
      </c>
      <c r="Q8">
        <v>28.49</v>
      </c>
      <c r="R8">
        <v>24.33</v>
      </c>
      <c r="S8">
        <v>21.23</v>
      </c>
      <c r="T8">
        <v>25.94</v>
      </c>
    </row>
    <row r="9" spans="1:22">
      <c r="A9" t="s">
        <v>11</v>
      </c>
      <c r="C9">
        <v>7.09</v>
      </c>
      <c r="D9">
        <v>12.7</v>
      </c>
      <c r="E9">
        <v>5.67</v>
      </c>
      <c r="F9">
        <v>4.3600000000000003</v>
      </c>
      <c r="H9" t="s">
        <v>11</v>
      </c>
      <c r="I9">
        <v>3132</v>
      </c>
      <c r="J9">
        <v>1781</v>
      </c>
      <c r="K9">
        <v>2500</v>
      </c>
      <c r="L9">
        <v>4661</v>
      </c>
      <c r="M9">
        <v>2748</v>
      </c>
      <c r="O9" t="s">
        <v>11</v>
      </c>
    </row>
    <row r="10" spans="1:22">
      <c r="A10" t="s">
        <v>12</v>
      </c>
      <c r="H10" t="s">
        <v>12</v>
      </c>
      <c r="O10" t="s">
        <v>12</v>
      </c>
    </row>
    <row r="11" spans="1:22">
      <c r="A11" t="s">
        <v>13</v>
      </c>
      <c r="B11">
        <v>59.89</v>
      </c>
      <c r="C11">
        <v>63.03</v>
      </c>
      <c r="D11">
        <v>59.91</v>
      </c>
      <c r="E11">
        <v>61.84</v>
      </c>
      <c r="F11">
        <v>64.819999999999993</v>
      </c>
      <c r="H11" t="s">
        <v>13</v>
      </c>
      <c r="I11">
        <v>18140</v>
      </c>
      <c r="J11">
        <v>17941</v>
      </c>
      <c r="K11">
        <v>20607</v>
      </c>
      <c r="L11">
        <v>17102</v>
      </c>
      <c r="M11">
        <v>15290</v>
      </c>
      <c r="O11" t="s">
        <v>13</v>
      </c>
    </row>
    <row r="12" spans="1:22">
      <c r="A12" t="s">
        <v>14</v>
      </c>
      <c r="B12">
        <v>71.28</v>
      </c>
      <c r="C12">
        <v>77.2</v>
      </c>
      <c r="D12">
        <v>87.11</v>
      </c>
      <c r="E12">
        <v>70.91</v>
      </c>
      <c r="F12">
        <v>67.97</v>
      </c>
      <c r="H12" t="s">
        <v>14</v>
      </c>
      <c r="I12">
        <v>2</v>
      </c>
      <c r="J12">
        <v>424</v>
      </c>
      <c r="K12">
        <v>402</v>
      </c>
      <c r="L12">
        <v>813</v>
      </c>
      <c r="M12">
        <v>1667</v>
      </c>
      <c r="O12" t="s">
        <v>14</v>
      </c>
      <c r="P12">
        <v>1057</v>
      </c>
      <c r="Q12">
        <v>5.58</v>
      </c>
      <c r="R12">
        <v>1129.77</v>
      </c>
      <c r="S12">
        <v>1135.02</v>
      </c>
      <c r="T12">
        <v>1110.27</v>
      </c>
    </row>
    <row r="13" spans="1:22">
      <c r="A13" t="s">
        <v>15</v>
      </c>
      <c r="B13">
        <v>55.73</v>
      </c>
      <c r="C13">
        <v>52.31</v>
      </c>
      <c r="H13" t="s">
        <v>15</v>
      </c>
      <c r="I13">
        <v>408</v>
      </c>
      <c r="J13">
        <v>473</v>
      </c>
      <c r="K13">
        <v>976</v>
      </c>
      <c r="O13" t="s">
        <v>15</v>
      </c>
      <c r="P13">
        <v>0.36</v>
      </c>
      <c r="Q13">
        <v>12.25</v>
      </c>
      <c r="R13">
        <v>2.7</v>
      </c>
      <c r="S13">
        <v>0.95</v>
      </c>
      <c r="T13">
        <v>1.28</v>
      </c>
    </row>
    <row r="14" spans="1:22">
      <c r="A14" t="s">
        <v>16</v>
      </c>
      <c r="B14">
        <v>83.68</v>
      </c>
      <c r="C14">
        <v>113.46</v>
      </c>
      <c r="D14">
        <v>141.33000000000001</v>
      </c>
      <c r="E14">
        <v>137.62</v>
      </c>
      <c r="F14">
        <v>69.12</v>
      </c>
      <c r="H14" t="s">
        <v>16</v>
      </c>
      <c r="I14">
        <v>195</v>
      </c>
      <c r="J14">
        <v>481</v>
      </c>
      <c r="K14">
        <v>142</v>
      </c>
      <c r="L14">
        <v>1187</v>
      </c>
      <c r="M14">
        <v>1012</v>
      </c>
      <c r="O14" t="s">
        <v>16</v>
      </c>
      <c r="P14">
        <v>88.05</v>
      </c>
      <c r="Q14">
        <v>96.67</v>
      </c>
      <c r="R14">
        <v>94.48</v>
      </c>
      <c r="S14">
        <v>151.44</v>
      </c>
      <c r="T14">
        <v>26.9</v>
      </c>
    </row>
    <row r="15" spans="1:22">
      <c r="A15" t="s">
        <v>17</v>
      </c>
      <c r="B15">
        <v>47.59</v>
      </c>
      <c r="C15">
        <v>76.930000000000007</v>
      </c>
      <c r="D15">
        <v>46.25</v>
      </c>
      <c r="E15">
        <v>86.92</v>
      </c>
      <c r="F15">
        <v>109.52</v>
      </c>
      <c r="H15" t="s">
        <v>18</v>
      </c>
      <c r="I15">
        <v>5799</v>
      </c>
      <c r="J15">
        <v>1793</v>
      </c>
      <c r="K15">
        <v>5719</v>
      </c>
      <c r="L15">
        <v>5935</v>
      </c>
      <c r="M15">
        <v>1541</v>
      </c>
      <c r="O15" t="s">
        <v>18</v>
      </c>
      <c r="P15">
        <v>0.06</v>
      </c>
      <c r="Q15">
        <v>232.22</v>
      </c>
      <c r="R15">
        <v>256.60000000000002</v>
      </c>
      <c r="S15">
        <v>241.77</v>
      </c>
      <c r="T15">
        <v>263.24</v>
      </c>
    </row>
    <row r="16" spans="1:22">
      <c r="A16" t="s">
        <v>19</v>
      </c>
      <c r="B16">
        <v>55.09</v>
      </c>
      <c r="C16">
        <v>36.020000000000003</v>
      </c>
      <c r="D16">
        <v>18.59</v>
      </c>
      <c r="E16">
        <v>21.26</v>
      </c>
      <c r="F16">
        <v>63.54</v>
      </c>
      <c r="H16" t="s">
        <v>19</v>
      </c>
      <c r="I16">
        <v>14638</v>
      </c>
      <c r="J16">
        <v>8421</v>
      </c>
      <c r="K16">
        <v>5648</v>
      </c>
      <c r="L16">
        <v>6323</v>
      </c>
      <c r="M16">
        <v>5192</v>
      </c>
      <c r="O16" t="s">
        <v>19</v>
      </c>
      <c r="P16">
        <v>642.52</v>
      </c>
      <c r="Q16">
        <v>333.88</v>
      </c>
      <c r="R16">
        <v>292.52999999999997</v>
      </c>
      <c r="S16">
        <v>587.72</v>
      </c>
      <c r="T16">
        <v>560.21</v>
      </c>
    </row>
    <row r="17" spans="1:20">
      <c r="B17" s="4">
        <f>SUM(B5:B16)</f>
        <v>6870.630000000001</v>
      </c>
      <c r="C17" s="4">
        <f>SUM(C5:C16)</f>
        <v>7084.920000000001</v>
      </c>
      <c r="D17" s="4">
        <f>SUM(D5:D16)</f>
        <v>6894.6899999999987</v>
      </c>
      <c r="E17" s="4">
        <f>SUM(E5:E16)</f>
        <v>6913.7800000000007</v>
      </c>
      <c r="F17" s="4">
        <f>SUM(F5:F16)</f>
        <v>7037.05</v>
      </c>
      <c r="I17" s="4">
        <f>SUM(I5:I16)</f>
        <v>440426</v>
      </c>
      <c r="J17" s="4">
        <f>SUM(J5:J16)</f>
        <v>552366</v>
      </c>
      <c r="K17" s="4">
        <f>SUM(K5:K16)</f>
        <v>589123</v>
      </c>
      <c r="L17" s="4">
        <f>SUM(L5:L16)</f>
        <v>651866</v>
      </c>
      <c r="M17" s="4">
        <f>SUM(M5:M16)</f>
        <v>693920</v>
      </c>
      <c r="P17" s="4">
        <f>SUM(P5:P16)</f>
        <v>9977.4600000000009</v>
      </c>
      <c r="Q17" s="4">
        <f>SUM(Q5:Q16)</f>
        <v>11291.3</v>
      </c>
      <c r="R17" s="4">
        <f>SUM(R5:R16)</f>
        <v>12219.060000000001</v>
      </c>
      <c r="S17" s="4">
        <f>SUM(S5:S16)</f>
        <v>12871.79</v>
      </c>
      <c r="T17" s="4">
        <f>SUM(T5:T16)</f>
        <v>15125.730000000003</v>
      </c>
    </row>
    <row r="18" spans="1:20">
      <c r="A18" s="2" t="s">
        <v>20</v>
      </c>
      <c r="H18" s="2" t="s">
        <v>20</v>
      </c>
      <c r="O18" s="2" t="s">
        <v>20</v>
      </c>
    </row>
    <row r="19" spans="1:20">
      <c r="A19" t="s">
        <v>21</v>
      </c>
      <c r="B19">
        <v>1689.09</v>
      </c>
      <c r="C19">
        <v>1617.84</v>
      </c>
      <c r="D19">
        <v>1789.29</v>
      </c>
      <c r="E19">
        <v>2432.62</v>
      </c>
      <c r="F19">
        <v>2170.5300000000002</v>
      </c>
      <c r="H19" t="s">
        <v>21</v>
      </c>
      <c r="I19">
        <v>100560</v>
      </c>
      <c r="J19">
        <v>92569</v>
      </c>
      <c r="K19">
        <v>112991</v>
      </c>
      <c r="L19">
        <v>130956</v>
      </c>
      <c r="M19">
        <v>113778</v>
      </c>
      <c r="O19" t="s">
        <v>21</v>
      </c>
      <c r="P19">
        <v>2993.2</v>
      </c>
      <c r="Q19">
        <v>2905.18</v>
      </c>
      <c r="R19">
        <v>2938.81</v>
      </c>
      <c r="S19">
        <v>4129.67</v>
      </c>
      <c r="T19">
        <v>4141.05</v>
      </c>
    </row>
    <row r="20" spans="1:20">
      <c r="A20" t="s">
        <v>22</v>
      </c>
      <c r="B20">
        <f>SUM(B21:B24)</f>
        <v>2269.15</v>
      </c>
      <c r="C20">
        <f t="shared" ref="C20:F20" si="0">SUM(C21:C24)</f>
        <v>2105.81</v>
      </c>
      <c r="D20">
        <f t="shared" si="0"/>
        <v>1885.22</v>
      </c>
      <c r="E20">
        <f t="shared" si="0"/>
        <v>2364.35</v>
      </c>
      <c r="F20">
        <f t="shared" si="0"/>
        <v>2732.13</v>
      </c>
      <c r="H20" t="s">
        <v>22</v>
      </c>
      <c r="I20">
        <f>SUM(I21:I24)</f>
        <v>81289</v>
      </c>
      <c r="J20">
        <f t="shared" ref="J20:M20" si="1">SUM(J21:J24)</f>
        <v>73453</v>
      </c>
      <c r="K20">
        <f t="shared" si="1"/>
        <v>100633</v>
      </c>
      <c r="L20">
        <f t="shared" si="1"/>
        <v>125001</v>
      </c>
      <c r="M20">
        <f t="shared" si="1"/>
        <v>142203</v>
      </c>
      <c r="O20" t="s">
        <v>22</v>
      </c>
      <c r="P20">
        <f>SUM(P21:P24)</f>
        <v>5299.52</v>
      </c>
      <c r="Q20">
        <f t="shared" ref="Q20:T20" si="2">SUM(Q21:Q24)</f>
        <v>5049.76</v>
      </c>
      <c r="R20">
        <f t="shared" si="2"/>
        <v>7127.52</v>
      </c>
      <c r="S20">
        <f t="shared" si="2"/>
        <v>5804.8899999999994</v>
      </c>
      <c r="T20">
        <f t="shared" si="2"/>
        <v>4844.4299999999994</v>
      </c>
    </row>
    <row r="21" spans="1:20">
      <c r="A21" t="s">
        <v>23</v>
      </c>
      <c r="B21">
        <v>1945.1</v>
      </c>
      <c r="C21">
        <v>1848.42</v>
      </c>
      <c r="D21">
        <v>1575.42</v>
      </c>
      <c r="E21">
        <v>1979.86</v>
      </c>
      <c r="F21">
        <v>2283.2199999999998</v>
      </c>
      <c r="H21" t="s">
        <v>23</v>
      </c>
      <c r="I21">
        <v>70638</v>
      </c>
      <c r="J21">
        <v>67435</v>
      </c>
      <c r="K21">
        <v>92156</v>
      </c>
      <c r="L21">
        <v>115432</v>
      </c>
      <c r="M21">
        <v>130703</v>
      </c>
      <c r="O21" t="s">
        <v>23</v>
      </c>
      <c r="P21">
        <v>2382.71</v>
      </c>
      <c r="Q21">
        <v>2299.4</v>
      </c>
      <c r="R21">
        <v>2145.96</v>
      </c>
      <c r="S21">
        <v>2332.6799999999998</v>
      </c>
      <c r="T21">
        <v>2503.27</v>
      </c>
    </row>
    <row r="22" spans="1:20">
      <c r="A22" t="s">
        <v>24</v>
      </c>
      <c r="B22">
        <v>109.33</v>
      </c>
      <c r="C22">
        <v>65.39</v>
      </c>
      <c r="D22">
        <v>88.66</v>
      </c>
      <c r="E22">
        <v>94.05</v>
      </c>
      <c r="F22">
        <v>184.32</v>
      </c>
      <c r="H22" t="s">
        <v>25</v>
      </c>
      <c r="I22">
        <v>6755</v>
      </c>
      <c r="J22">
        <v>2740</v>
      </c>
      <c r="K22">
        <v>3609</v>
      </c>
      <c r="L22">
        <v>2377</v>
      </c>
      <c r="M22">
        <v>6062</v>
      </c>
      <c r="O22" t="s">
        <v>25</v>
      </c>
      <c r="P22">
        <v>2899.63</v>
      </c>
      <c r="Q22">
        <v>2692.27</v>
      </c>
      <c r="R22">
        <v>4911.1000000000004</v>
      </c>
      <c r="S22">
        <v>2700.13</v>
      </c>
      <c r="T22">
        <v>2223.35</v>
      </c>
    </row>
    <row r="23" spans="1:20">
      <c r="A23" t="s">
        <v>26</v>
      </c>
      <c r="B23">
        <v>60.34</v>
      </c>
      <c r="C23">
        <v>71.13</v>
      </c>
      <c r="D23">
        <v>85.13</v>
      </c>
      <c r="E23">
        <v>81.599999999999994</v>
      </c>
      <c r="F23">
        <v>92.65</v>
      </c>
      <c r="H23" t="s">
        <v>26</v>
      </c>
      <c r="I23">
        <v>599</v>
      </c>
      <c r="J23">
        <v>681</v>
      </c>
      <c r="K23">
        <v>703</v>
      </c>
      <c r="L23">
        <v>1254</v>
      </c>
      <c r="M23">
        <v>1126</v>
      </c>
      <c r="O23" t="s">
        <v>26</v>
      </c>
      <c r="P23">
        <v>2.5499999999999998</v>
      </c>
      <c r="Q23">
        <v>2.62</v>
      </c>
      <c r="R23">
        <v>2.54</v>
      </c>
      <c r="S23">
        <v>1.74</v>
      </c>
      <c r="T23">
        <v>9.98</v>
      </c>
    </row>
    <row r="24" spans="1:20">
      <c r="A24" t="s">
        <v>27</v>
      </c>
      <c r="B24">
        <v>154.38</v>
      </c>
      <c r="C24">
        <v>120.87</v>
      </c>
      <c r="D24">
        <v>136.01</v>
      </c>
      <c r="E24">
        <v>208.84</v>
      </c>
      <c r="F24">
        <v>171.94</v>
      </c>
      <c r="H24" t="s">
        <v>27</v>
      </c>
      <c r="I24">
        <v>3297</v>
      </c>
      <c r="J24">
        <v>2597</v>
      </c>
      <c r="K24">
        <v>4165</v>
      </c>
      <c r="L24">
        <v>5938</v>
      </c>
      <c r="M24">
        <v>4312</v>
      </c>
      <c r="O24" t="s">
        <v>27</v>
      </c>
      <c r="P24">
        <v>14.63</v>
      </c>
      <c r="Q24">
        <v>55.47</v>
      </c>
      <c r="R24">
        <v>67.92</v>
      </c>
      <c r="S24">
        <v>770.34</v>
      </c>
      <c r="T24">
        <v>107.83</v>
      </c>
    </row>
    <row r="25" spans="1:20">
      <c r="A25" t="s">
        <v>28</v>
      </c>
      <c r="B25">
        <v>73.37</v>
      </c>
      <c r="C25">
        <v>81.819999999999993</v>
      </c>
      <c r="D25">
        <v>83.26</v>
      </c>
      <c r="E25">
        <v>79.930000000000007</v>
      </c>
      <c r="F25">
        <v>110</v>
      </c>
      <c r="H25" t="s">
        <v>28</v>
      </c>
      <c r="O25" t="s">
        <v>28</v>
      </c>
    </row>
    <row r="26" spans="1:20">
      <c r="A26" t="s">
        <v>29</v>
      </c>
      <c r="B26">
        <v>414.17</v>
      </c>
      <c r="C26">
        <v>399.78</v>
      </c>
      <c r="D26">
        <v>334.23</v>
      </c>
      <c r="E26">
        <v>456.97</v>
      </c>
      <c r="F26">
        <v>398.85</v>
      </c>
      <c r="H26" t="s">
        <v>29</v>
      </c>
      <c r="I26">
        <v>18218</v>
      </c>
      <c r="J26">
        <v>16905</v>
      </c>
      <c r="K26">
        <v>10411</v>
      </c>
      <c r="L26">
        <v>8211</v>
      </c>
      <c r="M26">
        <v>12882</v>
      </c>
      <c r="O26" t="s">
        <v>29</v>
      </c>
      <c r="P26">
        <v>171.08</v>
      </c>
      <c r="Q26">
        <v>196.1</v>
      </c>
      <c r="R26">
        <v>296.47000000000003</v>
      </c>
      <c r="S26">
        <v>253.39</v>
      </c>
      <c r="T26">
        <v>258.2</v>
      </c>
    </row>
    <row r="27" spans="1:20">
      <c r="B27" s="32">
        <f>SUM(B19:B26)-B20</f>
        <v>4445.7800000000007</v>
      </c>
      <c r="C27" s="4">
        <f>SUM(C19:C26)-C20</f>
        <v>4205.25</v>
      </c>
      <c r="D27" s="4">
        <f>SUM(D19:D26)-D20</f>
        <v>4092.0000000000009</v>
      </c>
      <c r="E27" s="4">
        <f>SUM(E19:E26)-E20</f>
        <v>5333.8700000000008</v>
      </c>
      <c r="F27" s="4">
        <f>SUM(F19:F26)-F20</f>
        <v>5411.5099999999984</v>
      </c>
      <c r="I27" s="4">
        <f>SUM(I19:I26)-I20</f>
        <v>200067</v>
      </c>
      <c r="J27" s="4">
        <f t="shared" ref="J27:M27" si="3">SUM(J19:J26)-J20</f>
        <v>182927</v>
      </c>
      <c r="K27" s="4">
        <f t="shared" si="3"/>
        <v>224035</v>
      </c>
      <c r="L27" s="4">
        <f t="shared" si="3"/>
        <v>264168</v>
      </c>
      <c r="M27" s="4">
        <f t="shared" si="3"/>
        <v>268863</v>
      </c>
      <c r="P27" s="4">
        <f>SUM(P19:P26)-P20</f>
        <v>8463.7999999999993</v>
      </c>
      <c r="Q27" s="4">
        <f t="shared" ref="Q27:T27" si="4">SUM(Q19:Q26)-Q20</f>
        <v>8151.0400000000009</v>
      </c>
      <c r="R27" s="4">
        <f t="shared" si="4"/>
        <v>10362.799999999999</v>
      </c>
      <c r="S27" s="4">
        <f t="shared" si="4"/>
        <v>10187.949999999999</v>
      </c>
      <c r="T27" s="4">
        <f t="shared" si="4"/>
        <v>9243.68</v>
      </c>
    </row>
    <row r="28" spans="1:20" ht="18.75">
      <c r="A28" s="6" t="s">
        <v>30</v>
      </c>
      <c r="B28" s="7">
        <v>11316.41</v>
      </c>
      <c r="C28" s="7">
        <v>11290.17</v>
      </c>
      <c r="D28" s="7">
        <v>10986.69</v>
      </c>
      <c r="E28" s="7">
        <v>12247.65</v>
      </c>
      <c r="F28" s="7">
        <v>12448.56</v>
      </c>
      <c r="G28" s="8"/>
      <c r="H28" s="6" t="s">
        <v>30</v>
      </c>
      <c r="I28" s="9">
        <v>640493</v>
      </c>
      <c r="J28" s="9">
        <v>735293</v>
      </c>
      <c r="K28" s="9">
        <v>813158</v>
      </c>
      <c r="L28" s="9">
        <v>916034</v>
      </c>
      <c r="M28" s="9">
        <v>962783</v>
      </c>
      <c r="N28" s="8"/>
      <c r="O28" s="6" t="s">
        <v>30</v>
      </c>
      <c r="P28" s="9">
        <v>18441.259999999998</v>
      </c>
      <c r="Q28" s="9">
        <v>19442.34</v>
      </c>
      <c r="R28" s="9">
        <v>22581.86</v>
      </c>
      <c r="S28" s="9">
        <v>23059.74</v>
      </c>
      <c r="T28" s="9">
        <v>24369.41</v>
      </c>
    </row>
    <row r="29" spans="1:20" ht="18.75">
      <c r="A29" s="3" t="s">
        <v>31</v>
      </c>
      <c r="H29" s="3" t="s">
        <v>31</v>
      </c>
      <c r="O29" s="3" t="s">
        <v>31</v>
      </c>
    </row>
    <row r="30" spans="1:20" ht="18.75">
      <c r="A30" s="3" t="s">
        <v>32</v>
      </c>
      <c r="H30" s="3" t="s">
        <v>32</v>
      </c>
      <c r="O30" s="3" t="s">
        <v>32</v>
      </c>
    </row>
    <row r="31" spans="1:20">
      <c r="A31" t="s">
        <v>33</v>
      </c>
      <c r="B31">
        <v>49.25</v>
      </c>
      <c r="C31">
        <v>49.25</v>
      </c>
      <c r="D31">
        <v>49.25</v>
      </c>
      <c r="E31">
        <v>49.25</v>
      </c>
      <c r="F31">
        <v>49.25</v>
      </c>
      <c r="H31" t="s">
        <v>33</v>
      </c>
      <c r="I31">
        <v>4045</v>
      </c>
      <c r="J31">
        <v>4045</v>
      </c>
      <c r="K31">
        <v>4045</v>
      </c>
      <c r="L31">
        <v>4045</v>
      </c>
      <c r="M31">
        <v>4045</v>
      </c>
      <c r="O31" t="s">
        <v>33</v>
      </c>
      <c r="P31">
        <v>4.24</v>
      </c>
      <c r="Q31">
        <v>4.24</v>
      </c>
      <c r="R31">
        <v>4.24</v>
      </c>
      <c r="S31">
        <v>4.24</v>
      </c>
      <c r="T31">
        <v>4.24</v>
      </c>
    </row>
    <row r="32" spans="1:20">
      <c r="A32" t="s">
        <v>34</v>
      </c>
      <c r="B32">
        <v>2235.15</v>
      </c>
      <c r="C32">
        <v>2282.1</v>
      </c>
      <c r="D32">
        <v>2623.49</v>
      </c>
      <c r="E32">
        <v>2799.06</v>
      </c>
      <c r="F32">
        <v>3346.91</v>
      </c>
      <c r="H32" t="s">
        <v>34</v>
      </c>
      <c r="I32">
        <v>272566</v>
      </c>
      <c r="J32">
        <v>286747</v>
      </c>
      <c r="K32">
        <v>327584</v>
      </c>
      <c r="L32">
        <v>323236</v>
      </c>
      <c r="M32">
        <v>339919</v>
      </c>
      <c r="O32" t="s">
        <v>34</v>
      </c>
      <c r="P32">
        <v>10833.11</v>
      </c>
      <c r="Q32">
        <v>12210.47</v>
      </c>
      <c r="R32">
        <v>13409.43</v>
      </c>
      <c r="S32">
        <v>14027.51</v>
      </c>
      <c r="T32">
        <v>14703.42</v>
      </c>
    </row>
    <row r="33" spans="1:20">
      <c r="A33" s="2" t="s">
        <v>35</v>
      </c>
      <c r="B33">
        <v>2284.4</v>
      </c>
      <c r="C33">
        <v>2331.35</v>
      </c>
      <c r="D33">
        <v>2672.74</v>
      </c>
      <c r="E33">
        <v>2848.31</v>
      </c>
      <c r="F33">
        <v>3396.16</v>
      </c>
      <c r="H33" s="2" t="s">
        <v>35</v>
      </c>
      <c r="I33">
        <v>276611</v>
      </c>
      <c r="J33">
        <v>290792</v>
      </c>
      <c r="K33">
        <v>331629</v>
      </c>
      <c r="L33">
        <v>327281</v>
      </c>
      <c r="M33">
        <v>343964</v>
      </c>
      <c r="O33" s="2" t="s">
        <v>35</v>
      </c>
      <c r="P33">
        <f>SUM(P31:P32)</f>
        <v>10837.35</v>
      </c>
      <c r="Q33">
        <f t="shared" ref="Q33:T33" si="5">SUM(Q31:Q32)</f>
        <v>12214.71</v>
      </c>
      <c r="R33">
        <f t="shared" si="5"/>
        <v>13413.67</v>
      </c>
      <c r="S33">
        <f t="shared" si="5"/>
        <v>14031.75</v>
      </c>
      <c r="T33">
        <f t="shared" si="5"/>
        <v>14707.66</v>
      </c>
    </row>
    <row r="34" spans="1:20">
      <c r="A34" t="s">
        <v>36</v>
      </c>
      <c r="B34">
        <v>136.22999999999999</v>
      </c>
      <c r="C34">
        <v>94.71</v>
      </c>
      <c r="D34">
        <v>106.29</v>
      </c>
      <c r="E34">
        <v>99.16</v>
      </c>
      <c r="F34">
        <v>99.72</v>
      </c>
      <c r="H34" t="s">
        <v>36</v>
      </c>
      <c r="I34">
        <v>2379</v>
      </c>
      <c r="J34">
        <v>2365</v>
      </c>
      <c r="K34">
        <v>2324</v>
      </c>
      <c r="L34">
        <v>2354</v>
      </c>
      <c r="M34">
        <v>1739</v>
      </c>
      <c r="O34" t="s">
        <v>36</v>
      </c>
      <c r="P34">
        <v>0.12</v>
      </c>
      <c r="Q34">
        <v>0.13</v>
      </c>
      <c r="R34">
        <v>0.14000000000000001</v>
      </c>
      <c r="S34">
        <v>0.15</v>
      </c>
      <c r="T34">
        <v>0.16</v>
      </c>
    </row>
    <row r="35" spans="1:20">
      <c r="B35" s="4">
        <f>SUM(B33:B34)</f>
        <v>2420.63</v>
      </c>
      <c r="C35" s="4">
        <f>SUM(C33:C34)</f>
        <v>2426.06</v>
      </c>
      <c r="D35" s="4">
        <f>SUM(D33:D34)</f>
        <v>2779.0299999999997</v>
      </c>
      <c r="E35" s="4">
        <f>SUM(E33:E34)</f>
        <v>2947.47</v>
      </c>
      <c r="F35" s="4">
        <f>SUM(F33:F34)</f>
        <v>3495.8799999999997</v>
      </c>
      <c r="I35" s="4">
        <f>SUM(I33:I34)</f>
        <v>278990</v>
      </c>
      <c r="J35" s="4">
        <f>SUM(J33:J34)</f>
        <v>293157</v>
      </c>
      <c r="K35" s="4">
        <f>SUM(K33:K34)</f>
        <v>333953</v>
      </c>
      <c r="L35" s="4">
        <f>SUM(L33:L34)</f>
        <v>329635</v>
      </c>
      <c r="M35" s="4">
        <f>SUM(M33:M34)</f>
        <v>345703</v>
      </c>
      <c r="P35" s="4">
        <f>SUM(P33:P34)</f>
        <v>10837.470000000001</v>
      </c>
      <c r="Q35" s="4">
        <f t="shared" ref="Q35:T35" si="6">SUM(Q33:Q34)</f>
        <v>12214.839999999998</v>
      </c>
      <c r="R35" s="4">
        <f t="shared" si="6"/>
        <v>13413.81</v>
      </c>
      <c r="S35" s="4">
        <f t="shared" si="6"/>
        <v>14031.9</v>
      </c>
      <c r="T35" s="4">
        <f t="shared" si="6"/>
        <v>14707.82</v>
      </c>
    </row>
    <row r="36" spans="1:20" ht="18.75">
      <c r="A36" s="3" t="s">
        <v>37</v>
      </c>
      <c r="H36" s="3" t="s">
        <v>37</v>
      </c>
      <c r="O36" s="3" t="s">
        <v>37</v>
      </c>
    </row>
    <row r="37" spans="1:20">
      <c r="A37" s="2" t="s">
        <v>38</v>
      </c>
      <c r="H37" s="2" t="s">
        <v>38</v>
      </c>
      <c r="O37" s="2" t="s">
        <v>38</v>
      </c>
      <c r="R37" s="4"/>
    </row>
    <row r="38" spans="1:20">
      <c r="A38" t="s">
        <v>39</v>
      </c>
      <c r="B38">
        <f>('Financial Statements'!B79+'Financial Statements'!B75+'Financial Statements'!B76)</f>
        <v>1196.1600000000001</v>
      </c>
      <c r="H38" t="s">
        <v>39</v>
      </c>
      <c r="O38" t="s">
        <v>39</v>
      </c>
    </row>
    <row r="39" spans="1:20">
      <c r="A39" t="s">
        <v>40</v>
      </c>
      <c r="B39">
        <v>3317.16</v>
      </c>
      <c r="C39">
        <v>3150.42</v>
      </c>
      <c r="D39">
        <v>2860.74</v>
      </c>
      <c r="E39">
        <v>2475.9299999999998</v>
      </c>
      <c r="F39">
        <v>2360.36</v>
      </c>
      <c r="H39" t="s">
        <v>40</v>
      </c>
      <c r="I39">
        <v>122264</v>
      </c>
      <c r="J39">
        <v>164078</v>
      </c>
      <c r="K39">
        <v>134104</v>
      </c>
      <c r="L39">
        <v>171916</v>
      </c>
      <c r="M39">
        <v>144056</v>
      </c>
      <c r="O39" t="s">
        <v>40</v>
      </c>
      <c r="P39">
        <v>1054.73</v>
      </c>
      <c r="Q39">
        <v>779.03</v>
      </c>
      <c r="R39">
        <v>811.76</v>
      </c>
      <c r="S39">
        <v>817.21</v>
      </c>
      <c r="T39">
        <v>823.58</v>
      </c>
    </row>
    <row r="40" spans="1:20">
      <c r="A40" t="s">
        <v>41</v>
      </c>
      <c r="B40">
        <v>408.32</v>
      </c>
      <c r="C40">
        <v>605.46</v>
      </c>
      <c r="D40">
        <v>706.04</v>
      </c>
      <c r="E40">
        <v>701.38</v>
      </c>
      <c r="F40">
        <v>801.3</v>
      </c>
      <c r="H40" t="s">
        <v>41</v>
      </c>
      <c r="I40">
        <v>461</v>
      </c>
      <c r="J40">
        <v>16447</v>
      </c>
      <c r="K40">
        <v>7956</v>
      </c>
      <c r="L40">
        <v>12210</v>
      </c>
      <c r="M40">
        <v>14936</v>
      </c>
      <c r="O40" t="s">
        <v>41</v>
      </c>
      <c r="P40">
        <v>76.319999999999993</v>
      </c>
      <c r="Q40">
        <v>327.48</v>
      </c>
      <c r="R40">
        <v>312.63</v>
      </c>
      <c r="S40">
        <v>457.7</v>
      </c>
      <c r="T40">
        <v>508.62</v>
      </c>
    </row>
    <row r="41" spans="1:20">
      <c r="A41" t="s">
        <v>42</v>
      </c>
      <c r="B41">
        <v>73.37</v>
      </c>
      <c r="C41">
        <v>94.43</v>
      </c>
      <c r="D41">
        <v>103.88</v>
      </c>
      <c r="E41">
        <v>119.85</v>
      </c>
      <c r="F41">
        <v>99.57</v>
      </c>
      <c r="H41" t="s">
        <v>42</v>
      </c>
      <c r="I41">
        <v>3840</v>
      </c>
      <c r="J41">
        <v>4035</v>
      </c>
      <c r="K41">
        <v>4529</v>
      </c>
      <c r="L41">
        <v>4168</v>
      </c>
      <c r="M41">
        <v>4788</v>
      </c>
      <c r="O41" t="s">
        <v>42</v>
      </c>
      <c r="P41">
        <v>168.11</v>
      </c>
      <c r="Q41">
        <v>189.72</v>
      </c>
      <c r="R41">
        <v>211.55</v>
      </c>
      <c r="S41">
        <v>218.91</v>
      </c>
      <c r="T41">
        <v>215.25</v>
      </c>
    </row>
    <row r="42" spans="1:20">
      <c r="A42" t="s">
        <v>43</v>
      </c>
      <c r="B42">
        <v>457.6</v>
      </c>
      <c r="C42">
        <v>279.88</v>
      </c>
      <c r="D42">
        <v>368.31</v>
      </c>
      <c r="E42">
        <v>405.12</v>
      </c>
      <c r="F42">
        <v>430.58</v>
      </c>
      <c r="H42" t="s">
        <v>44</v>
      </c>
      <c r="I42">
        <v>21978</v>
      </c>
      <c r="J42">
        <v>27439</v>
      </c>
      <c r="K42">
        <v>28000</v>
      </c>
      <c r="L42">
        <v>31769</v>
      </c>
      <c r="M42">
        <v>38858</v>
      </c>
      <c r="O42" t="s">
        <v>45</v>
      </c>
      <c r="P42">
        <v>840.2</v>
      </c>
      <c r="Q42">
        <v>679.03</v>
      </c>
      <c r="R42">
        <v>564.46</v>
      </c>
      <c r="S42">
        <v>577.29</v>
      </c>
      <c r="T42">
        <v>618.82000000000005</v>
      </c>
    </row>
    <row r="43" spans="1:20">
      <c r="B43" s="4">
        <f>SUM(B39:B42)</f>
        <v>4256.45</v>
      </c>
      <c r="C43" s="4">
        <f>SUM(C39:C42)</f>
        <v>4130.1899999999996</v>
      </c>
      <c r="D43" s="4">
        <f>SUM(D39:D42)</f>
        <v>4038.97</v>
      </c>
      <c r="E43" s="4">
        <f>SUM(E39:E42)</f>
        <v>3702.2799999999997</v>
      </c>
      <c r="F43" s="4">
        <f>SUM(F39:F42)</f>
        <v>3691.81</v>
      </c>
      <c r="I43" s="4">
        <f>SUM(I39:I42)</f>
        <v>148543</v>
      </c>
      <c r="J43" s="4">
        <f>SUM(J39:J42)</f>
        <v>211999</v>
      </c>
      <c r="K43" s="4">
        <f>SUM(K39:K42)</f>
        <v>174589</v>
      </c>
      <c r="L43" s="4">
        <f>SUM(L39:L42)</f>
        <v>220063</v>
      </c>
      <c r="M43" s="4">
        <f>SUM(M39:M42)</f>
        <v>202638</v>
      </c>
      <c r="P43" s="4">
        <f>SUM(P39:P42)</f>
        <v>2139.3599999999997</v>
      </c>
      <c r="Q43" s="4">
        <f>SUM(Q39:Q42)</f>
        <v>1975.26</v>
      </c>
      <c r="R43" s="4">
        <f>SUM(R39:R42)</f>
        <v>1900.3999999999999</v>
      </c>
      <c r="S43" s="4">
        <f>SUM(S39:S42)</f>
        <v>2071.11</v>
      </c>
      <c r="T43" s="4">
        <f>SUM(T39:T42)</f>
        <v>2166.27</v>
      </c>
    </row>
    <row r="44" spans="1:20">
      <c r="A44" s="2" t="s">
        <v>46</v>
      </c>
      <c r="H44" s="2" t="s">
        <v>46</v>
      </c>
      <c r="O44" s="2" t="s">
        <v>46</v>
      </c>
    </row>
    <row r="45" spans="1:20">
      <c r="A45" t="s">
        <v>47</v>
      </c>
      <c r="H45" t="s">
        <v>47</v>
      </c>
      <c r="O45" t="s">
        <v>47</v>
      </c>
    </row>
    <row r="46" spans="1:20">
      <c r="A46" t="s">
        <v>48</v>
      </c>
      <c r="B46">
        <v>1904.29</v>
      </c>
      <c r="C46">
        <v>1973.64</v>
      </c>
      <c r="D46">
        <v>1795.75</v>
      </c>
      <c r="E46">
        <v>2639.27</v>
      </c>
      <c r="F46">
        <v>2423.1799999999998</v>
      </c>
      <c r="H46" t="s">
        <v>48</v>
      </c>
      <c r="I46">
        <v>22425</v>
      </c>
      <c r="J46">
        <v>23645</v>
      </c>
      <c r="K46">
        <v>2100</v>
      </c>
      <c r="L46">
        <v>37762</v>
      </c>
      <c r="M46">
        <v>65214</v>
      </c>
      <c r="O46" t="s">
        <v>48</v>
      </c>
      <c r="P46">
        <v>1047.6600000000001</v>
      </c>
      <c r="Q46">
        <v>731.03</v>
      </c>
      <c r="R46">
        <v>1208.8499999999999</v>
      </c>
      <c r="S46">
        <v>2000.79</v>
      </c>
      <c r="T46">
        <v>1605.92</v>
      </c>
    </row>
    <row r="47" spans="1:20">
      <c r="A47" t="s">
        <v>49</v>
      </c>
      <c r="B47">
        <f>B48+B49</f>
        <v>1599.02</v>
      </c>
      <c r="C47">
        <f t="shared" ref="C47:F47" si="7">C48+C49</f>
        <v>1688.41</v>
      </c>
      <c r="D47">
        <f t="shared" si="7"/>
        <v>1624.3000000000002</v>
      </c>
      <c r="E47">
        <f t="shared" si="7"/>
        <v>2228.6999999999998</v>
      </c>
      <c r="F47">
        <f t="shared" si="7"/>
        <v>1863.18</v>
      </c>
      <c r="G47" s="5"/>
      <c r="H47" t="s">
        <v>49</v>
      </c>
      <c r="I47">
        <v>105287</v>
      </c>
      <c r="J47">
        <v>119476</v>
      </c>
      <c r="K47">
        <v>194777</v>
      </c>
      <c r="L47">
        <v>215758</v>
      </c>
      <c r="M47">
        <f>M48+M49</f>
        <v>226833</v>
      </c>
      <c r="O47" t="s">
        <v>49</v>
      </c>
      <c r="P47">
        <f>P48+P49</f>
        <v>1709.38</v>
      </c>
      <c r="Q47">
        <f t="shared" ref="Q47:T47" si="8">Q48+Q49</f>
        <v>1905.34</v>
      </c>
      <c r="R47">
        <f t="shared" si="8"/>
        <v>3306.14</v>
      </c>
      <c r="S47">
        <f t="shared" si="8"/>
        <v>2056.7800000000002</v>
      </c>
      <c r="T47">
        <f t="shared" si="8"/>
        <v>2435.77</v>
      </c>
    </row>
    <row r="48" spans="1:20">
      <c r="A48" t="s">
        <v>50</v>
      </c>
      <c r="B48">
        <v>24.17</v>
      </c>
      <c r="C48">
        <v>22.69</v>
      </c>
      <c r="D48">
        <v>86.41</v>
      </c>
      <c r="E48">
        <v>89.18</v>
      </c>
      <c r="F48">
        <v>91.74</v>
      </c>
      <c r="H48" t="s">
        <v>51</v>
      </c>
      <c r="M48">
        <v>8128</v>
      </c>
      <c r="O48" t="s">
        <v>51</v>
      </c>
      <c r="P48">
        <v>21.25</v>
      </c>
      <c r="Q48">
        <v>17.02</v>
      </c>
      <c r="R48">
        <v>54.21</v>
      </c>
      <c r="S48">
        <v>58.26</v>
      </c>
      <c r="T48">
        <v>72.72</v>
      </c>
    </row>
    <row r="49" spans="1:20">
      <c r="A49" t="s">
        <v>52</v>
      </c>
      <c r="B49">
        <v>1574.85</v>
      </c>
      <c r="C49">
        <v>1665.72</v>
      </c>
      <c r="D49">
        <v>1537.89</v>
      </c>
      <c r="E49">
        <v>2139.52</v>
      </c>
      <c r="F49">
        <v>1771.44</v>
      </c>
      <c r="H49" t="s">
        <v>53</v>
      </c>
      <c r="M49">
        <v>218705</v>
      </c>
      <c r="O49" t="s">
        <v>53</v>
      </c>
      <c r="P49">
        <v>1688.13</v>
      </c>
      <c r="Q49">
        <v>1888.32</v>
      </c>
      <c r="R49">
        <v>3251.93</v>
      </c>
      <c r="S49">
        <v>1998.52</v>
      </c>
      <c r="T49">
        <v>2363.0500000000002</v>
      </c>
    </row>
    <row r="50" spans="1:20">
      <c r="A50" t="s">
        <v>54</v>
      </c>
      <c r="B50">
        <v>847.53</v>
      </c>
      <c r="C50">
        <v>909.92</v>
      </c>
      <c r="D50">
        <v>507.91</v>
      </c>
      <c r="E50">
        <v>396.4</v>
      </c>
      <c r="F50">
        <v>459.44</v>
      </c>
      <c r="H50" t="s">
        <v>54</v>
      </c>
      <c r="I50">
        <v>61462</v>
      </c>
      <c r="J50">
        <v>66211</v>
      </c>
      <c r="K50">
        <v>80911</v>
      </c>
      <c r="L50">
        <v>86626</v>
      </c>
      <c r="M50">
        <v>84205</v>
      </c>
      <c r="O50" t="s">
        <v>54</v>
      </c>
      <c r="P50">
        <v>763.32</v>
      </c>
      <c r="Q50">
        <v>732.39</v>
      </c>
      <c r="R50">
        <v>504.13</v>
      </c>
      <c r="S50">
        <v>463.13</v>
      </c>
      <c r="T50">
        <v>885.36</v>
      </c>
    </row>
    <row r="51" spans="1:20">
      <c r="A51" t="s">
        <v>55</v>
      </c>
      <c r="B51">
        <v>266.14999999999998</v>
      </c>
      <c r="C51">
        <v>122.53</v>
      </c>
      <c r="D51">
        <v>231.33</v>
      </c>
      <c r="E51">
        <v>279.31</v>
      </c>
      <c r="F51">
        <v>400.87</v>
      </c>
      <c r="H51" t="s">
        <v>55</v>
      </c>
      <c r="I51">
        <v>9001</v>
      </c>
      <c r="J51">
        <v>6506</v>
      </c>
      <c r="K51">
        <v>10980</v>
      </c>
      <c r="L51">
        <v>11588</v>
      </c>
      <c r="M51">
        <v>22287</v>
      </c>
      <c r="O51" t="s">
        <v>55</v>
      </c>
      <c r="P51">
        <v>1783.82</v>
      </c>
      <c r="Q51">
        <v>1727.14</v>
      </c>
      <c r="R51">
        <v>2045.04</v>
      </c>
      <c r="S51">
        <v>2251.4299999999998</v>
      </c>
      <c r="T51">
        <v>2331.0700000000002</v>
      </c>
    </row>
    <row r="52" spans="1:20">
      <c r="A52" t="s">
        <v>56</v>
      </c>
      <c r="B52">
        <v>20.36</v>
      </c>
      <c r="C52">
        <v>25.13</v>
      </c>
      <c r="D52">
        <v>7.83</v>
      </c>
      <c r="E52">
        <v>17.420000000000002</v>
      </c>
      <c r="F52">
        <v>52.66</v>
      </c>
      <c r="H52" t="s">
        <v>56</v>
      </c>
      <c r="I52">
        <v>10053</v>
      </c>
      <c r="J52">
        <v>12319</v>
      </c>
      <c r="K52">
        <v>10885</v>
      </c>
      <c r="L52">
        <v>12633</v>
      </c>
      <c r="M52">
        <v>14382</v>
      </c>
      <c r="O52" t="s">
        <v>56</v>
      </c>
      <c r="P52">
        <v>149.47999999999999</v>
      </c>
      <c r="Q52">
        <v>153.53</v>
      </c>
      <c r="R52">
        <v>199.73</v>
      </c>
      <c r="S52">
        <v>180.78</v>
      </c>
      <c r="T52">
        <v>233.53</v>
      </c>
    </row>
    <row r="53" spans="1:20">
      <c r="A53" t="s">
        <v>57</v>
      </c>
      <c r="B53">
        <v>1.98</v>
      </c>
      <c r="C53">
        <v>14.29</v>
      </c>
      <c r="D53">
        <v>1.57</v>
      </c>
      <c r="E53">
        <v>36.799999999999997</v>
      </c>
      <c r="F53">
        <v>61.54</v>
      </c>
      <c r="H53" t="s">
        <v>57</v>
      </c>
      <c r="I53">
        <v>4732</v>
      </c>
      <c r="J53">
        <v>1980</v>
      </c>
      <c r="K53">
        <v>4963</v>
      </c>
      <c r="L53">
        <v>1969</v>
      </c>
      <c r="M53">
        <v>1521</v>
      </c>
      <c r="O53" t="s">
        <v>57</v>
      </c>
      <c r="P53">
        <v>10.77</v>
      </c>
      <c r="Q53">
        <v>2.81</v>
      </c>
      <c r="R53">
        <v>3.76</v>
      </c>
      <c r="S53">
        <v>3.82</v>
      </c>
      <c r="T53">
        <v>3.67</v>
      </c>
    </row>
    <row r="54" spans="1:20">
      <c r="B54" s="2">
        <f>SUM(B46:B53)-B47</f>
        <v>4639.3299999999981</v>
      </c>
      <c r="C54" s="2">
        <f>SUM(C46:C53)-C47</f>
        <v>4733.92</v>
      </c>
      <c r="D54" s="2">
        <f>SUM(D46:D53)-D47</f>
        <v>4168.6899999999996</v>
      </c>
      <c r="E54" s="2">
        <f>SUM(E46:E53)-E47</f>
        <v>5597.9000000000005</v>
      </c>
      <c r="F54" s="2">
        <f>SUM(F46:F53)-F47</f>
        <v>5260.8699999999981</v>
      </c>
      <c r="I54" s="4">
        <f>SUM(I46:I53)</f>
        <v>212960</v>
      </c>
      <c r="J54" s="4">
        <f>SUM(J46:J53)</f>
        <v>230137</v>
      </c>
      <c r="K54" s="4">
        <f>SUM(K46:K53)</f>
        <v>304616</v>
      </c>
      <c r="L54" s="4">
        <f>SUM(L46:L53)</f>
        <v>366336</v>
      </c>
      <c r="M54" s="4">
        <f>SUM(M46:M53)-M47</f>
        <v>414442</v>
      </c>
      <c r="P54" s="4">
        <f>SUM(P46:P53)-P47</f>
        <v>5464.4299999999994</v>
      </c>
      <c r="Q54" s="4">
        <f>SUM(Q46:Q53)-Q47</f>
        <v>5252.2400000000007</v>
      </c>
      <c r="R54" s="4">
        <f>SUM(R46:R53)-R47</f>
        <v>7267.65</v>
      </c>
      <c r="S54" s="4">
        <f>SUM(S46:S53)-S47</f>
        <v>6956.73</v>
      </c>
      <c r="T54" s="4">
        <f>SUM(T46:T53)-T47</f>
        <v>7495.32</v>
      </c>
    </row>
    <row r="55" spans="1:20" ht="18.75">
      <c r="A55" s="6" t="s">
        <v>58</v>
      </c>
      <c r="B55" s="7">
        <v>11316.41</v>
      </c>
      <c r="C55" s="7">
        <v>11290.17</v>
      </c>
      <c r="D55" s="7">
        <v>10986.69</v>
      </c>
      <c r="E55" s="7">
        <v>12247.65</v>
      </c>
      <c r="F55" s="7">
        <v>12448.56</v>
      </c>
      <c r="G55" s="8"/>
      <c r="H55" s="6" t="s">
        <v>58</v>
      </c>
      <c r="I55" s="9">
        <v>640493</v>
      </c>
      <c r="J55" s="9">
        <v>735293</v>
      </c>
      <c r="K55" s="9">
        <v>813158</v>
      </c>
      <c r="L55" s="9">
        <v>916034</v>
      </c>
      <c r="M55" s="9">
        <v>962783</v>
      </c>
      <c r="N55" s="8"/>
      <c r="O55" s="6" t="s">
        <v>58</v>
      </c>
      <c r="P55" s="9">
        <v>18441.259999999998</v>
      </c>
      <c r="Q55" s="9">
        <v>19442.34</v>
      </c>
      <c r="R55" s="9">
        <v>22581.86</v>
      </c>
      <c r="S55" s="9">
        <v>23059.74</v>
      </c>
      <c r="T55" s="9">
        <v>24369.41</v>
      </c>
    </row>
    <row r="63" spans="1:20" s="2" customFormat="1" ht="18.75">
      <c r="A63" s="14" t="s">
        <v>59</v>
      </c>
      <c r="B63" s="14">
        <v>2019</v>
      </c>
      <c r="C63" s="14">
        <v>2020</v>
      </c>
      <c r="D63" s="14">
        <v>2021</v>
      </c>
      <c r="E63" s="14">
        <v>2022</v>
      </c>
      <c r="F63" s="14">
        <v>2023</v>
      </c>
      <c r="G63" s="15"/>
      <c r="H63" s="14" t="s">
        <v>59</v>
      </c>
      <c r="I63" s="14">
        <v>2019</v>
      </c>
      <c r="J63" s="14">
        <v>2020</v>
      </c>
      <c r="K63" s="14">
        <v>2021</v>
      </c>
      <c r="L63" s="14">
        <v>2022</v>
      </c>
      <c r="M63" s="14">
        <v>2023</v>
      </c>
      <c r="N63" s="15"/>
      <c r="O63" s="14" t="s">
        <v>59</v>
      </c>
      <c r="P63" s="14">
        <v>2019</v>
      </c>
      <c r="Q63" s="14">
        <v>2020</v>
      </c>
      <c r="R63" s="14">
        <v>2021</v>
      </c>
      <c r="S63" s="14">
        <v>2022</v>
      </c>
      <c r="T63" s="14">
        <v>2023</v>
      </c>
    </row>
    <row r="64" spans="1:20">
      <c r="A64" s="2" t="s">
        <v>60</v>
      </c>
      <c r="B64">
        <v>10186.81</v>
      </c>
      <c r="C64">
        <v>8601.2800000000007</v>
      </c>
      <c r="D64">
        <v>9043.0499999999993</v>
      </c>
      <c r="E64">
        <v>11852.9</v>
      </c>
      <c r="F64">
        <v>14520.03</v>
      </c>
      <c r="H64" s="2" t="s">
        <v>60</v>
      </c>
      <c r="I64">
        <v>6949.36</v>
      </c>
      <c r="J64">
        <v>6716.26</v>
      </c>
      <c r="K64">
        <v>7578.5</v>
      </c>
      <c r="L64">
        <v>9197.09</v>
      </c>
      <c r="M64">
        <v>11149.05</v>
      </c>
      <c r="O64" s="2" t="s">
        <v>60</v>
      </c>
      <c r="P64">
        <v>15994.21</v>
      </c>
      <c r="Q64">
        <v>16162.15</v>
      </c>
      <c r="R64">
        <v>16076.67</v>
      </c>
      <c r="S64">
        <v>19316.72</v>
      </c>
      <c r="T64">
        <v>22850.560000000001</v>
      </c>
    </row>
    <row r="65" spans="1:20">
      <c r="A65" t="s">
        <v>61</v>
      </c>
      <c r="B65">
        <v>10186.81</v>
      </c>
      <c r="C65">
        <v>8601.2800000000007</v>
      </c>
      <c r="D65">
        <v>9043.0499999999993</v>
      </c>
      <c r="E65">
        <v>11852.9</v>
      </c>
      <c r="F65">
        <v>14520.03</v>
      </c>
      <c r="H65" t="s">
        <v>61</v>
      </c>
      <c r="I65">
        <v>6949.36</v>
      </c>
      <c r="J65">
        <v>6716.26</v>
      </c>
      <c r="K65">
        <v>7578.5</v>
      </c>
      <c r="L65">
        <v>9197.09</v>
      </c>
      <c r="M65">
        <v>11149.05</v>
      </c>
      <c r="O65" t="s">
        <v>61</v>
      </c>
      <c r="P65">
        <v>15994.21</v>
      </c>
      <c r="Q65">
        <v>16162.15</v>
      </c>
      <c r="R65">
        <v>16076.67</v>
      </c>
      <c r="S65">
        <v>19316.72</v>
      </c>
      <c r="T65">
        <v>22850.560000000001</v>
      </c>
    </row>
    <row r="66" spans="1:20">
      <c r="A66" t="s">
        <v>62</v>
      </c>
      <c r="B66">
        <v>183.13</v>
      </c>
      <c r="C66">
        <v>121.42</v>
      </c>
      <c r="D66">
        <v>59.15</v>
      </c>
      <c r="E66">
        <v>130.06</v>
      </c>
      <c r="F66">
        <v>124.91</v>
      </c>
      <c r="H66" t="s">
        <v>62</v>
      </c>
      <c r="I66">
        <v>35.15</v>
      </c>
      <c r="J66">
        <v>62.57</v>
      </c>
      <c r="K66">
        <v>31.1</v>
      </c>
      <c r="L66">
        <v>166.32</v>
      </c>
      <c r="M66">
        <v>165.83</v>
      </c>
      <c r="O66" t="s">
        <v>62</v>
      </c>
      <c r="P66">
        <v>68.25</v>
      </c>
      <c r="Q66">
        <v>77.209999999999994</v>
      </c>
      <c r="R66">
        <v>86.52</v>
      </c>
      <c r="S66">
        <v>0</v>
      </c>
      <c r="T66">
        <v>157.94</v>
      </c>
    </row>
    <row r="67" spans="1:20">
      <c r="A67" t="s">
        <v>63</v>
      </c>
      <c r="B67">
        <v>10369.94</v>
      </c>
      <c r="C67">
        <v>8722.7000000000007</v>
      </c>
      <c r="D67">
        <v>9102.2000000000007</v>
      </c>
      <c r="E67">
        <v>11982.96</v>
      </c>
      <c r="F67">
        <v>14644.94</v>
      </c>
      <c r="H67" t="s">
        <v>63</v>
      </c>
      <c r="I67">
        <v>6984.51</v>
      </c>
      <c r="J67">
        <v>6778.83</v>
      </c>
      <c r="K67">
        <v>7609.6</v>
      </c>
      <c r="L67">
        <v>9363.41</v>
      </c>
      <c r="M67">
        <v>11314.88</v>
      </c>
      <c r="O67" t="s">
        <v>63</v>
      </c>
      <c r="P67">
        <v>16062.46</v>
      </c>
      <c r="Q67">
        <v>16239.36</v>
      </c>
      <c r="R67">
        <v>16163.19</v>
      </c>
      <c r="S67">
        <v>19316.72</v>
      </c>
      <c r="T67">
        <v>23008.5</v>
      </c>
    </row>
    <row r="68" spans="1:20">
      <c r="A68" t="s">
        <v>64</v>
      </c>
      <c r="B68">
        <v>82.07</v>
      </c>
      <c r="C68">
        <v>30.59</v>
      </c>
      <c r="D68">
        <v>43.07</v>
      </c>
      <c r="E68">
        <v>36.56</v>
      </c>
      <c r="F68">
        <v>36.520000000000003</v>
      </c>
      <c r="H68" t="s">
        <v>64</v>
      </c>
      <c r="I68">
        <v>39</v>
      </c>
      <c r="J68">
        <v>20.51</v>
      </c>
      <c r="K68">
        <v>13.81</v>
      </c>
      <c r="L68">
        <v>11.4</v>
      </c>
      <c r="M68">
        <v>16.940000000000001</v>
      </c>
      <c r="O68" t="s">
        <v>64</v>
      </c>
      <c r="P68">
        <v>421.73</v>
      </c>
      <c r="Q68">
        <v>335.38</v>
      </c>
      <c r="R68">
        <v>209.94</v>
      </c>
      <c r="S68">
        <v>316.99</v>
      </c>
      <c r="T68">
        <v>252.67</v>
      </c>
    </row>
    <row r="69" spans="1:20">
      <c r="A69" t="s">
        <v>65</v>
      </c>
      <c r="B69">
        <v>10452.01</v>
      </c>
      <c r="C69">
        <v>8753.2900000000009</v>
      </c>
      <c r="D69">
        <v>9145.27</v>
      </c>
      <c r="E69">
        <v>12019.52</v>
      </c>
      <c r="F69">
        <v>14681.46</v>
      </c>
      <c r="H69" t="s">
        <v>65</v>
      </c>
      <c r="I69">
        <v>7023.51</v>
      </c>
      <c r="J69">
        <v>6799.34</v>
      </c>
      <c r="K69">
        <v>7623.41</v>
      </c>
      <c r="L69">
        <v>9374.81</v>
      </c>
      <c r="M69">
        <v>11331.82</v>
      </c>
      <c r="O69" t="s">
        <v>65</v>
      </c>
      <c r="P69">
        <v>16484.189999999999</v>
      </c>
      <c r="Q69">
        <v>16574.740000000002</v>
      </c>
      <c r="R69">
        <v>16373.13</v>
      </c>
      <c r="S69">
        <v>19633.71</v>
      </c>
      <c r="T69">
        <v>23261.17</v>
      </c>
    </row>
    <row r="70" spans="1:20" ht="14.25" customHeight="1">
      <c r="A70" s="2" t="s">
        <v>66</v>
      </c>
      <c r="H70" s="2" t="s">
        <v>66</v>
      </c>
      <c r="O70" s="2" t="s">
        <v>66</v>
      </c>
    </row>
    <row r="71" spans="1:20">
      <c r="A71" t="s">
        <v>67</v>
      </c>
      <c r="B71">
        <v>6302.94</v>
      </c>
      <c r="C71">
        <v>5095.33</v>
      </c>
      <c r="D71">
        <v>5246.89</v>
      </c>
      <c r="E71">
        <v>8169.6</v>
      </c>
      <c r="F71">
        <v>9600.31</v>
      </c>
      <c r="H71" t="s">
        <v>67</v>
      </c>
      <c r="I71">
        <v>4305.49</v>
      </c>
      <c r="J71">
        <v>3872.96</v>
      </c>
      <c r="K71">
        <v>4173.76</v>
      </c>
      <c r="L71">
        <v>6186.9</v>
      </c>
      <c r="M71">
        <v>7350.74</v>
      </c>
      <c r="O71" t="s">
        <v>67</v>
      </c>
      <c r="P71">
        <v>10292.57</v>
      </c>
      <c r="Q71">
        <v>9577.0400000000009</v>
      </c>
      <c r="R71">
        <v>8952.1</v>
      </c>
      <c r="S71">
        <v>13419.57</v>
      </c>
      <c r="T71">
        <v>15751.09</v>
      </c>
    </row>
    <row r="72" spans="1:20">
      <c r="A72" t="s">
        <v>68</v>
      </c>
      <c r="B72">
        <v>676.56</v>
      </c>
      <c r="C72">
        <v>256.14</v>
      </c>
      <c r="D72">
        <v>117.96</v>
      </c>
      <c r="E72">
        <v>220.64</v>
      </c>
      <c r="F72">
        <v>471.45</v>
      </c>
      <c r="H72" t="s">
        <v>68</v>
      </c>
      <c r="I72">
        <v>75.790000000000006</v>
      </c>
      <c r="J72">
        <v>35.83</v>
      </c>
      <c r="K72">
        <v>28.17</v>
      </c>
      <c r="L72">
        <v>28.68</v>
      </c>
      <c r="M72">
        <v>30.29</v>
      </c>
      <c r="O72" t="s">
        <v>68</v>
      </c>
      <c r="P72">
        <v>30.6</v>
      </c>
      <c r="Q72">
        <v>22.59</v>
      </c>
      <c r="R72">
        <v>16.149999999999999</v>
      </c>
      <c r="S72">
        <v>17.32</v>
      </c>
      <c r="T72">
        <v>35.4</v>
      </c>
    </row>
    <row r="73" spans="1:20">
      <c r="A73" t="s">
        <v>69</v>
      </c>
      <c r="B73">
        <v>-294.89999999999998</v>
      </c>
      <c r="C73">
        <v>-14.46</v>
      </c>
      <c r="D73">
        <v>103.85</v>
      </c>
      <c r="E73">
        <v>-350.95</v>
      </c>
      <c r="F73">
        <v>-60.82</v>
      </c>
      <c r="H73" t="s">
        <v>69</v>
      </c>
      <c r="I73">
        <v>-199.47</v>
      </c>
      <c r="J73">
        <v>6.29</v>
      </c>
      <c r="K73">
        <v>64.349999999999994</v>
      </c>
      <c r="L73">
        <v>-187.99</v>
      </c>
      <c r="M73">
        <v>4.3600000000000003</v>
      </c>
      <c r="O73" t="s">
        <v>69</v>
      </c>
      <c r="P73">
        <v>-613.83000000000004</v>
      </c>
      <c r="Q73">
        <v>17.399999999999999</v>
      </c>
      <c r="R73">
        <v>354.25</v>
      </c>
      <c r="S73">
        <v>-856.15</v>
      </c>
      <c r="T73">
        <v>-346.91</v>
      </c>
    </row>
    <row r="74" spans="1:20">
      <c r="A74" t="s">
        <v>70</v>
      </c>
      <c r="B74">
        <v>909.62</v>
      </c>
      <c r="C74">
        <v>923.18</v>
      </c>
      <c r="D74">
        <v>922.74</v>
      </c>
      <c r="E74">
        <v>1065.3499999999999</v>
      </c>
      <c r="F74">
        <v>1218.02</v>
      </c>
      <c r="H74" t="s">
        <v>70</v>
      </c>
      <c r="I74">
        <v>530.05999999999995</v>
      </c>
      <c r="J74">
        <v>541.77</v>
      </c>
      <c r="K74">
        <v>675.45</v>
      </c>
      <c r="L74">
        <v>693.8</v>
      </c>
      <c r="M74">
        <v>735.2</v>
      </c>
      <c r="O74" t="s">
        <v>70</v>
      </c>
      <c r="P74">
        <v>1165.28</v>
      </c>
      <c r="Q74">
        <v>1344.93</v>
      </c>
      <c r="R74">
        <v>1415.03</v>
      </c>
      <c r="S74">
        <v>1501.95</v>
      </c>
      <c r="T74">
        <v>1595.38</v>
      </c>
    </row>
    <row r="75" spans="1:20">
      <c r="A75" t="s">
        <v>71</v>
      </c>
      <c r="B75">
        <v>521.08000000000004</v>
      </c>
      <c r="C75">
        <v>548.99</v>
      </c>
      <c r="D75">
        <v>465.85</v>
      </c>
      <c r="E75">
        <v>419.09</v>
      </c>
      <c r="F75">
        <v>454.5</v>
      </c>
      <c r="H75" t="s">
        <v>71</v>
      </c>
      <c r="I75">
        <v>88.04</v>
      </c>
      <c r="J75">
        <v>150.93</v>
      </c>
      <c r="K75">
        <v>175.51</v>
      </c>
      <c r="L75">
        <v>206.95</v>
      </c>
      <c r="M75">
        <v>242.1</v>
      </c>
      <c r="O75" t="s">
        <v>71</v>
      </c>
      <c r="P75">
        <v>267.31</v>
      </c>
      <c r="Q75">
        <v>292.82</v>
      </c>
      <c r="R75">
        <v>274.67</v>
      </c>
      <c r="S75">
        <v>253.8</v>
      </c>
      <c r="T75">
        <v>319</v>
      </c>
    </row>
    <row r="76" spans="1:20">
      <c r="A76" t="s">
        <v>72</v>
      </c>
      <c r="B76">
        <v>315.67</v>
      </c>
      <c r="C76">
        <v>377.83</v>
      </c>
      <c r="D76">
        <v>386.69</v>
      </c>
      <c r="E76">
        <v>385.36</v>
      </c>
      <c r="F76">
        <v>407.06</v>
      </c>
      <c r="H76" t="s">
        <v>72</v>
      </c>
      <c r="I76">
        <v>192.71</v>
      </c>
      <c r="J76">
        <v>276.51</v>
      </c>
      <c r="K76">
        <v>339.63</v>
      </c>
      <c r="L76">
        <v>435.2</v>
      </c>
      <c r="M76">
        <v>469.31</v>
      </c>
      <c r="O76" t="s">
        <v>72</v>
      </c>
      <c r="P76">
        <v>807.6</v>
      </c>
      <c r="Q76">
        <v>982.32</v>
      </c>
      <c r="R76">
        <v>1140.77</v>
      </c>
      <c r="S76">
        <v>1205.05</v>
      </c>
      <c r="T76">
        <v>1253.05</v>
      </c>
    </row>
    <row r="77" spans="1:20">
      <c r="A77" t="s">
        <v>73</v>
      </c>
      <c r="B77">
        <v>1661.63</v>
      </c>
      <c r="C77">
        <v>1477.15</v>
      </c>
      <c r="D77">
        <v>1404.42</v>
      </c>
      <c r="E77">
        <v>1805.02</v>
      </c>
      <c r="F77">
        <v>2118.17</v>
      </c>
      <c r="H77" t="s">
        <v>73</v>
      </c>
      <c r="I77">
        <v>1630.1</v>
      </c>
      <c r="J77">
        <v>1598.14</v>
      </c>
      <c r="K77">
        <v>1684.9</v>
      </c>
      <c r="L77">
        <v>1932.23</v>
      </c>
      <c r="M77">
        <v>2220.48</v>
      </c>
      <c r="O77" t="s">
        <v>73</v>
      </c>
      <c r="P77">
        <v>2882.48</v>
      </c>
      <c r="Q77">
        <v>2903.39</v>
      </c>
      <c r="R77">
        <v>2483.3200000000002</v>
      </c>
      <c r="S77">
        <v>3184.24</v>
      </c>
      <c r="T77">
        <v>3584.42</v>
      </c>
    </row>
    <row r="78" spans="1:20">
      <c r="A78" s="2" t="s">
        <v>74</v>
      </c>
      <c r="B78" s="2">
        <v>10092.6</v>
      </c>
      <c r="C78" s="2">
        <v>8664.16</v>
      </c>
      <c r="D78" s="2">
        <v>8648.4</v>
      </c>
      <c r="E78" s="2">
        <v>11714.11</v>
      </c>
      <c r="F78" s="2">
        <v>14208.69</v>
      </c>
      <c r="G78" s="2"/>
      <c r="H78" s="2" t="s">
        <v>74</v>
      </c>
      <c r="I78" s="2">
        <v>6622.72</v>
      </c>
      <c r="J78" s="2">
        <v>6482.43</v>
      </c>
      <c r="K78" s="2">
        <v>7141.77</v>
      </c>
      <c r="L78" s="2">
        <v>9295.77</v>
      </c>
      <c r="M78" s="2">
        <v>11052.48</v>
      </c>
      <c r="N78" s="2"/>
      <c r="O78" s="2" t="s">
        <v>74</v>
      </c>
      <c r="P78" s="2">
        <v>14832.01</v>
      </c>
      <c r="Q78" s="2">
        <v>15140.49</v>
      </c>
      <c r="R78" s="2">
        <v>14636.29</v>
      </c>
      <c r="S78" s="2">
        <v>18725.78</v>
      </c>
      <c r="T78" s="2">
        <v>22191.43</v>
      </c>
    </row>
    <row r="79" spans="1:20">
      <c r="A79" s="2" t="s">
        <v>75</v>
      </c>
      <c r="B79" s="2">
        <v>359.41</v>
      </c>
      <c r="C79" s="2">
        <v>89.13</v>
      </c>
      <c r="D79" s="2">
        <v>496.87</v>
      </c>
      <c r="E79" s="2">
        <v>305.41000000000003</v>
      </c>
      <c r="F79" s="2">
        <v>472.77</v>
      </c>
      <c r="G79" s="2"/>
      <c r="H79" s="2" t="s">
        <v>75</v>
      </c>
      <c r="I79" s="2">
        <v>400.79</v>
      </c>
      <c r="J79" s="2">
        <v>316.91000000000003</v>
      </c>
      <c r="K79" s="2">
        <v>481.64</v>
      </c>
      <c r="L79" s="2">
        <v>79.040000000000006</v>
      </c>
      <c r="M79" s="2">
        <v>279.33999999999997</v>
      </c>
      <c r="N79" s="2"/>
      <c r="O79" s="2" t="s">
        <v>75</v>
      </c>
      <c r="P79" s="2">
        <v>1652.18</v>
      </c>
      <c r="Q79" s="2">
        <v>1434.25</v>
      </c>
      <c r="R79" s="2">
        <v>1736.84</v>
      </c>
      <c r="S79" s="2">
        <v>907.93</v>
      </c>
      <c r="T79" s="2">
        <v>1069.74</v>
      </c>
    </row>
    <row r="80" spans="1:20">
      <c r="A80" t="s">
        <v>76</v>
      </c>
      <c r="B80">
        <v>-88.95</v>
      </c>
      <c r="C80">
        <v>-105.9</v>
      </c>
      <c r="D80">
        <v>37.479999999999997</v>
      </c>
      <c r="E80">
        <v>3.6</v>
      </c>
      <c r="F80">
        <v>-61.52</v>
      </c>
      <c r="H80" t="s">
        <v>76</v>
      </c>
      <c r="I80">
        <v>-44.79</v>
      </c>
      <c r="J80">
        <v>-29.84</v>
      </c>
      <c r="K80">
        <v>-34.06</v>
      </c>
      <c r="L80">
        <v>-12.91</v>
      </c>
      <c r="M80">
        <v>-33.42</v>
      </c>
      <c r="O80" t="s">
        <v>76</v>
      </c>
    </row>
    <row r="81" spans="1:20">
      <c r="A81" s="2" t="s">
        <v>77</v>
      </c>
      <c r="B81" s="2">
        <v>270.45999999999998</v>
      </c>
      <c r="C81" s="2">
        <v>-16.77</v>
      </c>
      <c r="D81" s="2">
        <v>534.35</v>
      </c>
      <c r="E81" s="2">
        <v>309.01</v>
      </c>
      <c r="F81" s="2">
        <v>411.25</v>
      </c>
      <c r="G81" s="2"/>
      <c r="H81" s="2" t="s">
        <v>77</v>
      </c>
      <c r="I81" s="2">
        <v>356</v>
      </c>
      <c r="J81" s="2">
        <v>287.07</v>
      </c>
      <c r="K81" s="2">
        <v>447.58</v>
      </c>
      <c r="L81" s="2">
        <v>66.13</v>
      </c>
      <c r="M81" s="2">
        <v>245.92</v>
      </c>
      <c r="N81" s="2"/>
      <c r="O81" s="2" t="s">
        <v>77</v>
      </c>
      <c r="P81" s="2">
        <v>1652.18</v>
      </c>
      <c r="Q81" s="2">
        <v>1434.25</v>
      </c>
      <c r="R81" s="2">
        <v>1736.84</v>
      </c>
      <c r="S81" s="2">
        <v>907.93</v>
      </c>
      <c r="T81" s="2">
        <v>1069.74</v>
      </c>
    </row>
    <row r="82" spans="1:20">
      <c r="A82" s="2" t="s">
        <v>78</v>
      </c>
      <c r="H82" s="2" t="s">
        <v>78</v>
      </c>
      <c r="O82" s="2" t="s">
        <v>78</v>
      </c>
    </row>
    <row r="83" spans="1:20">
      <c r="A83" t="s">
        <v>79</v>
      </c>
      <c r="B83">
        <v>59.44</v>
      </c>
      <c r="C83">
        <v>34.380000000000003</v>
      </c>
      <c r="D83">
        <v>140.06</v>
      </c>
      <c r="E83">
        <v>160.21</v>
      </c>
      <c r="F83">
        <v>159.82</v>
      </c>
      <c r="H83" t="s">
        <v>79</v>
      </c>
      <c r="I83">
        <v>94</v>
      </c>
      <c r="J83">
        <v>79.319999999999993</v>
      </c>
      <c r="K83">
        <v>41.84</v>
      </c>
      <c r="L83">
        <v>-11.97</v>
      </c>
      <c r="M83">
        <v>1.86</v>
      </c>
      <c r="O83" t="s">
        <v>79</v>
      </c>
      <c r="P83">
        <v>339.17</v>
      </c>
      <c r="Q83">
        <v>409.07</v>
      </c>
      <c r="R83">
        <v>497.57</v>
      </c>
      <c r="S83">
        <v>228.38</v>
      </c>
      <c r="T83">
        <v>306.14999999999998</v>
      </c>
    </row>
    <row r="84" spans="1:20">
      <c r="A84" t="s">
        <v>80</v>
      </c>
      <c r="B84">
        <v>21.15</v>
      </c>
      <c r="C84">
        <v>0</v>
      </c>
      <c r="D84">
        <v>0</v>
      </c>
      <c r="E84">
        <v>0</v>
      </c>
      <c r="F84">
        <v>0</v>
      </c>
      <c r="H84" t="s">
        <v>80</v>
      </c>
      <c r="O84" t="s">
        <v>80</v>
      </c>
    </row>
    <row r="85" spans="1:20">
      <c r="A85" t="s">
        <v>81</v>
      </c>
      <c r="B85">
        <v>55.88</v>
      </c>
      <c r="C85">
        <v>-200.16</v>
      </c>
      <c r="D85">
        <v>60.85</v>
      </c>
      <c r="E85">
        <v>-51.5</v>
      </c>
      <c r="F85">
        <v>-13.31</v>
      </c>
      <c r="H85" t="s">
        <v>81</v>
      </c>
      <c r="I85">
        <v>31.12</v>
      </c>
      <c r="J85">
        <v>-5.09</v>
      </c>
      <c r="K85">
        <v>9.75</v>
      </c>
      <c r="L85">
        <v>36.270000000000003</v>
      </c>
      <c r="M85">
        <v>69.89</v>
      </c>
      <c r="O85" t="s">
        <v>81</v>
      </c>
      <c r="P85">
        <v>182.4</v>
      </c>
      <c r="Q85">
        <v>-397.39</v>
      </c>
      <c r="R85">
        <v>-37.799999999999997</v>
      </c>
      <c r="S85">
        <v>10.31</v>
      </c>
      <c r="T85">
        <v>-5.37</v>
      </c>
    </row>
    <row r="86" spans="1:20">
      <c r="A86" t="s">
        <v>82</v>
      </c>
      <c r="B86">
        <v>94.17</v>
      </c>
      <c r="C86">
        <v>-165.78</v>
      </c>
      <c r="D86">
        <v>200.91</v>
      </c>
      <c r="E86">
        <v>108.71</v>
      </c>
      <c r="F86">
        <v>146.51</v>
      </c>
      <c r="H86" t="s">
        <v>82</v>
      </c>
      <c r="I86">
        <v>125.12</v>
      </c>
      <c r="J86">
        <v>74.23</v>
      </c>
      <c r="K86">
        <v>51.59</v>
      </c>
      <c r="L86">
        <v>24.3</v>
      </c>
      <c r="M86">
        <v>71.75</v>
      </c>
      <c r="O86" t="s">
        <v>82</v>
      </c>
      <c r="P86">
        <v>521.57000000000005</v>
      </c>
      <c r="Q86">
        <v>11.68</v>
      </c>
      <c r="R86">
        <v>459.77</v>
      </c>
      <c r="S86">
        <v>238.69</v>
      </c>
      <c r="T86">
        <v>300.77999999999997</v>
      </c>
    </row>
    <row r="87" spans="1:20">
      <c r="A87" t="s">
        <v>83</v>
      </c>
      <c r="B87">
        <v>176.29</v>
      </c>
      <c r="C87">
        <v>149.01</v>
      </c>
      <c r="D87">
        <v>333.44</v>
      </c>
      <c r="E87">
        <v>200.3</v>
      </c>
      <c r="F87">
        <v>264.74</v>
      </c>
      <c r="H87" t="s">
        <v>83</v>
      </c>
      <c r="I87">
        <v>230.88</v>
      </c>
      <c r="J87">
        <v>212.84</v>
      </c>
      <c r="K87">
        <v>395.99</v>
      </c>
      <c r="L87">
        <v>41.83</v>
      </c>
      <c r="M87">
        <v>174.17</v>
      </c>
      <c r="O87" t="s">
        <v>83</v>
      </c>
      <c r="P87">
        <v>1130.6099999999999</v>
      </c>
      <c r="Q87">
        <v>1422.57</v>
      </c>
      <c r="R87">
        <v>1277.07</v>
      </c>
      <c r="S87">
        <v>669.24</v>
      </c>
      <c r="T87">
        <v>768.96</v>
      </c>
    </row>
    <row r="88" spans="1:20">
      <c r="A88" t="s">
        <v>84</v>
      </c>
      <c r="B88">
        <v>176.29</v>
      </c>
      <c r="C88">
        <v>149.01</v>
      </c>
      <c r="D88">
        <v>333.44</v>
      </c>
      <c r="E88">
        <v>200.3</v>
      </c>
      <c r="F88">
        <v>264.74</v>
      </c>
      <c r="H88" t="s">
        <v>84</v>
      </c>
      <c r="I88">
        <v>230.88</v>
      </c>
      <c r="J88">
        <v>212.84</v>
      </c>
      <c r="K88">
        <v>395.99</v>
      </c>
      <c r="L88">
        <v>41.83</v>
      </c>
      <c r="M88">
        <v>174.17</v>
      </c>
      <c r="O88" t="s">
        <v>84</v>
      </c>
      <c r="P88">
        <v>1130.6099999999999</v>
      </c>
      <c r="Q88">
        <v>1422.57</v>
      </c>
      <c r="R88">
        <v>1277.07</v>
      </c>
      <c r="S88">
        <v>669.24</v>
      </c>
      <c r="T88">
        <v>768.96</v>
      </c>
    </row>
    <row r="89" spans="1:20">
      <c r="A89" s="7" t="s">
        <v>85</v>
      </c>
      <c r="B89" s="7">
        <v>176.29</v>
      </c>
      <c r="C89" s="7">
        <v>149.01</v>
      </c>
      <c r="D89" s="7">
        <v>333.44</v>
      </c>
      <c r="E89" s="7">
        <v>200.3</v>
      </c>
      <c r="F89" s="7">
        <v>264.74</v>
      </c>
      <c r="G89" s="7"/>
      <c r="H89" s="7" t="s">
        <v>85</v>
      </c>
      <c r="I89" s="7">
        <v>230.88</v>
      </c>
      <c r="J89" s="7">
        <v>212.84</v>
      </c>
      <c r="K89" s="7">
        <v>395.99</v>
      </c>
      <c r="L89" s="7">
        <v>41.83</v>
      </c>
      <c r="M89" s="7">
        <v>174.17</v>
      </c>
      <c r="N89" s="7"/>
      <c r="O89" s="7" t="s">
        <v>85</v>
      </c>
      <c r="P89" s="7">
        <v>1130.6099999999999</v>
      </c>
      <c r="Q89" s="7">
        <v>1422.57</v>
      </c>
      <c r="R89" s="7">
        <v>1277.07</v>
      </c>
      <c r="S89" s="7">
        <v>669.24</v>
      </c>
      <c r="T89" s="7">
        <v>768.96</v>
      </c>
    </row>
    <row r="90" spans="1:20">
      <c r="A90" t="s">
        <v>86</v>
      </c>
      <c r="B90">
        <v>5.77</v>
      </c>
      <c r="C90">
        <v>9.4499999999999993</v>
      </c>
      <c r="D90">
        <v>-11.59</v>
      </c>
      <c r="E90">
        <v>8.7799999999999994</v>
      </c>
      <c r="F90">
        <v>-0.56999999999999995</v>
      </c>
      <c r="H90" t="s">
        <v>86</v>
      </c>
      <c r="I90">
        <v>1.1399999999999999</v>
      </c>
      <c r="J90">
        <v>1.19</v>
      </c>
      <c r="K90">
        <v>-0.26</v>
      </c>
      <c r="L90">
        <v>0.62</v>
      </c>
      <c r="M90">
        <v>3.78</v>
      </c>
      <c r="O90" t="s">
        <v>86</v>
      </c>
      <c r="P90">
        <v>0.01</v>
      </c>
      <c r="Q90">
        <v>0</v>
      </c>
      <c r="R90">
        <v>-0.01</v>
      </c>
      <c r="S90">
        <v>-0.01</v>
      </c>
      <c r="T90">
        <v>-0.01</v>
      </c>
    </row>
    <row r="91" spans="1:20">
      <c r="A91" t="s">
        <v>87</v>
      </c>
      <c r="B91">
        <v>-5.72</v>
      </c>
      <c r="C91">
        <v>-7.7</v>
      </c>
      <c r="D91">
        <v>-2.5099999999999998</v>
      </c>
      <c r="E91">
        <v>0.94</v>
      </c>
      <c r="F91">
        <v>-1.69</v>
      </c>
      <c r="H91" t="s">
        <v>87</v>
      </c>
      <c r="I91">
        <v>20.2</v>
      </c>
      <c r="J91">
        <v>17.22</v>
      </c>
      <c r="K91">
        <v>36.31</v>
      </c>
      <c r="L91">
        <v>28.75</v>
      </c>
      <c r="M91">
        <v>8.2200000000000006</v>
      </c>
      <c r="O91" t="s">
        <v>87</v>
      </c>
    </row>
    <row r="92" spans="1:20">
      <c r="A92" t="s">
        <v>88</v>
      </c>
      <c r="B92">
        <v>176.34</v>
      </c>
      <c r="C92">
        <v>150.76</v>
      </c>
      <c r="D92">
        <v>319.33999999999997</v>
      </c>
      <c r="E92">
        <v>210.02</v>
      </c>
      <c r="F92">
        <v>262.48</v>
      </c>
      <c r="H92" t="s">
        <v>88</v>
      </c>
      <c r="I92">
        <v>252.22</v>
      </c>
      <c r="J92">
        <v>231.25</v>
      </c>
      <c r="K92">
        <v>432.04</v>
      </c>
      <c r="L92">
        <v>71.2</v>
      </c>
      <c r="M92">
        <v>186.17</v>
      </c>
      <c r="O92" t="s">
        <v>88</v>
      </c>
      <c r="P92">
        <v>1130.6199999999999</v>
      </c>
      <c r="Q92">
        <v>1422.57</v>
      </c>
      <c r="R92">
        <v>1277.06</v>
      </c>
      <c r="S92">
        <v>669.23</v>
      </c>
      <c r="T92">
        <v>768.95</v>
      </c>
    </row>
    <row r="93" spans="1:20">
      <c r="A93" s="2" t="s">
        <v>89</v>
      </c>
      <c r="H93" s="2" t="s">
        <v>89</v>
      </c>
      <c r="O93" s="2" t="s">
        <v>89</v>
      </c>
    </row>
    <row r="94" spans="1:20">
      <c r="A94" s="2" t="s">
        <v>90</v>
      </c>
      <c r="H94" s="2" t="s">
        <v>90</v>
      </c>
      <c r="O94" s="2" t="s">
        <v>90</v>
      </c>
    </row>
    <row r="95" spans="1:20">
      <c r="A95" t="s">
        <v>91</v>
      </c>
      <c r="B95">
        <v>8</v>
      </c>
      <c r="C95">
        <v>6</v>
      </c>
      <c r="D95">
        <v>13</v>
      </c>
      <c r="E95">
        <v>9</v>
      </c>
      <c r="F95">
        <v>11</v>
      </c>
      <c r="H95" t="s">
        <v>91</v>
      </c>
      <c r="I95">
        <v>62</v>
      </c>
      <c r="J95">
        <v>57</v>
      </c>
      <c r="K95">
        <v>107</v>
      </c>
      <c r="L95">
        <v>18</v>
      </c>
      <c r="M95">
        <v>46</v>
      </c>
      <c r="O95" t="s">
        <v>91</v>
      </c>
      <c r="P95">
        <v>2666</v>
      </c>
      <c r="Q95">
        <v>3354</v>
      </c>
      <c r="R95">
        <v>3011</v>
      </c>
      <c r="S95">
        <v>1578</v>
      </c>
      <c r="T95">
        <v>1813</v>
      </c>
    </row>
    <row r="96" spans="1:20">
      <c r="A96" t="s">
        <v>92</v>
      </c>
      <c r="B96">
        <v>8</v>
      </c>
      <c r="C96">
        <v>6</v>
      </c>
      <c r="D96">
        <v>13</v>
      </c>
      <c r="E96">
        <v>9</v>
      </c>
      <c r="F96">
        <v>11</v>
      </c>
      <c r="H96" t="s">
        <v>92</v>
      </c>
      <c r="I96">
        <v>62</v>
      </c>
      <c r="J96">
        <v>57</v>
      </c>
      <c r="K96">
        <v>107</v>
      </c>
      <c r="L96">
        <v>18</v>
      </c>
      <c r="M96">
        <v>46</v>
      </c>
      <c r="O96" t="s">
        <v>92</v>
      </c>
      <c r="P96">
        <v>2666</v>
      </c>
      <c r="Q96">
        <v>3354</v>
      </c>
      <c r="R96">
        <v>3011</v>
      </c>
      <c r="S96">
        <v>1578</v>
      </c>
      <c r="T96">
        <v>1813</v>
      </c>
    </row>
    <row r="105" spans="1:20" ht="18.75">
      <c r="A105" s="14" t="s">
        <v>93</v>
      </c>
      <c r="B105" s="14">
        <v>2019</v>
      </c>
      <c r="C105" s="14">
        <v>2020</v>
      </c>
      <c r="D105" s="14">
        <v>2021</v>
      </c>
      <c r="E105" s="14">
        <v>2022</v>
      </c>
      <c r="F105" s="14">
        <v>2023</v>
      </c>
      <c r="G105" s="16"/>
      <c r="H105" s="14" t="s">
        <v>93</v>
      </c>
      <c r="I105" s="14">
        <v>2019</v>
      </c>
      <c r="J105" s="14">
        <v>2020</v>
      </c>
      <c r="K105" s="14">
        <v>2021</v>
      </c>
      <c r="L105" s="14">
        <v>2022</v>
      </c>
      <c r="M105" s="14">
        <v>2023</v>
      </c>
      <c r="N105" s="16"/>
      <c r="O105" s="14" t="s">
        <v>93</v>
      </c>
      <c r="P105" s="14">
        <v>2019</v>
      </c>
      <c r="Q105" s="14">
        <v>2020</v>
      </c>
      <c r="R105" s="14">
        <v>2021</v>
      </c>
      <c r="S105" s="14">
        <v>2022</v>
      </c>
      <c r="T105" s="14">
        <v>2023</v>
      </c>
    </row>
    <row r="106" spans="1:20">
      <c r="A106" t="s">
        <v>94</v>
      </c>
      <c r="B106">
        <v>270.45999999999998</v>
      </c>
      <c r="C106">
        <v>-16.77</v>
      </c>
      <c r="D106">
        <v>534.35</v>
      </c>
      <c r="E106">
        <v>309.01</v>
      </c>
      <c r="F106">
        <v>411.25</v>
      </c>
      <c r="H106" t="s">
        <v>94</v>
      </c>
      <c r="I106">
        <v>35600</v>
      </c>
      <c r="J106">
        <v>28707</v>
      </c>
      <c r="K106">
        <v>44758</v>
      </c>
      <c r="L106">
        <v>6613</v>
      </c>
      <c r="M106">
        <v>24592</v>
      </c>
      <c r="O106" t="s">
        <v>94</v>
      </c>
      <c r="P106">
        <v>1652.18</v>
      </c>
      <c r="Q106">
        <v>1434.25</v>
      </c>
      <c r="R106">
        <v>1736.84</v>
      </c>
      <c r="S106">
        <v>907.93</v>
      </c>
      <c r="T106">
        <v>1069.74</v>
      </c>
    </row>
    <row r="107" spans="1:20">
      <c r="A107" t="s">
        <v>95</v>
      </c>
      <c r="B107">
        <v>796.81</v>
      </c>
      <c r="C107">
        <v>1345.66</v>
      </c>
      <c r="D107">
        <v>1598.44</v>
      </c>
      <c r="E107">
        <v>346.05</v>
      </c>
      <c r="F107">
        <v>1224.19</v>
      </c>
      <c r="H107" t="s">
        <v>95</v>
      </c>
      <c r="I107">
        <v>56140</v>
      </c>
      <c r="J107">
        <v>95633</v>
      </c>
      <c r="K107">
        <v>135766</v>
      </c>
      <c r="L107">
        <v>61889</v>
      </c>
      <c r="M107">
        <v>120549</v>
      </c>
      <c r="O107" t="s">
        <v>95</v>
      </c>
      <c r="P107">
        <v>1252.8499999999999</v>
      </c>
      <c r="Q107">
        <v>2272.61</v>
      </c>
      <c r="R107">
        <v>4324.58</v>
      </c>
      <c r="S107">
        <v>-578.03</v>
      </c>
      <c r="T107">
        <v>2755.47</v>
      </c>
    </row>
    <row r="108" spans="1:20">
      <c r="A108" t="s">
        <v>96</v>
      </c>
      <c r="B108">
        <v>-261.27999999999997</v>
      </c>
      <c r="C108">
        <v>-425.91</v>
      </c>
      <c r="D108">
        <v>-137.91999999999999</v>
      </c>
      <c r="E108">
        <v>-245.28</v>
      </c>
      <c r="F108">
        <v>-400.46</v>
      </c>
      <c r="H108" t="s">
        <v>96</v>
      </c>
      <c r="I108">
        <v>-106047</v>
      </c>
      <c r="J108">
        <v>107550</v>
      </c>
      <c r="K108">
        <v>-61806</v>
      </c>
      <c r="L108">
        <v>-94437</v>
      </c>
      <c r="M108">
        <v>-84911</v>
      </c>
      <c r="O108" t="s">
        <v>96</v>
      </c>
      <c r="P108">
        <v>-1386.15</v>
      </c>
      <c r="Q108">
        <v>-163.69</v>
      </c>
      <c r="R108">
        <v>-5086.22</v>
      </c>
      <c r="S108">
        <v>165.01</v>
      </c>
      <c r="T108">
        <v>-1923.47</v>
      </c>
    </row>
    <row r="109" spans="1:20">
      <c r="A109" t="s">
        <v>97</v>
      </c>
      <c r="B109">
        <v>-521.59</v>
      </c>
      <c r="C109">
        <v>-962.57</v>
      </c>
      <c r="D109">
        <v>-1440.76</v>
      </c>
      <c r="E109">
        <v>-96.19</v>
      </c>
      <c r="F109">
        <v>-747.33</v>
      </c>
      <c r="H109" t="s">
        <v>98</v>
      </c>
      <c r="I109">
        <v>48444</v>
      </c>
      <c r="J109">
        <v>7902</v>
      </c>
      <c r="K109">
        <v>-73091</v>
      </c>
      <c r="L109">
        <v>31316</v>
      </c>
      <c r="M109">
        <v>-31953</v>
      </c>
      <c r="O109" t="s">
        <v>98</v>
      </c>
      <c r="P109">
        <v>42.19</v>
      </c>
      <c r="Q109">
        <v>-1032.3499999999999</v>
      </c>
      <c r="R109">
        <v>-249.68</v>
      </c>
      <c r="S109">
        <v>423.76</v>
      </c>
      <c r="T109">
        <v>-839.54</v>
      </c>
    </row>
    <row r="110" spans="1:20">
      <c r="A110" s="8" t="s">
        <v>99</v>
      </c>
      <c r="B110" s="8">
        <v>109.33</v>
      </c>
      <c r="C110" s="8">
        <v>65.39</v>
      </c>
      <c r="D110" s="8">
        <v>88.66</v>
      </c>
      <c r="E110" s="8">
        <v>94.05</v>
      </c>
      <c r="F110" s="8">
        <v>173.15</v>
      </c>
      <c r="G110" s="8"/>
      <c r="H110" s="8" t="s">
        <v>99</v>
      </c>
      <c r="I110" s="8">
        <v>6755</v>
      </c>
      <c r="J110" s="17">
        <v>27.4</v>
      </c>
      <c r="K110" s="8">
        <v>3609</v>
      </c>
      <c r="L110" s="8">
        <v>2377</v>
      </c>
      <c r="M110" s="8">
        <v>6062</v>
      </c>
      <c r="N110" s="8"/>
      <c r="O110" s="8" t="s">
        <v>99</v>
      </c>
      <c r="P110" s="8">
        <v>-91.11</v>
      </c>
      <c r="Q110" s="8">
        <v>1076.57</v>
      </c>
      <c r="R110" s="8">
        <v>-1011.32</v>
      </c>
      <c r="S110" s="8">
        <v>10.74</v>
      </c>
      <c r="T110" s="8">
        <v>-7.54</v>
      </c>
    </row>
    <row r="117" spans="15:16">
      <c r="O117" s="37"/>
      <c r="P117" s="37"/>
    </row>
    <row r="120" spans="15:16">
      <c r="O120" s="2"/>
    </row>
    <row r="128" spans="15:16">
      <c r="O128" s="37"/>
      <c r="P128" s="37"/>
    </row>
    <row r="129" spans="8:16">
      <c r="O129" s="37"/>
      <c r="P129" s="37"/>
    </row>
    <row r="132" spans="8:16">
      <c r="O132" s="37"/>
      <c r="P132" s="37"/>
    </row>
    <row r="133" spans="8:16">
      <c r="O133" s="37"/>
      <c r="P133" s="37"/>
    </row>
    <row r="136" spans="8:16">
      <c r="H136" s="37"/>
      <c r="I136" s="37"/>
      <c r="O136" s="37"/>
      <c r="P136" s="37"/>
    </row>
    <row r="139" spans="8:16">
      <c r="O139" s="2"/>
    </row>
    <row r="146" spans="8:16">
      <c r="O146" s="37"/>
      <c r="P146" s="37"/>
    </row>
    <row r="147" spans="8:16">
      <c r="H147" s="37"/>
      <c r="I147" s="37"/>
      <c r="O147" s="37"/>
      <c r="P147" s="37"/>
    </row>
    <row r="150" spans="8:16">
      <c r="H150" s="2"/>
    </row>
    <row r="157" spans="8:16">
      <c r="H157" s="37"/>
      <c r="I157" s="37"/>
    </row>
    <row r="158" spans="8:16">
      <c r="H158" s="37"/>
      <c r="I158" s="37"/>
    </row>
    <row r="163" spans="8:9">
      <c r="H163" s="2"/>
    </row>
    <row r="170" spans="8:9">
      <c r="H170" s="37"/>
      <c r="I170" s="37"/>
    </row>
    <row r="171" spans="8:9">
      <c r="H171" s="37"/>
      <c r="I171" s="37"/>
    </row>
    <row r="174" spans="8:9">
      <c r="H174" s="37"/>
      <c r="I174" s="37"/>
    </row>
    <row r="179" spans="8:9">
      <c r="H179" s="37"/>
      <c r="I179" s="37"/>
    </row>
    <row r="189" spans="8:9">
      <c r="H189" s="37"/>
      <c r="I189" s="37"/>
    </row>
    <row r="190" spans="8:9">
      <c r="H190" s="37"/>
      <c r="I190" s="37"/>
    </row>
    <row r="193" spans="8:9">
      <c r="H193" s="37"/>
      <c r="I193" s="37"/>
    </row>
  </sheetData>
  <mergeCells count="19">
    <mergeCell ref="H190:I190"/>
    <mergeCell ref="H193:I193"/>
    <mergeCell ref="H179:I179"/>
    <mergeCell ref="H147:I147"/>
    <mergeCell ref="H189:I189"/>
    <mergeCell ref="H170:I170"/>
    <mergeCell ref="H174:I174"/>
    <mergeCell ref="H157:I157"/>
    <mergeCell ref="H171:I171"/>
    <mergeCell ref="H158:I158"/>
    <mergeCell ref="H136:I136"/>
    <mergeCell ref="O136:P136"/>
    <mergeCell ref="O146:P146"/>
    <mergeCell ref="O147:P147"/>
    <mergeCell ref="O117:P117"/>
    <mergeCell ref="O132:P132"/>
    <mergeCell ref="O133:P133"/>
    <mergeCell ref="O128:P128"/>
    <mergeCell ref="O129:P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2B79-D4E8-4D86-A10C-DFE832705DAD}">
  <dimension ref="A1:U90"/>
  <sheetViews>
    <sheetView topLeftCell="A32" workbookViewId="0">
      <selection activeCell="H42" sqref="H42:N48"/>
    </sheetView>
  </sheetViews>
  <sheetFormatPr defaultRowHeight="15"/>
  <cols>
    <col min="1" max="1" width="49.140625" customWidth="1"/>
    <col min="2" max="2" width="9.85546875" customWidth="1"/>
    <col min="3" max="3" width="10.140625" customWidth="1"/>
    <col min="7" max="7" width="12.85546875" customWidth="1"/>
    <col min="8" max="8" width="35.85546875" customWidth="1"/>
    <col min="9" max="9" width="19.140625" customWidth="1"/>
    <col min="15" max="15" width="26.28515625" customWidth="1"/>
    <col min="17" max="17" width="9.28515625" bestFit="1" customWidth="1"/>
    <col min="18" max="18" width="15.42578125" customWidth="1"/>
    <col min="19" max="20" width="9.28515625" bestFit="1" customWidth="1"/>
  </cols>
  <sheetData>
    <row r="1" spans="1:2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21">
      <c r="A2" s="38" t="s">
        <v>100</v>
      </c>
      <c r="B2" s="38"/>
      <c r="C2" s="38"/>
      <c r="D2" s="38"/>
      <c r="E2" s="38"/>
      <c r="F2" s="38"/>
      <c r="G2" s="38"/>
      <c r="H2" s="23" t="s">
        <v>101</v>
      </c>
      <c r="I2" s="23"/>
      <c r="J2" s="24"/>
      <c r="K2" s="24"/>
      <c r="L2" s="24"/>
      <c r="M2" s="24"/>
      <c r="N2" s="24"/>
      <c r="O2" s="24" t="s">
        <v>102</v>
      </c>
      <c r="P2" s="24"/>
      <c r="Q2" s="24"/>
      <c r="R2" s="23"/>
      <c r="S2" s="16"/>
      <c r="T2" s="16"/>
      <c r="U2" s="16"/>
    </row>
    <row r="3" spans="1:21">
      <c r="A3" s="22" t="s">
        <v>103</v>
      </c>
      <c r="B3" s="18">
        <v>2019</v>
      </c>
      <c r="C3" s="18">
        <v>2020</v>
      </c>
      <c r="D3" s="18">
        <v>2021</v>
      </c>
      <c r="E3" s="18">
        <v>2022</v>
      </c>
      <c r="F3" s="18">
        <v>2023</v>
      </c>
      <c r="G3" s="18" t="s">
        <v>104</v>
      </c>
      <c r="H3" s="22" t="s">
        <v>103</v>
      </c>
      <c r="I3" s="18">
        <v>2019</v>
      </c>
      <c r="J3" s="18">
        <v>2020</v>
      </c>
      <c r="K3" s="18">
        <v>2021</v>
      </c>
      <c r="L3" s="18">
        <v>2022</v>
      </c>
      <c r="M3" s="18">
        <v>2023</v>
      </c>
      <c r="N3" s="18" t="s">
        <v>104</v>
      </c>
      <c r="O3" s="22" t="s">
        <v>103</v>
      </c>
      <c r="P3" s="18">
        <v>2019</v>
      </c>
      <c r="Q3" s="18">
        <v>2020</v>
      </c>
      <c r="R3" s="18">
        <v>2021</v>
      </c>
      <c r="S3" s="18">
        <v>2022</v>
      </c>
      <c r="T3" s="18">
        <v>2023</v>
      </c>
      <c r="U3" s="18" t="s">
        <v>104</v>
      </c>
    </row>
    <row r="4" spans="1:21">
      <c r="A4" s="20"/>
      <c r="B4" s="18"/>
      <c r="C4" s="18"/>
      <c r="D4" s="18"/>
      <c r="E4" s="18"/>
      <c r="F4" s="18"/>
      <c r="G4" s="18"/>
      <c r="H4" s="20"/>
      <c r="I4" s="18"/>
      <c r="J4" s="18"/>
      <c r="K4" s="18"/>
      <c r="L4" s="18"/>
      <c r="M4" s="18"/>
      <c r="N4" s="18"/>
      <c r="O4" s="20"/>
      <c r="P4" s="18"/>
      <c r="Q4" s="18"/>
      <c r="R4" s="18"/>
      <c r="S4" s="18"/>
      <c r="T4" s="18"/>
      <c r="U4" s="18"/>
    </row>
    <row r="5" spans="1:21">
      <c r="A5" s="20" t="s">
        <v>105</v>
      </c>
      <c r="B5" s="19"/>
      <c r="C5" s="19">
        <f>'Financial Statements'!C89/AVERAGE('Financial Statements'!B33:C33)</f>
        <v>6.4565888533824403E-2</v>
      </c>
      <c r="D5" s="19">
        <f>'Financial Statements'!D89/AVERAGE('Financial Statements'!C33:D33)</f>
        <v>0.1332669876041398</v>
      </c>
      <c r="E5" s="19">
        <f>'Financial Statements'!E89/AVERAGE('Financial Statements'!D33:E33)</f>
        <v>7.2558661848742559E-2</v>
      </c>
      <c r="F5" s="19">
        <f>'Financial Statements'!F89/AVERAGE('Financial Statements'!E33:F33)</f>
        <v>8.4791823805703298E-2</v>
      </c>
      <c r="G5" s="19">
        <f>AVERAGE(C5:F5)</f>
        <v>8.8795840448102514E-2</v>
      </c>
      <c r="H5" s="20" t="s">
        <v>105</v>
      </c>
      <c r="I5" s="19"/>
      <c r="J5" s="19">
        <f>'Financial Statements'!J89/AVERAGE('Financial Statements'!I33:J33)</f>
        <v>7.5022514861571054E-4</v>
      </c>
      <c r="K5" s="19">
        <f>'Financial Statements'!K89/AVERAGE('Financial Statements'!J33:K33)</f>
        <v>1.2724185077302983E-3</v>
      </c>
      <c r="L5" s="19">
        <f>'Financial Statements'!L89/AVERAGE('Financial Statements'!K33:L33)</f>
        <v>1.2696726411801307E-4</v>
      </c>
      <c r="M5" s="19">
        <f>'Financial Statements'!M89/AVERAGE('Financial Statements'!L33:M33)</f>
        <v>5.1894613740139587E-4</v>
      </c>
      <c r="N5" s="19">
        <f>AVERAGE(J5:M5)</f>
        <v>6.6713926446635449E-4</v>
      </c>
      <c r="O5" s="20" t="s">
        <v>105</v>
      </c>
      <c r="P5" s="19"/>
      <c r="Q5" s="19">
        <f>'Financial Statements'!Q89/AVERAGE('Financial Statements'!P33:Q33)</f>
        <v>0.12342237526711279</v>
      </c>
      <c r="R5" s="19">
        <f>'Financial Statements'!R89/AVERAGE('Financial Statements'!Q33:R33)</f>
        <v>9.966061061994555E-2</v>
      </c>
      <c r="S5" s="19">
        <f>'Financial Statements'!S89/AVERAGE('Financial Statements'!R33:S33)</f>
        <v>4.8768792753034938E-2</v>
      </c>
      <c r="T5" s="19">
        <f>'Financial Statements'!T89/AVERAGE('Financial Statements'!S33:T33)</f>
        <v>5.351258080802633E-2</v>
      </c>
      <c r="U5" s="19">
        <f>AVERAGE(Q5:T5)</f>
        <v>8.1341089862029897E-2</v>
      </c>
    </row>
    <row r="6" spans="1:21">
      <c r="A6" s="20"/>
      <c r="B6" s="18"/>
      <c r="C6" s="18"/>
      <c r="D6" s="18"/>
      <c r="E6" s="18"/>
      <c r="F6" s="18"/>
      <c r="G6" s="19"/>
      <c r="H6" s="20"/>
      <c r="I6" s="18"/>
      <c r="J6" s="18"/>
      <c r="K6" s="18"/>
      <c r="L6" s="18"/>
      <c r="M6" s="18"/>
      <c r="N6" s="19"/>
      <c r="O6" s="20"/>
      <c r="P6" s="18"/>
      <c r="Q6" s="18"/>
      <c r="R6" s="18"/>
      <c r="S6" s="18"/>
      <c r="T6" s="18"/>
      <c r="U6" s="19"/>
    </row>
    <row r="7" spans="1:21">
      <c r="A7" s="20" t="s">
        <v>106</v>
      </c>
      <c r="B7" s="19"/>
      <c r="C7" s="19">
        <f>'Financial Statements'!C89/AVERAGE('Financial Statements'!B28:C28)</f>
        <v>1.318288746019964E-2</v>
      </c>
      <c r="D7" s="19">
        <f>'Financial Statements'!D89/AVERAGE('Financial Statements'!C28:D28)</f>
        <v>2.9935996365735566E-2</v>
      </c>
      <c r="E7" s="19">
        <f>'Financial Statements'!E89/AVERAGE('Financial Statements'!D28:E28)</f>
        <v>1.7241720660023052E-2</v>
      </c>
      <c r="F7" s="19">
        <f>'Financial Statements'!F89/AVERAGE('Financial Statements'!E28:F28)</f>
        <v>2.143972698644853E-2</v>
      </c>
      <c r="G7" s="19">
        <f t="shared" ref="G7" si="0">AVERAGE(C7:F7)</f>
        <v>2.0450082868101696E-2</v>
      </c>
      <c r="H7" s="20" t="s">
        <v>106</v>
      </c>
      <c r="I7" s="19"/>
      <c r="J7" s="19">
        <f>'Financial Statements'!J89/AVERAGE('Financial Statements'!I28:J28)</f>
        <v>3.0940858534684901E-4</v>
      </c>
      <c r="K7" s="19">
        <f>'Financial Statements'!K89/AVERAGE('Financial Statements'!J28:K28)</f>
        <v>5.1146597470633562E-4</v>
      </c>
      <c r="L7" s="19">
        <f>'Financial Statements'!L89/AVERAGE('Financial Statements'!K28:L28)</f>
        <v>4.8380977936516015E-5</v>
      </c>
      <c r="M7" s="19">
        <f>'Financial Statements'!M89/AVERAGE('Financial Statements'!L28:M28)</f>
        <v>1.8540390043309167E-4</v>
      </c>
      <c r="N7" s="19">
        <f t="shared" ref="N7" si="1">AVERAGE(J7:M7)</f>
        <v>2.6366485960569808E-4</v>
      </c>
      <c r="O7" s="20" t="s">
        <v>106</v>
      </c>
      <c r="P7" s="19"/>
      <c r="Q7" s="19">
        <f>'Financial Statements'!Q89/AVERAGE('Financial Statements'!P28:Q28)</f>
        <v>7.5102155022225975E-2</v>
      </c>
      <c r="R7" s="19">
        <f>'Financial Statements'!R89/AVERAGE('Financial Statements'!Q28:R28)</f>
        <v>6.0777837531707922E-2</v>
      </c>
      <c r="S7" s="19">
        <f>'Financial Statements'!S89/AVERAGE('Financial Statements'!R28:S28)</f>
        <v>2.9325878146252538E-2</v>
      </c>
      <c r="T7" s="19">
        <f>'Financial Statements'!T89/AVERAGE('Financial Statements'!S28:T28)</f>
        <v>3.2425628542784343E-2</v>
      </c>
      <c r="U7" s="19">
        <f t="shared" ref="U7" si="2">AVERAGE(Q7:T7)</f>
        <v>4.94078748107427E-2</v>
      </c>
    </row>
    <row r="8" spans="1:21">
      <c r="A8" s="20" t="s">
        <v>107</v>
      </c>
      <c r="B8" s="18"/>
      <c r="C8" s="21">
        <f>AVERAGE('Financial Statements'!B28:C28)/AVERAGE('Financial Statements'!B33:C33)</f>
        <v>4.8977045983859613</v>
      </c>
      <c r="D8" s="21">
        <f>AVERAGE('Financial Statements'!C28:D28)/AVERAGE('Financial Statements'!C33:D33)</f>
        <v>4.4517304844637087</v>
      </c>
      <c r="E8" s="21">
        <f>AVERAGE('Financial Statements'!D28:E28)/AVERAGE('Financial Statements'!D33:E33)</f>
        <v>4.2083190697421688</v>
      </c>
      <c r="F8" s="21">
        <f>AVERAGE('Financial Statements'!E28:F28)/AVERAGE('Financial Statements'!E33:F33)</f>
        <v>3.9548928892283897</v>
      </c>
      <c r="G8" s="21">
        <f>AVERAGE(C8:F8)</f>
        <v>4.3781617604550576</v>
      </c>
      <c r="H8" s="20" t="s">
        <v>107</v>
      </c>
      <c r="I8" s="18"/>
      <c r="J8" s="21">
        <f>AVERAGE('Financial Statements'!I28:J28)/AVERAGE('Financial Statements'!I33:J33)</f>
        <v>2.4247069543164206</v>
      </c>
      <c r="K8" s="21">
        <f>AVERAGE('Financial Statements'!J28:K28)/AVERAGE('Financial Statements'!J33:K33)</f>
        <v>2.4877872051232206</v>
      </c>
      <c r="L8" s="21">
        <f>AVERAGE('Financial Statements'!K28:L28)/AVERAGE('Financial Statements'!K33:L33)</f>
        <v>2.6243219863107252</v>
      </c>
      <c r="M8" s="21">
        <f>AVERAGE('Financial Statements'!L28:M28)/AVERAGE('Financial Statements'!L33:M33)</f>
        <v>2.7990033445314304</v>
      </c>
      <c r="N8" s="21">
        <f>AVERAGE(J8:M8)</f>
        <v>2.5839548725704491</v>
      </c>
      <c r="O8" s="20" t="s">
        <v>107</v>
      </c>
      <c r="P8" s="18"/>
      <c r="Q8" s="21">
        <f>AVERAGE('Financial Statements'!P28:Q28)/AVERAGE('Financial Statements'!P33:Q33)</f>
        <v>1.643393258563443</v>
      </c>
      <c r="R8" s="21">
        <f>AVERAGE('Financial Statements'!Q28:R28)/AVERAGE('Financial Statements'!Q33:R33)</f>
        <v>1.6397524931345642</v>
      </c>
      <c r="S8" s="21">
        <f>AVERAGE('Financial Statements'!R28:S28)/AVERAGE('Financial Statements'!R33:S33)</f>
        <v>1.6629951372578744</v>
      </c>
      <c r="T8" s="21">
        <f>AVERAGE('Financial Statements'!S28:T28)/AVERAGE('Financial Statements'!S33:T33)</f>
        <v>1.6503174560646861</v>
      </c>
      <c r="U8" s="21">
        <f>AVERAGE(Q8:T8)</f>
        <v>1.6491145862551417</v>
      </c>
    </row>
    <row r="9" spans="1:21">
      <c r="A9" s="20"/>
      <c r="B9" s="18"/>
      <c r="C9" s="18"/>
      <c r="D9" s="18"/>
      <c r="E9" s="18"/>
      <c r="F9" s="18"/>
      <c r="G9" s="21"/>
      <c r="H9" s="20"/>
      <c r="I9" s="18"/>
      <c r="J9" s="18"/>
      <c r="K9" s="18"/>
      <c r="L9" s="18"/>
      <c r="M9" s="18"/>
      <c r="N9" s="21"/>
      <c r="O9" s="20"/>
      <c r="P9" s="18"/>
      <c r="Q9" s="18"/>
      <c r="R9" s="18"/>
      <c r="S9" s="18"/>
      <c r="T9" s="18"/>
      <c r="U9" s="21"/>
    </row>
    <row r="10" spans="1:21">
      <c r="A10" s="20" t="s">
        <v>108</v>
      </c>
      <c r="B10" s="19">
        <f>'Financial Statements'!B89/'Financial Statements'!B69</f>
        <v>1.686661225926879E-2</v>
      </c>
      <c r="C10" s="19">
        <f>'Financial Statements'!C89/'Financial Statements'!C69</f>
        <v>1.7023313519830826E-2</v>
      </c>
      <c r="D10" s="19">
        <f>'Financial Statements'!D89/'Financial Statements'!D69</f>
        <v>3.6460377878400528E-2</v>
      </c>
      <c r="E10" s="19">
        <f>'Financial Statements'!E89/'Financial Statements'!E69</f>
        <v>1.666455898405261E-2</v>
      </c>
      <c r="F10" s="19">
        <f>'Financial Statements'!F89/'Financial Statements'!F69</f>
        <v>1.8032266545697773E-2</v>
      </c>
      <c r="G10" s="19">
        <f>AVERAGE(B10:F10)</f>
        <v>2.1009425837450104E-2</v>
      </c>
      <c r="H10" s="20" t="s">
        <v>108</v>
      </c>
      <c r="I10" s="19">
        <f>'Financial Statements'!I89/'Financial Statements'!I69</f>
        <v>3.2872452662557609E-2</v>
      </c>
      <c r="J10" s="19">
        <f>'Financial Statements'!J89/'Financial Statements'!J69</f>
        <v>3.130303823606409E-2</v>
      </c>
      <c r="K10" s="19">
        <f>'Financial Statements'!K89/'Financial Statements'!K69</f>
        <v>5.1943946344221288E-2</v>
      </c>
      <c r="L10" s="19">
        <f>'Financial Statements'!L89/'Financial Statements'!L69</f>
        <v>4.4619570956638058E-3</v>
      </c>
      <c r="M10" s="19">
        <f>'Financial Statements'!M89/'Financial Statements'!M69</f>
        <v>1.5369993522664497E-2</v>
      </c>
      <c r="N10" s="21">
        <f>AVERAGE(I10:M10)</f>
        <v>2.7190277572234255E-2</v>
      </c>
      <c r="O10" s="20" t="s">
        <v>108</v>
      </c>
      <c r="P10" s="19">
        <f>'Financial Statements'!P89/'Financial Statements'!P69</f>
        <v>6.8587537513217209E-2</v>
      </c>
      <c r="Q10" s="19">
        <f>'Financial Statements'!Q89/'Financial Statements'!Q69</f>
        <v>8.5827590659038985E-2</v>
      </c>
      <c r="R10" s="19">
        <f>'Financial Statements'!R89/'Financial Statements'!R69</f>
        <v>7.7997914876385882E-2</v>
      </c>
      <c r="S10" s="19">
        <f>'Financial Statements'!S89/'Financial Statements'!S69</f>
        <v>3.40862730477327E-2</v>
      </c>
      <c r="T10" s="19">
        <f>'Financial Statements'!T89/'Financial Statements'!T69</f>
        <v>3.3057666488830961E-2</v>
      </c>
      <c r="U10" s="21">
        <f>AVERAGE(P10:T10)</f>
        <v>5.9911396517041152E-2</v>
      </c>
    </row>
    <row r="11" spans="1:21">
      <c r="A11" s="20" t="s">
        <v>109</v>
      </c>
      <c r="B11" s="18"/>
      <c r="C11" s="21">
        <f>C7/C10</f>
        <v>0.77440196615321744</v>
      </c>
      <c r="D11" s="21">
        <f t="shared" ref="D11:F11" si="3">D7/D10</f>
        <v>0.82105557066839763</v>
      </c>
      <c r="E11" s="21">
        <f t="shared" si="3"/>
        <v>1.0346340804171754</v>
      </c>
      <c r="F11" s="21">
        <f t="shared" si="3"/>
        <v>1.1889646225068542</v>
      </c>
      <c r="G11" s="21">
        <f t="shared" ref="G11" si="4">AVERAGE(C11:F11)</f>
        <v>0.95476405993641111</v>
      </c>
      <c r="H11" s="20" t="s">
        <v>109</v>
      </c>
      <c r="I11" s="18"/>
      <c r="J11" s="21">
        <f>J7/J10</f>
        <v>9.8842988662480938E-3</v>
      </c>
      <c r="K11" s="21">
        <f t="shared" ref="K11:M11" si="5">K7/K10</f>
        <v>9.8464982101467858E-3</v>
      </c>
      <c r="L11" s="21">
        <f t="shared" si="5"/>
        <v>1.0842994878532863E-2</v>
      </c>
      <c r="M11" s="21">
        <f t="shared" si="5"/>
        <v>1.206271818915839E-2</v>
      </c>
      <c r="N11" s="21">
        <f t="shared" ref="N11" si="6">AVERAGE(J11:M11)</f>
        <v>1.0659127536021534E-2</v>
      </c>
      <c r="O11" s="20" t="s">
        <v>109</v>
      </c>
      <c r="P11" s="18"/>
      <c r="Q11" s="21">
        <f>Q7/Q10</f>
        <v>0.87503510753993818</v>
      </c>
      <c r="R11" s="21">
        <f t="shared" ref="R11:T11" si="7">R7/R10</f>
        <v>0.77922387576682006</v>
      </c>
      <c r="S11" s="21">
        <f t="shared" si="7"/>
        <v>0.86034275748440014</v>
      </c>
      <c r="T11" s="21">
        <f t="shared" si="7"/>
        <v>0.98088074528006497</v>
      </c>
      <c r="U11" s="21">
        <f t="shared" ref="U11" si="8">AVERAGE(Q11:T11)</f>
        <v>0.87387062151780581</v>
      </c>
    </row>
    <row r="12" spans="1:21">
      <c r="A12" s="20"/>
      <c r="B12" s="18"/>
      <c r="C12" s="18"/>
      <c r="D12" s="18"/>
      <c r="E12" s="18"/>
      <c r="F12" s="18"/>
      <c r="G12" s="18"/>
      <c r="H12" s="20"/>
      <c r="I12" s="18"/>
      <c r="J12" s="18"/>
      <c r="K12" s="18"/>
      <c r="L12" s="18"/>
      <c r="M12" s="18"/>
      <c r="N12" s="18"/>
      <c r="O12" s="20"/>
      <c r="P12" s="18"/>
      <c r="Q12" s="18"/>
      <c r="R12" s="18"/>
      <c r="S12" s="18"/>
      <c r="T12" s="18"/>
      <c r="U12" s="18"/>
    </row>
    <row r="13" spans="1:21">
      <c r="A13" s="20"/>
      <c r="B13" s="18"/>
      <c r="C13" s="18"/>
      <c r="D13" s="18"/>
      <c r="E13" s="18"/>
      <c r="F13" s="18"/>
      <c r="G13" s="18"/>
      <c r="H13" s="20"/>
      <c r="I13" s="18"/>
      <c r="J13" s="18"/>
      <c r="K13" s="18"/>
      <c r="L13" s="18"/>
      <c r="M13" s="18"/>
      <c r="N13" s="18"/>
      <c r="O13" s="20"/>
      <c r="P13" s="18"/>
      <c r="Q13" s="18"/>
      <c r="R13" s="18"/>
      <c r="S13" s="18"/>
      <c r="T13" s="18"/>
      <c r="U13" s="18"/>
    </row>
    <row r="14" spans="1:21">
      <c r="A14" s="20" t="s">
        <v>110</v>
      </c>
      <c r="B14" s="18"/>
      <c r="C14" s="18"/>
      <c r="D14" s="18"/>
      <c r="E14" s="18"/>
      <c r="F14" s="18"/>
      <c r="G14" s="18"/>
      <c r="H14" s="20" t="s">
        <v>110</v>
      </c>
      <c r="I14" s="18"/>
      <c r="J14" s="18"/>
      <c r="K14" s="18"/>
      <c r="L14" s="18"/>
      <c r="M14" s="18"/>
      <c r="N14" s="18"/>
      <c r="O14" s="20" t="s">
        <v>110</v>
      </c>
      <c r="P14" s="18"/>
      <c r="Q14" s="18"/>
      <c r="R14" s="18"/>
      <c r="S14" s="18"/>
      <c r="T14" s="18"/>
      <c r="U14" s="18"/>
    </row>
    <row r="15" spans="1:21">
      <c r="A15" s="20" t="s">
        <v>111</v>
      </c>
      <c r="B15" s="19">
        <f>'Financial Statements'!B71/'Financial Statements'!B69</f>
        <v>0.60303616242234737</v>
      </c>
      <c r="C15" s="19">
        <f>'Financial Statements'!C71/'Financial Statements'!C69</f>
        <v>0.58210455725789956</v>
      </c>
      <c r="D15" s="19">
        <f>'Financial Statements'!D71/'Financial Statements'!D69</f>
        <v>0.57372718356046348</v>
      </c>
      <c r="E15" s="19">
        <f>'Financial Statements'!E71/'Financial Statements'!E69</f>
        <v>0.67969436383482873</v>
      </c>
      <c r="F15" s="19">
        <f>'Financial Statements'!F71/'Financial Statements'!F69</f>
        <v>0.65390703649364568</v>
      </c>
      <c r="G15" s="19"/>
      <c r="H15" s="20" t="s">
        <v>111</v>
      </c>
      <c r="I15" s="19">
        <f>'Financial Statements'!I71/'Financial Statements'!I69</f>
        <v>0.61301115823854446</v>
      </c>
      <c r="J15" s="19">
        <f>'Financial Statements'!J71/'Financial Statements'!J69</f>
        <v>0.56960822668082489</v>
      </c>
      <c r="K15" s="19">
        <f>'Financial Statements'!K71/'Financial Statements'!K69</f>
        <v>0.54749252631040446</v>
      </c>
      <c r="L15" s="19">
        <f>'Financial Statements'!L71/'Financial Statements'!L69</f>
        <v>0.65994937497399953</v>
      </c>
      <c r="M15" s="19">
        <f>'Financial Statements'!M71/'Financial Statements'!M69</f>
        <v>0.64868132391795841</v>
      </c>
      <c r="N15" s="19"/>
      <c r="O15" s="20" t="s">
        <v>111</v>
      </c>
      <c r="P15" s="19">
        <f>'Financial Statements'!P71/'Financial Statements'!P69</f>
        <v>0.62439040074155905</v>
      </c>
      <c r="Q15" s="19">
        <f>'Financial Statements'!Q71/'Financial Statements'!Q69</f>
        <v>0.57780936533544414</v>
      </c>
      <c r="R15" s="19">
        <f>'Financial Statements'!R71/'Financial Statements'!R69</f>
        <v>0.54675556842216488</v>
      </c>
      <c r="S15" s="19">
        <f>'Financial Statements'!S71/'Financial Statements'!S69</f>
        <v>0.68349639472112</v>
      </c>
      <c r="T15" s="19">
        <f>'Financial Statements'!T71/'Financial Statements'!T69</f>
        <v>0.67714091767525031</v>
      </c>
      <c r="U15" s="19"/>
    </row>
    <row r="16" spans="1:21">
      <c r="A16" s="20" t="s">
        <v>112</v>
      </c>
      <c r="B16" s="19">
        <f>'Financial Statements'!B74/'Financial Statements'!B69</f>
        <v>8.7028236674094261E-2</v>
      </c>
      <c r="C16" s="19">
        <f>'Financial Statements'!C74/'Financial Statements'!C69</f>
        <v>0.10546663026130744</v>
      </c>
      <c r="D16" s="19">
        <f>'Financial Statements'!D74/'Financial Statements'!D69</f>
        <v>0.10089805987138706</v>
      </c>
      <c r="E16" s="19">
        <f>'Financial Statements'!E74/'Financial Statements'!E69</f>
        <v>8.8634987087670716E-2</v>
      </c>
      <c r="F16" s="19">
        <f>'Financial Statements'!F74/'Financial Statements'!F69</f>
        <v>8.2963138543441867E-2</v>
      </c>
      <c r="G16" s="19"/>
      <c r="H16" s="20" t="s">
        <v>112</v>
      </c>
      <c r="I16" s="19">
        <f>'Financial Statements'!I74/'Financial Statements'!I69</f>
        <v>7.5469387813215882E-2</v>
      </c>
      <c r="J16" s="19">
        <f>'Financial Statements'!J74/'Financial Statements'!J69</f>
        <v>7.9679792450443709E-2</v>
      </c>
      <c r="K16" s="19">
        <f>'Financial Statements'!K74/'Financial Statements'!K69</f>
        <v>8.8602082270270138E-2</v>
      </c>
      <c r="L16" s="19">
        <f>'Financial Statements'!L74/'Financial Statements'!L69</f>
        <v>7.4006833205152958E-2</v>
      </c>
      <c r="M16" s="19">
        <f>'Financial Statements'!M74/'Financial Statements'!M69</f>
        <v>6.4879251523585799E-2</v>
      </c>
      <c r="N16" s="19"/>
      <c r="O16" s="20" t="s">
        <v>112</v>
      </c>
      <c r="P16" s="19">
        <f>'Financial Statements'!P74/'Financial Statements'!P69</f>
        <v>7.0690764908679163E-2</v>
      </c>
      <c r="Q16" s="19">
        <f>'Financial Statements'!Q74/'Financial Statements'!Q69</f>
        <v>8.1143354284893762E-2</v>
      </c>
      <c r="R16" s="19">
        <f>'Financial Statements'!R74/'Financial Statements'!R69</f>
        <v>8.6423915280706864E-2</v>
      </c>
      <c r="S16" s="19">
        <f>'Financial Statements'!S74/'Financial Statements'!S69</f>
        <v>7.649853237111072E-2</v>
      </c>
      <c r="T16" s="19">
        <f>'Financial Statements'!T74/'Financial Statements'!T69</f>
        <v>6.8585544063346784E-2</v>
      </c>
      <c r="U16" s="19"/>
    </row>
    <row r="17" spans="1:21">
      <c r="A17" s="20" t="s">
        <v>113</v>
      </c>
      <c r="B17" s="19"/>
      <c r="C17" s="19"/>
      <c r="D17" s="19"/>
      <c r="E17" s="19"/>
      <c r="F17" s="19"/>
      <c r="G17" s="19"/>
      <c r="H17" s="20" t="s">
        <v>113</v>
      </c>
      <c r="I17" s="19"/>
      <c r="J17" s="19"/>
      <c r="K17" s="19"/>
      <c r="L17" s="19"/>
      <c r="M17" s="19"/>
      <c r="N17" s="19"/>
      <c r="O17" s="20" t="s">
        <v>113</v>
      </c>
      <c r="P17" s="19"/>
      <c r="Q17" s="19"/>
      <c r="R17" s="19"/>
      <c r="S17" s="19"/>
      <c r="T17" s="19"/>
      <c r="U17" s="19"/>
    </row>
    <row r="18" spans="1:21">
      <c r="A18" s="20" t="s">
        <v>114</v>
      </c>
      <c r="B18" s="19">
        <f>'Financial Statements'!B89/'Financial Statements'!B69</f>
        <v>1.686661225926879E-2</v>
      </c>
      <c r="C18" s="19">
        <f>'Financial Statements'!C89/'Financial Statements'!C69</f>
        <v>1.7023313519830826E-2</v>
      </c>
      <c r="D18" s="19">
        <f>'Financial Statements'!D89/'Financial Statements'!D69</f>
        <v>3.6460377878400528E-2</v>
      </c>
      <c r="E18" s="19">
        <f>'Financial Statements'!E89/'Financial Statements'!E69</f>
        <v>1.666455898405261E-2</v>
      </c>
      <c r="F18" s="19">
        <f>'Financial Statements'!F89/'Financial Statements'!F69</f>
        <v>1.8032266545697773E-2</v>
      </c>
      <c r="G18" s="19">
        <f>AVERAGE(B18:F18)</f>
        <v>2.1009425837450104E-2</v>
      </c>
      <c r="H18" s="20" t="s">
        <v>114</v>
      </c>
      <c r="I18" s="19">
        <f>'Financial Statements'!I89/'Financial Statements'!I69</f>
        <v>3.2872452662557609E-2</v>
      </c>
      <c r="J18" s="19">
        <f>'Financial Statements'!J89/'Financial Statements'!J69</f>
        <v>3.130303823606409E-2</v>
      </c>
      <c r="K18" s="19">
        <f>'Financial Statements'!K89/'Financial Statements'!K69</f>
        <v>5.1943946344221288E-2</v>
      </c>
      <c r="L18" s="19">
        <f>'Financial Statements'!L89/'Financial Statements'!L69</f>
        <v>4.4619570956638058E-3</v>
      </c>
      <c r="M18" s="19">
        <f>'Financial Statements'!M89/'Financial Statements'!M69</f>
        <v>1.5369993522664497E-2</v>
      </c>
      <c r="N18" s="19"/>
      <c r="O18" s="20" t="s">
        <v>114</v>
      </c>
      <c r="P18" s="19">
        <f>'Financial Statements'!P89/'Financial Statements'!P69</f>
        <v>6.8587537513217209E-2</v>
      </c>
      <c r="Q18" s="19">
        <f>'Financial Statements'!Q89/'Financial Statements'!Q69</f>
        <v>8.5827590659038985E-2</v>
      </c>
      <c r="R18" s="19">
        <f>'Financial Statements'!R89/'Financial Statements'!R69</f>
        <v>7.7997914876385882E-2</v>
      </c>
      <c r="S18" s="19">
        <f>'Financial Statements'!S89/'Financial Statements'!S69</f>
        <v>3.40862730477327E-2</v>
      </c>
      <c r="T18" s="19">
        <f>'Financial Statements'!T89/'Financial Statements'!T69</f>
        <v>3.3057666488830961E-2</v>
      </c>
      <c r="U18" s="19"/>
    </row>
    <row r="19" spans="1:21">
      <c r="A19" s="20"/>
      <c r="B19" s="18"/>
      <c r="C19" s="18"/>
      <c r="D19" s="18"/>
      <c r="E19" s="18"/>
      <c r="F19" s="18"/>
      <c r="G19" s="18"/>
      <c r="H19" s="20"/>
      <c r="I19" s="18"/>
      <c r="J19" s="18"/>
      <c r="K19" s="18"/>
      <c r="L19" s="18"/>
      <c r="M19" s="18"/>
      <c r="N19" s="18"/>
      <c r="O19" s="20"/>
      <c r="P19" s="18"/>
      <c r="Q19" s="18"/>
      <c r="R19" s="18"/>
      <c r="S19" s="18"/>
      <c r="T19" s="18"/>
      <c r="U19" s="18"/>
    </row>
    <row r="20" spans="1:21">
      <c r="A20" s="20"/>
      <c r="B20" s="18"/>
      <c r="C20" s="18"/>
      <c r="D20" s="18"/>
      <c r="E20" s="18"/>
      <c r="F20" s="18"/>
      <c r="G20" s="18"/>
      <c r="H20" s="20"/>
      <c r="I20" s="18"/>
      <c r="J20" s="18"/>
      <c r="K20" s="18"/>
      <c r="L20" s="18"/>
      <c r="M20" s="18"/>
      <c r="N20" s="18"/>
      <c r="O20" s="20"/>
      <c r="P20" s="18"/>
      <c r="Q20" s="18"/>
      <c r="R20" s="18"/>
      <c r="S20" s="18"/>
      <c r="T20" s="18"/>
      <c r="U20" s="18"/>
    </row>
    <row r="21" spans="1:21">
      <c r="A21" s="20" t="s">
        <v>115</v>
      </c>
      <c r="B21" s="18">
        <v>2019</v>
      </c>
      <c r="C21" s="18">
        <v>2020</v>
      </c>
      <c r="D21" s="18">
        <v>2021</v>
      </c>
      <c r="E21" s="18">
        <v>2022</v>
      </c>
      <c r="F21" s="18">
        <v>2023</v>
      </c>
      <c r="G21" s="18" t="s">
        <v>104</v>
      </c>
      <c r="H21" s="20" t="s">
        <v>115</v>
      </c>
      <c r="I21" s="18">
        <v>2019</v>
      </c>
      <c r="J21" s="18">
        <v>2020</v>
      </c>
      <c r="K21" s="18">
        <v>2021</v>
      </c>
      <c r="L21" s="18">
        <v>2022</v>
      </c>
      <c r="M21" s="18">
        <v>2023</v>
      </c>
      <c r="N21" s="18" t="s">
        <v>104</v>
      </c>
      <c r="O21" s="20" t="s">
        <v>115</v>
      </c>
      <c r="P21" s="18">
        <v>2019</v>
      </c>
      <c r="Q21" s="18">
        <v>2020</v>
      </c>
      <c r="R21" s="18">
        <v>2021</v>
      </c>
      <c r="S21" s="18">
        <v>2022</v>
      </c>
      <c r="T21" s="18">
        <v>2023</v>
      </c>
      <c r="U21" s="18" t="s">
        <v>104</v>
      </c>
    </row>
    <row r="22" spans="1:21">
      <c r="A22" s="20" t="s">
        <v>116</v>
      </c>
      <c r="B22" s="18"/>
      <c r="C22" s="21">
        <f>C7/C10</f>
        <v>0.77440196615321744</v>
      </c>
      <c r="D22" s="21">
        <f t="shared" ref="D22:G22" si="9">D7/D10</f>
        <v>0.82105557066839763</v>
      </c>
      <c r="E22" s="21">
        <f t="shared" si="9"/>
        <v>1.0346340804171754</v>
      </c>
      <c r="F22" s="21">
        <f t="shared" si="9"/>
        <v>1.1889646225068542</v>
      </c>
      <c r="G22" s="21">
        <f t="shared" ref="G22:G24" si="10">AVERAGE(C22:F22)</f>
        <v>0.95476405993641111</v>
      </c>
      <c r="H22" s="20" t="s">
        <v>116</v>
      </c>
      <c r="I22" s="18"/>
      <c r="J22" s="21">
        <f>J7/J10</f>
        <v>9.8842988662480938E-3</v>
      </c>
      <c r="K22" s="21">
        <f t="shared" ref="K22:N22" si="11">K7/K10</f>
        <v>9.8464982101467858E-3</v>
      </c>
      <c r="L22" s="21">
        <f t="shared" si="11"/>
        <v>1.0842994878532863E-2</v>
      </c>
      <c r="M22" s="21">
        <f t="shared" si="11"/>
        <v>1.206271818915839E-2</v>
      </c>
      <c r="N22" s="21">
        <f t="shared" ref="N22:N24" si="12">AVERAGE(J22:M22)</f>
        <v>1.0659127536021534E-2</v>
      </c>
      <c r="O22" s="20" t="s">
        <v>116</v>
      </c>
      <c r="P22" s="18"/>
      <c r="Q22" s="21">
        <f>Q7/Q10</f>
        <v>0.87503510753993818</v>
      </c>
      <c r="R22" s="21">
        <f t="shared" ref="R22:U22" si="13">R7/R10</f>
        <v>0.77922387576682006</v>
      </c>
      <c r="S22" s="21">
        <f t="shared" si="13"/>
        <v>0.86034275748440014</v>
      </c>
      <c r="T22" s="21">
        <f t="shared" si="13"/>
        <v>0.98088074528006497</v>
      </c>
      <c r="U22" s="21">
        <f t="shared" ref="U22:U24" si="14">AVERAGE(Q22:T22)</f>
        <v>0.87387062151780581</v>
      </c>
    </row>
    <row r="23" spans="1:21">
      <c r="A23" s="20" t="s">
        <v>117</v>
      </c>
      <c r="B23" s="18"/>
      <c r="C23" s="18">
        <f>'Financial Statements'!C69/AVERAGE('Financial Statements'!B17:C17)</f>
        <v>1.2544528879191432</v>
      </c>
      <c r="D23" s="18">
        <f>'Financial Statements'!D69/AVERAGE('Financial Statements'!C17:D17)</f>
        <v>1.308372694231098</v>
      </c>
      <c r="E23" s="18">
        <f>'Financial Statements'!E69/AVERAGE('Financial Statements'!D17:E17)</f>
        <v>1.7408909169516973</v>
      </c>
      <c r="F23" s="18">
        <f>'Financial Statements'!F69/AVERAGE('Financial Statements'!E17:F17)</f>
        <v>2.1047435887327128</v>
      </c>
      <c r="G23" s="21">
        <f t="shared" si="10"/>
        <v>1.6021150219586628</v>
      </c>
      <c r="H23" s="20" t="s">
        <v>117</v>
      </c>
      <c r="I23" s="18"/>
      <c r="J23" s="18">
        <f>'Financial Statements'!J69/AVERAGE('Financial Statements'!I17:J17)</f>
        <v>1.3697410938041403E-2</v>
      </c>
      <c r="K23" s="18">
        <f>'Financial Statements'!K69/AVERAGE('Financial Statements'!J17:K17)</f>
        <v>1.3356957447684559E-2</v>
      </c>
      <c r="L23" s="18">
        <f>'Financial Statements'!L69/AVERAGE('Financial Statements'!K17:L17)</f>
        <v>1.510861095464988E-2</v>
      </c>
      <c r="M23" s="18">
        <f>'Financial Statements'!M69/AVERAGE('Financial Statements'!L17:M17)</f>
        <v>1.684044863001993E-2</v>
      </c>
      <c r="N23" s="21">
        <f t="shared" si="12"/>
        <v>1.4750856992598944E-2</v>
      </c>
      <c r="O23" s="20" t="s">
        <v>117</v>
      </c>
      <c r="P23" s="18"/>
      <c r="Q23" s="18">
        <f>'Financial Statements'!Q69/AVERAGE('Financial Statements'!P17:Q17)</f>
        <v>1.5585995610463421</v>
      </c>
      <c r="R23" s="18">
        <f>'Financial Statements'!R69/AVERAGE('Financial Statements'!Q17:R17)</f>
        <v>1.3928438356537287</v>
      </c>
      <c r="S23" s="18">
        <f>'Financial Statements'!S69/AVERAGE('Financial Statements'!R17:S17)</f>
        <v>1.5650095552761263</v>
      </c>
      <c r="T23" s="18">
        <f>'Financial Statements'!T69/AVERAGE('Financial Statements'!S17:T17)</f>
        <v>1.6616593183967718</v>
      </c>
      <c r="U23" s="21">
        <f t="shared" si="14"/>
        <v>1.5445280675932422</v>
      </c>
    </row>
    <row r="24" spans="1:21">
      <c r="A24" s="20" t="s">
        <v>118</v>
      </c>
      <c r="B24" s="18"/>
      <c r="C24" s="18">
        <f>'Financial Statements'!C69/AVERAGE('Financial Statements'!B27:C27)</f>
        <v>2.0236411155665857</v>
      </c>
      <c r="D24" s="18">
        <f>'Financial Statements'!D69/AVERAGE('Financial Statements'!C27:D27)</f>
        <v>2.2044098948446775</v>
      </c>
      <c r="E24" s="18">
        <f>'Financial Statements'!E69/AVERAGE('Financial Statements'!D27:E27)</f>
        <v>2.5503258585149164</v>
      </c>
      <c r="F24" s="18">
        <f>'Financial Statements'!F69/AVERAGE('Financial Statements'!E27:F27)</f>
        <v>2.7326088049003388</v>
      </c>
      <c r="G24" s="21">
        <f t="shared" si="10"/>
        <v>2.3777464184566299</v>
      </c>
      <c r="H24" s="20" t="s">
        <v>118</v>
      </c>
      <c r="I24" s="18"/>
      <c r="J24" s="18">
        <f>'Financial Statements'!J69/AVERAGE('Financial Statements'!I27:J27)</f>
        <v>3.550624813965754E-2</v>
      </c>
      <c r="K24" s="18">
        <f>'Financial Statements'!K69/AVERAGE('Financial Statements'!J27:K27)</f>
        <v>3.7464972159562807E-2</v>
      </c>
      <c r="L24" s="18">
        <f>'Financial Statements'!L69/AVERAGE('Financial Statements'!K27:L27)</f>
        <v>3.8405376452008692E-2</v>
      </c>
      <c r="M24" s="18">
        <f>'Financial Statements'!M69/AVERAGE('Financial Statements'!L27:M27)</f>
        <v>4.2518427633664833E-2</v>
      </c>
      <c r="N24" s="21">
        <f t="shared" si="12"/>
        <v>3.8473756096223471E-2</v>
      </c>
      <c r="O24" s="20" t="s">
        <v>118</v>
      </c>
      <c r="P24" s="18"/>
      <c r="Q24" s="18">
        <f>'Financial Statements'!Q69/AVERAGE('Financial Statements'!P27:Q27)</f>
        <v>1.995172989929485</v>
      </c>
      <c r="R24" s="18">
        <f>'Financial Statements'!R69/AVERAGE('Financial Statements'!Q27:R27)</f>
        <v>1.7687448957104521</v>
      </c>
      <c r="S24" s="18">
        <f>'Financial Statements'!S69/AVERAGE('Financial Statements'!R27:S27)</f>
        <v>1.9107536221305792</v>
      </c>
      <c r="T24" s="18">
        <f>'Financial Statements'!T69/AVERAGE('Financial Statements'!S27:T27)</f>
        <v>2.3941553024630462</v>
      </c>
      <c r="U24" s="21">
        <f t="shared" si="14"/>
        <v>2.0172067025583909</v>
      </c>
    </row>
    <row r="25" spans="1:21">
      <c r="A25" s="20"/>
      <c r="B25" s="18"/>
      <c r="C25" s="18"/>
      <c r="D25" s="18"/>
      <c r="E25" s="18"/>
      <c r="F25" s="18"/>
      <c r="G25" s="18"/>
      <c r="H25" s="20"/>
      <c r="I25" s="18"/>
      <c r="J25" s="18"/>
      <c r="K25" s="18"/>
      <c r="L25" s="18"/>
      <c r="M25" s="18"/>
      <c r="N25" s="18"/>
      <c r="O25" s="20"/>
      <c r="P25" s="18"/>
      <c r="Q25" s="18"/>
      <c r="R25" s="18"/>
      <c r="S25" s="18"/>
      <c r="T25" s="18"/>
      <c r="U25" s="18"/>
    </row>
    <row r="26" spans="1:21">
      <c r="A26" s="20"/>
      <c r="B26" s="18">
        <v>2019</v>
      </c>
      <c r="C26" s="18">
        <v>2020</v>
      </c>
      <c r="D26" s="18">
        <v>2021</v>
      </c>
      <c r="E26" s="18">
        <v>2022</v>
      </c>
      <c r="F26" s="18">
        <v>2023</v>
      </c>
      <c r="G26" s="18" t="s">
        <v>104</v>
      </c>
      <c r="H26" s="20"/>
      <c r="I26" s="18">
        <v>2019</v>
      </c>
      <c r="J26" s="18">
        <v>2020</v>
      </c>
      <c r="K26" s="18">
        <v>2021</v>
      </c>
      <c r="L26" s="18">
        <v>2022</v>
      </c>
      <c r="M26" s="18">
        <v>2023</v>
      </c>
      <c r="N26" s="18" t="s">
        <v>104</v>
      </c>
      <c r="O26" s="20"/>
      <c r="P26" s="18">
        <v>2019</v>
      </c>
      <c r="Q26" s="18">
        <v>2020</v>
      </c>
      <c r="R26" s="18">
        <v>2021</v>
      </c>
      <c r="S26" s="18">
        <v>2022</v>
      </c>
      <c r="T26" s="18">
        <v>2023</v>
      </c>
      <c r="U26" s="18" t="s">
        <v>104</v>
      </c>
    </row>
    <row r="27" spans="1:21">
      <c r="A27" s="20" t="s">
        <v>119</v>
      </c>
      <c r="B27" s="18"/>
      <c r="C27" s="18">
        <f>365/('Financial Statements'!C69/AVERAGE('Financial Statements'!B19:C19))</f>
        <v>68.947187286151831</v>
      </c>
      <c r="D27" s="18">
        <f>365/('Financial Statements'!D69/AVERAGE('Financial Statements'!C19:D19))</f>
        <v>67.991565585269754</v>
      </c>
      <c r="E27" s="18">
        <f>365/('Financial Statements'!E69/AVERAGE('Financial Statements'!D19:E19))</f>
        <v>64.10393884281568</v>
      </c>
      <c r="F27" s="18">
        <f>365/('Financial Statements'!F69/AVERAGE('Financial Statements'!E19:F19))</f>
        <v>57.220118094521929</v>
      </c>
      <c r="G27" s="18">
        <f>AVERAGE(C27:F27)</f>
        <v>64.565702452189797</v>
      </c>
      <c r="H27" s="20" t="s">
        <v>119</v>
      </c>
      <c r="I27" s="18"/>
      <c r="J27" s="18">
        <f>365/('Financial Statements'!J69/AVERAGE('Financial Statements'!I19:J19))</f>
        <v>5183.7446722770146</v>
      </c>
      <c r="K27" s="18">
        <f>365/('Financial Statements'!K69/AVERAGE('Financial Statements'!J19:K19))</f>
        <v>4920.9868024938969</v>
      </c>
      <c r="L27" s="18">
        <f>365/('Financial Statements'!L69/AVERAGE('Financial Statements'!K19:L19))</f>
        <v>4748.9311783385474</v>
      </c>
      <c r="M27" s="18">
        <f>365/('Financial Statements'!M69/AVERAGE('Financial Statements'!L19:M19))</f>
        <v>3941.4635071859598</v>
      </c>
      <c r="N27" s="18">
        <f>AVERAGE(J27:M27)</f>
        <v>4698.7815400738546</v>
      </c>
      <c r="O27" s="20" t="s">
        <v>119</v>
      </c>
      <c r="P27" s="18"/>
      <c r="Q27" s="18">
        <f>365/('Financial Statements'!Q69/AVERAGE('Financial Statements'!P19:Q19))</f>
        <v>64.9454742578164</v>
      </c>
      <c r="R27" s="18">
        <f>365/('Financial Statements'!R69/AVERAGE('Financial Statements'!Q19:R19))</f>
        <v>65.138930369452879</v>
      </c>
      <c r="S27" s="18">
        <f>365/('Financial Statements'!S69/AVERAGE('Financial Statements'!R19:S19))</f>
        <v>65.703201279839618</v>
      </c>
      <c r="T27" s="18">
        <f>365/('Financial Statements'!T69/AVERAGE('Financial Statements'!S19:T19))</f>
        <v>64.889530492232339</v>
      </c>
      <c r="U27" s="18">
        <f>AVERAGE(Q27:T27)</f>
        <v>65.169284099835309</v>
      </c>
    </row>
    <row r="28" spans="1:21">
      <c r="A28" s="20" t="s">
        <v>120</v>
      </c>
      <c r="B28" s="18"/>
      <c r="C28" s="18">
        <f>365/('Financial Statements'!C69/AVERAGE('Financial Statements'!B21:C21))</f>
        <v>79.092249885471617</v>
      </c>
      <c r="D28" s="18">
        <f>365/('Financial Statements'!D69/AVERAGE('Financial Statements'!C21:D21))</f>
        <v>68.325024848910971</v>
      </c>
      <c r="E28" s="18">
        <f>365/('Financial Statements'!E69/AVERAGE('Financial Statements'!D21:E21))</f>
        <v>53.982072495407465</v>
      </c>
      <c r="F28" s="18">
        <f>365/('Financial Statements'!F69/AVERAGE('Financial Statements'!E21:F21))</f>
        <v>52.992829051061676</v>
      </c>
      <c r="G28" s="18">
        <f t="shared" ref="G28:G31" si="15">AVERAGE(C28:F28)</f>
        <v>63.598044070212936</v>
      </c>
      <c r="H28" s="20" t="s">
        <v>120</v>
      </c>
      <c r="I28" s="18"/>
      <c r="J28" s="18">
        <f>365/('Financial Statements'!J69/AVERAGE('Financial Statements'!I21:J21))</f>
        <v>3705.9953613144808</v>
      </c>
      <c r="K28" s="18">
        <f>365/('Financial Statements'!K69/AVERAGE('Financial Statements'!J21:K21))</f>
        <v>3820.5156878614689</v>
      </c>
      <c r="L28" s="18">
        <f>365/('Financial Statements'!L69/AVERAGE('Financial Statements'!K21:L21))</f>
        <v>4041.1283002002178</v>
      </c>
      <c r="M28" s="18">
        <f>365/('Financial Statements'!M69/AVERAGE('Financial Statements'!L21:M21))</f>
        <v>3964.0267406294843</v>
      </c>
      <c r="N28" s="18">
        <f t="shared" ref="N28:N31" si="16">AVERAGE(J28:M28)</f>
        <v>3882.9165225014131</v>
      </c>
      <c r="O28" s="20" t="s">
        <v>120</v>
      </c>
      <c r="P28" s="18"/>
      <c r="Q28" s="18">
        <f>365/('Financial Statements'!Q69/AVERAGE('Financial Statements'!P21:Q21))</f>
        <v>51.553452723843634</v>
      </c>
      <c r="R28" s="18">
        <f>365/('Financial Statements'!R69/AVERAGE('Financial Statements'!Q21:R21))</f>
        <v>49.549365332102056</v>
      </c>
      <c r="S28" s="18">
        <f>365/('Financial Statements'!S69/AVERAGE('Financial Statements'!R21:S21))</f>
        <v>41.6300230572826</v>
      </c>
      <c r="T28" s="18">
        <f>365/('Financial Statements'!T69/AVERAGE('Financial Statements'!S21:T21))</f>
        <v>37.94137934592284</v>
      </c>
      <c r="U28" s="18">
        <f t="shared" ref="U28:U31" si="17">AVERAGE(Q28:T28)</f>
        <v>45.168555114787779</v>
      </c>
    </row>
    <row r="29" spans="1:21">
      <c r="A29" s="20" t="s">
        <v>121</v>
      </c>
      <c r="B29" s="18"/>
      <c r="C29" s="18">
        <f>365/('Financial Statements'!C69+'Financial Statements'!C19-'Financial Statements'!B19/AVERAGE('Financial Statements'!B47:C47))</f>
        <v>3.5197338088125807E-2</v>
      </c>
      <c r="D29" s="18">
        <f>365/('Financial Statements'!D69+'Financial Statements'!D19-'Financial Statements'!C19/AVERAGE('Financial Statements'!C47:D47))</f>
        <v>3.3383383247604634E-2</v>
      </c>
      <c r="E29" s="18">
        <f>365/('Financial Statements'!E69+'Financial Statements'!E19-'Financial Statements'!D19/AVERAGE('Financial Statements'!D47:E47))</f>
        <v>2.525739845485242E-2</v>
      </c>
      <c r="F29" s="18">
        <f>365/('Financial Statements'!F69+'Financial Statements'!F19-'Financial Statements'!E19/AVERAGE('Financial Statements'!E47:F47))</f>
        <v>2.1660691380299264E-2</v>
      </c>
      <c r="G29" s="18">
        <f t="shared" si="15"/>
        <v>2.887470279272053E-2</v>
      </c>
      <c r="H29" s="20" t="s">
        <v>121</v>
      </c>
      <c r="I29" s="18"/>
      <c r="J29" s="18">
        <f>365/('Financial Statements'!J69+'Financial Statements'!J19-'Financial Statements'!I19/AVERAGE('Financial Statements'!I47:J47))</f>
        <v>3.6732352260757345E-3</v>
      </c>
      <c r="K29" s="18">
        <f>365/('Financial Statements'!K69+'Financial Statements'!K19-'Financial Statements'!J19/AVERAGE('Financial Statements'!J47:K47))</f>
        <v>3.0261871930408113E-3</v>
      </c>
      <c r="L29" s="18">
        <f>365/('Financial Statements'!L69+'Financial Statements'!L19-'Financial Statements'!K19/AVERAGE('Financial Statements'!K47:L47))</f>
        <v>2.6010070899143119E-3</v>
      </c>
      <c r="M29" s="18">
        <f>365/('Financial Statements'!M69+'Financial Statements'!M19-'Financial Statements'!L19/AVERAGE('Financial Statements'!L47:M47))</f>
        <v>2.9174506562256535E-3</v>
      </c>
      <c r="N29" s="18">
        <f t="shared" si="16"/>
        <v>3.054470041314128E-3</v>
      </c>
      <c r="O29" s="20" t="s">
        <v>121</v>
      </c>
      <c r="P29" s="18"/>
      <c r="Q29" s="18">
        <f>365/('Financial Statements'!Q69+'Financial Statements'!Q19-'Financial Statements'!P19/AVERAGE('Financial Statements'!P47:Q47))</f>
        <v>1.8738836386875755E-2</v>
      </c>
      <c r="R29" s="18">
        <f>365/('Financial Statements'!R69+'Financial Statements'!R19-'Financial Statements'!Q19/AVERAGE('Financial Statements'!Q47:R47))</f>
        <v>1.8901315630142971E-2</v>
      </c>
      <c r="S29" s="18">
        <f>365/('Financial Statements'!S69+'Financial Statements'!S19-'Financial Statements'!R19/AVERAGE('Financial Statements'!R47:S47))</f>
        <v>1.5360476274001921E-2</v>
      </c>
      <c r="T29" s="18">
        <f>365/('Financial Statements'!T69+'Financial Statements'!T19-'Financial Statements'!S19/AVERAGE('Financial Statements'!S47:T47))</f>
        <v>1.3320982387340448E-2</v>
      </c>
      <c r="U29" s="18">
        <f t="shared" si="17"/>
        <v>1.6580402669590277E-2</v>
      </c>
    </row>
    <row r="30" spans="1:21">
      <c r="A30" s="20" t="s">
        <v>122</v>
      </c>
      <c r="B30" s="18"/>
      <c r="C30" s="18">
        <f>C27+C28</f>
        <v>148.03943717162343</v>
      </c>
      <c r="D30" s="18">
        <f t="shared" ref="D30:F30" si="18">D27+D28</f>
        <v>136.31659043418074</v>
      </c>
      <c r="E30" s="18">
        <f t="shared" si="18"/>
        <v>118.08601133822314</v>
      </c>
      <c r="F30" s="18">
        <f t="shared" si="18"/>
        <v>110.2129471455836</v>
      </c>
      <c r="G30" s="18">
        <f t="shared" si="15"/>
        <v>128.16374652240273</v>
      </c>
      <c r="H30" s="20" t="s">
        <v>122</v>
      </c>
      <c r="I30" s="18"/>
      <c r="J30" s="18">
        <f>J27+J28</f>
        <v>8889.7400335914954</v>
      </c>
      <c r="K30" s="18">
        <f t="shared" ref="K30:M30" si="19">K27+K28</f>
        <v>8741.5024903553658</v>
      </c>
      <c r="L30" s="18">
        <f t="shared" si="19"/>
        <v>8790.0594785387657</v>
      </c>
      <c r="M30" s="18">
        <f t="shared" si="19"/>
        <v>7905.4902478154436</v>
      </c>
      <c r="N30" s="18">
        <f t="shared" si="16"/>
        <v>8581.6980625752676</v>
      </c>
      <c r="O30" s="20" t="s">
        <v>122</v>
      </c>
      <c r="P30" s="18"/>
      <c r="Q30" s="18">
        <f>Q27+Q28</f>
        <v>116.49892698166003</v>
      </c>
      <c r="R30" s="18">
        <f t="shared" ref="R30:T30" si="20">R27+R28</f>
        <v>114.68829570155494</v>
      </c>
      <c r="S30" s="18">
        <f t="shared" si="20"/>
        <v>107.33322433712222</v>
      </c>
      <c r="T30" s="18">
        <f t="shared" si="20"/>
        <v>102.83090983815518</v>
      </c>
      <c r="U30" s="18">
        <f t="shared" si="17"/>
        <v>110.3378392146231</v>
      </c>
    </row>
    <row r="31" spans="1:21">
      <c r="A31" s="20" t="s">
        <v>123</v>
      </c>
      <c r="B31" s="18"/>
      <c r="C31" s="18">
        <f>C30-C29</f>
        <v>148.00423983353531</v>
      </c>
      <c r="D31" s="18">
        <f t="shared" ref="D31:F31" si="21">D30-D29</f>
        <v>136.28320705093313</v>
      </c>
      <c r="E31" s="18">
        <f t="shared" si="21"/>
        <v>118.06075393976829</v>
      </c>
      <c r="F31" s="18">
        <f t="shared" si="21"/>
        <v>110.19128645420329</v>
      </c>
      <c r="G31" s="18">
        <f t="shared" si="15"/>
        <v>128.13487181961</v>
      </c>
      <c r="H31" s="20" t="s">
        <v>123</v>
      </c>
      <c r="I31" s="18"/>
      <c r="J31" s="18">
        <f>J30-J29</f>
        <v>8889.7363603562699</v>
      </c>
      <c r="K31" s="18">
        <f t="shared" ref="K31:M31" si="22">K30-K29</f>
        <v>8741.4994641681733</v>
      </c>
      <c r="L31" s="18">
        <f t="shared" si="22"/>
        <v>8790.0568775316751</v>
      </c>
      <c r="M31" s="18">
        <f t="shared" si="22"/>
        <v>7905.4873303647873</v>
      </c>
      <c r="N31" s="18">
        <f t="shared" si="16"/>
        <v>8581.6950081052273</v>
      </c>
      <c r="O31" s="20" t="s">
        <v>123</v>
      </c>
      <c r="P31" s="18"/>
      <c r="Q31" s="18">
        <f>Q30-Q29</f>
        <v>116.48018814527316</v>
      </c>
      <c r="R31" s="18">
        <f t="shared" ref="R31:T31" si="23">R30-R29</f>
        <v>114.66939438592479</v>
      </c>
      <c r="S31" s="18">
        <f t="shared" si="23"/>
        <v>107.31786386084822</v>
      </c>
      <c r="T31" s="18">
        <f t="shared" si="23"/>
        <v>102.81758885576784</v>
      </c>
      <c r="U31" s="18">
        <f t="shared" si="17"/>
        <v>110.3212588119535</v>
      </c>
    </row>
    <row r="32" spans="1:21">
      <c r="A32" s="20"/>
      <c r="B32" s="18"/>
      <c r="C32" s="18"/>
      <c r="D32" s="18"/>
      <c r="E32" s="18"/>
      <c r="F32" s="18"/>
      <c r="G32" s="18"/>
      <c r="H32" s="20"/>
      <c r="I32" s="18"/>
      <c r="J32" s="18"/>
      <c r="K32" s="18"/>
      <c r="L32" s="18"/>
      <c r="M32" s="18"/>
      <c r="N32" s="18"/>
      <c r="O32" s="20"/>
      <c r="P32" s="18"/>
      <c r="Q32" s="18"/>
      <c r="R32" s="18"/>
      <c r="S32" s="18"/>
      <c r="T32" s="18"/>
      <c r="U32" s="18"/>
    </row>
    <row r="33" spans="1:21">
      <c r="A33" s="20"/>
      <c r="B33" s="18"/>
      <c r="C33" s="18"/>
      <c r="D33" s="18"/>
      <c r="E33" s="18"/>
      <c r="F33" s="18"/>
      <c r="G33" s="18"/>
      <c r="H33" s="20"/>
      <c r="I33" s="18"/>
      <c r="J33" s="18"/>
      <c r="K33" s="18"/>
      <c r="L33" s="18"/>
      <c r="M33" s="18"/>
      <c r="N33" s="18"/>
      <c r="O33" s="20"/>
      <c r="P33" s="18"/>
      <c r="Q33" s="18"/>
      <c r="R33" s="18"/>
      <c r="S33" s="18"/>
      <c r="T33" s="18"/>
      <c r="U33" s="18"/>
    </row>
    <row r="34" spans="1:21">
      <c r="A34" s="20" t="s">
        <v>124</v>
      </c>
      <c r="B34" s="18">
        <v>2019</v>
      </c>
      <c r="C34" s="18">
        <v>2020</v>
      </c>
      <c r="D34" s="18">
        <v>2021</v>
      </c>
      <c r="E34" s="18">
        <v>2022</v>
      </c>
      <c r="F34" s="18">
        <v>2023</v>
      </c>
      <c r="G34" s="18" t="s">
        <v>104</v>
      </c>
      <c r="H34" s="20" t="s">
        <v>124</v>
      </c>
      <c r="I34" s="18">
        <v>2019</v>
      </c>
      <c r="J34" s="18">
        <v>2020</v>
      </c>
      <c r="K34" s="18">
        <v>2021</v>
      </c>
      <c r="L34" s="18">
        <v>2022</v>
      </c>
      <c r="M34" s="18">
        <v>2023</v>
      </c>
      <c r="N34" s="18" t="s">
        <v>104</v>
      </c>
      <c r="O34" s="20" t="s">
        <v>124</v>
      </c>
      <c r="P34" s="18">
        <v>2019</v>
      </c>
      <c r="Q34" s="18">
        <v>2020</v>
      </c>
      <c r="R34" s="18">
        <v>2021</v>
      </c>
      <c r="S34" s="18">
        <v>2022</v>
      </c>
      <c r="T34" s="18">
        <v>2023</v>
      </c>
      <c r="U34" s="18" t="s">
        <v>104</v>
      </c>
    </row>
    <row r="35" spans="1:21">
      <c r="A35" s="20" t="s">
        <v>125</v>
      </c>
      <c r="B35" s="18"/>
      <c r="C35" s="18" cm="1">
        <f t="array" ref="C35">AVERAGE('Financial Statements'!B27:C27/AVERAGE('Financial Statements'!B54:C54))</f>
        <v>0.92294881711252796</v>
      </c>
      <c r="D35" s="18" cm="1">
        <f t="array" ref="D35">AVERAGE('Financial Statements'!C27:D27/AVERAGE('Financial Statements'!C54:D54))</f>
        <v>0.93200196346913999</v>
      </c>
      <c r="E35" s="18" cm="1">
        <f t="array" ref="E35">AVERAGE('Financial Statements'!D27:E27/AVERAGE('Financial Statements'!D54:E54))</f>
        <v>0.96511371932271162</v>
      </c>
      <c r="F35" s="18" cm="1">
        <f t="array" ref="F35">AVERAGE('Financial Statements'!E27:F27/AVERAGE('Financial Statements'!E54:F54))</f>
        <v>0.98955774917416983</v>
      </c>
      <c r="G35" s="18">
        <f>AVERAGE(C35:F35)</f>
        <v>0.95240556226963735</v>
      </c>
      <c r="H35" s="20" t="s">
        <v>125</v>
      </c>
      <c r="I35" s="18"/>
      <c r="J35" s="18" cm="1">
        <f t="array" ref="J35">AVERAGE('Financial Statements'!I27:J27/AVERAGE('Financial Statements'!I54:J54))</f>
        <v>0.86435701437834145</v>
      </c>
      <c r="K35" s="18" cm="1">
        <f t="array" ref="K35">AVERAGE('Financial Statements'!J27:K27/AVERAGE('Financial Statements'!J54:K54))</f>
        <v>0.76102798862278476</v>
      </c>
      <c r="L35" s="18" cm="1">
        <f t="array" ref="L35">AVERAGE('Financial Statements'!K27:L27/AVERAGE('Financial Statements'!K54:L54))</f>
        <v>0.7276273116407731</v>
      </c>
      <c r="M35" s="18" cm="1">
        <f t="array" ref="M35">AVERAGE('Financial Statements'!L27:M27/AVERAGE('Financial Statements'!L54:M54))</f>
        <v>0.68269213528045114</v>
      </c>
      <c r="N35" s="18">
        <f>AVERAGE(J35:M35)</f>
        <v>0.75892611248058761</v>
      </c>
      <c r="O35" s="20" t="s">
        <v>125</v>
      </c>
      <c r="P35" s="18"/>
      <c r="Q35" s="18" cm="1">
        <f t="array" ref="Q35">AVERAGE('Financial Statements'!P27:Q27/AVERAGE('Financial Statements'!P54:Q54))</f>
        <v>1.5503733902415582</v>
      </c>
      <c r="R35" s="18" cm="1">
        <f t="array" ref="R35">AVERAGE('Financial Statements'!Q27:R27/AVERAGE('Financial Statements'!Q54:R54))</f>
        <v>1.4787542063069243</v>
      </c>
      <c r="S35" s="18" cm="1">
        <f t="array" ref="S35">AVERAGE('Financial Statements'!R27:S27/AVERAGE('Financial Statements'!R54:S54))</f>
        <v>1.4447554128897004</v>
      </c>
      <c r="T35" s="18" cm="1">
        <f t="array" ref="T35">AVERAGE('Financial Statements'!S27:T27/AVERAGE('Financial Statements'!S54:T54))</f>
        <v>1.3445587304223277</v>
      </c>
      <c r="U35" s="18">
        <f>AVERAGE(Q35:T35)</f>
        <v>1.4546104349651277</v>
      </c>
    </row>
    <row r="36" spans="1:21">
      <c r="A36" s="20" t="s">
        <v>126</v>
      </c>
      <c r="B36" s="18"/>
      <c r="C36" s="18">
        <f>AVERAGE('Financial Statements'!B20:C20)/AVERAGE('Financial Statements'!B54:C54)</f>
        <v>0.46674952657829472</v>
      </c>
      <c r="D36" s="18">
        <f>AVERAGE('Financial Statements'!C20:D20)/AVERAGE('Financial Statements'!C54:D54)</f>
        <v>0.44829886965732513</v>
      </c>
      <c r="E36" s="18">
        <f>AVERAGE('Financial Statements'!D20:E20)/AVERAGE('Financial Statements'!D54:E54)</f>
        <v>0.435112971876571</v>
      </c>
      <c r="F36" s="18">
        <f>AVERAGE('Financial Statements'!E20:F20)/AVERAGE('Financial Statements'!E54:F54)</f>
        <v>0.46934229199071353</v>
      </c>
      <c r="G36" s="18">
        <f t="shared" ref="G36:G39" si="24">AVERAGE(C36:F36)</f>
        <v>0.45487591502572611</v>
      </c>
      <c r="H36" s="20" t="s">
        <v>126</v>
      </c>
      <c r="I36" s="18"/>
      <c r="J36" s="18">
        <f>AVERAGE('Financial Statements'!I20:J20)/AVERAGE('Financial Statements'!I54:J54)</f>
        <v>0.34922827281611024</v>
      </c>
      <c r="K36" s="18">
        <f>AVERAGE('Financial Statements'!J20:K20)/AVERAGE('Financial Statements'!J54:K54)</f>
        <v>0.32554469072637271</v>
      </c>
      <c r="L36" s="18">
        <f>AVERAGE('Financial Statements'!K20:L20)/AVERAGE('Financial Statements'!K54:L54)</f>
        <v>0.33628933217279328</v>
      </c>
      <c r="M36" s="18">
        <f>AVERAGE('Financial Statements'!L20:M20)/AVERAGE('Financial Statements'!L54:M54)</f>
        <v>0.34222788039622021</v>
      </c>
      <c r="N36" s="18">
        <f t="shared" ref="N36:N39" si="25">AVERAGE(J36:M36)</f>
        <v>0.33832254402787409</v>
      </c>
      <c r="O36" s="20" t="s">
        <v>126</v>
      </c>
      <c r="P36" s="18"/>
      <c r="Q36" s="18">
        <f>AVERAGE('Financial Statements'!P20:Q20)/AVERAGE('Financial Statements'!P54:Q54)</f>
        <v>0.96571789557763754</v>
      </c>
      <c r="R36" s="18">
        <f>AVERAGE('Financial Statements'!Q20:R20)/AVERAGE('Financial Statements'!Q54:R54)</f>
        <v>0.97263474359599011</v>
      </c>
      <c r="S36" s="18">
        <f>AVERAGE('Financial Statements'!R20:S20)/AVERAGE('Financial Statements'!R54:S54)</f>
        <v>0.90917213966443533</v>
      </c>
      <c r="T36" s="18">
        <f>AVERAGE('Financial Statements'!S20:T20)/AVERAGE('Financial Statements'!S54:T54)</f>
        <v>0.73687262360703154</v>
      </c>
      <c r="U36" s="18">
        <f t="shared" ref="U36:U39" si="26">AVERAGE(Q36:T36)</f>
        <v>0.89609935061127355</v>
      </c>
    </row>
    <row r="37" spans="1:21">
      <c r="A37" s="20" t="s">
        <v>127</v>
      </c>
      <c r="B37" s="18"/>
      <c r="C37" s="18">
        <f>'Financial Statements'!C107/AVERAGE('Financial Statements'!B54:C54)</f>
        <v>0.2871277305096952</v>
      </c>
      <c r="D37" s="18">
        <f>'Financial Statements'!D107/AVERAGE('Financial Statements'!C54:D54)</f>
        <v>0.35909469245535858</v>
      </c>
      <c r="E37" s="18">
        <f>'Financial Statements'!E107/AVERAGE('Financial Statements'!D54:E54)</f>
        <v>7.0864037499270477E-2</v>
      </c>
      <c r="F37" s="18">
        <f>'Financial Statements'!F107/AVERAGE('Financial Statements'!E54:F54)</f>
        <v>0.22547489264437873</v>
      </c>
      <c r="G37" s="18">
        <f t="shared" si="24"/>
        <v>0.23564033827717573</v>
      </c>
      <c r="H37" s="20" t="s">
        <v>127</v>
      </c>
      <c r="I37" s="18"/>
      <c r="J37" s="18">
        <f>'Financial Statements'!J107/AVERAGE('Financial Statements'!I54:J54)</f>
        <v>0.43165717664529435</v>
      </c>
      <c r="K37" s="18">
        <f>'Financial Statements'!K107/AVERAGE('Financial Statements'!J54:K54)</f>
        <v>0.50777087739573223</v>
      </c>
      <c r="L37" s="18">
        <f>'Financial Statements'!L107/AVERAGE('Financial Statements'!K54:L54)</f>
        <v>0.18448115513479355</v>
      </c>
      <c r="M37" s="18">
        <f>'Financial Statements'!M107/AVERAGE('Financial Statements'!L54:M54)</f>
        <v>0.30879199977458383</v>
      </c>
      <c r="N37" s="18">
        <f t="shared" si="25"/>
        <v>0.35817530223760097</v>
      </c>
      <c r="O37" s="20" t="s">
        <v>127</v>
      </c>
      <c r="P37" s="18"/>
      <c r="Q37" s="18">
        <f>'Financial Statements'!Q107/AVERAGE('Financial Statements'!P54:Q54)</f>
        <v>0.42412615112716917</v>
      </c>
      <c r="R37" s="18">
        <f>'Financial Statements'!R107/AVERAGE('Financial Statements'!Q54:R54)</f>
        <v>0.69083354566214239</v>
      </c>
      <c r="S37" s="18">
        <f>'Financial Statements'!S107/AVERAGE('Financial Statements'!R54:S54)</f>
        <v>-8.1273138091080249E-2</v>
      </c>
      <c r="T37" s="18">
        <f>'Financial Statements'!T107/AVERAGE('Financial Statements'!S54:T54)</f>
        <v>0.38132583266733783</v>
      </c>
      <c r="U37" s="18">
        <f t="shared" si="26"/>
        <v>0.35375309784139231</v>
      </c>
    </row>
    <row r="38" spans="1:21">
      <c r="A38" s="20" t="s">
        <v>128</v>
      </c>
      <c r="B38" s="18">
        <f>('Financial Statements'!B79+'Financial Statements'!B76+'Financial Statements'!B75)/'Financial Statements'!B75</f>
        <v>2.2955400322407309</v>
      </c>
      <c r="C38" s="18">
        <f>('Financial Statements'!C79+'Financial Statements'!C76+'Financial Statements'!C75)/'Financial Statements'!C75</f>
        <v>1.8505801562869999</v>
      </c>
      <c r="D38" s="18">
        <f>('Financial Statements'!D79+'Financial Statements'!D76+'Financial Statements'!D75)/'Financial Statements'!D75</f>
        <v>2.8966620156702798</v>
      </c>
      <c r="E38" s="18">
        <f>('Financial Statements'!E79+'Financial Statements'!E76+'Financial Statements'!E75)/'Financial Statements'!E75</f>
        <v>2.648261709895249</v>
      </c>
      <c r="F38" s="18">
        <f>('Financial Statements'!F79+'Financial Statements'!F76+'Financial Statements'!F75)/'Financial Statements'!F75</f>
        <v>2.9358195819581958</v>
      </c>
      <c r="G38" s="18">
        <f t="shared" si="24"/>
        <v>2.5828308659526811</v>
      </c>
      <c r="H38" s="20" t="s">
        <v>128</v>
      </c>
      <c r="I38" s="18"/>
      <c r="J38" s="18">
        <f>('Financial Statements'!J79+'Financial Statements'!J76+'Financial Statements'!J75)/'Financial Statements'!J75</f>
        <v>4.9317564433843515</v>
      </c>
      <c r="K38" s="18">
        <f>('Financial Statements'!K79+'Financial Statements'!K76+'Financial Statements'!K75)/'Financial Statements'!K75</f>
        <v>5.6793345108540825</v>
      </c>
      <c r="L38" s="18">
        <f>('Financial Statements'!L79+'Financial Statements'!L76+'Financial Statements'!L75)/'Financial Statements'!L75</f>
        <v>3.484851413384876</v>
      </c>
      <c r="M38" s="18">
        <f>('Financial Statements'!M79+'Financial Statements'!M76+'Financial Statements'!M75)/'Financial Statements'!M75</f>
        <v>4.092317224287485</v>
      </c>
      <c r="N38" s="18">
        <f t="shared" si="25"/>
        <v>4.5470648979776991</v>
      </c>
      <c r="O38" s="20" t="s">
        <v>128</v>
      </c>
      <c r="P38" s="18"/>
      <c r="Q38" s="18">
        <f>('Financial Statements'!Q79+'Financial Statements'!Q76+'Financial Statements'!Q75)/'Financial Statements'!Q75</f>
        <v>9.252749129157845</v>
      </c>
      <c r="R38" s="18">
        <f>('Financial Statements'!R79+'Financial Statements'!R76+'Financial Statements'!R75)/'Financial Statements'!R75</f>
        <v>11.476608293588669</v>
      </c>
      <c r="S38" s="18">
        <f>('Financial Statements'!S79+'Financial Statements'!S76+'Financial Statements'!S75)/'Financial Statements'!S75</f>
        <v>9.3253743104806937</v>
      </c>
      <c r="T38" s="18">
        <f>('Financial Statements'!T79+'Financial Statements'!T76+'Financial Statements'!T75)/'Financial Statements'!T75</f>
        <v>8.2814733542319754</v>
      </c>
      <c r="U38" s="18">
        <f t="shared" si="26"/>
        <v>9.5840512718647961</v>
      </c>
    </row>
    <row r="39" spans="1:21">
      <c r="A39" s="20" t="s">
        <v>129</v>
      </c>
      <c r="B39" s="18"/>
      <c r="C39" s="18">
        <f>AVERAGE('Financial Statements'!B39:C39)/AVERAGE('Financial Statements'!B33:C33)</f>
        <v>1.4011980718193142</v>
      </c>
      <c r="D39" s="18">
        <f>AVERAGE('Financial Statements'!C39:D39)/AVERAGE('Financial Statements'!C33:D33)</f>
        <v>1.2012493780087887</v>
      </c>
      <c r="E39" s="18">
        <f>AVERAGE('Financial Statements'!D39:E39)/AVERAGE('Financial Statements'!D33:E33)</f>
        <v>0.96660417855299274</v>
      </c>
      <c r="F39" s="18">
        <f>AVERAGE('Financial Statements'!E39:F39)/AVERAGE('Financial Statements'!E33:F33)</f>
        <v>0.77449167022981946</v>
      </c>
      <c r="G39" s="18">
        <f t="shared" si="24"/>
        <v>1.0858858246527288</v>
      </c>
      <c r="H39" s="20" t="s">
        <v>129</v>
      </c>
      <c r="I39" s="18"/>
      <c r="J39" s="18">
        <f>AVERAGE('Financial Statements'!I39:J39)/AVERAGE('Financial Statements'!I33:J33)</f>
        <v>0.50465365886327707</v>
      </c>
      <c r="K39" s="18">
        <f>AVERAGE('Financial Statements'!J39:K39)/AVERAGE('Financial Statements'!J33:K33)</f>
        <v>0.47906802630373974</v>
      </c>
      <c r="L39" s="18">
        <f>AVERAGE('Financial Statements'!K39:L39)/AVERAGE('Financial Statements'!K33:L33)</f>
        <v>0.46443368593586376</v>
      </c>
      <c r="M39" s="18">
        <f>AVERAGE('Financial Statements'!L39:M39)/AVERAGE('Financial Statements'!L33:M33)</f>
        <v>0.4707252940431586</v>
      </c>
      <c r="N39" s="18">
        <f t="shared" si="25"/>
        <v>0.47972016628650976</v>
      </c>
      <c r="O39" s="20" t="s">
        <v>129</v>
      </c>
      <c r="P39" s="18"/>
      <c r="Q39" s="18">
        <f>AVERAGE('Financial Statements'!P39:Q39)/AVERAGE('Financial Statements'!P33:Q33)</f>
        <v>7.954863903703184E-2</v>
      </c>
      <c r="R39" s="18">
        <f>AVERAGE('Financial Statements'!Q39:R39)/AVERAGE('Financial Statements'!Q33:R33)</f>
        <v>6.2071422384091392E-2</v>
      </c>
      <c r="S39" s="18">
        <f>AVERAGE('Financial Statements'!R39:S39)/AVERAGE('Financial Statements'!R33:S33)</f>
        <v>5.9353072388762869E-2</v>
      </c>
      <c r="T39" s="18">
        <f>AVERAGE('Financial Statements'!S39:T39)/AVERAGE('Financial Statements'!S33:T33)</f>
        <v>5.7091986230754212E-2</v>
      </c>
      <c r="U39" s="18">
        <f t="shared" si="26"/>
        <v>6.4516280010160076E-2</v>
      </c>
    </row>
    <row r="40" spans="1:21">
      <c r="A40" s="20"/>
      <c r="B40" s="18"/>
      <c r="C40" s="18"/>
      <c r="D40" s="18"/>
      <c r="E40" s="18"/>
      <c r="F40" s="18"/>
      <c r="G40" s="18"/>
      <c r="H40" s="20"/>
      <c r="I40" s="18"/>
      <c r="J40" s="18"/>
      <c r="K40" s="18"/>
      <c r="L40" s="18"/>
      <c r="M40" s="18"/>
      <c r="N40" s="18"/>
      <c r="O40" s="20"/>
      <c r="P40" s="18"/>
      <c r="Q40" s="18"/>
      <c r="R40" s="18"/>
      <c r="S40" s="18"/>
      <c r="T40" s="18"/>
      <c r="U40" s="18"/>
    </row>
    <row r="41" spans="1:21">
      <c r="A41" s="20"/>
      <c r="B41" s="18"/>
      <c r="C41" s="18"/>
      <c r="D41" s="18"/>
      <c r="E41" s="18"/>
      <c r="F41" s="18"/>
      <c r="G41" s="18"/>
      <c r="H41" s="20"/>
      <c r="I41" s="18"/>
      <c r="J41" s="18"/>
      <c r="K41" s="18"/>
      <c r="L41" s="18"/>
      <c r="M41" s="18"/>
      <c r="N41" s="18"/>
      <c r="O41" s="20"/>
      <c r="P41" s="18"/>
      <c r="Q41" s="18"/>
      <c r="R41" s="18"/>
      <c r="S41" s="18"/>
      <c r="T41" s="18"/>
      <c r="U41" s="18"/>
    </row>
    <row r="42" spans="1:21">
      <c r="A42" s="20" t="s">
        <v>100</v>
      </c>
      <c r="B42" s="18">
        <v>2019</v>
      </c>
      <c r="C42" s="18">
        <v>2020</v>
      </c>
      <c r="D42" s="18">
        <v>2021</v>
      </c>
      <c r="E42" s="18">
        <v>2022</v>
      </c>
      <c r="F42" s="18">
        <v>2023</v>
      </c>
      <c r="G42" s="18" t="s">
        <v>104</v>
      </c>
      <c r="H42" s="20" t="s">
        <v>130</v>
      </c>
      <c r="I42" s="18">
        <v>2019</v>
      </c>
      <c r="J42" s="18">
        <v>2020</v>
      </c>
      <c r="K42" s="18">
        <v>2021</v>
      </c>
      <c r="L42" s="18">
        <v>2022</v>
      </c>
      <c r="M42" s="18">
        <v>2023</v>
      </c>
      <c r="N42" s="18" t="s">
        <v>104</v>
      </c>
      <c r="O42" s="20" t="s">
        <v>131</v>
      </c>
      <c r="P42" s="18">
        <v>2019</v>
      </c>
      <c r="Q42" s="18">
        <v>2020</v>
      </c>
      <c r="R42" s="18">
        <v>2021</v>
      </c>
      <c r="S42" s="18">
        <v>2022</v>
      </c>
      <c r="T42" s="18">
        <v>2023</v>
      </c>
      <c r="U42" s="18" t="s">
        <v>104</v>
      </c>
    </row>
    <row r="43" spans="1:21">
      <c r="A43" s="20" t="s">
        <v>132</v>
      </c>
      <c r="B43" s="18">
        <f>B44/B45</f>
        <v>11.24375</v>
      </c>
      <c r="C43" s="18">
        <f t="shared" ref="C43:F43" si="27">C44/C45</f>
        <v>6.8</v>
      </c>
      <c r="D43" s="18">
        <f t="shared" si="27"/>
        <v>8.3346153846153843</v>
      </c>
      <c r="E43" s="18">
        <f t="shared" si="27"/>
        <v>13.033333333333333</v>
      </c>
      <c r="F43" s="18">
        <f t="shared" si="27"/>
        <v>14.086363636363636</v>
      </c>
      <c r="G43" s="18"/>
      <c r="H43" s="20" t="s">
        <v>132</v>
      </c>
      <c r="I43" s="18">
        <f>I44/I45</f>
        <v>17.535483870967742</v>
      </c>
      <c r="J43" s="18">
        <f t="shared" ref="J43" si="28">J44/J45</f>
        <v>13.808771929824562</v>
      </c>
      <c r="K43" s="18">
        <f t="shared" ref="K43" si="29">K44/K45</f>
        <v>14.591121495327103</v>
      </c>
      <c r="L43" s="18">
        <f t="shared" ref="L43" si="30">L44/L45</f>
        <v>51.766666666666666</v>
      </c>
      <c r="M43" s="18">
        <f t="shared" ref="M43" si="31">M44/M45</f>
        <v>31.525000000000002</v>
      </c>
      <c r="N43" s="18"/>
      <c r="O43" s="20" t="s">
        <v>132</v>
      </c>
      <c r="P43" s="18">
        <f>P44/P45</f>
        <v>21.074006001500376</v>
      </c>
      <c r="Q43" s="18">
        <f t="shared" ref="Q43" si="32">Q44/Q45</f>
        <v>17.364833035181874</v>
      </c>
      <c r="R43" s="18">
        <f t="shared" ref="R43" si="33">R44/R45</f>
        <v>27.306110926602457</v>
      </c>
      <c r="S43" s="18">
        <f t="shared" ref="S43" si="34">S44/S45</f>
        <v>41.174493029150824</v>
      </c>
      <c r="T43" s="18">
        <f t="shared" ref="T43" si="35">T44/T45</f>
        <v>46.357942636514061</v>
      </c>
      <c r="U43" s="18"/>
    </row>
    <row r="44" spans="1:21">
      <c r="A44" s="20" t="s">
        <v>133</v>
      </c>
      <c r="B44" s="18">
        <v>89.95</v>
      </c>
      <c r="C44" s="18">
        <v>40.799999999999997</v>
      </c>
      <c r="D44" s="18">
        <v>108.35</v>
      </c>
      <c r="E44" s="18">
        <v>117.3</v>
      </c>
      <c r="F44" s="18">
        <v>154.94999999999999</v>
      </c>
      <c r="G44" s="18"/>
      <c r="H44" s="20" t="s">
        <v>133</v>
      </c>
      <c r="I44" s="18">
        <v>1087.2</v>
      </c>
      <c r="J44" s="18">
        <v>787.1</v>
      </c>
      <c r="K44" s="18">
        <v>1561.25</v>
      </c>
      <c r="L44" s="18">
        <v>931.8</v>
      </c>
      <c r="M44" s="18">
        <v>1450.15</v>
      </c>
      <c r="N44" s="18"/>
      <c r="O44" s="20" t="s">
        <v>133</v>
      </c>
      <c r="P44" s="18">
        <v>56183.3</v>
      </c>
      <c r="Q44" s="18">
        <v>58241.65</v>
      </c>
      <c r="R44" s="18">
        <v>82218.7</v>
      </c>
      <c r="S44" s="18">
        <v>64973.35</v>
      </c>
      <c r="T44" s="18">
        <v>84046.95</v>
      </c>
      <c r="U44" s="18"/>
    </row>
    <row r="45" spans="1:21">
      <c r="A45" s="20" t="s">
        <v>134</v>
      </c>
      <c r="B45">
        <v>8</v>
      </c>
      <c r="C45">
        <v>6</v>
      </c>
      <c r="D45">
        <v>13</v>
      </c>
      <c r="E45">
        <v>9</v>
      </c>
      <c r="F45">
        <v>11</v>
      </c>
      <c r="G45" s="18"/>
      <c r="H45" s="20" t="s">
        <v>134</v>
      </c>
      <c r="I45">
        <v>62</v>
      </c>
      <c r="J45">
        <v>57</v>
      </c>
      <c r="K45">
        <v>107</v>
      </c>
      <c r="L45">
        <v>18</v>
      </c>
      <c r="M45">
        <v>46</v>
      </c>
      <c r="N45" s="18"/>
      <c r="O45" s="20" t="s">
        <v>134</v>
      </c>
      <c r="P45">
        <v>2666</v>
      </c>
      <c r="Q45">
        <v>3354</v>
      </c>
      <c r="R45">
        <v>3011</v>
      </c>
      <c r="S45">
        <v>1578</v>
      </c>
      <c r="T45">
        <v>1813</v>
      </c>
      <c r="U45" s="18"/>
    </row>
    <row r="46" spans="1:21">
      <c r="A46" s="20" t="s">
        <v>105</v>
      </c>
      <c r="B46" s="19"/>
      <c r="C46" s="19">
        <f>C5</f>
        <v>6.4565888533824403E-2</v>
      </c>
      <c r="D46" s="19">
        <f t="shared" ref="D46:F46" si="36">D5</f>
        <v>0.1332669876041398</v>
      </c>
      <c r="E46" s="19">
        <f t="shared" si="36"/>
        <v>7.2558661848742559E-2</v>
      </c>
      <c r="F46" s="19">
        <f t="shared" si="36"/>
        <v>8.4791823805703298E-2</v>
      </c>
      <c r="G46" s="19">
        <f>G5</f>
        <v>8.8795840448102514E-2</v>
      </c>
      <c r="H46" s="20" t="s">
        <v>105</v>
      </c>
      <c r="I46" s="19"/>
      <c r="J46" s="19">
        <f>J5</f>
        <v>7.5022514861571054E-4</v>
      </c>
      <c r="K46" s="19">
        <f t="shared" ref="K46:M46" si="37">K5</f>
        <v>1.2724185077302983E-3</v>
      </c>
      <c r="L46" s="19">
        <f t="shared" si="37"/>
        <v>1.2696726411801307E-4</v>
      </c>
      <c r="M46" s="19">
        <f t="shared" si="37"/>
        <v>5.1894613740139587E-4</v>
      </c>
      <c r="N46" s="19">
        <f>N5</f>
        <v>6.6713926446635449E-4</v>
      </c>
      <c r="O46" s="20" t="s">
        <v>105</v>
      </c>
      <c r="P46" s="19"/>
      <c r="Q46" s="19">
        <f>Q5</f>
        <v>0.12342237526711279</v>
      </c>
      <c r="R46" s="19">
        <f t="shared" ref="R46:T46" si="38">R5</f>
        <v>9.966061061994555E-2</v>
      </c>
      <c r="S46" s="19">
        <f t="shared" si="38"/>
        <v>4.8768792753034938E-2</v>
      </c>
      <c r="T46" s="19">
        <f t="shared" si="38"/>
        <v>5.351258080802633E-2</v>
      </c>
      <c r="U46" s="19">
        <f>U5</f>
        <v>8.1341089862029897E-2</v>
      </c>
    </row>
    <row r="47" spans="1:21">
      <c r="A47" s="20" t="s">
        <v>135</v>
      </c>
      <c r="B47" s="19"/>
      <c r="C47" s="19">
        <f>('Financial Statements'!C69-'Financial Statements'!B69)/'Financial Statements'!B69</f>
        <v>-0.16252567687937527</v>
      </c>
      <c r="D47" s="19">
        <f>('Financial Statements'!D69-'Financial Statements'!C69)/'Financial Statements'!C69</f>
        <v>4.4780876676084026E-2</v>
      </c>
      <c r="E47" s="19">
        <f>('Financial Statements'!E69-'Financial Statements'!D69)/'Financial Statements'!D69</f>
        <v>0.31428815114261249</v>
      </c>
      <c r="F47" s="19">
        <f>('Financial Statements'!F69-'Financial Statements'!E69)/'Financial Statements'!E69</f>
        <v>0.22146807859215664</v>
      </c>
      <c r="G47" s="19">
        <f>AVERAGE(C47:F47)</f>
        <v>0.10450285738286946</v>
      </c>
      <c r="H47" s="20" t="s">
        <v>135</v>
      </c>
      <c r="I47" s="19"/>
      <c r="J47" s="19">
        <f>('Financial Statements'!J69-'Financial Statements'!I69)/'Financial Statements'!I69</f>
        <v>-3.1917089888104391E-2</v>
      </c>
      <c r="K47" s="19">
        <f>('Financial Statements'!K69-'Financial Statements'!J69)/'Financial Statements'!J69</f>
        <v>0.12119852809243245</v>
      </c>
      <c r="L47" s="19">
        <f>('Financial Statements'!L69-'Financial Statements'!K69)/'Financial Statements'!K69</f>
        <v>0.22973970965748919</v>
      </c>
      <c r="M47" s="19">
        <f>('Financial Statements'!M69-'Financial Statements'!L69)/'Financial Statements'!L69</f>
        <v>0.20875196403980459</v>
      </c>
      <c r="N47" s="19">
        <f>AVERAGE(J47:M47)</f>
        <v>0.13194327797540545</v>
      </c>
      <c r="O47" s="20" t="s">
        <v>135</v>
      </c>
      <c r="P47" s="19"/>
      <c r="Q47" s="19">
        <f>('Financial Statements'!Q69-'Financial Statements'!P69)/'Financial Statements'!P69</f>
        <v>5.4931422168758622E-3</v>
      </c>
      <c r="R47" s="19">
        <f>('Financial Statements'!R69-'Financial Statements'!Q69)/'Financial Statements'!Q69</f>
        <v>-1.2163690048833489E-2</v>
      </c>
      <c r="S47" s="19">
        <f>('Financial Statements'!S69-'Financial Statements'!R69)/'Financial Statements'!R69</f>
        <v>0.19914213104030812</v>
      </c>
      <c r="T47" s="19">
        <f>('Financial Statements'!T69-'Financial Statements'!S69)/'Financial Statements'!S69</f>
        <v>0.18475672707807131</v>
      </c>
      <c r="U47" s="19">
        <f>AVERAGE(Q47:T47)</f>
        <v>9.4307077571605447E-2</v>
      </c>
    </row>
    <row r="48" spans="1:21">
      <c r="A48" s="20" t="s">
        <v>136</v>
      </c>
      <c r="B48" s="19"/>
      <c r="C48" s="19">
        <f>('Financial Statements'!C89-'Financial Statements'!B89)/'Financial Statements'!B89</f>
        <v>-0.15474502240626242</v>
      </c>
      <c r="D48" s="19">
        <f>('Financial Statements'!D89-'Financial Statements'!C89)/'Financial Statements'!C89</f>
        <v>1.2377021676397559</v>
      </c>
      <c r="E48" s="19">
        <f>('Financial Statements'!E89-'Financial Statements'!D89)/'Financial Statements'!D89</f>
        <v>-0.39929222648752394</v>
      </c>
      <c r="F48" s="19">
        <f>('Financial Statements'!F89-'Financial Statements'!E89)/'Financial Statements'!E89</f>
        <v>0.32171742386420366</v>
      </c>
      <c r="G48" s="19">
        <f>AVERAGE(C48:F48)</f>
        <v>0.25134558565254334</v>
      </c>
      <c r="H48" s="20" t="s">
        <v>136</v>
      </c>
      <c r="I48" s="19"/>
      <c r="J48" s="19">
        <f>('Financial Statements'!J89-'Financial Statements'!I89)/'Financial Statements'!I89</f>
        <v>-7.8135828135828103E-2</v>
      </c>
      <c r="K48" s="19">
        <f>('Financial Statements'!K89-'Financial Statements'!J89)/'Financial Statements'!J89</f>
        <v>0.86050554407066338</v>
      </c>
      <c r="L48" s="19">
        <f>('Financial Statements'!L89-'Financial Statements'!K89)/'Financial Statements'!K89</f>
        <v>-0.8943660193439229</v>
      </c>
      <c r="M48" s="19">
        <f>('Financial Statements'!M89-'Financial Statements'!L89)/'Financial Statements'!L89</f>
        <v>3.1637580683719815</v>
      </c>
      <c r="N48" s="19">
        <f>AVERAGE(J48:M48)</f>
        <v>0.76294044124072347</v>
      </c>
      <c r="O48" s="20" t="s">
        <v>136</v>
      </c>
      <c r="P48" s="19"/>
      <c r="Q48" s="19">
        <f>('Financial Statements'!Q89-'Financial Statements'!P89)/'Financial Statements'!P89</f>
        <v>0.25823228168864598</v>
      </c>
      <c r="R48" s="19">
        <f>('Financial Statements'!R89-'Financial Statements'!Q89)/'Financial Statements'!Q89</f>
        <v>-0.10227967692275249</v>
      </c>
      <c r="S48" s="19">
        <f>('Financial Statements'!S89-'Financial Statements'!R89)/'Financial Statements'!R89</f>
        <v>-0.47595668209260256</v>
      </c>
      <c r="T48" s="19">
        <f>('Financial Statements'!T89-'Financial Statements'!S89)/'Financial Statements'!S89</f>
        <v>0.14900484131253366</v>
      </c>
      <c r="U48" s="19">
        <f>AVERAGE(Q48:T48)</f>
        <v>-4.2749809003543845E-2</v>
      </c>
    </row>
    <row r="49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67" spans="1:13">
      <c r="I67" s="18"/>
      <c r="J67" s="18"/>
      <c r="K67" s="18"/>
      <c r="L67" s="18"/>
      <c r="M67" s="18"/>
    </row>
    <row r="73" spans="1:13">
      <c r="A73" s="2"/>
      <c r="B73" s="20"/>
      <c r="C73" s="20"/>
      <c r="D73" s="20"/>
      <c r="E73" s="20"/>
      <c r="F73" s="20"/>
    </row>
    <row r="74" spans="1:13">
      <c r="A74" s="2"/>
      <c r="B74" s="20"/>
      <c r="C74" s="20"/>
      <c r="D74" s="20"/>
      <c r="E74" s="20"/>
      <c r="F74" s="20"/>
    </row>
    <row r="75" spans="1:13">
      <c r="A75" s="2"/>
      <c r="B75" s="2"/>
      <c r="C75" s="31"/>
      <c r="D75" s="31"/>
      <c r="E75" s="31"/>
      <c r="F75" s="31"/>
      <c r="G75" s="30"/>
    </row>
    <row r="76" spans="1:13">
      <c r="C76" s="30"/>
      <c r="D76" s="30"/>
      <c r="E76" s="30"/>
      <c r="F76" s="30"/>
      <c r="G76" s="30"/>
    </row>
    <row r="77" spans="1:13">
      <c r="C77" s="30"/>
      <c r="D77" s="30"/>
      <c r="E77" s="30"/>
      <c r="F77" s="30"/>
      <c r="G77" s="30"/>
    </row>
    <row r="78" spans="1:13">
      <c r="A78" s="2"/>
      <c r="B78" s="2"/>
      <c r="C78" s="2"/>
      <c r="D78" s="2"/>
      <c r="E78" s="2"/>
      <c r="F78" s="2"/>
      <c r="G78" s="30"/>
    </row>
    <row r="79" spans="1:13">
      <c r="G79" s="30"/>
    </row>
    <row r="80" spans="1:13">
      <c r="G80" s="30"/>
    </row>
    <row r="81" spans="1:7">
      <c r="A81" s="2"/>
      <c r="B81" s="2"/>
      <c r="C81" s="2"/>
      <c r="D81" s="2"/>
      <c r="E81" s="2"/>
      <c r="F81" s="2"/>
      <c r="G81" s="30"/>
    </row>
    <row r="82" spans="1:7">
      <c r="G82" s="30"/>
    </row>
    <row r="83" spans="1:7">
      <c r="G83" s="30"/>
    </row>
    <row r="84" spans="1:7">
      <c r="A84" s="2"/>
      <c r="B84" s="2"/>
      <c r="C84" s="20"/>
      <c r="D84" s="20"/>
      <c r="E84" s="20"/>
      <c r="F84" s="20"/>
      <c r="G84" s="30"/>
    </row>
    <row r="85" spans="1:7">
      <c r="C85" s="18"/>
      <c r="D85" s="18"/>
      <c r="E85" s="18"/>
      <c r="F85" s="18"/>
      <c r="G85" s="30"/>
    </row>
    <row r="86" spans="1:7">
      <c r="C86" s="18"/>
      <c r="D86" s="18"/>
      <c r="E86" s="18"/>
      <c r="F86" s="18"/>
      <c r="G86" s="30"/>
    </row>
    <row r="87" spans="1:7">
      <c r="A87" s="2"/>
      <c r="B87" s="31"/>
      <c r="C87" s="31"/>
      <c r="D87" s="31"/>
      <c r="E87" s="31"/>
      <c r="F87" s="31"/>
      <c r="G87" s="30"/>
    </row>
    <row r="88" spans="1:7">
      <c r="B88" s="30"/>
      <c r="C88" s="30"/>
      <c r="D88" s="30"/>
      <c r="E88" s="30"/>
      <c r="F88" s="30"/>
      <c r="G88" s="30"/>
    </row>
    <row r="89" spans="1:7">
      <c r="B89" s="30"/>
      <c r="C89" s="30"/>
      <c r="D89" s="30"/>
      <c r="E89" s="30"/>
      <c r="F89" s="30"/>
      <c r="G89" s="30"/>
    </row>
    <row r="90" spans="1:7">
      <c r="B90" s="30"/>
      <c r="C90" s="30"/>
      <c r="D90" s="30"/>
      <c r="E90" s="30"/>
      <c r="F90" s="30"/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2D5E-F22B-461E-8ECD-5BD4BC593632}">
  <dimension ref="A1:X193"/>
  <sheetViews>
    <sheetView topLeftCell="A75" zoomScaleNormal="150" zoomScaleSheetLayoutView="100" workbookViewId="0">
      <selection activeCell="B91" sqref="B91"/>
    </sheetView>
  </sheetViews>
  <sheetFormatPr defaultColWidth="8.5703125" defaultRowHeight="15"/>
  <cols>
    <col min="1" max="1" width="51.42578125" customWidth="1"/>
    <col min="2" max="2" width="9.7109375" customWidth="1"/>
    <col min="3" max="3" width="17.28515625" customWidth="1"/>
    <col min="4" max="5" width="10.28515625" customWidth="1"/>
    <col min="6" max="6" width="9.85546875" customWidth="1"/>
    <col min="7" max="7" width="25.28515625" customWidth="1"/>
    <col min="8" max="8" width="54.7109375" customWidth="1"/>
    <col min="9" max="10" width="15.28515625" bestFit="1" customWidth="1"/>
    <col min="11" max="12" width="13.7109375" bestFit="1" customWidth="1"/>
    <col min="13" max="13" width="15.28515625" bestFit="1" customWidth="1"/>
    <col min="14" max="14" width="32.85546875" customWidth="1"/>
    <col min="15" max="15" width="52.140625" customWidth="1"/>
    <col min="16" max="17" width="12" customWidth="1"/>
    <col min="18" max="18" width="12.42578125" customWidth="1"/>
    <col min="19" max="19" width="12" customWidth="1"/>
    <col min="20" max="20" width="11.7109375" customWidth="1"/>
  </cols>
  <sheetData>
    <row r="1" spans="1:22" s="13" customFormat="1" ht="34.5" customHeight="1">
      <c r="A1" s="12" t="s">
        <v>0</v>
      </c>
      <c r="H1" s="12" t="s">
        <v>1</v>
      </c>
      <c r="O1" s="12" t="s">
        <v>2</v>
      </c>
      <c r="R1" s="12"/>
    </row>
    <row r="2" spans="1:22" ht="24" customHeight="1">
      <c r="A2" s="10" t="s">
        <v>3</v>
      </c>
      <c r="B2" s="10">
        <v>2019</v>
      </c>
      <c r="C2" s="10">
        <v>2020</v>
      </c>
      <c r="D2" s="10">
        <v>2021</v>
      </c>
      <c r="E2" s="10">
        <v>2022</v>
      </c>
      <c r="F2" s="10">
        <v>2023</v>
      </c>
      <c r="G2" s="11"/>
      <c r="H2" s="10" t="s">
        <v>4</v>
      </c>
      <c r="I2" s="10">
        <v>2019</v>
      </c>
      <c r="J2" s="10">
        <v>2020</v>
      </c>
      <c r="K2" s="10">
        <v>2021</v>
      </c>
      <c r="L2" s="10">
        <v>2022</v>
      </c>
      <c r="M2" s="10">
        <v>2023</v>
      </c>
      <c r="N2" s="11"/>
      <c r="O2" s="10" t="s">
        <v>3</v>
      </c>
      <c r="P2" s="10">
        <v>2019</v>
      </c>
      <c r="Q2" s="10">
        <v>2020</v>
      </c>
      <c r="R2" s="10">
        <v>2021</v>
      </c>
      <c r="S2" s="10">
        <v>2022</v>
      </c>
      <c r="T2" s="10">
        <v>2023</v>
      </c>
      <c r="U2" s="1"/>
      <c r="V2" s="1"/>
    </row>
    <row r="3" spans="1:22" ht="18.75">
      <c r="A3" s="3" t="s">
        <v>5</v>
      </c>
      <c r="H3" s="3" t="s">
        <v>5</v>
      </c>
      <c r="O3" s="3" t="s">
        <v>5</v>
      </c>
    </row>
    <row r="4" spans="1:22">
      <c r="A4" s="2" t="s">
        <v>6</v>
      </c>
      <c r="H4" s="2" t="s">
        <v>6</v>
      </c>
      <c r="O4" s="2" t="s">
        <v>6</v>
      </c>
    </row>
    <row r="5" spans="1:22">
      <c r="A5" t="s">
        <v>7</v>
      </c>
      <c r="B5" s="28">
        <f>('Financial Statements'!B5/'Financial Statements'!$B28)</f>
        <v>0.52797927964787417</v>
      </c>
      <c r="C5" s="27">
        <f>('Financial Statements'!C5/'Financial Statements'!$C28)</f>
        <v>0.54659052963772914</v>
      </c>
      <c r="D5" s="28">
        <f>('Financial Statements'!D5/'Financial Statements'!$D28)</f>
        <v>0.54783924912780824</v>
      </c>
      <c r="E5" s="28">
        <f>('Financial Statements'!E5/'Financial Statements'!$E28)</f>
        <v>0.50605381440521247</v>
      </c>
      <c r="F5" s="28">
        <f>('Financial Statements'!F5/'Financial Statements'!$F28)</f>
        <v>0.49875728598327845</v>
      </c>
      <c r="H5" t="s">
        <v>7</v>
      </c>
      <c r="I5" s="35">
        <f>('Financial Statements'!I5/'Financial Statements'!$I28)</f>
        <v>0.48439249140896151</v>
      </c>
      <c r="J5" s="35">
        <f>('Financial Statements'!J5/'Financial Statements'!$J28)</f>
        <v>0.53825617814939075</v>
      </c>
      <c r="K5" s="35">
        <f>('Financial Statements'!K5/'Financial Statements'!$K28)</f>
        <v>0.56041384331212385</v>
      </c>
      <c r="L5" s="35">
        <f>('Financial Statements'!L5/'Financial Statements'!$L28)</f>
        <v>0.55863537816281927</v>
      </c>
      <c r="M5" s="35">
        <f>('Financial Statements'!M5/'Financial Statements'!$M28)</f>
        <v>0.59372361165496279</v>
      </c>
      <c r="O5" t="s">
        <v>7</v>
      </c>
      <c r="P5" s="35">
        <f>('Financial Statements'!P5/'Financial Statements'!$P28)</f>
        <v>0.36709910277280411</v>
      </c>
      <c r="Q5" s="35">
        <f>('Financial Statements'!Q5/'Financial Statements'!$Q28)</f>
        <v>0.45474310191057249</v>
      </c>
      <c r="R5" s="35">
        <f>('Financial Statements'!R5/'Financial Statements'!$R28)</f>
        <v>0.41699045162798815</v>
      </c>
      <c r="S5" s="35">
        <f>('Financial Statements'!S5/'Financial Statements'!$S28)</f>
        <v>0.41199900779453713</v>
      </c>
      <c r="T5" s="35">
        <f>('Financial Statements'!T5/'Financial Statements'!$T28)</f>
        <v>0.41412697311916868</v>
      </c>
    </row>
    <row r="6" spans="1:22">
      <c r="A6" t="s">
        <v>8</v>
      </c>
      <c r="B6" s="28">
        <f>('Financial Statements'!B6/'Financial Statements'!$B28)</f>
        <v>2.3837948607376366E-2</v>
      </c>
      <c r="C6" s="28">
        <f>('Financial Statements'!C66/'Financial Statements'!$C28)</f>
        <v>1.0754488196369054E-2</v>
      </c>
      <c r="D6" s="28">
        <f>('Financial Statements'!D6/'Financial Statements'!$D28)</f>
        <v>2.6069726186867929E-2</v>
      </c>
      <c r="E6" s="28">
        <f>('Financial Statements'!E6/'Financial Statements'!$E28)</f>
        <v>8.2105546778361571E-3</v>
      </c>
      <c r="F6" s="28">
        <f>('Financial Statements'!F6/'Financial Statements'!$F28)</f>
        <v>1.5311811165307476E-2</v>
      </c>
      <c r="H6" t="s">
        <v>8</v>
      </c>
      <c r="I6" s="35">
        <f>('Financial Statements'!I6/'Financial Statements'!$I28)</f>
        <v>0.1251520313258693</v>
      </c>
      <c r="J6" s="35">
        <f>('Financial Statements'!J6/'Financial Statements'!$J28)</f>
        <v>0.14289949720723574</v>
      </c>
      <c r="K6" s="35">
        <f>('Financial Statements'!K6/'Financial Statements'!$K28)</f>
        <v>9.4429372889401564E-2</v>
      </c>
      <c r="L6" s="35">
        <f>('Financial Statements'!L6/'Financial Statements'!$L28)</f>
        <v>9.0528299167934811E-2</v>
      </c>
      <c r="M6" s="35">
        <f>('Financial Statements'!M6/'Financial Statements'!$M28)</f>
        <v>5.9056921445434743E-2</v>
      </c>
      <c r="O6" t="s">
        <v>8</v>
      </c>
      <c r="P6" s="35">
        <f>('Financial Statements'!P6/'Financial Statements'!$P28)</f>
        <v>7.6104886542459685E-2</v>
      </c>
      <c r="Q6" s="35">
        <f>('Financial Statements'!Q6/'Financial Statements'!$Q28)</f>
        <v>8.9543748334819775E-2</v>
      </c>
      <c r="R6" s="35">
        <f>('Financial Statements'!R6/'Financial Statements'!$R28)</f>
        <v>4.4382083672469846E-2</v>
      </c>
      <c r="S6" s="35">
        <f>('Financial Statements'!S6/'Financial Statements'!$S28)</f>
        <v>5.3472849216860199E-2</v>
      </c>
      <c r="T6" s="35">
        <f>('Financial Statements'!T6/'Financial Statements'!$T28)</f>
        <v>0.12498702266489013</v>
      </c>
    </row>
    <row r="7" spans="1:22">
      <c r="A7" t="s">
        <v>9</v>
      </c>
      <c r="B7" s="28">
        <f>('Financial Statements'!B7/'Financial Statements'!$B28)</f>
        <v>5.2401777595544876E-4</v>
      </c>
      <c r="C7" s="28">
        <f>('Financial Statements'!C7/'Financial Statements'!$C28)</f>
        <v>5.1637840705675826E-4</v>
      </c>
      <c r="D7" s="28">
        <f>('Financial Statements'!D7/'Financial Statements'!$D28)</f>
        <v>5.2154015449603112E-4</v>
      </c>
      <c r="E7" s="28">
        <f>('Financial Statements'!E7/'Financial Statements'!$E28)</f>
        <v>4.5968002024878243E-4</v>
      </c>
      <c r="F7" s="28">
        <f>('Financial Statements'!F7/'Financial Statements'!$F28)</f>
        <v>4.4422808742537295E-4</v>
      </c>
      <c r="H7" t="s">
        <v>9</v>
      </c>
      <c r="I7" s="35">
        <f>('Financial Statements'!I7/'Financial Statements'!$I28)</f>
        <v>0</v>
      </c>
      <c r="J7" s="35">
        <f>('Financial Statements'!J7/'Financial Statements'!$J28)</f>
        <v>1.3851621054464002E-2</v>
      </c>
      <c r="K7" s="35">
        <f>('Financial Statements'!K7/'Financial Statements'!$K28)</f>
        <v>1.3260645532602521E-2</v>
      </c>
      <c r="L7" s="35">
        <f>('Financial Statements'!L7/'Financial Statements'!$L28)</f>
        <v>1.3513690539870791E-2</v>
      </c>
      <c r="M7" s="35">
        <f>('Financial Statements'!M7/'Financial Statements'!$M28)</f>
        <v>3.0331860865844121E-2</v>
      </c>
      <c r="O7" t="s">
        <v>9</v>
      </c>
      <c r="P7" s="35">
        <f>('Financial Statements'!P7/'Financial Statements'!$P28)</f>
        <v>0</v>
      </c>
      <c r="Q7" s="35">
        <f>('Financial Statements'!Q7/'Financial Statements'!$Q28)</f>
        <v>0</v>
      </c>
      <c r="R7" s="35">
        <f>('Financial Statements'!R7/'Financial Statements'!$R28)</f>
        <v>0</v>
      </c>
      <c r="S7" s="35">
        <f>('Financial Statements'!S7/'Financial Statements'!$S28)</f>
        <v>0</v>
      </c>
      <c r="T7" s="35">
        <f>('Financial Statements'!T7/'Financial Statements'!$T28)</f>
        <v>0</v>
      </c>
    </row>
    <row r="8" spans="1:22">
      <c r="A8" t="s">
        <v>10</v>
      </c>
      <c r="B8" s="28">
        <f>('Financial Statements'!B8/'Financial Statements'!$B28)</f>
        <v>2.1813454973794694E-2</v>
      </c>
      <c r="C8" s="28">
        <f>('Financial Statements'!C8/'Financial Statements'!$C28)</f>
        <v>1.8134359358627904E-2</v>
      </c>
      <c r="D8" s="28">
        <f>('Financial Statements'!D8/'Financial Statements'!$D28)</f>
        <v>1.9815795294124073E-2</v>
      </c>
      <c r="E8" s="28">
        <f>('Financial Statements'!E8/'Financial Statements'!$E28)</f>
        <v>1.8403530473192816E-2</v>
      </c>
      <c r="F8" s="28">
        <f>('Financial Statements'!F8/'Financial Statements'!$F28)</f>
        <v>2.0305159793582554E-2</v>
      </c>
      <c r="H8" t="s">
        <v>10</v>
      </c>
      <c r="I8" s="35">
        <f>('Financial Statements'!I8/'Financial Statements'!$I28)</f>
        <v>1.2026673203298085E-2</v>
      </c>
      <c r="J8" s="35">
        <f>('Financial Statements'!J8/'Financial Statements'!$J28)</f>
        <v>1.3624500709241079E-2</v>
      </c>
      <c r="K8" s="35">
        <f>('Financial Statements'!K8/'Financial Statements'!$K28)</f>
        <v>1.2119415906871727E-2</v>
      </c>
      <c r="L8" s="35">
        <f>('Financial Statements'!L8/'Financial Statements'!$L28)</f>
        <v>9.6175469469473845E-3</v>
      </c>
      <c r="M8" s="35">
        <f>('Financial Statements'!M8/'Financial Statements'!$M28)</f>
        <v>9.1204352382624129E-3</v>
      </c>
      <c r="O8" t="s">
        <v>10</v>
      </c>
      <c r="P8" s="35">
        <f>('Financial Statements'!P8/'Financial Statements'!$P28)</f>
        <v>8.8009170739960293E-4</v>
      </c>
      <c r="Q8" s="35">
        <f>('Financial Statements'!Q8/'Financial Statements'!$Q28)</f>
        <v>1.4653585936672232E-3</v>
      </c>
      <c r="R8" s="35">
        <f>('Financial Statements'!R8/'Financial Statements'!$R28)</f>
        <v>1.0774134637270799E-3</v>
      </c>
      <c r="S8" s="35">
        <f>('Financial Statements'!S8/'Financial Statements'!$S28)</f>
        <v>9.206521842830838E-4</v>
      </c>
      <c r="T8" s="35">
        <f>('Financial Statements'!T8/'Financial Statements'!$T28)</f>
        <v>1.0644492418979369E-3</v>
      </c>
    </row>
    <row r="9" spans="1:22">
      <c r="A9" t="s">
        <v>11</v>
      </c>
      <c r="B9" s="26"/>
      <c r="C9" s="28">
        <f>('Financial Statements'!C9/'Financial Statements'!$C28)</f>
        <v>6.2797991527142633E-4</v>
      </c>
      <c r="D9" s="28">
        <f>('Financial Statements'!D9/'Financial Statements'!$D28)</f>
        <v>1.15594414696328E-3</v>
      </c>
      <c r="E9" s="28">
        <f>('Financial Statements'!E9/'Financial Statements'!$E28)</f>
        <v>4.6294595289708641E-4</v>
      </c>
      <c r="F9" s="28">
        <f>('Financial Statements'!F9/'Financial Statements'!$F28)</f>
        <v>3.5024131305146945E-4</v>
      </c>
      <c r="H9" t="s">
        <v>11</v>
      </c>
      <c r="I9" s="35">
        <f>('Financial Statements'!I9/'Financial Statements'!$I28)</f>
        <v>4.8899831848279373E-3</v>
      </c>
      <c r="J9" s="35">
        <f>('Financial Statements'!J9/'Financial Statements'!$J28)</f>
        <v>2.4221636816887963E-3</v>
      </c>
      <c r="K9" s="35">
        <f>('Financial Statements'!K9/'Financial Statements'!$K28)</f>
        <v>3.074433258973041E-3</v>
      </c>
      <c r="L9" s="35">
        <f>('Financial Statements'!L9/'Financial Statements'!$L28)</f>
        <v>5.0882390828288033E-3</v>
      </c>
      <c r="M9" s="35">
        <f>('Financial Statements'!M9/'Financial Statements'!$M28)</f>
        <v>2.8542257185679432E-3</v>
      </c>
      <c r="O9" t="s">
        <v>11</v>
      </c>
      <c r="P9" s="35">
        <f>('Financial Statements'!P9/'Financial Statements'!$P28)</f>
        <v>0</v>
      </c>
      <c r="Q9" s="35">
        <f>('Financial Statements'!Q9/'Financial Statements'!$Q28)</f>
        <v>0</v>
      </c>
      <c r="R9" s="35">
        <f>('Financial Statements'!R9/'Financial Statements'!$R28)</f>
        <v>0</v>
      </c>
      <c r="S9" s="35">
        <f>('Financial Statements'!S9/'Financial Statements'!$S28)</f>
        <v>0</v>
      </c>
      <c r="T9" s="35">
        <f>('Financial Statements'!T9/'Financial Statements'!$T28)</f>
        <v>0</v>
      </c>
    </row>
    <row r="10" spans="1:22">
      <c r="A10" t="s">
        <v>12</v>
      </c>
      <c r="B10" s="26"/>
      <c r="D10" s="28"/>
      <c r="F10" s="28"/>
      <c r="H10" t="s">
        <v>12</v>
      </c>
      <c r="I10" s="35"/>
      <c r="J10" s="35"/>
      <c r="K10" s="35"/>
      <c r="L10" s="35"/>
      <c r="M10" s="35"/>
      <c r="O10" t="s">
        <v>12</v>
      </c>
      <c r="P10" s="35"/>
      <c r="Q10" s="35"/>
      <c r="R10" s="35"/>
      <c r="S10" s="35"/>
      <c r="T10" s="35"/>
    </row>
    <row r="11" spans="1:22">
      <c r="A11" t="s">
        <v>13</v>
      </c>
      <c r="B11" s="28">
        <f>('Financial Statements'!B11/'Financial Statements'!$B28)</f>
        <v>5.2923144354084023E-3</v>
      </c>
      <c r="C11" s="28">
        <f>('Financial Statements'!C11/'Financial Statements'!$C28)</f>
        <v>5.5827325895004241E-3</v>
      </c>
      <c r="D11" s="28">
        <f>('Financial Statements'!D11/'Financial Statements'!$D28)</f>
        <v>5.4529617200448901E-3</v>
      </c>
      <c r="E11" s="28">
        <f>('Financial Statements'!E11/'Financial Statements'!$E28)</f>
        <v>5.0491318742779227E-3</v>
      </c>
      <c r="F11" s="28">
        <f>('Financial Statements'!F11/'Financial Statements'!$F28)</f>
        <v>5.2070279614670287E-3</v>
      </c>
      <c r="H11" t="s">
        <v>13</v>
      </c>
      <c r="I11" s="35">
        <f>('Financial Statements'!I11/'Financial Statements'!$I28)</f>
        <v>2.832193326078505E-2</v>
      </c>
      <c r="J11" s="35">
        <f>('Financial Statements'!J11/'Financial Statements'!$J28)</f>
        <v>2.4399797087691574E-2</v>
      </c>
      <c r="K11" s="35">
        <f>('Financial Statements'!K11/'Financial Statements'!$K28)</f>
        <v>2.534193846706298E-2</v>
      </c>
      <c r="L11" s="35">
        <f>('Financial Statements'!L11/'Financial Statements'!$L28)</f>
        <v>1.8669612699965286E-2</v>
      </c>
      <c r="M11" s="35">
        <f>('Financial Statements'!M11/'Financial Statements'!$M28)</f>
        <v>1.5881044846034881E-2</v>
      </c>
      <c r="O11" t="s">
        <v>13</v>
      </c>
      <c r="P11" s="35">
        <f>('Financial Statements'!P11/'Financial Statements'!$P28)</f>
        <v>0</v>
      </c>
      <c r="Q11" s="35">
        <f>('Financial Statements'!Q11/'Financial Statements'!$Q28)</f>
        <v>0</v>
      </c>
      <c r="R11" s="35">
        <f>('Financial Statements'!R11/'Financial Statements'!$R28)</f>
        <v>0</v>
      </c>
      <c r="S11" s="35">
        <f>('Financial Statements'!S11/'Financial Statements'!$S28)</f>
        <v>0</v>
      </c>
      <c r="T11" s="35">
        <f>('Financial Statements'!T11/'Financial Statements'!$T28)</f>
        <v>0</v>
      </c>
    </row>
    <row r="12" spans="1:22">
      <c r="A12" t="s">
        <v>14</v>
      </c>
      <c r="B12" s="28">
        <f>('Financial Statements'!B12/'Financial Statements'!$B28)</f>
        <v>6.298817381130588E-3</v>
      </c>
      <c r="C12" s="28">
        <f>('Financial Statements'!C12/'Financial Statements'!$C28)</f>
        <v>6.8378066937876047E-3</v>
      </c>
      <c r="D12" s="28">
        <f>('Financial Statements'!D12/'Financial Statements'!$D28)</f>
        <v>7.9286846174780566E-3</v>
      </c>
      <c r="E12" s="28">
        <f>('Financial Statements'!E12/'Financial Statements'!$E28)</f>
        <v>5.7896821022808452E-3</v>
      </c>
      <c r="F12" s="28">
        <f>('Financial Statements'!F12/'Financial Statements'!$F28)</f>
        <v>5.4600692770890771E-3</v>
      </c>
      <c r="H12" t="s">
        <v>14</v>
      </c>
      <c r="I12" s="35">
        <f>('Financial Statements'!I12/'Financial Statements'!$I28)</f>
        <v>3.1225946263269075E-6</v>
      </c>
      <c r="J12" s="35">
        <f>('Financial Statements'!J12/'Financial Statements'!$J28)</f>
        <v>5.7664087649413227E-4</v>
      </c>
      <c r="K12" s="35">
        <f>('Financial Statements'!K12/'Financial Statements'!$K28)</f>
        <v>4.9436886804286493E-4</v>
      </c>
      <c r="L12" s="35">
        <f>('Financial Statements'!L12/'Financial Statements'!$L28)</f>
        <v>8.8752164220978693E-4</v>
      </c>
      <c r="M12" s="35">
        <f>('Financial Statements'!M12/'Financial Statements'!$M28)</f>
        <v>1.7314389639202187E-3</v>
      </c>
      <c r="O12" t="s">
        <v>14</v>
      </c>
      <c r="P12" s="35">
        <f>('Financial Statements'!P12/'Financial Statements'!$P28)</f>
        <v>5.7317124751779441E-2</v>
      </c>
      <c r="Q12" s="35">
        <f>('Financial Statements'!Q12/'Financial Statements'!$Q28)</f>
        <v>2.8700249044096541E-4</v>
      </c>
      <c r="R12" s="35">
        <f>('Financial Statements'!R12/'Financial Statements'!$R28)</f>
        <v>5.0029979815657342E-2</v>
      </c>
      <c r="S12" s="35">
        <f>('Financial Statements'!S12/'Financial Statements'!$S28)</f>
        <v>4.9220849844794433E-2</v>
      </c>
      <c r="T12" s="35">
        <f>('Financial Statements'!T12/'Financial Statements'!$T28)</f>
        <v>4.5559986885197468E-2</v>
      </c>
    </row>
    <row r="13" spans="1:22">
      <c r="A13" t="s">
        <v>15</v>
      </c>
      <c r="B13" s="28">
        <f>('Financial Statements'!B13/'Financial Statements'!$B28)</f>
        <v>4.9247066870146978E-3</v>
      </c>
      <c r="C13" s="28">
        <f>('Financial Statements'!C13/'Financial Statements'!$C28)</f>
        <v>4.6332340434200731E-3</v>
      </c>
      <c r="D13" s="28">
        <f>('Financial Statements'!D13/'Financial Statements'!$D28)</f>
        <v>0</v>
      </c>
      <c r="E13" s="28">
        <f>('Financial Statements'!E13/'Financial Statements'!$E28)</f>
        <v>0</v>
      </c>
      <c r="F13" s="28">
        <f>('Financial Statements'!F13/'Financial Statements'!$F28)</f>
        <v>0</v>
      </c>
      <c r="H13" t="s">
        <v>15</v>
      </c>
      <c r="I13" s="35">
        <f>('Financial Statements'!I13/'Financial Statements'!$I28)</f>
        <v>6.3700930377068917E-4</v>
      </c>
      <c r="J13" s="35">
        <f>('Financial Statements'!J13/'Financial Statements'!$J28)</f>
        <v>6.432809777870862E-4</v>
      </c>
      <c r="K13" s="35">
        <f>('Financial Statements'!K13/'Financial Statements'!$K28)</f>
        <v>1.2002587443030752E-3</v>
      </c>
      <c r="L13" s="35">
        <f>('Financial Statements'!L13/'Financial Statements'!$L28)</f>
        <v>0</v>
      </c>
      <c r="M13" s="35">
        <f>('Financial Statements'!M13/'Financial Statements'!$M28)</f>
        <v>0</v>
      </c>
      <c r="O13" t="s">
        <v>15</v>
      </c>
      <c r="P13" s="35">
        <f>('Financial Statements'!P13/'Financial Statements'!$P28)</f>
        <v>1.9521442677994889E-5</v>
      </c>
      <c r="Q13" s="35">
        <f>('Financial Statements'!Q13/'Financial Statements'!$Q28)</f>
        <v>6.3006819138025562E-4</v>
      </c>
      <c r="R13" s="35">
        <f>('Financial Statements'!R13/'Financial Statements'!$R28)</f>
        <v>1.1956499597464515E-4</v>
      </c>
      <c r="S13" s="35">
        <f>('Financial Statements'!S13/'Financial Statements'!$S28)</f>
        <v>4.1197342207674495E-5</v>
      </c>
      <c r="T13" s="35">
        <f>('Financial Statements'!T13/'Financial Statements'!$T28)</f>
        <v>5.2524866215472594E-5</v>
      </c>
    </row>
    <row r="14" spans="1:22">
      <c r="A14" t="s">
        <v>16</v>
      </c>
      <c r="B14" s="28">
        <f>('Financial Statements'!B14/'Financial Statements'!$B28)</f>
        <v>7.3945712465349001E-3</v>
      </c>
      <c r="C14" s="28">
        <f>('Financial Statements'!C14/'Financial Statements'!$C28)</f>
        <v>1.0049450096854165E-2</v>
      </c>
      <c r="D14" s="28">
        <f>('Financial Statements'!D14/'Financial Statements'!$D28)</f>
        <v>1.2863746951993731E-2</v>
      </c>
      <c r="E14" s="28">
        <f>('Financial Statements'!E14/'Financial Statements'!$E28)</f>
        <v>1.1236441276489777E-2</v>
      </c>
      <c r="F14" s="28">
        <f>('Financial Statements'!F14/'Financial Statements'!$F28)</f>
        <v>5.552449439935222E-3</v>
      </c>
      <c r="H14" t="s">
        <v>16</v>
      </c>
      <c r="I14" s="35">
        <f>('Financial Statements'!I14/'Financial Statements'!$I28)</f>
        <v>3.0445297606687346E-4</v>
      </c>
      <c r="J14" s="35">
        <f>('Financial Statements'!J14/'Financial Statements'!$J28)</f>
        <v>6.5416099432471142E-4</v>
      </c>
      <c r="K14" s="35">
        <f>('Financial Statements'!K14/'Financial Statements'!$K28)</f>
        <v>1.7462780910966873E-4</v>
      </c>
      <c r="L14" s="35">
        <f>('Financial Statements'!L14/'Financial Statements'!$L28)</f>
        <v>1.2958034308770199E-3</v>
      </c>
      <c r="M14" s="35">
        <f>('Financial Statements'!M14/'Financial Statements'!$M28)</f>
        <v>1.051119514989359E-3</v>
      </c>
      <c r="O14" t="s">
        <v>16</v>
      </c>
      <c r="P14" s="35">
        <f>('Financial Statements'!P14/'Financial Statements'!$P28)</f>
        <v>4.7746195216595835E-3</v>
      </c>
      <c r="Q14" s="35">
        <f>('Financial Statements'!Q14/'Financial Statements'!$Q28)</f>
        <v>4.9721381274064752E-3</v>
      </c>
      <c r="R14" s="35">
        <f>('Financial Statements'!R14/'Financial Statements'!$R28)</f>
        <v>4.1838891924757303E-3</v>
      </c>
      <c r="S14" s="35">
        <f>('Financial Statements'!S14/'Financial Statements'!$S28)</f>
        <v>6.5672900041370795E-3</v>
      </c>
      <c r="T14" s="35">
        <f>('Financial Statements'!T14/'Financial Statements'!$T28)</f>
        <v>1.1038428915595411E-3</v>
      </c>
    </row>
    <row r="15" spans="1:22">
      <c r="A15" t="s">
        <v>17</v>
      </c>
      <c r="B15" s="28">
        <f>('Financial Statements'!B15/'Financial Statements'!$B28)</f>
        <v>4.2053972947250946E-3</v>
      </c>
      <c r="C15" s="28">
        <f>('Financial Statements'!C15/'Financial Statements'!$C28)</f>
        <v>6.8138920848844617E-3</v>
      </c>
      <c r="D15" s="28">
        <f>('Financial Statements'!D15/'Financial Statements'!$D28)</f>
        <v>4.2096391178780869E-3</v>
      </c>
      <c r="E15" s="28">
        <f>('Financial Statements'!E15/'Financial Statements'!$E28)</f>
        <v>7.0968716447645059E-3</v>
      </c>
      <c r="F15" s="28">
        <f>('Financial Statements'!F15/'Financial Statements'!$F28)</f>
        <v>8.7978047260084697E-3</v>
      </c>
      <c r="H15" t="s">
        <v>18</v>
      </c>
      <c r="I15" s="35">
        <f>('Financial Statements'!I15/'Financial Statements'!$I28)</f>
        <v>9.0539631190348687E-3</v>
      </c>
      <c r="J15" s="35">
        <f>('Financial Statements'!J15/'Financial Statements'!$J28)</f>
        <v>2.4384837064952338E-3</v>
      </c>
      <c r="K15" s="35">
        <f>('Financial Statements'!K15/'Financial Statements'!$K28)</f>
        <v>7.0330735232267284E-3</v>
      </c>
      <c r="L15" s="35">
        <f>('Financial Statements'!L15/'Financial Statements'!$L28)</f>
        <v>6.4790171543850994E-3</v>
      </c>
      <c r="M15" s="35">
        <f>('Financial Statements'!M15/'Financial Statements'!$M28)</f>
        <v>1.6005683523701603E-3</v>
      </c>
      <c r="O15" t="s">
        <v>18</v>
      </c>
      <c r="P15" s="35">
        <f>('Financial Statements'!P15/'Financial Statements'!$P28)</f>
        <v>3.2535737796658148E-6</v>
      </c>
      <c r="Q15" s="35">
        <f>('Financial Statements'!Q15/'Financial Statements'!$Q28)</f>
        <v>1.1944035543046773E-2</v>
      </c>
      <c r="R15" s="35">
        <f>('Financial Statements'!R15/'Financial Statements'!$R28)</f>
        <v>1.1363102950775535E-2</v>
      </c>
      <c r="S15" s="35">
        <f>('Financial Statements'!S15/'Financial Statements'!$S28)</f>
        <v>1.0484506763736278E-2</v>
      </c>
      <c r="T15" s="35">
        <f>('Financial Statements'!T15/'Financial Statements'!$T28)</f>
        <v>1.0802067017625787E-2</v>
      </c>
    </row>
    <row r="16" spans="1:22">
      <c r="A16" t="s">
        <v>19</v>
      </c>
      <c r="B16" s="28">
        <f>('Financial Statements'!B16/'Financial Statements'!$B28)</f>
        <v>4.8681516488002828E-3</v>
      </c>
      <c r="C16" s="28">
        <f>('Financial Statements'!C16/'Financial Statements'!$C28)</f>
        <v>3.1903859729304346E-3</v>
      </c>
      <c r="D16" s="28">
        <f>('Financial Statements'!D16/'Financial Statements'!$D28)</f>
        <v>1.6920473773265651E-3</v>
      </c>
      <c r="E16" s="28">
        <f>('Financial Statements'!E16/'Financial Statements'!$E28)</f>
        <v>1.7358432025735551E-3</v>
      </c>
      <c r="F16" s="28">
        <f>('Financial Statements'!F16/'Financial Statements'!$F28)</f>
        <v>5.1042048236904511E-3</v>
      </c>
      <c r="H16" t="s">
        <v>19</v>
      </c>
      <c r="I16" s="35">
        <f>('Financial Statements'!I16/'Financial Statements'!$I28)</f>
        <v>2.2854270070086637E-2</v>
      </c>
      <c r="J16" s="35">
        <f>('Financial Statements'!J16/'Financial Statements'!$J28)</f>
        <v>1.145257740791766E-2</v>
      </c>
      <c r="K16" s="35">
        <f>('Financial Statements'!K16/'Financial Statements'!$K28)</f>
        <v>6.9457596186718942E-3</v>
      </c>
      <c r="L16" s="35">
        <f>('Financial Statements'!L16/'Financial Statements'!$L28)</f>
        <v>6.9025822185639395E-3</v>
      </c>
      <c r="M16" s="35">
        <f>('Financial Statements'!M16/'Financial Statements'!$M28)</f>
        <v>5.3927001203801896E-3</v>
      </c>
      <c r="O16" t="s">
        <v>19</v>
      </c>
      <c r="P16" s="35">
        <f>('Financial Statements'!P16/'Financial Statements'!$P28)</f>
        <v>3.484143708184799E-2</v>
      </c>
      <c r="Q16" s="35">
        <f>('Financial Statements'!Q16/'Financial Statements'!$Q28)</f>
        <v>1.7172830019431817E-2</v>
      </c>
      <c r="R16" s="35">
        <f>('Financial Statements'!R16/'Financial Statements'!$R28)</f>
        <v>1.2954203063875161E-2</v>
      </c>
      <c r="S16" s="35">
        <f>('Financial Statements'!S16/'Financial Statements'!$S28)</f>
        <v>2.548684417083627E-2</v>
      </c>
      <c r="T16" s="35">
        <f>('Financial Statements'!T16/'Financial Statements'!$T28)</f>
        <v>2.2988246330132737E-2</v>
      </c>
    </row>
    <row r="17" spans="1:20">
      <c r="B17" s="26">
        <f>('Financial Statements'!B17/'Financial Statements'!$B28)</f>
        <v>0.6071386596986148</v>
      </c>
      <c r="C17" s="29">
        <f>('Financial Statements'!C17/'Financial Statements'!$C28)</f>
        <v>0.62752996633354508</v>
      </c>
      <c r="D17" s="26">
        <f>('Financial Statements'!D17/'Financial Statements'!$D28)</f>
        <v>0.62754933469498075</v>
      </c>
      <c r="E17" s="26">
        <f>('Financial Statements'!E17/'Financial Statements'!$E28)</f>
        <v>0.56449849562977394</v>
      </c>
      <c r="F17" s="26">
        <f>('Financial Statements'!F17/'Financial Statements'!$F28)</f>
        <v>0.56529028257083558</v>
      </c>
      <c r="I17" s="34">
        <f>('Financial Statements'!I17/'Financial Statements'!$I28)</f>
        <v>0.68763593044732729</v>
      </c>
      <c r="J17" s="34">
        <f>('Financial Statements'!J17/'Financial Statements'!$J28)</f>
        <v>0.75121890185273077</v>
      </c>
      <c r="K17" s="34">
        <f>('Financial Statements'!K17/'Financial Statements'!$K28)</f>
        <v>0.7244877379303899</v>
      </c>
      <c r="L17" s="34">
        <f>('Financial Statements'!L17/'Financial Statements'!$L28)</f>
        <v>0.71161769104640216</v>
      </c>
      <c r="M17" s="34">
        <f>('Financial Statements'!M17/'Financial Statements'!$M28)</f>
        <v>0.72074392672076681</v>
      </c>
      <c r="P17" s="34">
        <f>('Financial Statements'!P17/'Financial Statements'!$P28)</f>
        <v>0.54104003739440809</v>
      </c>
      <c r="Q17" s="34">
        <f>('Financial Statements'!Q17/'Financial Statements'!$Q28)</f>
        <v>0.58075828321076572</v>
      </c>
      <c r="R17" s="34">
        <f>('Financial Statements'!R17/'Financial Statements'!$R28)</f>
        <v>0.54110068878294348</v>
      </c>
      <c r="S17" s="34">
        <f>('Financial Statements'!S17/'Financial Statements'!$S28)</f>
        <v>0.55819319732139216</v>
      </c>
      <c r="T17" s="34">
        <f>('Financial Statements'!T17/'Financial Statements'!$T28)</f>
        <v>0.62068511301668783</v>
      </c>
    </row>
    <row r="18" spans="1:20">
      <c r="A18" s="2" t="s">
        <v>20</v>
      </c>
      <c r="B18" s="28">
        <f>('Financial Statements'!B18/'Financial Statements'!$B28)</f>
        <v>0</v>
      </c>
      <c r="C18" s="28">
        <f>('Financial Statements'!C18/'Financial Statements'!$C28)</f>
        <v>0</v>
      </c>
      <c r="D18" s="28">
        <f>('Financial Statements'!D18/'Financial Statements'!$D28)</f>
        <v>0</v>
      </c>
      <c r="E18" s="28">
        <f>('Financial Statements'!E18/'Financial Statements'!$E28)</f>
        <v>0</v>
      </c>
      <c r="F18" s="28">
        <f>('Financial Statements'!F18/'Financial Statements'!$F28)</f>
        <v>0</v>
      </c>
      <c r="H18" s="2" t="s">
        <v>20</v>
      </c>
      <c r="I18" s="36"/>
      <c r="J18" s="35"/>
      <c r="K18" s="35"/>
      <c r="L18" s="35"/>
      <c r="M18" s="35"/>
      <c r="O18" s="2" t="s">
        <v>20</v>
      </c>
      <c r="P18" s="35"/>
      <c r="Q18" s="35"/>
      <c r="R18" s="35"/>
      <c r="S18" s="35"/>
      <c r="T18" s="35"/>
    </row>
    <row r="19" spans="1:20">
      <c r="A19" t="s">
        <v>21</v>
      </c>
      <c r="B19" s="28">
        <f>('Financial Statements'!B19/'Financial Statements'!$B28)</f>
        <v>0.14926023358998128</v>
      </c>
      <c r="C19" s="28">
        <f>('Financial Statements'!C19/'Financial Statements'!$C28)</f>
        <v>0.14329633654763391</v>
      </c>
      <c r="D19" s="28">
        <f>('Financial Statements'!D19/'Financial Statements'!$D28)</f>
        <v>0.1628597876157423</v>
      </c>
      <c r="E19" s="28">
        <f>('Financial Statements'!E19/'Financial Statements'!$E28)</f>
        <v>0.1986193269729295</v>
      </c>
      <c r="F19" s="28">
        <f>('Financial Statements'!F19/'Financial Statements'!$F28)</f>
        <v>0.17435992596734082</v>
      </c>
      <c r="H19" t="s">
        <v>21</v>
      </c>
      <c r="I19" s="35">
        <f>('Financial Statements'!I19/'Financial Statements'!$I28)</f>
        <v>0.15700405781171692</v>
      </c>
      <c r="J19" s="35">
        <f>('Financial Statements'!J19/'Financial Statements'!$J28)</f>
        <v>0.12589403135892765</v>
      </c>
      <c r="K19" s="35">
        <f>('Financial Statements'!K19/'Financial Statements'!$K28)</f>
        <v>0.13895331534584915</v>
      </c>
      <c r="L19" s="35">
        <f>('Financial Statements'!L19/'Financial Statements'!$L28)</f>
        <v>0.14295975913557793</v>
      </c>
      <c r="M19" s="35">
        <f>('Financial Statements'!M19/'Financial Statements'!$M28)</f>
        <v>0.11817616222970286</v>
      </c>
      <c r="N19" s="2"/>
      <c r="O19" t="s">
        <v>21</v>
      </c>
      <c r="P19" s="35">
        <f>('Financial Statements'!P19/'Financial Statements'!$P28)</f>
        <v>0.16230995062159528</v>
      </c>
      <c r="Q19" s="35">
        <f>('Financial Statements'!Q19/'Financial Statements'!$Q28)</f>
        <v>0.14942542924359928</v>
      </c>
      <c r="R19" s="35">
        <f>('Financial Statements'!R19/'Financial Statements'!$R28)</f>
        <v>0.13014029845194328</v>
      </c>
      <c r="S19" s="35">
        <f>('Financial Statements'!S19/'Financial Statements'!$S28)</f>
        <v>0.17908571388922859</v>
      </c>
      <c r="T19" s="35">
        <f>('Financial Statements'!T19/'Financial Statements'!$T28)</f>
        <v>0.16992820096998656</v>
      </c>
    </row>
    <row r="20" spans="1:20">
      <c r="A20" t="s">
        <v>22</v>
      </c>
      <c r="B20" s="28">
        <f>('Financial Statements'!B20/'Financial Statements'!$B28)</f>
        <v>0.20051853900662844</v>
      </c>
      <c r="C20" s="28">
        <f>('Financial Statements'!C20/'Financial Statements'!$C28)</f>
        <v>0.18651712064565901</v>
      </c>
      <c r="D20" s="28">
        <f>('Financial Statements'!D20/'Financial Statements'!$D28)</f>
        <v>0.17159126179040274</v>
      </c>
      <c r="E20" s="28">
        <f>('Financial Statements'!E20/'Financial Statements'!$E28)</f>
        <v>0.19304519642543672</v>
      </c>
      <c r="F20" s="28">
        <f>('Financial Statements'!F20/'Financial Statements'!$F28)</f>
        <v>0.2194735776668145</v>
      </c>
      <c r="H20" t="s">
        <v>22</v>
      </c>
      <c r="I20" s="35">
        <f>('Financial Statements'!I20/'Financial Statements'!$I28)</f>
        <v>0.12691629728974399</v>
      </c>
      <c r="J20" s="35">
        <f>('Financial Statements'!J20/'Financial Statements'!$J28)</f>
        <v>9.9896231842272407E-2</v>
      </c>
      <c r="K20" s="35">
        <f>('Financial Statements'!K20/'Financial Statements'!$K28)</f>
        <v>0.12375577686009361</v>
      </c>
      <c r="L20" s="35">
        <f>('Financial Statements'!L20/'Financial Statements'!$L28)</f>
        <v>0.13645890873046196</v>
      </c>
      <c r="M20" s="35">
        <f>('Financial Statements'!M20/'Financial Statements'!$M28)</f>
        <v>0.14769994900200772</v>
      </c>
      <c r="O20" t="s">
        <v>22</v>
      </c>
      <c r="P20" s="35">
        <f>('Financial Statements'!P20/'Financial Statements'!$P28)</f>
        <v>0.28737298861357635</v>
      </c>
      <c r="Q20" s="35">
        <f>('Financial Statements'!Q20/'Financial Statements'!$Q28)</f>
        <v>0.25973005306974367</v>
      </c>
      <c r="R20" s="35">
        <f>('Financial Statements'!R20/'Financial Statements'!$R28)</f>
        <v>0.31563033337377877</v>
      </c>
      <c r="S20" s="35">
        <f>('Financial Statements'!S20/'Financial Statements'!$S28)</f>
        <v>0.25173267348200801</v>
      </c>
      <c r="T20" s="35">
        <f>('Financial Statements'!T20/'Financial Statements'!$T28)</f>
        <v>0.19879143565642335</v>
      </c>
    </row>
    <row r="21" spans="1:20">
      <c r="A21" t="s">
        <v>23</v>
      </c>
      <c r="B21" s="28">
        <f>('Financial Statements'!B21/'Financial Statements'!$B28)</f>
        <v>0.1718831325482198</v>
      </c>
      <c r="C21" s="28">
        <f>('Financial Statements'!C21/'Financial Statements'!$C28)</f>
        <v>0.16371941255091818</v>
      </c>
      <c r="D21" s="28">
        <f>('Financial Statements'!D21/'Financial Statements'!$D28)</f>
        <v>0.14339350614243235</v>
      </c>
      <c r="E21" s="28">
        <f>('Financial Statements'!E21/'Financial Statements'!$E28)</f>
        <v>0.16165223532677697</v>
      </c>
      <c r="F21" s="28">
        <f>('Financial Statements'!F21/'Financial Statements'!$F28)</f>
        <v>0.18341237862049906</v>
      </c>
      <c r="H21" t="s">
        <v>23</v>
      </c>
      <c r="I21" s="35">
        <f>('Financial Statements'!I21/'Financial Statements'!$I28)</f>
        <v>0.11028691960724005</v>
      </c>
      <c r="J21" s="35">
        <f>('Financial Statements'!J21/'Financial Statements'!$J28)</f>
        <v>9.1711739401843892E-2</v>
      </c>
      <c r="K21" s="35">
        <f>('Financial Statements'!K21/'Financial Statements'!$K28)</f>
        <v>0.11333098856556782</v>
      </c>
      <c r="L21" s="35">
        <f>('Financial Statements'!L21/'Financial Statements'!$L28)</f>
        <v>0.12601278991827813</v>
      </c>
      <c r="M21" s="35">
        <f>('Financial Statements'!M21/'Financial Statements'!$M28)</f>
        <v>0.13575540905894681</v>
      </c>
      <c r="O21" t="s">
        <v>23</v>
      </c>
      <c r="P21" s="35">
        <f>('Financial Statements'!P21/'Financial Statements'!$P28)</f>
        <v>0.12920537967579224</v>
      </c>
      <c r="Q21" s="35">
        <f>('Financial Statements'!Q21/'Financial Statements'!$Q28)</f>
        <v>0.11826765708242938</v>
      </c>
      <c r="R21" s="35">
        <f>('Financial Statements'!R21/'Financial Statements'!$R28)</f>
        <v>9.5030258800647957E-2</v>
      </c>
      <c r="S21" s="35">
        <f>('Financial Statements'!S21/'Financial Statements'!$S28)</f>
        <v>0.10115812233789279</v>
      </c>
      <c r="T21" s="35">
        <f>('Financial Statements'!T21/'Financial Statements'!$T28)</f>
        <v>0.10272181394625475</v>
      </c>
    </row>
    <row r="22" spans="1:20">
      <c r="A22" t="s">
        <v>24</v>
      </c>
      <c r="B22" s="28">
        <f>('Financial Statements'!B22/'Financial Statements'!$B28)</f>
        <v>9.661191137472042E-3</v>
      </c>
      <c r="C22" s="28">
        <f>('Financial Statements'!C22/'Financial Statements'!$C28)</f>
        <v>5.7917639858390086E-3</v>
      </c>
      <c r="D22" s="28">
        <f>('Financial Statements'!D22/'Financial Statements'!$D28)</f>
        <v>8.0697644149420791E-3</v>
      </c>
      <c r="E22" s="28">
        <f>('Financial Statements'!E22/'Financial Statements'!$E28)</f>
        <v>7.6790241393246868E-3</v>
      </c>
      <c r="F22" s="28">
        <f>('Financial Statements'!F22/'Financial Statements'!$F28)</f>
        <v>1.4806531839827258E-2</v>
      </c>
      <c r="H22" t="s">
        <v>25</v>
      </c>
      <c r="I22" s="35">
        <f>('Financial Statements'!I22/'Financial Statements'!$I28)</f>
        <v>1.054656335041913E-2</v>
      </c>
      <c r="J22" s="35">
        <f>('Financial Statements'!J22/'Financial Statements'!$J28)</f>
        <v>3.7264056641366093E-3</v>
      </c>
      <c r="K22" s="35">
        <f>('Financial Statements'!K22/'Financial Statements'!$K28)</f>
        <v>4.4382518526534815E-3</v>
      </c>
      <c r="L22" s="35">
        <f>('Financial Statements'!L22/'Financial Statements'!$L28)</f>
        <v>2.5948818493636699E-3</v>
      </c>
      <c r="M22" s="35">
        <f>('Financial Statements'!M22/'Financial Statements'!$M28)</f>
        <v>6.2963305334639268E-3</v>
      </c>
      <c r="O22" t="s">
        <v>25</v>
      </c>
      <c r="P22" s="35">
        <f>('Financial Statements'!P22/'Financial Statements'!$P28)</f>
        <v>0.15723600231220644</v>
      </c>
      <c r="Q22" s="35">
        <f>('Financial Statements'!Q22/'Financial Statements'!$Q28)</f>
        <v>0.13847458690672007</v>
      </c>
      <c r="R22" s="35">
        <f>('Financial Statements'!R22/'Financial Statements'!$R28)</f>
        <v>0.21747987101151103</v>
      </c>
      <c r="S22" s="35">
        <f>('Financial Statements'!S22/'Financial Statements'!$S28)</f>
        <v>0.11709282064758753</v>
      </c>
      <c r="T22" s="35">
        <f>('Financial Statements'!T22/'Financial Statements'!$T28)</f>
        <v>9.1235282265758583E-2</v>
      </c>
    </row>
    <row r="23" spans="1:20">
      <c r="A23" t="s">
        <v>26</v>
      </c>
      <c r="B23" s="28">
        <f>('Financial Statements'!B23/'Financial Statements'!$B28)</f>
        <v>5.3320796966529142E-3</v>
      </c>
      <c r="C23" s="28">
        <f>('Financial Statements'!C23/'Financial Statements'!$C28)</f>
        <v>6.3001708565947187E-3</v>
      </c>
      <c r="D23" s="28">
        <f>('Financial Statements'!D23/'Financial Statements'!$D28)</f>
        <v>7.7484665536207897E-3</v>
      </c>
      <c r="E23" s="28">
        <f>('Financial Statements'!E23/'Financial Statements'!$E28)</f>
        <v>6.6625026025400784E-3</v>
      </c>
      <c r="F23" s="28">
        <f>('Financial Statements'!F23/'Financial Statements'!$F28)</f>
        <v>7.4426279023437261E-3</v>
      </c>
      <c r="H23" t="s">
        <v>26</v>
      </c>
      <c r="I23" s="35">
        <f>('Financial Statements'!I23/'Financial Statements'!$I28)</f>
        <v>9.3521709058490884E-4</v>
      </c>
      <c r="J23" s="35">
        <f>('Financial Statements'!J23/'Financial Statements'!$J28)</f>
        <v>9.2616140776533983E-4</v>
      </c>
      <c r="K23" s="35">
        <f>('Financial Statements'!K23/'Financial Statements'!$K28)</f>
        <v>8.6453063242321912E-4</v>
      </c>
      <c r="L23" s="35">
        <f>('Financial Statements'!L23/'Financial Statements'!$L28)</f>
        <v>1.3689448208254278E-3</v>
      </c>
      <c r="M23" s="35">
        <f>('Financial Statements'!M23/'Financial Statements'!$M28)</f>
        <v>1.1695262587727454E-3</v>
      </c>
      <c r="O23" t="s">
        <v>26</v>
      </c>
      <c r="P23" s="35">
        <f>('Financial Statements'!P23/'Financial Statements'!$P28)</f>
        <v>1.3827688563579712E-4</v>
      </c>
      <c r="Q23" s="35">
        <f>('Financial Statements'!Q23/'Financial Statements'!$Q28)</f>
        <v>1.3475744174826692E-4</v>
      </c>
      <c r="R23" s="35">
        <f>('Financial Statements'!R23/'Financial Statements'!$R28)</f>
        <v>1.1247966287985134E-4</v>
      </c>
      <c r="S23" s="35">
        <f>('Financial Statements'!S23/'Financial Statements'!$S28)</f>
        <v>7.5456184675109085E-5</v>
      </c>
      <c r="T23" s="35">
        <f>('Financial Statements'!T23/'Financial Statements'!$T28)</f>
        <v>4.0952981627376289E-4</v>
      </c>
    </row>
    <row r="24" spans="1:20">
      <c r="A24" t="s">
        <v>27</v>
      </c>
      <c r="B24" s="28">
        <f>('Financial Statements'!B24/'Financial Statements'!$B28)</f>
        <v>1.3642135624283673E-2</v>
      </c>
      <c r="C24" s="28">
        <f>('Financial Statements'!C24/'Financial Statements'!$C28)</f>
        <v>1.0705773252307095E-2</v>
      </c>
      <c r="D24" s="28">
        <f>('Financial Statements'!D24/'Financial Statements'!$D28)</f>
        <v>1.2379524679407537E-2</v>
      </c>
      <c r="E24" s="28">
        <f>('Financial Statements'!E24/'Financial Statements'!$E28)</f>
        <v>1.7051434356794976E-2</v>
      </c>
      <c r="F24" s="28">
        <f>('Financial Statements'!F24/'Financial Statements'!$F28)</f>
        <v>1.3812039304144416E-2</v>
      </c>
      <c r="H24" t="s">
        <v>27</v>
      </c>
      <c r="I24" s="35">
        <f>('Financial Statements'!I24/'Financial Statements'!$I28)</f>
        <v>5.1475972414999072E-3</v>
      </c>
      <c r="J24" s="35">
        <f>('Financial Statements'!J24/'Financial Statements'!$J28)</f>
        <v>3.53192536852656E-3</v>
      </c>
      <c r="K24" s="35">
        <f>('Financial Statements'!K24/'Financial Statements'!$K28)</f>
        <v>5.1220058094490865E-3</v>
      </c>
      <c r="L24" s="35">
        <f>('Financial Statements'!L24/'Financial Statements'!$L28)</f>
        <v>6.4822921419947291E-3</v>
      </c>
      <c r="M24" s="35">
        <f>('Financial Statements'!M24/'Financial Statements'!$M28)</f>
        <v>4.4786831508242253E-3</v>
      </c>
      <c r="O24" t="s">
        <v>27</v>
      </c>
      <c r="P24" s="35">
        <f>('Financial Statements'!P24/'Financial Statements'!$P28)</f>
        <v>7.9332973994184787E-4</v>
      </c>
      <c r="Q24" s="35">
        <f>('Financial Statements'!Q24/'Financial Statements'!$Q28)</f>
        <v>2.8530516388459411E-3</v>
      </c>
      <c r="R24" s="35">
        <f>('Financial Statements'!R24/'Financial Statements'!$R28)</f>
        <v>3.0077238987399621E-3</v>
      </c>
      <c r="S24" s="35">
        <f>('Financial Statements'!S24/'Financial Statements'!$S28)</f>
        <v>3.3406274311852606E-2</v>
      </c>
      <c r="T24" s="35">
        <f>('Financial Statements'!T24/'Financial Statements'!$T28)</f>
        <v>4.4248096281362575E-3</v>
      </c>
    </row>
    <row r="25" spans="1:20">
      <c r="A25" t="s">
        <v>28</v>
      </c>
      <c r="B25" s="28">
        <f>('Financial Statements'!B25/'Financial Statements'!$B28)</f>
        <v>6.4835049277995414E-3</v>
      </c>
      <c r="C25" s="28">
        <f>('Financial Statements'!C25/'Financial Statements'!$C28)</f>
        <v>7.2470122239080541E-3</v>
      </c>
      <c r="D25" s="28">
        <f>('Financial Statements'!D25/'Financial Statements'!$D28)</f>
        <v>7.5782606044222604E-3</v>
      </c>
      <c r="E25" s="28">
        <f>('Financial Statements'!E25/'Financial Statements'!$E28)</f>
        <v>6.5261499144733896E-3</v>
      </c>
      <c r="F25" s="28">
        <f>('Financial Statements'!F25/'Financial Statements'!$F28)</f>
        <v>8.8363634026746869E-3</v>
      </c>
      <c r="H25" t="s">
        <v>28</v>
      </c>
      <c r="I25" s="35">
        <f>('Financial Statements'!I25/'Financial Statements'!$I28)</f>
        <v>0</v>
      </c>
      <c r="J25" s="35">
        <f>('Financial Statements'!J25/'Financial Statements'!$J28)</f>
        <v>0</v>
      </c>
      <c r="K25" s="35">
        <f>('Financial Statements'!K25/'Financial Statements'!$K28)</f>
        <v>0</v>
      </c>
      <c r="L25" s="35">
        <f>('Financial Statements'!L25/'Financial Statements'!$L28)</f>
        <v>0</v>
      </c>
      <c r="M25" s="35">
        <f>('Financial Statements'!M25/'Financial Statements'!$M28)</f>
        <v>0</v>
      </c>
      <c r="O25" t="s">
        <v>28</v>
      </c>
      <c r="P25" s="35">
        <f>('Financial Statements'!P25/'Financial Statements'!$P28)</f>
        <v>0</v>
      </c>
      <c r="Q25" s="35">
        <f>('Financial Statements'!Q25/'Financial Statements'!$Q28)</f>
        <v>0</v>
      </c>
      <c r="R25" s="35">
        <f>('Financial Statements'!R25/'Financial Statements'!$R28)</f>
        <v>0</v>
      </c>
      <c r="S25" s="35">
        <f>('Financial Statements'!S25/'Financial Statements'!$S28)</f>
        <v>0</v>
      </c>
      <c r="T25" s="35">
        <f>('Financial Statements'!T25/'Financial Statements'!$T28)</f>
        <v>0</v>
      </c>
    </row>
    <row r="26" spans="1:20">
      <c r="A26" t="s">
        <v>29</v>
      </c>
      <c r="B26" s="28">
        <f>('Financial Statements'!B26/'Financial Statements'!$B28)</f>
        <v>3.6599062776976089E-2</v>
      </c>
      <c r="C26" s="28">
        <f>('Financial Statements'!C26/'Financial Statements'!$C28)</f>
        <v>3.5409564249253997E-2</v>
      </c>
      <c r="D26" s="28">
        <f>('Financial Statements'!D26/'Financial Statements'!$D28)</f>
        <v>3.0421355294451741E-2</v>
      </c>
      <c r="E26" s="28">
        <f>('Financial Statements'!E26/'Financial Statements'!$E28)</f>
        <v>3.7310831057386522E-2</v>
      </c>
      <c r="F26" s="28">
        <f>('Financial Statements'!F26/'Financial Statements'!$F28)</f>
        <v>3.2039850392334542E-2</v>
      </c>
      <c r="H26" t="s">
        <v>29</v>
      </c>
      <c r="I26" s="35">
        <f>('Financial Statements'!I26/'Financial Statements'!$I28)</f>
        <v>2.8443714451211802E-2</v>
      </c>
      <c r="J26" s="35">
        <f>('Financial Statements'!J26/'Financial Statements'!$J28)</f>
        <v>2.2990834946069117E-2</v>
      </c>
      <c r="K26" s="35">
        <f>('Financial Statements'!K26/'Financial Statements'!$K28)</f>
        <v>1.2803169863667332E-2</v>
      </c>
      <c r="L26" s="35">
        <f>('Financial Statements'!L26/'Financial Statements'!$L28)</f>
        <v>8.9636410875578859E-3</v>
      </c>
      <c r="M26" s="35">
        <f>('Financial Statements'!M26/'Financial Statements'!$M28)</f>
        <v>1.3379962047522651E-2</v>
      </c>
      <c r="O26" t="s">
        <v>29</v>
      </c>
      <c r="P26" s="35">
        <f>('Financial Statements'!P26/'Financial Statements'!$P28)</f>
        <v>9.2770233704204605E-3</v>
      </c>
      <c r="Q26" s="35">
        <f>('Financial Statements'!Q26/'Financial Statements'!$Q28)</f>
        <v>1.0086234475891276E-2</v>
      </c>
      <c r="R26" s="35">
        <f>('Financial Statements'!R26/'Financial Statements'!$R28)</f>
        <v>1.3128679391334462E-2</v>
      </c>
      <c r="S26" s="35">
        <f>('Financial Statements'!S26/'Financial Statements'!$S28)</f>
        <v>1.0988415307371201E-2</v>
      </c>
      <c r="T26" s="35">
        <f>('Financial Statements'!T26/'Financial Statements'!$T28)</f>
        <v>1.0595250356902362E-2</v>
      </c>
    </row>
    <row r="27" spans="1:20">
      <c r="B27" s="26">
        <f>('Financial Statements'!B27/'Financial Statements'!$B28)</f>
        <v>0.39286134030138542</v>
      </c>
      <c r="C27" s="29">
        <f>('Financial Statements'!C27/'Financial Statements'!$C28)</f>
        <v>0.37247003366645498</v>
      </c>
      <c r="D27" s="26">
        <f>('Financial Statements'!D27/'Financial Statements'!$D28)</f>
        <v>0.37245066530501914</v>
      </c>
      <c r="E27" s="26">
        <f>('Financial Statements'!E27/'Financial Statements'!$E28)</f>
        <v>0.43550150437022622</v>
      </c>
      <c r="F27" s="26">
        <f>('Financial Statements'!F27/'Financial Statements'!$F28)</f>
        <v>0.43470971742916437</v>
      </c>
      <c r="I27" s="34">
        <f>('Financial Statements'!I27/'Financial Statements'!$I28)</f>
        <v>0.31236406955267271</v>
      </c>
      <c r="J27" s="34">
        <f>('Financial Statements'!J27/'Financial Statements'!$J28)</f>
        <v>0.24878109814726918</v>
      </c>
      <c r="K27" s="34">
        <f>('Financial Statements'!K27/'Financial Statements'!$K28)</f>
        <v>0.2755122620696101</v>
      </c>
      <c r="L27" s="34">
        <f>('Financial Statements'!L27/'Financial Statements'!$L28)</f>
        <v>0.28838230895359779</v>
      </c>
      <c r="M27" s="34">
        <f>('Financial Statements'!M27/'Financial Statements'!$M28)</f>
        <v>0.27925607327923324</v>
      </c>
      <c r="P27" s="34">
        <f>('Financial Statements'!P27/'Financial Statements'!$P28)</f>
        <v>0.45895996260559202</v>
      </c>
      <c r="Q27" s="34">
        <f>('Financial Statements'!Q27/'Financial Statements'!$Q28)</f>
        <v>0.41924171678923428</v>
      </c>
      <c r="R27" s="34">
        <f>('Financial Statements'!R27/'Financial Statements'!$R28)</f>
        <v>0.45889931121705646</v>
      </c>
      <c r="S27" s="34">
        <f>('Financial Statements'!S27/'Financial Statements'!$S28)</f>
        <v>0.44180680267860772</v>
      </c>
      <c r="T27" s="34">
        <f>('Financial Statements'!T27/'Financial Statements'!$T28)</f>
        <v>0.37931488698331228</v>
      </c>
    </row>
    <row r="28" spans="1:20" ht="18.75">
      <c r="A28" s="6" t="s">
        <v>30</v>
      </c>
      <c r="B28" s="25">
        <f>('Financial Statements'!B28/'Financial Statements'!$B28)</f>
        <v>1</v>
      </c>
      <c r="C28" s="25">
        <f>('Financial Statements'!C28/'Financial Statements'!$C28)</f>
        <v>1</v>
      </c>
      <c r="D28" s="25">
        <f>('Financial Statements'!D28/'Financial Statements'!$D28)</f>
        <v>1</v>
      </c>
      <c r="E28" s="25">
        <f>('Financial Statements'!E28/'Financial Statements'!$E28)</f>
        <v>1</v>
      </c>
      <c r="F28" s="25">
        <f>('Financial Statements'!F28/'Financial Statements'!$F28)</f>
        <v>1</v>
      </c>
      <c r="G28" s="8"/>
      <c r="H28" s="6" t="s">
        <v>30</v>
      </c>
      <c r="I28" s="33">
        <f>('Financial Statements'!I28/'Financial Statements'!$I28)</f>
        <v>1</v>
      </c>
      <c r="J28" s="33">
        <f>('Financial Statements'!J28/'Financial Statements'!$J28)</f>
        <v>1</v>
      </c>
      <c r="K28" s="33">
        <f>('Financial Statements'!K28/'Financial Statements'!$K28)</f>
        <v>1</v>
      </c>
      <c r="L28" s="33">
        <f>('Financial Statements'!L28/'Financial Statements'!$L28)</f>
        <v>1</v>
      </c>
      <c r="M28" s="33">
        <f>('Financial Statements'!M28/'Financial Statements'!$M28)</f>
        <v>1</v>
      </c>
      <c r="N28" s="8"/>
      <c r="O28" s="6" t="s">
        <v>30</v>
      </c>
      <c r="P28" s="33">
        <f>('Financial Statements'!P28/'Financial Statements'!$P28)</f>
        <v>1</v>
      </c>
      <c r="Q28" s="33">
        <f>('Financial Statements'!Q28/'Financial Statements'!$Q28)</f>
        <v>1</v>
      </c>
      <c r="R28" s="33">
        <f>('Financial Statements'!R28/'Financial Statements'!$R28)</f>
        <v>1</v>
      </c>
      <c r="S28" s="33">
        <f>('Financial Statements'!S28/'Financial Statements'!$S28)</f>
        <v>1</v>
      </c>
      <c r="T28" s="33">
        <f>('Financial Statements'!T28/'Financial Statements'!$T28)</f>
        <v>1</v>
      </c>
    </row>
    <row r="29" spans="1:20" ht="18.75">
      <c r="A29" s="3" t="s">
        <v>31</v>
      </c>
      <c r="H29" s="3" t="s">
        <v>31</v>
      </c>
      <c r="O29" s="3" t="s">
        <v>31</v>
      </c>
    </row>
    <row r="30" spans="1:20" ht="18.75">
      <c r="A30" s="3" t="s">
        <v>32</v>
      </c>
      <c r="H30" s="3" t="s">
        <v>32</v>
      </c>
      <c r="O30" s="3" t="s">
        <v>32</v>
      </c>
    </row>
    <row r="31" spans="1:20">
      <c r="A31" t="s">
        <v>33</v>
      </c>
      <c r="B31" s="28">
        <f>('Financial Statements'!B31/'Financial Statements'!$B55)</f>
        <v>4.3520869250937358E-3</v>
      </c>
      <c r="C31" s="28">
        <f>('Financial Statements'!C31/'Financial Statements'!$C55)</f>
        <v>4.3622018091844499E-3</v>
      </c>
      <c r="D31" s="28">
        <f>('Financial Statements'!D31/'Financial Statements'!$D55)</f>
        <v>4.4826967903890975E-3</v>
      </c>
      <c r="E31" s="28">
        <f>('Financial Statements'!E31/'Financial Statements'!$E55)</f>
        <v>4.0211795732242516E-3</v>
      </c>
      <c r="F31" s="28">
        <f>('Financial Statements'!F31/'Financial Statements'!$F32)</f>
        <v>1.4715065538063468E-2</v>
      </c>
      <c r="H31" t="s">
        <v>33</v>
      </c>
      <c r="I31" s="35">
        <f>('Financial Statements'!I31/'Financial Statements'!$I55)</f>
        <v>6.3154476317461702E-3</v>
      </c>
      <c r="J31" s="35">
        <f>('Financial Statements'!J31/'Financial Statements'!$J55)</f>
        <v>5.5012083618367104E-3</v>
      </c>
      <c r="K31" s="35">
        <f>('Financial Statements'!K31/'Financial Statements'!$K55)</f>
        <v>4.9744330130183801E-3</v>
      </c>
      <c r="L31" s="35">
        <f>('Financial Statements'!L31/'Financial Statements'!$L55)</f>
        <v>4.4157749603180672E-3</v>
      </c>
      <c r="M31" s="35">
        <f>('Financial Statements'!M31/'Financial Statements'!$M55)</f>
        <v>4.201362093015768E-3</v>
      </c>
      <c r="O31" t="s">
        <v>33</v>
      </c>
      <c r="P31" s="35">
        <f>('Financial Statements'!P31/'Financial Statements'!$P55)</f>
        <v>2.2991921376305094E-4</v>
      </c>
      <c r="Q31" s="35">
        <f>('Financial Statements'!Q31/'Financial Statements'!$Q55)</f>
        <v>2.1808074542467625E-4</v>
      </c>
      <c r="R31" s="35">
        <f>('Financial Statements'!R31/'Financial Statements'!$R55)</f>
        <v>1.8776132701203534E-4</v>
      </c>
      <c r="S31" s="35">
        <f>('Financial Statements'!S31/'Financial Statements'!$S55)</f>
        <v>1.8387024311635776E-4</v>
      </c>
      <c r="T31" s="35">
        <f>('Financial Statements'!T31/'Financial Statements'!$T55)</f>
        <v>1.7398861933875297E-4</v>
      </c>
    </row>
    <row r="32" spans="1:20">
      <c r="A32" t="s">
        <v>34</v>
      </c>
      <c r="B32" s="28">
        <f>('Financial Statements'!B32/'Financial Statements'!$B55)</f>
        <v>0.19751405260148758</v>
      </c>
      <c r="C32" s="28">
        <f>('Financial Statements'!C32/'Financial Statements'!$C55)</f>
        <v>0.20213158880690016</v>
      </c>
      <c r="D32" s="28">
        <f>('Financial Statements'!D32/'Financial Statements'!$D55)</f>
        <v>0.23878802441863742</v>
      </c>
      <c r="E32" s="28">
        <f>('Financial Statements'!E32/'Financial Statements'!$E55)</f>
        <v>0.22853853596404208</v>
      </c>
      <c r="F32" s="28">
        <f>('Financial Statements'!F32/'Financial Statements'!$F55)</f>
        <v>0.26885920941859942</v>
      </c>
      <c r="H32" t="s">
        <v>34</v>
      </c>
      <c r="I32" s="35">
        <f>('Financial Statements'!I32/'Financial Statements'!$I55)</f>
        <v>0.42555656345970994</v>
      </c>
      <c r="J32" s="35">
        <f>('Financial Statements'!J32/'Financial Statements'!$J55)</f>
        <v>0.3899765127642994</v>
      </c>
      <c r="K32" s="35">
        <f>('Financial Statements'!K32/'Financial Statements'!$K55)</f>
        <v>0.40285405788296985</v>
      </c>
      <c r="L32" s="35">
        <f>('Financial Statements'!L32/'Financial Statements'!$L55)</f>
        <v>0.35286463166214355</v>
      </c>
      <c r="M32" s="35">
        <f>('Financial Statements'!M32/'Financial Statements'!$M55)</f>
        <v>0.35305878894828846</v>
      </c>
      <c r="O32" t="s">
        <v>34</v>
      </c>
      <c r="P32" s="35">
        <f>('Financial Statements'!P32/'Financial Statements'!$P55)</f>
        <v>0.58743871080392562</v>
      </c>
      <c r="Q32" s="35">
        <f>('Financial Statements'!Q32/'Financial Statements'!$Q55)</f>
        <v>0.62803499990227507</v>
      </c>
      <c r="R32" s="35">
        <f>('Financial Statements'!R32/'Financial Statements'!$R55)</f>
        <v>0.59381423850825399</v>
      </c>
      <c r="S32" s="35">
        <f>('Financial Statements'!S32/'Financial Statements'!$S55)</f>
        <v>0.60831171557008012</v>
      </c>
      <c r="T32" s="35">
        <f>('Financial Statements'!T32/'Financial Statements'!$T55)</f>
        <v>0.6033556003202375</v>
      </c>
    </row>
    <row r="33" spans="1:20">
      <c r="A33" s="2" t="s">
        <v>35</v>
      </c>
      <c r="B33" s="28">
        <f>('Financial Statements'!B33/'Financial Statements'!$B55)</f>
        <v>0.20186613952658133</v>
      </c>
      <c r="C33" s="28">
        <f>('Financial Statements'!C33/'Financial Statements'!$C55)</f>
        <v>0.20649379061608461</v>
      </c>
      <c r="D33" s="28">
        <f>('Financial Statements'!D33/'Financial Statements'!$D55)</f>
        <v>0.24327072120902651</v>
      </c>
      <c r="E33" s="28">
        <f>('Financial Statements'!E33/'Financial Statements'!$E55)</f>
        <v>0.23255971553726634</v>
      </c>
      <c r="F33" s="28">
        <f>('Financial Statements'!F33/'Financial Statements'!$F55)</f>
        <v>0.27281549030570607</v>
      </c>
      <c r="H33" s="2" t="s">
        <v>35</v>
      </c>
      <c r="I33" s="35">
        <f>('Financial Statements'!I33/'Financial Statements'!$I55)</f>
        <v>0.43187201109145612</v>
      </c>
      <c r="J33" s="35">
        <f>('Financial Statements'!J33/'Financial Statements'!$J55)</f>
        <v>0.39547772112613611</v>
      </c>
      <c r="K33" s="35">
        <f>('Financial Statements'!K33/'Financial Statements'!$K55)</f>
        <v>0.40782849089598822</v>
      </c>
      <c r="L33" s="35">
        <f>('Financial Statements'!L33/'Financial Statements'!$L55)</f>
        <v>0.35728040662246163</v>
      </c>
      <c r="M33" s="35">
        <f>('Financial Statements'!M33/'Financial Statements'!$M55)</f>
        <v>0.35726015104130421</v>
      </c>
      <c r="O33" s="2" t="s">
        <v>35</v>
      </c>
      <c r="P33" s="35">
        <f>('Financial Statements'!P33/'Financial Statements'!$P55)</f>
        <v>0.58766863001768865</v>
      </c>
      <c r="Q33" s="35">
        <f>('Financial Statements'!Q33/'Financial Statements'!$Q55)</f>
        <v>0.6282530806476998</v>
      </c>
      <c r="R33" s="35">
        <f>('Financial Statements'!R33/'Financial Statements'!$R55)</f>
        <v>0.59400199983526603</v>
      </c>
      <c r="S33" s="35">
        <f>('Financial Statements'!S33/'Financial Statements'!$S55)</f>
        <v>0.60849558581319652</v>
      </c>
      <c r="T33" s="35">
        <f>('Financial Statements'!T33/'Financial Statements'!$T55)</f>
        <v>0.60352958893957631</v>
      </c>
    </row>
    <row r="34" spans="1:20">
      <c r="A34" t="s">
        <v>36</v>
      </c>
      <c r="B34" s="28">
        <f>('Financial Statements'!B34/'Financial Statements'!$B55)</f>
        <v>1.2038270087421718E-2</v>
      </c>
      <c r="C34" s="28">
        <f>('Financial Statements'!C34/'Financial Statements'!$C55)</f>
        <v>8.3887133674692225E-3</v>
      </c>
      <c r="D34" s="28">
        <f>('Financial Statements'!D34/'Financial Statements'!$D55)</f>
        <v>9.674433337065122E-3</v>
      </c>
      <c r="E34" s="28">
        <f>('Financial Statements'!E34/'Financial Statements'!$E55)</f>
        <v>8.0962470351455176E-3</v>
      </c>
      <c r="F34" s="28">
        <f>('Financial Statements'!F34/'Financial Statements'!$F55)</f>
        <v>8.0105650774065437E-3</v>
      </c>
      <c r="H34" t="s">
        <v>36</v>
      </c>
      <c r="I34" s="35">
        <f>('Financial Statements'!I34/'Financial Statements'!$I55)</f>
        <v>3.7143263080158567E-3</v>
      </c>
      <c r="J34" s="35">
        <f>('Financial Statements'!J34/'Financial Statements'!$J55)</f>
        <v>3.2164048889354313E-3</v>
      </c>
      <c r="K34" s="35">
        <f>('Financial Statements'!K34/'Financial Statements'!$K55)</f>
        <v>2.857993157541339E-3</v>
      </c>
      <c r="L34" s="35">
        <f>('Financial Statements'!L34/'Financial Statements'!$L55)</f>
        <v>2.5697736110231718E-3</v>
      </c>
      <c r="M34" s="35">
        <f>('Financial Statements'!M34/'Financial Statements'!$M55)</f>
        <v>1.8062221705202521E-3</v>
      </c>
      <c r="O34" t="s">
        <v>36</v>
      </c>
      <c r="P34" s="35">
        <f>('Financial Statements'!P34/'Financial Statements'!$P55)</f>
        <v>6.5071475593316297E-6</v>
      </c>
      <c r="Q34" s="35">
        <f>('Financial Statements'!Q34/'Financial Statements'!$Q55)</f>
        <v>6.6864379493414885E-6</v>
      </c>
      <c r="R34" s="35">
        <f>('Financial Statements'!R34/'Financial Statements'!$R55)</f>
        <v>6.1996664579445627E-6</v>
      </c>
      <c r="S34" s="35">
        <f>('Financial Statements'!S34/'Financial Statements'!$S55)</f>
        <v>6.5048435064749204E-6</v>
      </c>
      <c r="T34" s="35">
        <f>('Financial Statements'!T34/'Financial Statements'!$T55)</f>
        <v>6.5656082769340743E-6</v>
      </c>
    </row>
    <row r="35" spans="1:20">
      <c r="B35" s="26">
        <f>('Financial Statements'!B35/'Financial Statements'!$B55)</f>
        <v>0.21390440961400303</v>
      </c>
      <c r="C35" s="26">
        <f>('Financial Statements'!C35/'Financial Statements'!$C55)</f>
        <v>0.21488250398355382</v>
      </c>
      <c r="D35" s="26">
        <f>('Financial Statements'!D35/'Financial Statements'!$D55)</f>
        <v>0.25294515454609162</v>
      </c>
      <c r="E35" s="26">
        <f>('Financial Statements'!E35/'Financial Statements'!$E55)</f>
        <v>0.24065596257241184</v>
      </c>
      <c r="F35" s="26">
        <f>('Financial Statements'!F35/'Financial Statements'!$F55)</f>
        <v>0.28082605538311256</v>
      </c>
      <c r="I35" s="34">
        <f>('Financial Statements'!I35/'Financial Statements'!$I55)</f>
        <v>0.43558633739947195</v>
      </c>
      <c r="J35" s="34">
        <f>('Financial Statements'!J35/'Financial Statements'!$J55)</f>
        <v>0.39869412601507154</v>
      </c>
      <c r="K35" s="34">
        <f>('Financial Statements'!K35/'Financial Statements'!$K55)</f>
        <v>0.41068648405352959</v>
      </c>
      <c r="L35" s="34">
        <f>('Financial Statements'!L35/'Financial Statements'!$L55)</f>
        <v>0.35985018023348481</v>
      </c>
      <c r="M35" s="34">
        <f>('Financial Statements'!M35/'Financial Statements'!$M55)</f>
        <v>0.3590663732118245</v>
      </c>
      <c r="P35" s="34">
        <f>('Financial Statements'!P35/'Financial Statements'!$P55)</f>
        <v>0.587675137165248</v>
      </c>
      <c r="Q35" s="34">
        <f>('Financial Statements'!Q35/'Financial Statements'!$Q55)</f>
        <v>0.62825976708564901</v>
      </c>
      <c r="R35" s="34">
        <f>('Financial Statements'!R35/'Financial Statements'!$R55)</f>
        <v>0.5940081995017239</v>
      </c>
      <c r="S35" s="34">
        <f>('Financial Statements'!S35/'Financial Statements'!$S55)</f>
        <v>0.60850209065670291</v>
      </c>
      <c r="T35" s="34">
        <f>('Financial Statements'!T35/'Financial Statements'!$T55)</f>
        <v>0.60353615454785325</v>
      </c>
    </row>
    <row r="36" spans="1:20" ht="18.75">
      <c r="A36" s="3" t="s">
        <v>37</v>
      </c>
      <c r="B36" s="28"/>
      <c r="C36" s="28"/>
      <c r="D36" s="28"/>
      <c r="E36" s="28"/>
      <c r="F36" s="28"/>
      <c r="H36" s="3" t="s">
        <v>37</v>
      </c>
      <c r="I36" s="35"/>
      <c r="J36" s="35"/>
      <c r="K36" s="35"/>
      <c r="L36" s="35"/>
      <c r="M36" s="35"/>
      <c r="O36" s="3" t="s">
        <v>37</v>
      </c>
      <c r="P36" s="34"/>
      <c r="Q36" s="34"/>
      <c r="R36" s="34"/>
      <c r="S36" s="34"/>
      <c r="T36" s="34"/>
    </row>
    <row r="37" spans="1:20">
      <c r="A37" s="2" t="s">
        <v>38</v>
      </c>
      <c r="B37" s="28"/>
      <c r="C37" s="28"/>
      <c r="D37" s="28"/>
      <c r="E37" s="28"/>
      <c r="F37" s="28"/>
      <c r="H37" s="2" t="s">
        <v>38</v>
      </c>
      <c r="I37" s="35"/>
      <c r="J37" s="35"/>
      <c r="K37" s="35"/>
      <c r="L37" s="35"/>
      <c r="M37" s="35"/>
      <c r="O37" s="2" t="s">
        <v>38</v>
      </c>
      <c r="P37" s="34"/>
      <c r="Q37" s="34"/>
      <c r="R37" s="34"/>
      <c r="S37" s="34"/>
      <c r="T37" s="34"/>
    </row>
    <row r="38" spans="1:20">
      <c r="A38" t="s">
        <v>39</v>
      </c>
      <c r="B38" s="28"/>
      <c r="C38" s="28"/>
      <c r="D38" s="28"/>
      <c r="E38" s="28"/>
      <c r="F38" s="28"/>
      <c r="H38" t="s">
        <v>39</v>
      </c>
      <c r="I38" s="35"/>
      <c r="J38" s="35"/>
      <c r="K38" s="35"/>
      <c r="L38" s="35"/>
      <c r="M38" s="35"/>
      <c r="O38" t="s">
        <v>39</v>
      </c>
      <c r="P38" s="35"/>
      <c r="Q38" s="35"/>
      <c r="R38" s="35"/>
      <c r="S38" s="35"/>
      <c r="T38" s="35"/>
    </row>
    <row r="39" spans="1:20">
      <c r="A39" t="s">
        <v>40</v>
      </c>
      <c r="B39" s="28">
        <f>('Financial Statements'!B39/'Financial Statements'!$B55)</f>
        <v>0.29312829775520682</v>
      </c>
      <c r="C39" s="28">
        <f>('Financial Statements'!C39/'Financial Statements'!$C55)</f>
        <v>0.27904097103940861</v>
      </c>
      <c r="D39" s="28">
        <f>('Financial Statements'!D39/'Financial Statements'!$D55)</f>
        <v>0.26038233535304989</v>
      </c>
      <c r="E39" s="28">
        <f>('Financial Statements'!E39/'Financial Statements'!$E55)</f>
        <v>0.20215551554788061</v>
      </c>
      <c r="F39" s="28">
        <f>('Financial Statements'!F39/'Financial Statements'!$F55)</f>
        <v>0.1896090792830657</v>
      </c>
      <c r="H39" t="s">
        <v>40</v>
      </c>
      <c r="I39" s="35">
        <f>('Financial Statements'!I39/'Financial Statements'!$I55)</f>
        <v>0.1908904546966165</v>
      </c>
      <c r="J39" s="35">
        <f>('Financial Statements'!J39/'Financial Statements'!$J55)</f>
        <v>0.22314641918255715</v>
      </c>
      <c r="K39" s="35">
        <f>('Financial Statements'!K39/'Financial Statements'!$K55)</f>
        <v>0.16491751910452826</v>
      </c>
      <c r="L39" s="35">
        <f>('Financial Statements'!L39/'Financial Statements'!$L55)</f>
        <v>0.18767425663239573</v>
      </c>
      <c r="M39" s="35">
        <f>('Financial Statements'!M39/'Financial Statements'!$M55)</f>
        <v>0.14962457791631137</v>
      </c>
      <c r="O39" t="s">
        <v>40</v>
      </c>
      <c r="P39" s="35">
        <f>('Financial Statements'!P39/'Financial Statements'!$P55)</f>
        <v>5.7194031210448748E-2</v>
      </c>
      <c r="Q39" s="35">
        <f>('Financial Statements'!Q39/'Financial Statements'!$Q55)</f>
        <v>4.0068736582119228E-2</v>
      </c>
      <c r="R39" s="35">
        <f>('Financial Statements'!R39/'Financial Statements'!$R55)</f>
        <v>3.5947437456436269E-2</v>
      </c>
      <c r="S39" s="35">
        <f>('Financial Statements'!S39/'Financial Statements'!$S55)</f>
        <v>3.5438821079509138E-2</v>
      </c>
      <c r="T39" s="35">
        <f>('Financial Statements'!T39/'Financial Statements'!$T55)</f>
        <v>3.3795647904483535E-2</v>
      </c>
    </row>
    <row r="40" spans="1:20">
      <c r="A40" t="s">
        <v>41</v>
      </c>
      <c r="B40" s="28">
        <f>('Financial Statements'!B40/'Financial Statements'!$B55)</f>
        <v>3.6082114380797441E-2</v>
      </c>
      <c r="C40" s="28">
        <f>('Financial Statements'!C40/'Financial Statements'!$C55)</f>
        <v>5.3627181875915066E-2</v>
      </c>
      <c r="D40" s="28">
        <f>('Financial Statements'!D40/'Financial Statements'!$D55)</f>
        <v>6.4263213033224742E-2</v>
      </c>
      <c r="E40" s="28">
        <f>('Financial Statements'!E40/'Financial Statements'!$E55)</f>
        <v>5.7266496021685792E-2</v>
      </c>
      <c r="F40" s="28">
        <f>('Financial Statements'!F40/'Financial Statements'!$F55)</f>
        <v>6.4368890859665698E-2</v>
      </c>
      <c r="H40" t="s">
        <v>41</v>
      </c>
      <c r="I40" s="35">
        <f>('Financial Statements'!I40/'Financial Statements'!$I55)</f>
        <v>7.1975806136835216E-4</v>
      </c>
      <c r="J40" s="35">
        <f>('Financial Statements'!J40/'Financial Statements'!$J55)</f>
        <v>2.2367953999290077E-2</v>
      </c>
      <c r="K40" s="35">
        <f>('Financial Statements'!K40/'Financial Statements'!$K55)</f>
        <v>9.7840764033558045E-3</v>
      </c>
      <c r="L40" s="35">
        <f>('Financial Statements'!L40/'Financial Statements'!$L55)</f>
        <v>1.3329199571194956E-2</v>
      </c>
      <c r="M40" s="35">
        <f>('Financial Statements'!M40/'Financial Statements'!$M55)</f>
        <v>1.5513360746918049E-2</v>
      </c>
      <c r="O40" t="s">
        <v>41</v>
      </c>
      <c r="P40" s="35">
        <f>('Financial Statements'!P40/'Financial Statements'!$P55)</f>
        <v>4.1385458477349165E-3</v>
      </c>
      <c r="Q40" s="35">
        <f>('Financial Statements'!Q40/'Financial Statements'!$Q55)</f>
        <v>1.6843651535771928E-2</v>
      </c>
      <c r="R40" s="35">
        <f>('Financial Statements'!R40/'Financial Statements'!$R55)</f>
        <v>1.3844298033908633E-2</v>
      </c>
      <c r="S40" s="35">
        <f>('Financial Statements'!S40/'Financial Statements'!$S55)</f>
        <v>1.9848445819423809E-2</v>
      </c>
      <c r="T40" s="35">
        <f>('Financial Statements'!T40/'Financial Statements'!$T55)</f>
        <v>2.0871248011338807E-2</v>
      </c>
    </row>
    <row r="41" spans="1:20">
      <c r="A41" t="s">
        <v>42</v>
      </c>
      <c r="B41" s="28">
        <f>('Financial Statements'!B41/'Financial Statements'!$B55)</f>
        <v>6.4835049277995414E-3</v>
      </c>
      <c r="C41" s="28">
        <f>('Financial Statements'!C41/'Financial Statements'!$C55)</f>
        <v>8.3639130323104084E-3</v>
      </c>
      <c r="D41" s="28">
        <f>('Financial Statements'!D41/'Financial Statements'!$D55)</f>
        <v>9.4550770068146089E-3</v>
      </c>
      <c r="E41" s="28">
        <f>('Financial Statements'!E41/'Financial Statements'!$E55)</f>
        <v>9.7855506974807403E-3</v>
      </c>
      <c r="F41" s="28">
        <f>('Financial Statements'!F41/'Financial Statements'!$F55)</f>
        <v>7.9985154909483509E-3</v>
      </c>
      <c r="H41" t="s">
        <v>42</v>
      </c>
      <c r="I41" s="35">
        <f>('Financial Statements'!I41/'Financial Statements'!$I55)</f>
        <v>5.9953816825476626E-3</v>
      </c>
      <c r="J41" s="35">
        <f>('Financial Statements'!J41/'Financial Statements'!$J55)</f>
        <v>5.4876083411646787E-3</v>
      </c>
      <c r="K41" s="35">
        <f>('Financial Statements'!K41/'Financial Statements'!$K55)</f>
        <v>5.5696432919555613E-3</v>
      </c>
      <c r="L41" s="35">
        <f>('Financial Statements'!L41/'Financial Statements'!$L55)</f>
        <v>4.5500494523129055E-3</v>
      </c>
      <c r="M41" s="35">
        <f>('Financial Statements'!M41/'Financial Statements'!$M55)</f>
        <v>4.9730832389022241E-3</v>
      </c>
      <c r="O41" t="s">
        <v>42</v>
      </c>
      <c r="P41" s="35">
        <f>('Financial Statements'!P41/'Financial Statements'!$P55)</f>
        <v>9.1159714683270027E-3</v>
      </c>
      <c r="Q41" s="35">
        <f>('Financial Statements'!Q41/'Financial Statements'!$Q55)</f>
        <v>9.758084674992824E-3</v>
      </c>
      <c r="R41" s="35">
        <f>('Financial Statements'!R41/'Financial Statements'!$R55)</f>
        <v>9.3681388512726581E-3</v>
      </c>
      <c r="S41" s="35">
        <f>('Financial Statements'!S41/'Financial Statements'!$S55)</f>
        <v>9.4931686133494994E-3</v>
      </c>
      <c r="T41" s="35">
        <f>('Financial Statements'!T41/'Financial Statements'!$T55)</f>
        <v>8.8327948850628717E-3</v>
      </c>
    </row>
    <row r="42" spans="1:20">
      <c r="A42" t="s">
        <v>43</v>
      </c>
      <c r="B42" s="28">
        <f>('Financial Statements'!B42/'Financial Statements'!$B55)</f>
        <v>4.043685232330748E-2</v>
      </c>
      <c r="C42" s="28">
        <f>('Financial Statements'!C42/'Financial Statements'!$C55)</f>
        <v>2.4789706443747082E-2</v>
      </c>
      <c r="D42" s="28">
        <f>('Financial Statements'!D42/'Financial Statements'!$D55)</f>
        <v>3.3523290454176825E-2</v>
      </c>
      <c r="E42" s="28">
        <f>('Financial Statements'!E42/'Financial Statements'!$E55)</f>
        <v>3.3077365862022513E-2</v>
      </c>
      <c r="F42" s="28">
        <f>('Financial Statements'!F42/'Financial Statements'!$F55)</f>
        <v>3.4588739581124239E-2</v>
      </c>
      <c r="H42" t="s">
        <v>44</v>
      </c>
      <c r="I42" s="35">
        <f>('Financial Statements'!I42/'Financial Statements'!$I55)</f>
        <v>3.431419234870639E-2</v>
      </c>
      <c r="J42" s="35">
        <f>('Financial Statements'!J42/'Financial Statements'!$J55)</f>
        <v>3.731709672198702E-2</v>
      </c>
      <c r="K42" s="35">
        <f>('Financial Statements'!K42/'Financial Statements'!$K55)</f>
        <v>3.4433652500498055E-2</v>
      </c>
      <c r="L42" s="35">
        <f>('Financial Statements'!L42/'Financial Statements'!$L55)</f>
        <v>3.468102712344738E-2</v>
      </c>
      <c r="M42" s="35">
        <f>('Financial Statements'!M42/'Financial Statements'!$M55)</f>
        <v>4.036008113977916E-2</v>
      </c>
      <c r="O42" t="s">
        <v>45</v>
      </c>
      <c r="P42" s="35">
        <f>('Financial Statements'!P42/'Financial Statements'!$P55)</f>
        <v>4.5560878161253628E-2</v>
      </c>
      <c r="Q42" s="35">
        <f>('Financial Statements'!Q42/'Financial Statements'!$Q55)</f>
        <v>3.4925322774933466E-2</v>
      </c>
      <c r="R42" s="35">
        <f>('Financial Statements'!R42/'Financial Statements'!$R55)</f>
        <v>2.4996169491795627E-2</v>
      </c>
      <c r="S42" s="35">
        <f>('Financial Statements'!S42/'Financial Statements'!$S55)</f>
        <v>2.503454071901938E-2</v>
      </c>
      <c r="T42" s="35">
        <f>('Financial Statements'!T42/'Financial Statements'!$T55)</f>
        <v>2.5393310712077153E-2</v>
      </c>
    </row>
    <row r="43" spans="1:20">
      <c r="B43" s="26">
        <f>('Financial Statements'!B43/'Financial Statements'!$B55)</f>
        <v>0.37613076938711126</v>
      </c>
      <c r="C43" s="26">
        <f>('Financial Statements'!C43/'Financial Statements'!$C55)</f>
        <v>0.36582177239138114</v>
      </c>
      <c r="D43" s="26">
        <f>('Financial Statements'!D43/'Financial Statements'!$D55)</f>
        <v>0.36762391584726606</v>
      </c>
      <c r="E43" s="26">
        <f>('Financial Statements'!E43/'Financial Statements'!$E55)</f>
        <v>0.30228492812906965</v>
      </c>
      <c r="F43" s="26">
        <f>('Financial Statements'!F43/'Financial Statements'!$F55)</f>
        <v>0.296565225214804</v>
      </c>
      <c r="I43" s="34">
        <f>('Financial Statements'!I43/'Financial Statements'!$I55)</f>
        <v>0.23191978678923891</v>
      </c>
      <c r="J43" s="34">
        <f>('Financial Statements'!J43/'Financial Statements'!$J55)</f>
        <v>0.28831907824499892</v>
      </c>
      <c r="K43" s="34">
        <f>('Financial Statements'!K43/'Financial Statements'!$K55)</f>
        <v>0.21470489130033771</v>
      </c>
      <c r="L43" s="34">
        <f>('Financial Statements'!L43/'Financial Statements'!$L55)</f>
        <v>0.24023453277935097</v>
      </c>
      <c r="M43" s="34">
        <f>('Financial Statements'!M43/'Financial Statements'!$M55)</f>
        <v>0.2104711030419108</v>
      </c>
      <c r="P43" s="34">
        <f>('Financial Statements'!P43/'Financial Statements'!$P55)</f>
        <v>0.11600942668776427</v>
      </c>
      <c r="Q43" s="34">
        <f>('Financial Statements'!Q43/'Financial Statements'!$Q55)</f>
        <v>0.10159579556781745</v>
      </c>
      <c r="R43" s="34">
        <f>('Financial Statements'!R43/'Financial Statements'!$R55)</f>
        <v>8.4156043833413186E-2</v>
      </c>
      <c r="S43" s="34">
        <f>('Financial Statements'!S43/'Financial Statements'!$S55)</f>
        <v>8.981497623130183E-2</v>
      </c>
      <c r="T43" s="34">
        <f>('Financial Statements'!T43/'Financial Statements'!$T55)</f>
        <v>8.8893001512962352E-2</v>
      </c>
    </row>
    <row r="44" spans="1:20">
      <c r="A44" s="2" t="s">
        <v>46</v>
      </c>
      <c r="B44" s="28"/>
      <c r="C44" s="28"/>
      <c r="D44" s="28"/>
      <c r="E44" s="28"/>
      <c r="F44" s="28"/>
      <c r="H44" s="2" t="s">
        <v>46</v>
      </c>
      <c r="I44" s="35"/>
      <c r="J44" s="35"/>
      <c r="K44" s="35"/>
      <c r="L44" s="35"/>
      <c r="M44" s="35"/>
      <c r="O44" s="2" t="s">
        <v>46</v>
      </c>
      <c r="P44" s="35"/>
      <c r="Q44" s="35"/>
      <c r="R44" s="35"/>
      <c r="S44" s="35"/>
      <c r="T44" s="35"/>
    </row>
    <row r="45" spans="1:20">
      <c r="A45" t="s">
        <v>47</v>
      </c>
      <c r="B45" s="28"/>
      <c r="C45" s="28"/>
      <c r="D45" s="28"/>
      <c r="E45" s="28"/>
      <c r="F45" s="28"/>
      <c r="H45" t="s">
        <v>47</v>
      </c>
      <c r="I45" s="35"/>
      <c r="J45" s="35"/>
      <c r="K45" s="35"/>
      <c r="L45" s="35"/>
      <c r="M45" s="35"/>
      <c r="O45" t="s">
        <v>47</v>
      </c>
      <c r="P45" s="35"/>
      <c r="Q45" s="35"/>
      <c r="R45" s="35"/>
      <c r="S45" s="35"/>
      <c r="T45" s="35"/>
    </row>
    <row r="46" spans="1:20">
      <c r="A46" t="s">
        <v>48</v>
      </c>
      <c r="B46" s="28">
        <f>('Financial Statements'!B46/'Financial Statements'!$B55)</f>
        <v>0.16827686518957868</v>
      </c>
      <c r="C46" s="28">
        <f>('Financial Statements'!C46/'Financial Statements'!$C55)</f>
        <v>0.17481047672444261</v>
      </c>
      <c r="D46" s="28">
        <f>('Financial Statements'!D46/'Financial Statements'!$D55)</f>
        <v>0.1634477718038827</v>
      </c>
      <c r="E46" s="28">
        <f>('Financial Statements'!E46/'Financial Statements'!$E55)</f>
        <v>0.21549195151722983</v>
      </c>
      <c r="F46" s="28">
        <f>('Financial Statements'!F46/'Financial Statements'!$F55)</f>
        <v>0.19465544609175678</v>
      </c>
      <c r="H46" t="s">
        <v>48</v>
      </c>
      <c r="I46" s="35">
        <f>('Financial Statements'!I46/'Financial Statements'!$I55)</f>
        <v>3.5012092247690453E-2</v>
      </c>
      <c r="J46" s="35">
        <f>('Financial Statements'!J46/'Financial Statements'!$J55)</f>
        <v>3.2157248879018295E-2</v>
      </c>
      <c r="K46" s="35">
        <f>('Financial Statements'!K46/'Financial Statements'!$K55)</f>
        <v>2.5825239375373544E-3</v>
      </c>
      <c r="L46" s="35">
        <f>('Financial Statements'!L46/'Financial Statements'!$L55)</f>
        <v>4.1223360704952E-2</v>
      </c>
      <c r="M46" s="35">
        <f>('Financial Statements'!M46/'Financial Statements'!$M55)</f>
        <v>6.7734889377980292E-2</v>
      </c>
      <c r="O46" t="s">
        <v>48</v>
      </c>
      <c r="P46" s="35">
        <f>('Financial Statements'!P46/'Financial Statements'!$P55)</f>
        <v>5.6810651766744796E-2</v>
      </c>
      <c r="Q46" s="35">
        <f>('Financial Statements'!Q46/'Financial Statements'!$Q55)</f>
        <v>3.7599897954670065E-2</v>
      </c>
      <c r="R46" s="35">
        <f>('Financial Statements'!R46/'Financial Statements'!$R55)</f>
        <v>5.3531905697759168E-2</v>
      </c>
      <c r="S46" s="35">
        <f>('Financial Statements'!S46/'Financial Statements'!$S55)</f>
        <v>8.6765505595466377E-2</v>
      </c>
      <c r="T46" s="35">
        <f>('Financial Statements'!T46/'Financial Statements'!$T55)</f>
        <v>6.5899010275587311E-2</v>
      </c>
    </row>
    <row r="47" spans="1:20">
      <c r="A47" t="s">
        <v>49</v>
      </c>
      <c r="B47" s="28">
        <f>('Financial Statements'!B47/'Financial Statements'!$B55)</f>
        <v>0.14130099563377432</v>
      </c>
      <c r="C47" s="28">
        <f>('Financial Statements'!C47/'Financial Statements'!$C55)</f>
        <v>0.14954690673391102</v>
      </c>
      <c r="D47" s="28">
        <f>('Financial Statements'!D47/'Financial Statements'!$D55)</f>
        <v>0.14784252581987842</v>
      </c>
      <c r="E47" s="28">
        <f>('Financial Statements'!E47/'Financial Statements'!$E55)</f>
        <v>0.1819696023318759</v>
      </c>
      <c r="F47" s="28">
        <f>('Financial Statements'!F47/'Financial Statements'!$F55)</f>
        <v>0.14967032331450386</v>
      </c>
      <c r="G47" s="5"/>
      <c r="H47" t="s">
        <v>49</v>
      </c>
      <c r="I47" s="35">
        <f>('Financial Statements'!I47/'Financial Statements'!$I55)</f>
        <v>0.16438431021104055</v>
      </c>
      <c r="J47" s="35">
        <f>('Financial Statements'!J47/'Financial Statements'!$J55)</f>
        <v>0.1624876069811626</v>
      </c>
      <c r="K47" s="35">
        <f>('Financial Statements'!K47/'Financial Statements'!$K55)</f>
        <v>0.23953155475319679</v>
      </c>
      <c r="L47" s="35">
        <f>('Financial Statements'!L47/'Financial Statements'!$L55)</f>
        <v>0.23553492555953162</v>
      </c>
      <c r="M47" s="35">
        <f>('Financial Statements'!M47/'Financial Statements'!$M55)</f>
        <v>0.2356013764264637</v>
      </c>
      <c r="O47" t="s">
        <v>49</v>
      </c>
      <c r="P47" s="35">
        <f>('Financial Statements'!P47/'Financial Statements'!$P55)</f>
        <v>9.2693232458085847E-2</v>
      </c>
      <c r="Q47" s="35">
        <f>('Financial Statements'!Q47/'Financial Statements'!$Q55)</f>
        <v>9.7999520633833159E-2</v>
      </c>
      <c r="R47" s="35">
        <f>('Financial Statements'!R47/'Financial Statements'!$R55)</f>
        <v>0.14640689473763455</v>
      </c>
      <c r="S47" s="35">
        <f>('Financial Statements'!S47/'Financial Statements'!$S55)</f>
        <v>8.9193546848316596E-2</v>
      </c>
      <c r="T47" s="35">
        <f>('Financial Statements'!T47/'Financial Statements'!$T55)</f>
        <v>9.9951947954423193E-2</v>
      </c>
    </row>
    <row r="48" spans="1:20">
      <c r="A48" t="s">
        <v>50</v>
      </c>
      <c r="B48" s="28">
        <f>('Financial Statements'!B48/'Financial Statements'!$B55)</f>
        <v>2.1358363650663065E-3</v>
      </c>
      <c r="C48" s="28">
        <f>('Financial Statements'!C48/'Financial Statements'!$C55)</f>
        <v>2.0097128741196988E-3</v>
      </c>
      <c r="D48" s="28">
        <f>('Financial Statements'!D48/'Financial Statements'!$D55)</f>
        <v>7.8649711605588216E-3</v>
      </c>
      <c r="E48" s="28">
        <f>('Financial Statements'!E48/'Financial Statements'!$E55)</f>
        <v>7.2813968393936803E-3</v>
      </c>
      <c r="F48" s="28">
        <f>('Financial Statements'!F48/'Financial Statements'!$F55)</f>
        <v>7.3695270778306888E-3</v>
      </c>
      <c r="H48" t="s">
        <v>51</v>
      </c>
      <c r="I48" s="35">
        <f>('Financial Statements'!I48/'Financial Statements'!$I55)</f>
        <v>0</v>
      </c>
      <c r="J48" s="35">
        <f>('Financial Statements'!J48/'Financial Statements'!$J55)</f>
        <v>0</v>
      </c>
      <c r="K48" s="35">
        <f>('Financial Statements'!K48/'Financial Statements'!$K55)</f>
        <v>0</v>
      </c>
      <c r="L48" s="35">
        <f>('Financial Statements'!L48/'Financial Statements'!$L55)</f>
        <v>0</v>
      </c>
      <c r="M48" s="35">
        <f>('Financial Statements'!M48/'Financial Statements'!$M55)</f>
        <v>8.4421931006259977E-3</v>
      </c>
      <c r="O48" t="s">
        <v>51</v>
      </c>
      <c r="P48" s="35">
        <f>('Financial Statements'!P48/'Financial Statements'!$P55)</f>
        <v>1.1523073802983095E-3</v>
      </c>
      <c r="Q48" s="35">
        <f>('Financial Statements'!Q48/'Financial Statements'!$Q55)</f>
        <v>8.7540902998301646E-4</v>
      </c>
      <c r="R48" s="35">
        <f>('Financial Statements'!R48/'Financial Statements'!$R55)</f>
        <v>2.4005994191798195E-3</v>
      </c>
      <c r="S48" s="35">
        <f>('Financial Statements'!S48/'Financial Statements'!$S55)</f>
        <v>2.526481217914859E-3</v>
      </c>
      <c r="T48" s="35">
        <f>('Financial Statements'!T48/'Financial Statements'!$T55)</f>
        <v>2.9840689618665368E-3</v>
      </c>
    </row>
    <row r="49" spans="1:20">
      <c r="A49" t="s">
        <v>52</v>
      </c>
      <c r="B49" s="28">
        <f>('Financial Statements'!B49/'Financial Statements'!$B55)</f>
        <v>0.13916515926870801</v>
      </c>
      <c r="C49" s="28">
        <f>('Financial Statements'!C49/'Financial Statements'!$C55)</f>
        <v>0.1475371938597913</v>
      </c>
      <c r="D49" s="28">
        <f>('Financial Statements'!D49/'Financial Statements'!$D55)</f>
        <v>0.1399775546593196</v>
      </c>
      <c r="E49" s="28">
        <f>('Financial Statements'!E49/'Financial Statements'!$E55)</f>
        <v>0.17468820549248223</v>
      </c>
      <c r="F49" s="28">
        <f>('Financial Statements'!F49/'Financial Statements'!$F55)</f>
        <v>0.14230079623667316</v>
      </c>
      <c r="H49" t="s">
        <v>53</v>
      </c>
      <c r="I49" s="35">
        <f>('Financial Statements'!I49/'Financial Statements'!$I55)</f>
        <v>0</v>
      </c>
      <c r="J49" s="35">
        <f>('Financial Statements'!J49/'Financial Statements'!$J55)</f>
        <v>0</v>
      </c>
      <c r="K49" s="35">
        <f>('Financial Statements'!K49/'Financial Statements'!$K55)</f>
        <v>0</v>
      </c>
      <c r="L49" s="35">
        <f>('Financial Statements'!L49/'Financial Statements'!$L55)</f>
        <v>0</v>
      </c>
      <c r="M49" s="35">
        <f>('Financial Statements'!M49/'Financial Statements'!$M55)</f>
        <v>0.2271591833258377</v>
      </c>
      <c r="O49" t="s">
        <v>53</v>
      </c>
      <c r="P49" s="35">
        <f>('Financial Statements'!P49/'Financial Statements'!$P55)</f>
        <v>9.1540925077787536E-2</v>
      </c>
      <c r="Q49" s="35">
        <f>('Financial Statements'!Q49/'Financial Statements'!$Q55)</f>
        <v>9.712411160385015E-2</v>
      </c>
      <c r="R49" s="35">
        <f>('Financial Statements'!R49/'Financial Statements'!$R55)</f>
        <v>0.14400629531845471</v>
      </c>
      <c r="S49" s="35">
        <f>('Financial Statements'!S49/'Financial Statements'!$S55)</f>
        <v>8.6667065630401718E-2</v>
      </c>
      <c r="T49" s="35">
        <f>('Financial Statements'!T49/'Financial Statements'!$T55)</f>
        <v>9.6967878992556655E-2</v>
      </c>
    </row>
    <row r="50" spans="1:20">
      <c r="A50" t="s">
        <v>54</v>
      </c>
      <c r="B50" s="28">
        <f>('Financial Statements'!B50/'Financial Statements'!$B55)</f>
        <v>7.4893893027912564E-2</v>
      </c>
      <c r="C50" s="28">
        <f>('Financial Statements'!C50/'Financial Statements'!$C55)</f>
        <v>8.0594003456103847E-2</v>
      </c>
      <c r="D50" s="28">
        <f>('Financial Statements'!D50/'Financial Statements'!$D55)</f>
        <v>4.6229574148355872E-2</v>
      </c>
      <c r="E50" s="28">
        <f>('Financial Statements'!E50/'Financial Statements'!$E55)</f>
        <v>3.2365392544692249E-2</v>
      </c>
      <c r="F50" s="28">
        <f>('Financial Statements'!F50/'Financial Statements'!$F55)</f>
        <v>3.6907080015680528E-2</v>
      </c>
      <c r="H50" t="s">
        <v>54</v>
      </c>
      <c r="I50" s="35">
        <f>('Financial Statements'!I50/'Financial Statements'!$I55)</f>
        <v>9.5960455461652203E-2</v>
      </c>
      <c r="J50" s="35">
        <f>('Financial Statements'!J50/'Financial Statements'!$J55)</f>
        <v>9.004709687158724E-2</v>
      </c>
      <c r="K50" s="35">
        <f>('Financial Statements'!K50/'Financial Statements'!$K55)</f>
        <v>9.9502187766707079E-2</v>
      </c>
      <c r="L50" s="35">
        <f>('Financial Statements'!L50/'Financial Statements'!$L55)</f>
        <v>9.4566358890608868E-2</v>
      </c>
      <c r="M50" s="35">
        <f>('Financial Statements'!M50/'Financial Statements'!$M55)</f>
        <v>8.745999877438633E-2</v>
      </c>
      <c r="O50" t="s">
        <v>54</v>
      </c>
      <c r="P50" s="35">
        <f>('Financial Statements'!P50/'Financial Statements'!$P55)</f>
        <v>4.1391965624908503E-2</v>
      </c>
      <c r="Q50" s="35">
        <f>('Financial Statements'!Q50/'Financial Statements'!$Q55)</f>
        <v>3.7669848382447788E-2</v>
      </c>
      <c r="R50" s="35">
        <f>('Financial Statements'!R50/'Financial Statements'!$R55)</f>
        <v>2.2324556081739944E-2</v>
      </c>
      <c r="S50" s="35">
        <f>('Financial Statements'!S50/'Financial Statements'!$S55)</f>
        <v>2.0083921154358201E-2</v>
      </c>
      <c r="T50" s="35">
        <f>('Financial Statements'!T50/'Financial Statements'!$T5)</f>
        <v>8.772863338693998E-2</v>
      </c>
    </row>
    <row r="51" spans="1:20">
      <c r="A51" t="s">
        <v>55</v>
      </c>
      <c r="B51" s="28">
        <f>('Financial Statements'!B51/'Financial Statements'!$B55)</f>
        <v>2.3518942844948175E-2</v>
      </c>
      <c r="C51" s="28">
        <f>('Financial Statements'!C51/'Financial Statements'!$C55)</f>
        <v>1.0852803810748643E-2</v>
      </c>
      <c r="D51" s="28">
        <f>('Financial Statements'!D51/'Financial Statements'!$D55)</f>
        <v>2.1055477127324064E-2</v>
      </c>
      <c r="E51" s="28">
        <f>('Financial Statements'!E51/'Financial Statements'!$E55)</f>
        <v>2.280519119994448E-2</v>
      </c>
      <c r="F51" s="28">
        <f>('Financial Statements'!F51/'Financial Statements'!$F55)</f>
        <v>3.2202118156638197E-2</v>
      </c>
      <c r="H51" t="s">
        <v>55</v>
      </c>
      <c r="I51" s="35">
        <f>('Financial Statements'!I51/'Financial Statements'!$I55)</f>
        <v>1.4053237115784248E-2</v>
      </c>
      <c r="J51" s="35">
        <f>('Financial Statements'!J51/'Financial Statements'!$J55)</f>
        <v>8.8481734492236435E-3</v>
      </c>
      <c r="K51" s="35">
        <f>('Financial Statements'!K51/'Financial Statements'!$K55)</f>
        <v>1.3502910873409596E-2</v>
      </c>
      <c r="L51" s="35">
        <f>('Financial Statements'!L51/'Financial Statements'!$L55)</f>
        <v>1.265018547346496E-2</v>
      </c>
      <c r="M51" s="35">
        <f>('Financial Statements'!M51/'Financial Statements'!$M55)</f>
        <v>2.3148518409652021E-2</v>
      </c>
      <c r="O51" t="s">
        <v>55</v>
      </c>
      <c r="P51" s="35">
        <f>('Financial Statements'!P51/'Financial Statements'!$P55)</f>
        <v>9.6729832994057893E-2</v>
      </c>
      <c r="Q51" s="35">
        <f>('Financial Statements'!Q51/'Financial Statements'!$Q55)</f>
        <v>8.8833957229428148E-2</v>
      </c>
      <c r="R51" s="35">
        <f>('Financial Statements'!R51/'Financial Statements'!$R55)</f>
        <v>9.0561184951106766E-2</v>
      </c>
      <c r="S51" s="35">
        <f>('Financial Statements'!S51/'Financial Statements'!$S55)</f>
        <v>9.7634665438552204E-2</v>
      </c>
      <c r="T51" s="35">
        <f>('Financial Statements'!T51/'Financial Statements'!$T55)</f>
        <v>9.5655578038204458E-2</v>
      </c>
    </row>
    <row r="52" spans="1:20">
      <c r="A52" t="s">
        <v>56</v>
      </c>
      <c r="B52" s="28">
        <f>('Financial Statements'!B52/'Financial Statements'!$B55)</f>
        <v>1.7991571531961108E-3</v>
      </c>
      <c r="C52" s="28">
        <f>('Financial Statements'!C52/'Financial Statements'!$C55)</f>
        <v>2.2258300805036591E-3</v>
      </c>
      <c r="D52" s="28">
        <f>('Financial Statements'!D52/'Financial Statements'!$D55)</f>
        <v>7.1268052525373876E-4</v>
      </c>
      <c r="E52" s="28">
        <f>('Financial Statements'!E52/'Financial Statements'!$E55)</f>
        <v>1.4223136683363749E-3</v>
      </c>
      <c r="F52" s="28">
        <f>('Financial Statements'!F52/'Financial Statements'!$F55)</f>
        <v>4.2302081525895366E-3</v>
      </c>
      <c r="H52" t="s">
        <v>56</v>
      </c>
      <c r="I52" s="35">
        <f>('Financial Statements'!I52/'Financial Statements'!$I55)</f>
        <v>1.5695721889232201E-2</v>
      </c>
      <c r="J52" s="35">
        <f>('Financial Statements'!J52/'Financial Statements'!$J55)</f>
        <v>1.6753865465875508E-2</v>
      </c>
      <c r="K52" s="35">
        <f>('Financial Statements'!K52/'Financial Statements'!$K55)</f>
        <v>1.3386082409568621E-2</v>
      </c>
      <c r="L52" s="35">
        <f>('Financial Statements'!L52/'Financial Statements'!$L55)</f>
        <v>1.3790972824152816E-2</v>
      </c>
      <c r="M52" s="35">
        <f>('Financial Statements'!M52/'Financial Statements'!$M55)</f>
        <v>1.493794551835668E-2</v>
      </c>
      <c r="O52" t="s">
        <v>56</v>
      </c>
      <c r="P52" s="35">
        <f>('Financial Statements'!P52/'Financial Statements'!$P55)</f>
        <v>8.1057368097407663E-3</v>
      </c>
      <c r="Q52" s="35">
        <f>('Financial Statements'!Q52/'Financial Statements'!$Q55)</f>
        <v>7.8966832181722978E-3</v>
      </c>
      <c r="R52" s="35">
        <f>('Financial Statements'!R52/'Financial Statements'!$R55)</f>
        <v>8.8447098688947678E-3</v>
      </c>
      <c r="S52" s="35">
        <f>('Financial Statements'!S52/'Financial Statements'!$S55)</f>
        <v>7.8396373940035746E-3</v>
      </c>
      <c r="T52" s="35">
        <f>('Financial Statements'!T52/'Financial Statements'!$T55)</f>
        <v>9.58291563070259E-3</v>
      </c>
    </row>
    <row r="53" spans="1:20">
      <c r="A53" t="s">
        <v>57</v>
      </c>
      <c r="B53" s="28">
        <f>('Financial Statements'!B53/'Financial Statements'!$B55)</f>
        <v>1.7496714947584969E-4</v>
      </c>
      <c r="C53" s="28">
        <f>('Financial Statements'!C53/'Financial Statements'!$C55)</f>
        <v>1.2657028193552443E-3</v>
      </c>
      <c r="D53" s="28">
        <f>('Financial Statements'!D53/'Financial Statements'!$D55)</f>
        <v>1.4290018194742911E-4</v>
      </c>
      <c r="E53" s="28">
        <f>('Financial Statements'!E53/'Financial Statements'!$E55)</f>
        <v>3.0046580364396433E-3</v>
      </c>
      <c r="F53" s="28">
        <f>('Financial Statements'!F53/'Financial Statements'!$F55)</f>
        <v>4.9435436709145478E-3</v>
      </c>
      <c r="H53" t="s">
        <v>57</v>
      </c>
      <c r="I53" s="35">
        <f>('Financial Statements'!I53/'Financial Statements'!$I55)</f>
        <v>7.3880588858894636E-3</v>
      </c>
      <c r="J53" s="35">
        <f>('Financial Statements'!J53/'Financial Statements'!$J55)</f>
        <v>2.6928040930622216E-3</v>
      </c>
      <c r="K53" s="35">
        <f>('Financial Statements'!K53/'Financial Statements'!$K55)</f>
        <v>6.1033649057132804E-3</v>
      </c>
      <c r="L53" s="35">
        <f>('Financial Statements'!L53/'Financial Statements'!$L55)</f>
        <v>2.1494835344539613E-3</v>
      </c>
      <c r="M53" s="35">
        <f>('Financial Statements'!M53/'Financial Statements'!$M55)</f>
        <v>1.5797952394257064E-3</v>
      </c>
      <c r="O53" t="s">
        <v>57</v>
      </c>
      <c r="P53" s="35">
        <f>('Financial Statements'!P53/'Financial Statements'!$P55)</f>
        <v>5.8401649345001373E-4</v>
      </c>
      <c r="Q53" s="35">
        <f>('Financial Statements'!Q53/'Financial Statements'!$Q55)</f>
        <v>1.4452992798191986E-4</v>
      </c>
      <c r="R53" s="35">
        <f>('Financial Statements'!R53/'Financial Statements'!$R55)</f>
        <v>1.6650532772765394E-4</v>
      </c>
      <c r="S53" s="35">
        <f>('Financial Statements'!S53/'Financial Statements'!$S55)</f>
        <v>1.6565668129822799E-4</v>
      </c>
      <c r="T53" s="35">
        <f>('Financial Statements'!T53/'Financial Statements'!$T55)</f>
        <v>1.5059863985217534E-4</v>
      </c>
    </row>
    <row r="54" spans="1:20">
      <c r="B54" s="26">
        <f>('Financial Statements'!B54/'Financial Statements'!$B55)</f>
        <v>0.40996482099888554</v>
      </c>
      <c r="C54" s="26">
        <f>('Financial Statements'!C54/'Financial Statements'!$C55)</f>
        <v>0.41929572362506501</v>
      </c>
      <c r="D54" s="26">
        <f>('Financial Statements'!D54/'Financial Statements'!$D55)</f>
        <v>0.37943092960664215</v>
      </c>
      <c r="E54" s="26">
        <f>('Financial Statements'!E54/'Financial Statements'!$E55)</f>
        <v>0.45705910929851856</v>
      </c>
      <c r="F54" s="26">
        <f>('Financial Statements'!F54/'Financial Statements'!$F55)</f>
        <v>0.42260871940208333</v>
      </c>
      <c r="I54" s="34">
        <f>('Financial Statements'!I54/'Financial Statements'!$I55)</f>
        <v>0.33249387581128914</v>
      </c>
      <c r="J54" s="34">
        <f>('Financial Statements'!J54/'Financial Statements'!$J55)</f>
        <v>0.31298679573992955</v>
      </c>
      <c r="K54" s="34">
        <f>('Financial Statements'!K54/'Financial Statements'!$K55)</f>
        <v>0.37460862464613276</v>
      </c>
      <c r="L54" s="34">
        <f>('Financial Statements'!L54/'Financial Statements'!$L55)</f>
        <v>0.39991528698716422</v>
      </c>
      <c r="M54" s="34">
        <f>('Financial Statements'!M54/'Financial Statements'!$M55)</f>
        <v>0.43046252374626476</v>
      </c>
      <c r="P54" s="34">
        <f>('Financial Statements'!P54/'Financial Statements'!$P55)</f>
        <v>0.2963154361469878</v>
      </c>
      <c r="Q54" s="34">
        <f>('Financial Statements'!Q54/'Financial Statements'!$Q55)</f>
        <v>0.27014443734653343</v>
      </c>
      <c r="R54" s="34">
        <f>('Financial Statements'!R54/'Financial Statements'!$R55)</f>
        <v>0.32183575666486286</v>
      </c>
      <c r="S54" s="34">
        <f>('Financial Statements'!S54/'Financial Statements'!$S55)</f>
        <v>0.30168293311199518</v>
      </c>
      <c r="T54" s="34">
        <f>('Financial Statements'!T54/'Financial Statements'!$T55)</f>
        <v>0.30757084393918438</v>
      </c>
    </row>
    <row r="55" spans="1:20" ht="18.75">
      <c r="A55" s="6" t="s">
        <v>58</v>
      </c>
      <c r="B55" s="25">
        <f>('Financial Statements'!B55/'Financial Statements'!$B55)</f>
        <v>1</v>
      </c>
      <c r="C55" s="25">
        <f>('Financial Statements'!C55/'Financial Statements'!$C55)</f>
        <v>1</v>
      </c>
      <c r="D55" s="25">
        <f>('Financial Statements'!D55/'Financial Statements'!$D55)</f>
        <v>1</v>
      </c>
      <c r="E55" s="25">
        <f>('Financial Statements'!E55/'Financial Statements'!$E55)</f>
        <v>1</v>
      </c>
      <c r="F55" s="25">
        <f>('Financial Statements'!F55/'Financial Statements'!$F55)</f>
        <v>1</v>
      </c>
      <c r="G55" s="8"/>
      <c r="H55" s="6" t="s">
        <v>58</v>
      </c>
      <c r="I55" s="33">
        <f>('Financial Statements'!I55/'Financial Statements'!$I55)</f>
        <v>1</v>
      </c>
      <c r="J55" s="33">
        <f>('Financial Statements'!J55/'Financial Statements'!$J55)</f>
        <v>1</v>
      </c>
      <c r="K55" s="33">
        <f>('Financial Statements'!K55/'Financial Statements'!$K55)</f>
        <v>1</v>
      </c>
      <c r="L55" s="33">
        <f>('Financial Statements'!L55/'Financial Statements'!$L55)</f>
        <v>1</v>
      </c>
      <c r="M55" s="33">
        <f>('Financial Statements'!M55/'Financial Statements'!$M55)</f>
        <v>1</v>
      </c>
      <c r="N55" s="8"/>
      <c r="O55" s="6" t="s">
        <v>58</v>
      </c>
      <c r="P55" s="33">
        <f>('Financial Statements'!P55/'Financial Statements'!$P55)</f>
        <v>1</v>
      </c>
      <c r="Q55" s="33">
        <f>('Financial Statements'!Q55/'Financial Statements'!$Q55)</f>
        <v>1</v>
      </c>
      <c r="R55" s="33">
        <f>('Financial Statements'!R55/'Financial Statements'!$R55)</f>
        <v>1</v>
      </c>
      <c r="S55" s="33">
        <f>('Financial Statements'!S55/'Financial Statements'!$S55)</f>
        <v>1</v>
      </c>
      <c r="T55" s="33">
        <f>('Financial Statements'!T55/'Financial Statements'!$T55)</f>
        <v>1</v>
      </c>
    </row>
    <row r="63" spans="1:20" s="2" customFormat="1" ht="18.75">
      <c r="A63" s="14" t="s">
        <v>59</v>
      </c>
      <c r="B63" s="14">
        <v>2019</v>
      </c>
      <c r="C63" s="14">
        <v>2020</v>
      </c>
      <c r="D63" s="14">
        <v>2021</v>
      </c>
      <c r="E63" s="14">
        <v>2022</v>
      </c>
      <c r="F63" s="14">
        <v>2023</v>
      </c>
      <c r="G63" s="15"/>
      <c r="H63" s="14" t="s">
        <v>59</v>
      </c>
      <c r="I63" s="14">
        <v>2019</v>
      </c>
      <c r="J63" s="14">
        <v>2020</v>
      </c>
      <c r="K63" s="14">
        <v>2021</v>
      </c>
      <c r="L63" s="14">
        <v>2022</v>
      </c>
      <c r="M63" s="14">
        <v>2023</v>
      </c>
      <c r="N63" s="15"/>
      <c r="O63" s="14" t="s">
        <v>59</v>
      </c>
      <c r="P63" s="14">
        <v>2019</v>
      </c>
      <c r="Q63" s="14">
        <v>2020</v>
      </c>
      <c r="R63" s="14">
        <v>2021</v>
      </c>
      <c r="S63" s="14">
        <v>2022</v>
      </c>
      <c r="T63" s="14">
        <v>2023</v>
      </c>
    </row>
    <row r="64" spans="1:20">
      <c r="A64" s="2" t="s">
        <v>60</v>
      </c>
      <c r="B64" s="28">
        <f>('Financial Statements'!B64/'Financial Statements'!$B69)</f>
        <v>0.9746268899474837</v>
      </c>
      <c r="C64" s="28">
        <f>('Financial Statements'!C64/'Financial Statements'!$C69)</f>
        <v>0.98263395820314414</v>
      </c>
      <c r="D64" s="28">
        <f>('Financial Statements'!D64/'Financial Statements'!$D69)</f>
        <v>0.98882263727588127</v>
      </c>
      <c r="E64" s="28">
        <f>('Financial Statements'!E64/'Financial Statements'!$E69)</f>
        <v>0.98613754958600675</v>
      </c>
      <c r="F64" s="28">
        <f>('Financial Statements'!F64/'Financial Statements'!$F69)</f>
        <v>0.98900449955249692</v>
      </c>
      <c r="H64" s="2" t="s">
        <v>60</v>
      </c>
      <c r="I64" s="28">
        <f>('Financial Statements'!I64/'Financial Statements'!$I69)</f>
        <v>0.9894426006370034</v>
      </c>
      <c r="J64" s="28">
        <f>('Financial Statements'!J64/'Financial Statements'!$J69)</f>
        <v>0.98778116699562013</v>
      </c>
      <c r="K64" s="28">
        <f>('Financial Statements'!K64/'Financial Statements'!$K69)</f>
        <v>0.99410893550261625</v>
      </c>
      <c r="L64" s="28">
        <f>('Financial Statements'!L64/'Financial Statements'!$L69)</f>
        <v>0.981042815801067</v>
      </c>
      <c r="M64" s="28">
        <f>('Financial Statements'!M64/'Financial Statements'!$M69)</f>
        <v>0.9838710816091325</v>
      </c>
      <c r="O64" s="2" t="s">
        <v>60</v>
      </c>
      <c r="P64" s="28">
        <f>('Financial Statements'!P64/'Financial Statements'!$P69)</f>
        <v>0.97027576119906411</v>
      </c>
      <c r="Q64" s="28">
        <f>('Financial Statements'!Q64/'Financial Statements'!$Q69)</f>
        <v>0.97510730183399552</v>
      </c>
      <c r="R64" s="28">
        <f>('Financial Statements'!R64/'Financial Statements'!$R69)</f>
        <v>0.98189350478497395</v>
      </c>
      <c r="S64" s="28">
        <f>('Financial Statements'!S64/'Financial Statements'!$S69)</f>
        <v>0.98385480889755439</v>
      </c>
      <c r="T64" s="28">
        <f>('Financial Statements'!T64/'Financial Statements'!$T69)</f>
        <v>0.98234783547001303</v>
      </c>
    </row>
    <row r="65" spans="1:20">
      <c r="A65" t="s">
        <v>61</v>
      </c>
      <c r="B65" s="28">
        <f>('Financial Statements'!B65/'Financial Statements'!$B69)</f>
        <v>0.9746268899474837</v>
      </c>
      <c r="C65" s="28">
        <f>('Financial Statements'!C65/'Financial Statements'!$C69)</f>
        <v>0.98263395820314414</v>
      </c>
      <c r="D65" s="28">
        <f>('Financial Statements'!D65/'Financial Statements'!$D69)</f>
        <v>0.98882263727588127</v>
      </c>
      <c r="E65" s="28">
        <f>('Financial Statements'!E65/'Financial Statements'!$E69)</f>
        <v>0.98613754958600675</v>
      </c>
      <c r="F65" s="28">
        <f>('Financial Statements'!F65/'Financial Statements'!$F69)</f>
        <v>0.98900449955249692</v>
      </c>
      <c r="H65" t="s">
        <v>61</v>
      </c>
      <c r="I65" s="28">
        <f>('Financial Statements'!I65/'Financial Statements'!$I69)</f>
        <v>0.9894426006370034</v>
      </c>
      <c r="J65" s="28">
        <f>('Financial Statements'!J65/'Financial Statements'!$J69)</f>
        <v>0.98778116699562013</v>
      </c>
      <c r="K65" s="28">
        <f>('Financial Statements'!K65/'Financial Statements'!$K69)</f>
        <v>0.99410893550261625</v>
      </c>
      <c r="L65" s="28">
        <f>('Financial Statements'!L65/'Financial Statements'!$L69)</f>
        <v>0.981042815801067</v>
      </c>
      <c r="M65" s="28">
        <f>('Financial Statements'!M65/'Financial Statements'!$M69)</f>
        <v>0.9838710816091325</v>
      </c>
      <c r="O65" t="s">
        <v>61</v>
      </c>
      <c r="P65" s="28">
        <f>('Financial Statements'!P65/'Financial Statements'!$P69)</f>
        <v>0.97027576119906411</v>
      </c>
      <c r="Q65" s="28">
        <f>('Financial Statements'!Q65/'Financial Statements'!$Q69)</f>
        <v>0.97510730183399552</v>
      </c>
      <c r="R65" s="28">
        <f>('Financial Statements'!R65/'Financial Statements'!$R69)</f>
        <v>0.98189350478497395</v>
      </c>
      <c r="S65" s="28">
        <f>('Financial Statements'!S65/'Financial Statements'!$S69)</f>
        <v>0.98385480889755439</v>
      </c>
      <c r="T65" s="28">
        <f>('Financial Statements'!T65/'Financial Statements'!$T69)</f>
        <v>0.98234783547001303</v>
      </c>
    </row>
    <row r="66" spans="1:20">
      <c r="A66" t="s">
        <v>62</v>
      </c>
      <c r="B66" s="28">
        <f>('Financial Statements'!B66/'Financial Statements'!$B69)</f>
        <v>1.7521031839808802E-2</v>
      </c>
      <c r="C66" s="28">
        <f>('Financial Statements'!C66/'Financial Statements'!$C69)</f>
        <v>1.3871355798791082E-2</v>
      </c>
      <c r="D66" s="28">
        <f>('Financial Statements'!D66/'Financial Statements'!$D69)</f>
        <v>6.4678243507299395E-3</v>
      </c>
      <c r="E66" s="28">
        <f>('Financial Statements'!E66/'Financial Statements'!$E69)</f>
        <v>1.0820731609914539E-2</v>
      </c>
      <c r="F66" s="28">
        <f>('Financial Statements'!F66/'Financial Statements'!$F69)</f>
        <v>8.5080094214063182E-3</v>
      </c>
      <c r="H66" t="s">
        <v>62</v>
      </c>
      <c r="I66" s="28">
        <f>('Financial Statements'!I66/'Financial Statements'!$I69)</f>
        <v>5.0046201970239948E-3</v>
      </c>
      <c r="J66" s="28">
        <f>('Financial Statements'!J66/'Financial Statements'!$J69)</f>
        <v>9.2023637588354162E-3</v>
      </c>
      <c r="K66" s="28">
        <f>('Financial Statements'!K66/'Financial Statements'!$K69)</f>
        <v>4.0795392088317436E-3</v>
      </c>
      <c r="L66" s="28">
        <f>('Financial Statements'!L66/'Financial Statements'!$L69)</f>
        <v>1.7741159554166965E-2</v>
      </c>
      <c r="M66" s="28">
        <f>('Financial Statements'!M66/'Financial Statements'!$M69)</f>
        <v>1.4634012894662995E-2</v>
      </c>
      <c r="O66" t="s">
        <v>62</v>
      </c>
      <c r="P66" s="28">
        <f>('Financial Statements'!P66/'Financial Statements'!$P69)</f>
        <v>4.1403308260824466E-3</v>
      </c>
      <c r="Q66" s="28">
        <f>('Financial Statements'!Q66/'Financial Statements'!$Q69)</f>
        <v>4.6582932824285623E-3</v>
      </c>
      <c r="R66" s="28">
        <f>('Financial Statements'!R66/'Financial Statements'!$R69)</f>
        <v>5.284267577427163E-3</v>
      </c>
      <c r="S66" s="28">
        <f>('Financial Statements'!S66/'Financial Statements'!$S69)</f>
        <v>0</v>
      </c>
      <c r="T66" s="28">
        <f>('Financial Statements'!T66/'Financial Statements'!$T69)</f>
        <v>6.7898562282120807E-3</v>
      </c>
    </row>
    <row r="67" spans="1:20">
      <c r="A67" t="s">
        <v>63</v>
      </c>
      <c r="B67" s="28">
        <f>('Financial Statements'!B67/'Financial Statements'!$B69)</f>
        <v>0.99214792178729261</v>
      </c>
      <c r="C67" s="28">
        <f>('Financial Statements'!C67/'Financial Statements'!$C69)</f>
        <v>0.99650531400193521</v>
      </c>
      <c r="D67" s="28">
        <f>('Financial Statements'!D67/'Financial Statements'!$D69)</f>
        <v>0.99529046162661139</v>
      </c>
      <c r="E67" s="28">
        <f>('Financial Statements'!E67/'Financial Statements'!$E69)</f>
        <v>0.99695828119592123</v>
      </c>
      <c r="F67" s="28">
        <f>('Financial Statements'!F67/'Financial Statements'!$F69)</f>
        <v>0.9975125089739032</v>
      </c>
      <c r="H67" t="s">
        <v>63</v>
      </c>
      <c r="I67" s="28">
        <f>('Financial Statements'!I67/'Financial Statements'!$I69)</f>
        <v>0.99444722083402748</v>
      </c>
      <c r="J67" s="28">
        <f>('Financial Statements'!J67/'Financial Statements'!$J69)</f>
        <v>0.99698353075445556</v>
      </c>
      <c r="K67" s="28">
        <f>('Financial Statements'!K67/'Financial Statements'!$K69)</f>
        <v>0.99818847471144811</v>
      </c>
      <c r="L67" s="28">
        <f>('Financial Statements'!L67/'Financial Statements'!$L69)</f>
        <v>0.99878397535523389</v>
      </c>
      <c r="M67" s="28">
        <f>('Financial Statements'!M67/'Financial Statements'!$M69)</f>
        <v>0.99850509450379543</v>
      </c>
      <c r="O67" t="s">
        <v>63</v>
      </c>
      <c r="P67" s="28">
        <f>('Financial Statements'!P67/'Financial Statements'!$P69)</f>
        <v>0.97441609202514656</v>
      </c>
      <c r="Q67" s="28">
        <f>('Financial Statements'!Q67/'Financial Statements'!$Q69)</f>
        <v>0.97976559511642414</v>
      </c>
      <c r="R67" s="28">
        <f>('Financial Statements'!R67/'Financial Statements'!$R69)</f>
        <v>0.98717777236240112</v>
      </c>
      <c r="S67" s="28">
        <f>('Financial Statements'!S67/'Financial Statements'!$S69)</f>
        <v>0.98385480889755439</v>
      </c>
      <c r="T67" s="28">
        <f>('Financial Statements'!T67/'Financial Statements'!$T69)</f>
        <v>0.98913769169822507</v>
      </c>
    </row>
    <row r="68" spans="1:20">
      <c r="A68" t="s">
        <v>64</v>
      </c>
      <c r="B68" s="28">
        <f>('Financial Statements'!B68/'Financial Statements'!$B69)</f>
        <v>7.8520782127074109E-3</v>
      </c>
      <c r="C68" s="28">
        <f>('Financial Statements'!C68/'Financial Statements'!$C69)</f>
        <v>3.4946859980647272E-3</v>
      </c>
      <c r="D68" s="28">
        <f>('Financial Statements'!D68/'Financial Statements'!$D69)</f>
        <v>4.7095383733886474E-3</v>
      </c>
      <c r="E68" s="28">
        <f>('Financial Statements'!E68/'Financial Statements'!$E69)</f>
        <v>3.0417188040786987E-3</v>
      </c>
      <c r="F68" s="28">
        <f>('Financial Statements'!F68/'Financial Statements'!$F69)</f>
        <v>2.48749102609686E-3</v>
      </c>
      <c r="H68" t="s">
        <v>64</v>
      </c>
      <c r="I68" s="28">
        <f>('Financial Statements'!I68/'Financial Statements'!$I69)</f>
        <v>5.5527791659725689E-3</v>
      </c>
      <c r="J68" s="28">
        <f>('Financial Statements'!J68/'Financial Statements'!$J69)</f>
        <v>3.0164692455444207E-3</v>
      </c>
      <c r="K68" s="28">
        <f>('Financial Statements'!K68/'Financial Statements'!$K69)</f>
        <v>1.8115252885519736E-3</v>
      </c>
      <c r="L68" s="28">
        <f>('Financial Statements'!L68/'Financial Statements'!$L69)</f>
        <v>1.2160246447661339E-3</v>
      </c>
      <c r="M68" s="28">
        <f>('Financial Statements'!M68/'Financial Statements'!$M69)</f>
        <v>1.4949054962044934E-3</v>
      </c>
      <c r="O68" t="s">
        <v>64</v>
      </c>
      <c r="P68" s="28">
        <f>('Financial Statements'!P68/'Financial Statements'!$P69)</f>
        <v>2.5583907974853486E-2</v>
      </c>
      <c r="Q68" s="28">
        <f>('Financial Statements'!Q68/'Financial Statements'!$Q69)</f>
        <v>2.0234404883575849E-2</v>
      </c>
      <c r="R68" s="28">
        <f>('Financial Statements'!R68/'Financial Statements'!$R69)</f>
        <v>1.282222763759892E-2</v>
      </c>
      <c r="S68" s="28">
        <f>('Financial Statements'!S68/'Financial Statements'!$S69)</f>
        <v>1.6145191102445743E-2</v>
      </c>
      <c r="T68" s="28">
        <f>('Financial Statements'!T68/'Financial Statements'!$T69)</f>
        <v>1.0862308301775019E-2</v>
      </c>
    </row>
    <row r="69" spans="1:20">
      <c r="A69" s="2" t="s">
        <v>65</v>
      </c>
      <c r="B69" s="26">
        <f>('Financial Statements'!B69/'Financial Statements'!$B69)</f>
        <v>1</v>
      </c>
      <c r="C69" s="26">
        <f>('Financial Statements'!C69/'Financial Statements'!$C69)</f>
        <v>1</v>
      </c>
      <c r="D69" s="26">
        <f>('Financial Statements'!D69/'Financial Statements'!$D69)</f>
        <v>1</v>
      </c>
      <c r="E69" s="26">
        <f>('Financial Statements'!E69/'Financial Statements'!$E69)</f>
        <v>1</v>
      </c>
      <c r="F69" s="26">
        <f>('Financial Statements'!F69/'Financial Statements'!$F69)</f>
        <v>1</v>
      </c>
      <c r="H69" s="2" t="s">
        <v>65</v>
      </c>
      <c r="I69" s="26">
        <f>('Financial Statements'!I69/'Financial Statements'!$I69)</f>
        <v>1</v>
      </c>
      <c r="J69" s="26">
        <f>('Financial Statements'!J69/'Financial Statements'!$J69)</f>
        <v>1</v>
      </c>
      <c r="K69" s="26">
        <f>('Financial Statements'!K69/'Financial Statements'!$K69)</f>
        <v>1</v>
      </c>
      <c r="L69" s="26">
        <f>('Financial Statements'!L69/'Financial Statements'!$L69)</f>
        <v>1</v>
      </c>
      <c r="M69" s="26">
        <f>('Financial Statements'!M69/'Financial Statements'!$M69)</f>
        <v>1</v>
      </c>
      <c r="O69" s="2" t="s">
        <v>65</v>
      </c>
      <c r="P69" s="26">
        <f>('Financial Statements'!P69/'Financial Statements'!$P69)</f>
        <v>1</v>
      </c>
      <c r="Q69" s="26">
        <f>('Financial Statements'!Q69/'Financial Statements'!$Q69)</f>
        <v>1</v>
      </c>
      <c r="R69" s="26">
        <f>('Financial Statements'!R69/'Financial Statements'!$R69)</f>
        <v>1</v>
      </c>
      <c r="S69" s="26">
        <f>('Financial Statements'!S69/'Financial Statements'!$S69)</f>
        <v>1</v>
      </c>
      <c r="T69" s="26">
        <f>('Financial Statements'!T69/'Financial Statements'!$T69)</f>
        <v>1</v>
      </c>
    </row>
    <row r="70" spans="1:20" ht="14.25" customHeight="1">
      <c r="A70" s="2" t="s">
        <v>66</v>
      </c>
      <c r="B70" s="28"/>
      <c r="C70" s="26"/>
      <c r="D70" s="26"/>
      <c r="E70" s="26"/>
      <c r="F70" s="28"/>
      <c r="H70" s="2" t="s">
        <v>66</v>
      </c>
      <c r="I70" s="26"/>
      <c r="J70" s="28"/>
      <c r="K70" s="26"/>
      <c r="L70" s="28"/>
      <c r="M70" s="26"/>
      <c r="O70" s="2" t="s">
        <v>66</v>
      </c>
      <c r="P70" s="26"/>
      <c r="Q70" s="26"/>
      <c r="R70" s="26"/>
      <c r="S70" s="26"/>
      <c r="T70" s="26"/>
    </row>
    <row r="71" spans="1:20">
      <c r="A71" t="s">
        <v>67</v>
      </c>
      <c r="B71" s="28">
        <f>('Financial Statements'!B71/'Financial Statements'!$B69)</f>
        <v>0.60303616242234737</v>
      </c>
      <c r="C71" s="28">
        <f>('Financial Statements'!C71/'Financial Statements'!$C69)</f>
        <v>0.58210455725789956</v>
      </c>
      <c r="D71" s="28">
        <f>('Financial Statements'!D71/'Financial Statements'!$D69)</f>
        <v>0.57372718356046348</v>
      </c>
      <c r="E71" s="28">
        <f>('Financial Statements'!E71/'Financial Statements'!$E69)</f>
        <v>0.67969436383482873</v>
      </c>
      <c r="F71" s="28">
        <f>('Financial Statements'!F71/'Financial Statements'!$F69)</f>
        <v>0.65390703649364568</v>
      </c>
      <c r="H71" t="s">
        <v>67</v>
      </c>
      <c r="I71" s="28">
        <f>('Financial Statements'!I71/'Financial Statements'!$I69)</f>
        <v>0.61301115823854446</v>
      </c>
      <c r="J71" s="28">
        <f>('Financial Statements'!J71/'Financial Statements'!$J69)</f>
        <v>0.56960822668082489</v>
      </c>
      <c r="K71" s="28">
        <f>('Financial Statements'!K71/'Financial Statements'!$K69)</f>
        <v>0.54749252631040446</v>
      </c>
      <c r="L71" s="28">
        <f>('Financial Statements'!L71/'Financial Statements'!$L69)</f>
        <v>0.65994937497399953</v>
      </c>
      <c r="M71" s="28">
        <f>('Financial Statements'!M71/'Financial Statements'!$M69)</f>
        <v>0.64868132391795841</v>
      </c>
      <c r="O71" t="s">
        <v>67</v>
      </c>
      <c r="P71" s="28">
        <f>('Financial Statements'!P71/'Financial Statements'!$P69)</f>
        <v>0.62439040074155905</v>
      </c>
      <c r="Q71" s="28">
        <f>('Financial Statements'!Q71/'Financial Statements'!$Q69)</f>
        <v>0.57780936533544414</v>
      </c>
      <c r="R71" s="28">
        <f>('Financial Statements'!R71/'Financial Statements'!$R69)</f>
        <v>0.54675556842216488</v>
      </c>
      <c r="S71" s="28">
        <f>('Financial Statements'!S71/'Financial Statements'!$S69)</f>
        <v>0.68349639472112</v>
      </c>
      <c r="T71" s="28">
        <f>('Financial Statements'!T71/'Financial Statements'!$T69)</f>
        <v>0.67714091767525031</v>
      </c>
    </row>
    <row r="72" spans="1:20">
      <c r="A72" t="s">
        <v>68</v>
      </c>
      <c r="B72" s="28">
        <f>('Financial Statements'!B72/'Financial Statements'!$B69)</f>
        <v>6.4730133247097921E-2</v>
      </c>
      <c r="C72" s="28">
        <f>('Financial Statements'!C72/'Financial Statements'!$C69)</f>
        <v>2.9262140292392914E-2</v>
      </c>
      <c r="D72" s="28">
        <f>('Financial Statements'!D72/'Financial Statements'!$D69)</f>
        <v>1.2898471012884254E-2</v>
      </c>
      <c r="E72" s="28">
        <f>('Financial Statements'!E72/'Financial Statements'!$E69)</f>
        <v>1.8356806261814115E-2</v>
      </c>
      <c r="F72" s="28">
        <f>('Financial Statements'!F72/'Financial Statements'!$F69)</f>
        <v>3.2111928922600341E-2</v>
      </c>
      <c r="H72" t="s">
        <v>68</v>
      </c>
      <c r="I72" s="28">
        <f>('Financial Statements'!I72/'Financial Statements'!$I69)</f>
        <v>1.079090084587336E-2</v>
      </c>
      <c r="J72" s="28">
        <f>('Financial Statements'!J72/'Financial Statements'!$J69)</f>
        <v>5.2696291110607791E-3</v>
      </c>
      <c r="K72" s="28">
        <f>('Financial Statements'!K72/'Financial Statements'!$K69)</f>
        <v>3.695196768900007E-3</v>
      </c>
      <c r="L72" s="28">
        <f>('Financial Statements'!L72/'Financial Statements'!$L69)</f>
        <v>3.0592620010432212E-3</v>
      </c>
      <c r="M72" s="28">
        <f>('Financial Statements'!M72/'Financial Statements'!$M69)</f>
        <v>2.6730039834730874E-3</v>
      </c>
      <c r="O72" t="s">
        <v>68</v>
      </c>
      <c r="P72" s="28">
        <f>('Financial Statements'!P72/'Financial Statements'!$P69)</f>
        <v>1.856324150595207E-3</v>
      </c>
      <c r="Q72" s="28">
        <f>('Financial Statements'!Q72/'Financial Statements'!$Q69)</f>
        <v>1.3629173066968168E-3</v>
      </c>
      <c r="R72" s="28">
        <f>('Financial Statements'!R72/'Financial Statements'!$R69)</f>
        <v>9.8637218418225463E-4</v>
      </c>
      <c r="S72" s="28">
        <f>('Financial Statements'!S72/'Financial Statements'!$S69)</f>
        <v>8.8215625065257664E-4</v>
      </c>
      <c r="T72" s="28">
        <f>('Financial Statements'!T72/'Financial Statements'!$T69)</f>
        <v>1.5218495028410006E-3</v>
      </c>
    </row>
    <row r="73" spans="1:20">
      <c r="A73" t="s">
        <v>69</v>
      </c>
      <c r="B73" s="28">
        <f>('Financial Statements'!B73/'Financial Statements'!$B69)</f>
        <v>-2.8214668757492574E-2</v>
      </c>
      <c r="C73" s="28">
        <f>('Financial Statements'!C73/'Financial Statements'!$C69)</f>
        <v>-1.6519502952604106E-3</v>
      </c>
      <c r="D73" s="28">
        <f>('Financial Statements'!D73/'Financial Statements'!$D69)</f>
        <v>1.1355596936995845E-2</v>
      </c>
      <c r="E73" s="28">
        <f>('Financial Statements'!E73/'Financial Statements'!$E69)</f>
        <v>-2.9198337371209498E-2</v>
      </c>
      <c r="F73" s="28">
        <f>('Financial Statements'!F73/'Financial Statements'!$F69)</f>
        <v>-4.1426397647100497E-3</v>
      </c>
      <c r="H73" t="s">
        <v>69</v>
      </c>
      <c r="I73" s="28">
        <f>('Financial Statements'!I73/'Financial Statements'!$I69)</f>
        <v>-2.8400329749655086E-2</v>
      </c>
      <c r="J73" s="28">
        <f>('Financial Statements'!J73/'Financial Statements'!$J69)</f>
        <v>9.2508978812649465E-4</v>
      </c>
      <c r="K73" s="28">
        <f>('Financial Statements'!K73/'Financial Statements'!$K69)</f>
        <v>8.4411044401389926E-3</v>
      </c>
      <c r="L73" s="28">
        <f>('Financial Statements'!L73/'Financial Statements'!$L69)</f>
        <v>-2.0052673067507503E-2</v>
      </c>
      <c r="M73" s="28">
        <f>('Financial Statements'!M73/'Financial Statements'!$M69)</f>
        <v>3.8475725876337607E-4</v>
      </c>
      <c r="O73" t="s">
        <v>69</v>
      </c>
      <c r="P73" s="28">
        <f>('Financial Statements'!P73/'Financial Statements'!$P69)</f>
        <v>-3.7237498475812286E-2</v>
      </c>
      <c r="Q73" s="28">
        <f>('Financial Statements'!Q73/'Financial Statements'!$Q69)</f>
        <v>1.0497902229537233E-3</v>
      </c>
      <c r="R73" s="28">
        <f>('Financial Statements'!R73/'Financial Statements'!$R69)</f>
        <v>2.1636058591118498E-2</v>
      </c>
      <c r="S73" s="28">
        <f>('Financial Statements'!S73/'Financial Statements'!$S69)</f>
        <v>-4.3606124364676875E-2</v>
      </c>
      <c r="T73" s="28">
        <f>('Financial Statements'!T73/'Financial Statements'!$T69)</f>
        <v>-1.4913695226852305E-2</v>
      </c>
    </row>
    <row r="74" spans="1:20">
      <c r="A74" t="s">
        <v>70</v>
      </c>
      <c r="B74" s="28">
        <f>('Financial Statements'!B74/'Financial Statements'!$B69)</f>
        <v>8.7028236674094261E-2</v>
      </c>
      <c r="C74" s="28">
        <f>('Financial Statements'!C74/'Financial Statements'!$C69)</f>
        <v>0.10546663026130744</v>
      </c>
      <c r="D74" s="28">
        <f>('Financial Statements'!D74/'Financial Statements'!$D69)</f>
        <v>0.10089805987138706</v>
      </c>
      <c r="E74" s="28">
        <f>('Financial Statements'!E74/'Financial Statements'!$E69)</f>
        <v>8.8634987087670716E-2</v>
      </c>
      <c r="F74" s="28">
        <f>('Financial Statements'!F74/'Financial Statements'!$F69)</f>
        <v>8.2963138543441867E-2</v>
      </c>
      <c r="H74" t="s">
        <v>70</v>
      </c>
      <c r="I74" s="28">
        <f>('Financial Statements'!I74/'Financial Statements'!$I69)</f>
        <v>7.5469387813215882E-2</v>
      </c>
      <c r="J74" s="28">
        <f>('Financial Statements'!J74/'Financial Statements'!$J69)</f>
        <v>7.9679792450443709E-2</v>
      </c>
      <c r="K74" s="28">
        <f>('Financial Statements'!K74/'Financial Statements'!$K69)</f>
        <v>8.8602082270270138E-2</v>
      </c>
      <c r="L74" s="28">
        <f>('Financial Statements'!L74/'Financial Statements'!$L69)</f>
        <v>7.4006833205152958E-2</v>
      </c>
      <c r="M74" s="28">
        <f>('Financial Statements'!M74/'Financial Statements'!$M69)</f>
        <v>6.4879251523585799E-2</v>
      </c>
      <c r="O74" t="s">
        <v>70</v>
      </c>
      <c r="P74" s="28">
        <f>('Financial Statements'!P74/'Financial Statements'!$P69)</f>
        <v>7.0690764908679163E-2</v>
      </c>
      <c r="Q74" s="28">
        <f>('Financial Statements'!Q74/'Financial Statements'!$Q69)</f>
        <v>8.1143354284893762E-2</v>
      </c>
      <c r="R74" s="28">
        <f>('Financial Statements'!R74/'Financial Statements'!$R69)</f>
        <v>8.6423915280706864E-2</v>
      </c>
      <c r="S74" s="28">
        <f>('Financial Statements'!S74/'Financial Statements'!$S69)</f>
        <v>7.649853237111072E-2</v>
      </c>
      <c r="T74" s="28">
        <f>('Financial Statements'!T74/'Financial Statements'!$T69)</f>
        <v>6.8585544063346784E-2</v>
      </c>
    </row>
    <row r="75" spans="1:20">
      <c r="A75" t="s">
        <v>71</v>
      </c>
      <c r="B75" s="28">
        <f>('Financial Statements'!B75/'Financial Statements'!$B69)</f>
        <v>4.9854525588858029E-2</v>
      </c>
      <c r="C75" s="28">
        <f>('Financial Statements'!C75/'Financial Statements'!$C69)</f>
        <v>6.2718132267981522E-2</v>
      </c>
      <c r="D75" s="28">
        <f>('Financial Statements'!D75/'Financial Statements'!$D69)</f>
        <v>5.0938900655748819E-2</v>
      </c>
      <c r="E75" s="28">
        <f>('Financial Statements'!E75/'Financial Statements'!$E69)</f>
        <v>3.4867448949708474E-2</v>
      </c>
      <c r="F75" s="28">
        <f>('Financial Statements'!F75/'Financial Statements'!$F69)</f>
        <v>3.0957411592580031E-2</v>
      </c>
      <c r="H75" t="s">
        <v>71</v>
      </c>
      <c r="I75" s="28">
        <f>('Financial Statements'!I75/'Financial Statements'!$I69)</f>
        <v>1.2535043019800641E-2</v>
      </c>
      <c r="J75" s="28">
        <f>('Financial Statements'!J75/'Financial Statements'!$J69)</f>
        <v>2.2197742722087733E-2</v>
      </c>
      <c r="K75" s="28">
        <f>('Financial Statements'!K75/'Financial Statements'!$K69)</f>
        <v>2.3022505676593544E-2</v>
      </c>
      <c r="L75" s="28">
        <f>('Financial Statements'!L75/'Financial Statements'!$L69)</f>
        <v>2.207511405564486E-2</v>
      </c>
      <c r="M75" s="28">
        <f>('Financial Statements'!M75/'Financial Statements'!$M69)</f>
        <v>2.1364617510691134E-2</v>
      </c>
      <c r="O75" t="s">
        <v>71</v>
      </c>
      <c r="P75" s="28">
        <f>('Financial Statements'!P75/'Financial Statements'!$P69)</f>
        <v>1.6216144075019763E-2</v>
      </c>
      <c r="Q75" s="28">
        <f>('Financial Statements'!Q75/'Financial Statements'!$Q69)</f>
        <v>1.7666642131339616E-2</v>
      </c>
      <c r="R75" s="28">
        <f>('Financial Statements'!R75/'Financial Statements'!$R69)</f>
        <v>1.6775656212343028E-2</v>
      </c>
      <c r="S75" s="28">
        <f>('Financial Statements'!S75/'Financial Statements'!$S69)</f>
        <v>1.2926746906213855E-2</v>
      </c>
      <c r="T75" s="28">
        <f>('Financial Statements'!T75/'Financial Statements'!$T69)</f>
        <v>1.3713841565149132E-2</v>
      </c>
    </row>
    <row r="76" spans="1:20">
      <c r="A76" t="s">
        <v>72</v>
      </c>
      <c r="B76" s="28">
        <f>('Financial Statements'!B76/'Financial Statements'!$B69)</f>
        <v>3.0201846343430594E-2</v>
      </c>
      <c r="C76" s="28">
        <f>('Financial Statements'!C76/'Financial Statements'!$C69)</f>
        <v>4.3164341636116245E-2</v>
      </c>
      <c r="D76" s="28">
        <f>('Financial Statements'!D76/'Financial Statements'!$D69)</f>
        <v>4.2283059986200515E-2</v>
      </c>
      <c r="E76" s="28">
        <f>('Financial Statements'!E76/'Financial Statements'!$E69)</f>
        <v>3.2061180479752933E-2</v>
      </c>
      <c r="F76" s="28">
        <f>('Financial Statements'!F76/'Financial Statements'!$F69)</f>
        <v>2.7726125330859466E-2</v>
      </c>
      <c r="H76" t="s">
        <v>72</v>
      </c>
      <c r="I76" s="28">
        <f>('Financial Statements'!I76/'Financial Statements'!$I69)</f>
        <v>2.7437848027553176E-2</v>
      </c>
      <c r="J76" s="28">
        <f>('Financial Statements'!J76/'Financial Statements'!$J69)</f>
        <v>4.0667182402997937E-2</v>
      </c>
      <c r="K76" s="28">
        <f>('Financial Statements'!K76/'Financial Statements'!$K69)</f>
        <v>4.4550929308537782E-2</v>
      </c>
      <c r="L76" s="28">
        <f>('Financial Statements'!L76/'Financial Statements'!$L69)</f>
        <v>4.6422274158089603E-2</v>
      </c>
      <c r="M76" s="28">
        <f>('Financial Statements'!M76/'Financial Statements'!$M69)</f>
        <v>4.1415236034458722E-2</v>
      </c>
      <c r="O76" t="s">
        <v>72</v>
      </c>
      <c r="P76" s="28">
        <f>('Financial Statements'!P76/'Financial Statements'!$P69)</f>
        <v>4.8992398170610754E-2</v>
      </c>
      <c r="Q76" s="28">
        <f>('Financial Statements'!Q76/'Financial Statements'!$Q69)</f>
        <v>5.926608803516676E-2</v>
      </c>
      <c r="R76" s="28">
        <f>('Financial Statements'!R76/'Financial Statements'!$R69)</f>
        <v>6.9673300095949894E-2</v>
      </c>
      <c r="S76" s="28">
        <f>('Financial Statements'!S76/'Financial Statements'!$S69)</f>
        <v>6.1376581400051242E-2</v>
      </c>
      <c r="T76" s="28">
        <f>('Financial Statements'!T76/'Financial Statements'!$T69)</f>
        <v>5.3868743489686892E-2</v>
      </c>
    </row>
    <row r="77" spans="1:20">
      <c r="A77" t="s">
        <v>73</v>
      </c>
      <c r="B77" s="28">
        <f>('Financial Statements'!B77/'Financial Statements'!$B69)</f>
        <v>0.15897707713635942</v>
      </c>
      <c r="C77" s="28">
        <f>('Financial Statements'!C77/'Financial Statements'!$C69)</f>
        <v>0.16875369146915045</v>
      </c>
      <c r="D77" s="28">
        <f>('Financial Statements'!D77/'Financial Statements'!$D69)</f>
        <v>0.1535679099687598</v>
      </c>
      <c r="E77" s="28">
        <f>('Financial Statements'!E77/'Financial Statements'!$E69)</f>
        <v>0.1501740502116557</v>
      </c>
      <c r="F77" s="28">
        <f>('Financial Statements'!F77/'Financial Statements'!$F69)</f>
        <v>0.14427516064478602</v>
      </c>
      <c r="H77" t="s">
        <v>73</v>
      </c>
      <c r="I77" s="28">
        <f>('Financial Statements'!I77/'Financial Statements'!$I69)</f>
        <v>0.232091931242356</v>
      </c>
      <c r="J77" s="28">
        <f>('Financial Statements'!J77/'Financial Statements'!$J69)</f>
        <v>0.23504340127129988</v>
      </c>
      <c r="K77" s="28">
        <f>('Financial Statements'!K77/'Financial Statements'!$K69)</f>
        <v>0.22101657919487475</v>
      </c>
      <c r="L77" s="28">
        <f>('Financial Statements'!L77/'Financial Statements'!$L69)</f>
        <v>0.20610871046986554</v>
      </c>
      <c r="M77" s="28">
        <f>('Financial Statements'!M77/'Financial Statements'!$M69)</f>
        <v>0.19595087108690395</v>
      </c>
      <c r="O77" t="s">
        <v>73</v>
      </c>
      <c r="P77" s="28">
        <f>('Financial Statements'!P77/'Financial Statements'!$P69)</f>
        <v>0.17486330841855136</v>
      </c>
      <c r="Q77" s="28">
        <f>('Financial Statements'!Q77/'Financial Statements'!$Q69)</f>
        <v>0.17516956525411559</v>
      </c>
      <c r="R77" s="28">
        <f>('Financial Statements'!R77/'Financial Statements'!$R69)</f>
        <v>0.15167045030485926</v>
      </c>
      <c r="S77" s="28">
        <f>('Financial Statements'!S77/'Financial Statements'!$S69)</f>
        <v>0.16218228750450117</v>
      </c>
      <c r="T77" s="28">
        <f>('Financial Statements'!T77/'Financial Statements'!$T69)</f>
        <v>0.15409457047947289</v>
      </c>
    </row>
    <row r="78" spans="1:20">
      <c r="A78" s="2" t="s">
        <v>74</v>
      </c>
      <c r="B78" s="26">
        <f>('Financial Statements'!B78/'Financial Statements'!$B69)</f>
        <v>0.96561331265469519</v>
      </c>
      <c r="C78" s="26">
        <f>('Financial Statements'!C78/'Financial Statements'!$C69)</f>
        <v>0.98981754288958768</v>
      </c>
      <c r="D78" s="26">
        <f>('Financial Statements'!D78/'Financial Statements'!$D69)</f>
        <v>0.94566918199243977</v>
      </c>
      <c r="E78" s="26">
        <f>('Financial Statements'!E78/'Financial Statements'!$E69)</f>
        <v>0.97459049945422116</v>
      </c>
      <c r="F78" s="26">
        <f>('Financial Statements'!F78/'Financial Statements'!$F69)</f>
        <v>0.96779816176320344</v>
      </c>
      <c r="G78" s="2"/>
      <c r="H78" s="2" t="s">
        <v>74</v>
      </c>
      <c r="I78" s="26">
        <f>('Financial Statements'!I78/'Financial Statements'!$I69)</f>
        <v>0.94293593943768861</v>
      </c>
      <c r="J78" s="26">
        <f>('Financial Statements'!J78/'Financial Statements'!$J69)</f>
        <v>0.95339106442684141</v>
      </c>
      <c r="K78" s="26">
        <f>('Financial Statements'!K78/'Financial Statements'!$K69)</f>
        <v>0.93682092396971961</v>
      </c>
      <c r="L78" s="26">
        <f>('Financial Statements'!L78/'Financial Statements'!$L69)</f>
        <v>0.99156889579628826</v>
      </c>
      <c r="M78" s="26">
        <f>('Financial Statements'!M78/'Financial Statements'!$M69)</f>
        <v>0.97534906131583454</v>
      </c>
      <c r="N78" s="2"/>
      <c r="O78" s="2" t="s">
        <v>74</v>
      </c>
      <c r="P78" s="26">
        <f>('Financial Statements'!P78/'Financial Statements'!$P69)</f>
        <v>0.89977184198920312</v>
      </c>
      <c r="Q78" s="26">
        <f>('Financial Statements'!Q78/'Financial Statements'!$Q69)</f>
        <v>0.91346772257061037</v>
      </c>
      <c r="R78" s="26">
        <f>('Financial Statements'!R78/'Financial Statements'!$R69)</f>
        <v>0.89392132109132472</v>
      </c>
      <c r="S78" s="26">
        <f>('Financial Statements'!S78/'Financial Statements'!$S69)</f>
        <v>0.95375657478897258</v>
      </c>
      <c r="T78" s="26">
        <f>('Financial Statements'!T78/'Financial Statements'!$T69)</f>
        <v>0.9540117715488946</v>
      </c>
    </row>
    <row r="79" spans="1:20">
      <c r="A79" s="2" t="s">
        <v>75</v>
      </c>
      <c r="B79" s="26">
        <f>('Financial Statements'!B79/'Financial Statements'!$B69)</f>
        <v>3.4386687345304874E-2</v>
      </c>
      <c r="C79" s="26">
        <f>('Financial Statements'!C79/'Financial Statements'!$C69)</f>
        <v>1.0182457110412197E-2</v>
      </c>
      <c r="D79" s="26">
        <f>('Financial Statements'!D79/'Financial Statements'!$D69)</f>
        <v>5.4330818007560192E-2</v>
      </c>
      <c r="E79" s="26">
        <f>('Financial Statements'!E79/'Financial Statements'!$E69)</f>
        <v>2.5409500545778868E-2</v>
      </c>
      <c r="F79" s="26">
        <f>('Financial Statements'!F79/'Financial Statements'!$F69)</f>
        <v>3.2201838236796614E-2</v>
      </c>
      <c r="G79" s="2"/>
      <c r="H79" s="2" t="s">
        <v>75</v>
      </c>
      <c r="I79" s="26">
        <f>('Financial Statements'!I79/'Financial Statements'!$I69)</f>
        <v>5.706406056231144E-2</v>
      </c>
      <c r="J79" s="26">
        <f>('Financial Statements'!J79/'Financial Statements'!$J69)</f>
        <v>4.6608935573158573E-2</v>
      </c>
      <c r="K79" s="26">
        <f>('Financial Statements'!K79/'Financial Statements'!$K69)</f>
        <v>6.3179076030280418E-2</v>
      </c>
      <c r="L79" s="26">
        <f>('Financial Statements'!L79/'Financial Statements'!$L69)</f>
        <v>8.4311042037118634E-3</v>
      </c>
      <c r="M79" s="26">
        <f>('Financial Statements'!M79/'Financial Statements'!$M69)</f>
        <v>2.4650938684165472E-2</v>
      </c>
      <c r="N79" s="2"/>
      <c r="O79" s="2" t="s">
        <v>75</v>
      </c>
      <c r="P79" s="26">
        <f>('Financial Statements'!P79/'Financial Statements'!$P69)</f>
        <v>0.10022815801079703</v>
      </c>
      <c r="Q79" s="26">
        <f>('Financial Statements'!Q79/'Financial Statements'!$Q69)</f>
        <v>8.6532277429389529E-2</v>
      </c>
      <c r="R79" s="26">
        <f>('Financial Statements'!R79/'Financial Statements'!$R69)</f>
        <v>0.10607867890867537</v>
      </c>
      <c r="S79" s="26">
        <f>('Financial Statements'!S79/'Financial Statements'!$S69)</f>
        <v>4.624342521102736E-2</v>
      </c>
      <c r="T79" s="26">
        <f>('Financial Statements'!T79/'Financial Statements'!$T69)</f>
        <v>4.598822845110543E-2</v>
      </c>
    </row>
    <row r="80" spans="1:20">
      <c r="A80" t="s">
        <v>76</v>
      </c>
      <c r="B80" s="28">
        <f>('Financial Statements'!B80/'Financial Statements'!$B69)</f>
        <v>-8.5103248083383005E-3</v>
      </c>
      <c r="C80" s="28">
        <f>('Financial Statements'!C80/'Financial Statements'!$C69)</f>
        <v>-1.2098308178981845E-2</v>
      </c>
      <c r="D80" s="28">
        <f>('Financial Statements'!D80/'Financial Statements'!$D69)</f>
        <v>4.0982934347482351E-3</v>
      </c>
      <c r="E80" s="28">
        <f>('Financial Statements'!E80/'Financial Statements'!$E69)</f>
        <v>2.9951279252416071E-4</v>
      </c>
      <c r="F80" s="28">
        <f>('Financial Statements'!F80/'Financial Statements'!$F69)</f>
        <v>-4.1903189464808002E-3</v>
      </c>
      <c r="H80" t="s">
        <v>76</v>
      </c>
      <c r="I80" s="28">
        <f>('Financial Statements'!I80/'Financial Statements'!$I69)</f>
        <v>-6.3771533036900349E-3</v>
      </c>
      <c r="J80" s="28">
        <f>('Financial Statements'!J80/'Financial Statements'!$J69)</f>
        <v>-4.3886612524156755E-3</v>
      </c>
      <c r="K80" s="28">
        <f>('Financial Statements'!K80/'Financial Statements'!$K69)</f>
        <v>-4.4678168955887198E-3</v>
      </c>
      <c r="L80" s="28">
        <f>('Financial Statements'!L80/'Financial Statements'!$L69)</f>
        <v>-1.3770945757834027E-3</v>
      </c>
      <c r="M80" s="28">
        <f>('Financial Statements'!M80/'Financial Statements'!$M69)</f>
        <v>-2.9492173366678963E-3</v>
      </c>
      <c r="O80" t="s">
        <v>76</v>
      </c>
      <c r="P80" s="28">
        <f>('Financial Statements'!P80/'Financial Statements'!$P69)</f>
        <v>0</v>
      </c>
      <c r="Q80" s="28">
        <f>('Financial Statements'!Q80/'Financial Statements'!$Q69)</f>
        <v>0</v>
      </c>
      <c r="R80" s="28">
        <f>('Financial Statements'!R80/'Financial Statements'!$R69)</f>
        <v>0</v>
      </c>
      <c r="S80" s="28">
        <f>('Financial Statements'!S80/'Financial Statements'!$S69)</f>
        <v>0</v>
      </c>
      <c r="T80" s="28">
        <f>('Financial Statements'!T80/'Financial Statements'!$T69)</f>
        <v>0</v>
      </c>
    </row>
    <row r="81" spans="1:20">
      <c r="A81" s="2" t="s">
        <v>77</v>
      </c>
      <c r="B81" s="26">
        <f>('Financial Statements'!B81/'Financial Statements'!$B69)</f>
        <v>2.5876362536966572E-2</v>
      </c>
      <c r="C81" s="26">
        <f>('Financial Statements'!C81/'Financial Statements'!$C69)</f>
        <v>-1.9158510685696462E-3</v>
      </c>
      <c r="D81" s="26">
        <f>('Financial Statements'!D81/'Financial Statements'!$D69)</f>
        <v>5.8429111442308425E-2</v>
      </c>
      <c r="E81" s="26">
        <f>('Financial Statements'!E81/'Financial Statements'!$E69)</f>
        <v>2.5709013338303024E-2</v>
      </c>
      <c r="F81" s="26">
        <f>('Financial Statements'!F81/'Financial Statements'!$F69)</f>
        <v>2.8011519290315815E-2</v>
      </c>
      <c r="G81" s="2"/>
      <c r="H81" s="2" t="s">
        <v>77</v>
      </c>
      <c r="I81" s="26">
        <f>('Financial Statements'!I81/'Financial Statements'!$I69)</f>
        <v>5.0686907258621398E-2</v>
      </c>
      <c r="J81" s="26">
        <f>('Financial Statements'!J81/'Financial Statements'!$J69)</f>
        <v>4.2220274320742893E-2</v>
      </c>
      <c r="K81" s="26">
        <f>('Financial Statements'!K81/'Financial Statements'!$K69)</f>
        <v>5.871125913469169E-2</v>
      </c>
      <c r="L81" s="26">
        <f>('Financial Statements'!L81/'Financial Statements'!$L69)</f>
        <v>7.0540096279284592E-3</v>
      </c>
      <c r="M81" s="26">
        <f>('Financial Statements'!M81/'Financial Statements'!$M69)</f>
        <v>2.1701721347497576E-2</v>
      </c>
      <c r="N81" s="2"/>
      <c r="O81" s="2" t="s">
        <v>77</v>
      </c>
      <c r="P81" s="26">
        <f>('Financial Statements'!P81/'Financial Statements'!$P69)</f>
        <v>0.10022815801079703</v>
      </c>
      <c r="Q81" s="26">
        <f>('Financial Statements'!Q81/'Financial Statements'!$Q69)</f>
        <v>8.6532277429389529E-2</v>
      </c>
      <c r="R81" s="26">
        <f>('Financial Statements'!R81/'Financial Statements'!$R69)</f>
        <v>0.10607867890867537</v>
      </c>
      <c r="S81" s="26">
        <f>('Financial Statements'!S81/'Financial Statements'!$S69)</f>
        <v>4.624342521102736E-2</v>
      </c>
      <c r="T81" s="26">
        <f>('Financial Statements'!T81/'Financial Statements'!$T69)</f>
        <v>4.598822845110543E-2</v>
      </c>
    </row>
    <row r="82" spans="1:20">
      <c r="A82" s="2" t="s">
        <v>78</v>
      </c>
      <c r="B82" s="28">
        <f>('Financial Statements'!B82/'Financial Statements'!$B69)</f>
        <v>0</v>
      </c>
      <c r="C82" s="28">
        <f>('Financial Statements'!C82/'Financial Statements'!$C69)</f>
        <v>0</v>
      </c>
      <c r="D82" s="28">
        <f>('Financial Statements'!D82/'Financial Statements'!$D69)</f>
        <v>0</v>
      </c>
      <c r="E82" s="28">
        <f>('Financial Statements'!E82/'Financial Statements'!$E69)</f>
        <v>0</v>
      </c>
      <c r="F82" s="28">
        <f>('Financial Statements'!F82/'Financial Statements'!$F69)</f>
        <v>0</v>
      </c>
      <c r="H82" s="2" t="s">
        <v>78</v>
      </c>
      <c r="I82" s="28">
        <f>('Financial Statements'!I82/'Financial Statements'!$I69)</f>
        <v>0</v>
      </c>
      <c r="J82" s="28">
        <f>('Financial Statements'!J82/'Financial Statements'!$J69)</f>
        <v>0</v>
      </c>
      <c r="K82" s="28">
        <f>('Financial Statements'!K82/'Financial Statements'!$K69)</f>
        <v>0</v>
      </c>
      <c r="L82" s="28">
        <f>('Financial Statements'!L82/'Financial Statements'!$L69)</f>
        <v>0</v>
      </c>
      <c r="M82" s="28">
        <f>('Financial Statements'!M82/'Financial Statements'!$M69)</f>
        <v>0</v>
      </c>
      <c r="O82" s="2" t="s">
        <v>78</v>
      </c>
      <c r="P82" s="28">
        <f>('Financial Statements'!P82/'Financial Statements'!$P69)</f>
        <v>0</v>
      </c>
      <c r="Q82" s="28">
        <f>('Financial Statements'!Q82/'Financial Statements'!$Q69)</f>
        <v>0</v>
      </c>
      <c r="R82" s="28">
        <f>('Financial Statements'!R82/'Financial Statements'!$R69)</f>
        <v>0</v>
      </c>
      <c r="S82" s="28">
        <f>('Financial Statements'!S82/'Financial Statements'!$S69)</f>
        <v>0</v>
      </c>
      <c r="T82" s="28">
        <f>('Financial Statements'!T82/'Financial Statements'!$T69)</f>
        <v>0</v>
      </c>
    </row>
    <row r="83" spans="1:20">
      <c r="A83" t="s">
        <v>79</v>
      </c>
      <c r="B83" s="28">
        <f>('Financial Statements'!B83/'Financial Statements'!$B69)</f>
        <v>5.6869444250436038E-3</v>
      </c>
      <c r="C83" s="28">
        <f>('Financial Statements'!C83/'Financial Statements'!$C69)</f>
        <v>3.9276660547062879E-3</v>
      </c>
      <c r="D83" s="28">
        <f>('Financial Statements'!D83/'Financial Statements'!$D69)</f>
        <v>1.5315020770299838E-2</v>
      </c>
      <c r="E83" s="28">
        <f>('Financial Statements'!E83/'Financial Statements'!$E69)</f>
        <v>1.3329151247304384E-2</v>
      </c>
      <c r="F83" s="28">
        <f>('Financial Statements'!F83/'Financial Statements'!$F69)</f>
        <v>1.0885838329430452E-2</v>
      </c>
      <c r="H83" t="s">
        <v>79</v>
      </c>
      <c r="I83" s="28">
        <f>('Financial Statements'!I83/'Financial Statements'!$I69)</f>
        <v>1.3383621579523629E-2</v>
      </c>
      <c r="J83" s="28">
        <f>('Financial Statements'!J83/'Financial Statements'!$J69)</f>
        <v>1.1665838154879737E-2</v>
      </c>
      <c r="K83" s="28">
        <f>('Financial Statements'!K83/'Financial Statements'!$K69)</f>
        <v>5.4883575722675295E-3</v>
      </c>
      <c r="L83" s="28">
        <f>('Financial Statements'!L83/'Financial Statements'!$L69)</f>
        <v>-1.2768258770044407E-3</v>
      </c>
      <c r="M83" s="28">
        <f>('Financial Statements'!M83/'Financial Statements'!$M69)</f>
        <v>1.64139564518321E-4</v>
      </c>
      <c r="O83" t="s">
        <v>79</v>
      </c>
      <c r="P83" s="28">
        <f>('Financial Statements'!P83/'Financial Statements'!$P69)</f>
        <v>2.0575472619522101E-2</v>
      </c>
      <c r="Q83" s="28">
        <f>('Financial Statements'!Q83/'Financial Statements'!$Q69)</f>
        <v>2.4680326810556302E-2</v>
      </c>
      <c r="R83" s="28">
        <f>('Financial Statements'!R83/'Financial Statements'!$R69)</f>
        <v>3.0389424624369318E-2</v>
      </c>
      <c r="S83" s="28">
        <f>('Financial Statements'!S83/'Financial Statements'!$S69)</f>
        <v>1.1632034903235304E-2</v>
      </c>
      <c r="T83" s="28">
        <f>('Financial Statements'!T83/'Financial Statements'!$T69)</f>
        <v>1.3161418793637638E-2</v>
      </c>
    </row>
    <row r="84" spans="1:20">
      <c r="A84" t="s">
        <v>80</v>
      </c>
      <c r="B84" s="28">
        <f>('Financial Statements'!B84/'Financial Statements'!$B69)</f>
        <v>2.0235342293013496E-3</v>
      </c>
      <c r="C84" s="28">
        <f>('Financial Statements'!C84/'Financial Statements'!$C69)</f>
        <v>0</v>
      </c>
      <c r="D84" s="28">
        <f>('Financial Statements'!D84/'Financial Statements'!$D69)</f>
        <v>0</v>
      </c>
      <c r="E84" s="28">
        <f>('Financial Statements'!E84/'Financial Statements'!$E69)</f>
        <v>0</v>
      </c>
      <c r="F84" s="28">
        <f>('Financial Statements'!F84/'Financial Statements'!$F69)</f>
        <v>0</v>
      </c>
      <c r="H84" t="s">
        <v>80</v>
      </c>
      <c r="I84" s="28">
        <f>('Financial Statements'!I84/'Financial Statements'!$I69)</f>
        <v>0</v>
      </c>
      <c r="J84" s="28">
        <f>('Financial Statements'!J84/'Financial Statements'!$J69)</f>
        <v>0</v>
      </c>
      <c r="K84" s="28">
        <f>('Financial Statements'!K84/'Financial Statements'!$K69)</f>
        <v>0</v>
      </c>
      <c r="L84" s="28">
        <f>('Financial Statements'!L84/'Financial Statements'!$L69)</f>
        <v>0</v>
      </c>
      <c r="M84" s="28">
        <f>('Financial Statements'!M84/'Financial Statements'!$M69)</f>
        <v>0</v>
      </c>
      <c r="O84" t="s">
        <v>80</v>
      </c>
      <c r="P84" s="28">
        <f>('Financial Statements'!P84/'Financial Statements'!$P69)</f>
        <v>0</v>
      </c>
      <c r="Q84" s="28">
        <f>('Financial Statements'!Q84/'Financial Statements'!$Q69)</f>
        <v>0</v>
      </c>
      <c r="R84" s="28">
        <f>('Financial Statements'!R84/'Financial Statements'!$R69)</f>
        <v>0</v>
      </c>
      <c r="S84" s="28">
        <f>('Financial Statements'!S84/'Financial Statements'!$S69)</f>
        <v>0</v>
      </c>
      <c r="T84" s="28">
        <f>('Financial Statements'!T84/'Financial Statements'!$T69)</f>
        <v>0</v>
      </c>
    </row>
    <row r="85" spans="1:20">
      <c r="A85" t="s">
        <v>81</v>
      </c>
      <c r="B85" s="28">
        <f>('Financial Statements'!B85/'Financial Statements'!$B69)</f>
        <v>5.3463400819555281E-3</v>
      </c>
      <c r="C85" s="28">
        <f>('Financial Statements'!C85/'Financial Statements'!$C69)</f>
        <v>-2.286683064310676E-2</v>
      </c>
      <c r="D85" s="28">
        <f>('Financial Statements'!D85/'Financial Statements'!$D69)</f>
        <v>6.6537127936080621E-3</v>
      </c>
      <c r="E85" s="28">
        <f>('Financial Statements'!E85/'Financial Statements'!$E69)</f>
        <v>-4.2846968930539651E-3</v>
      </c>
      <c r="F85" s="28">
        <f>('Financial Statements'!F85/'Financial Statements'!$F69)</f>
        <v>-9.0658558481240977E-4</v>
      </c>
      <c r="H85" t="s">
        <v>81</v>
      </c>
      <c r="I85" s="28">
        <f>('Financial Statements'!I85/'Financial Statements'!$I69)</f>
        <v>4.4308330165401628E-3</v>
      </c>
      <c r="J85" s="28">
        <f>('Financial Statements'!J85/'Financial Statements'!$J69)</f>
        <v>-7.4860207020093124E-4</v>
      </c>
      <c r="K85" s="28">
        <f>('Financial Statements'!K85/'Financial Statements'!$K69)</f>
        <v>1.2789552182028777E-3</v>
      </c>
      <c r="L85" s="28">
        <f>('Financial Statements'!L85/'Financial Statements'!$L69)</f>
        <v>3.8688784092690953E-3</v>
      </c>
      <c r="M85" s="28">
        <f>('Financial Statements'!M85/'Financial Statements'!$M69)</f>
        <v>6.1675882603147601E-3</v>
      </c>
      <c r="O85" t="s">
        <v>81</v>
      </c>
      <c r="P85" s="28">
        <f>('Financial Statements'!P85/'Financial Statements'!$P69)</f>
        <v>1.1065147878057704E-2</v>
      </c>
      <c r="Q85" s="28">
        <f>('Financial Statements'!Q85/'Financial Statements'!$Q69)</f>
        <v>-2.3975640040205755E-2</v>
      </c>
      <c r="R85" s="28">
        <f>('Financial Statements'!R85/'Financial Statements'!$R69)</f>
        <v>-2.3086605920798284E-3</v>
      </c>
      <c r="S85" s="28">
        <f>('Financial Statements'!S85/'Financial Statements'!$S69)</f>
        <v>5.2511726005935715E-4</v>
      </c>
      <c r="T85" s="28">
        <f>('Financial Statements'!T85/'Financial Statements'!$T69)</f>
        <v>-2.3085683136316878E-4</v>
      </c>
    </row>
    <row r="86" spans="1:20">
      <c r="A86" t="s">
        <v>82</v>
      </c>
      <c r="B86" s="28">
        <f>('Financial Statements'!B86/'Financial Statements'!$B69)</f>
        <v>9.0097502776977818E-3</v>
      </c>
      <c r="C86" s="28">
        <f>('Financial Statements'!C86/'Financial Statements'!$C69)</f>
        <v>-1.8939164588400476E-2</v>
      </c>
      <c r="D86" s="28">
        <f>('Financial Statements'!D86/'Financial Statements'!$D69)</f>
        <v>2.1968733563907897E-2</v>
      </c>
      <c r="E86" s="28">
        <f>('Financial Statements'!E86/'Financial Statements'!$E69)</f>
        <v>9.0444543542504193E-3</v>
      </c>
      <c r="F86" s="28">
        <f>('Financial Statements'!F86/'Financial Statements'!$F69)</f>
        <v>9.9792527446180418E-3</v>
      </c>
      <c r="H86" t="s">
        <v>82</v>
      </c>
      <c r="I86" s="28">
        <f>('Financial Statements'!I86/'Financial Statements'!$I69)</f>
        <v>1.7814454596063792E-2</v>
      </c>
      <c r="J86" s="28">
        <f>('Financial Statements'!J86/'Financial Statements'!$J69)</f>
        <v>1.0917236084678808E-2</v>
      </c>
      <c r="K86" s="28">
        <f>('Financial Statements'!K86/'Financial Statements'!$K69)</f>
        <v>6.7673127904704072E-3</v>
      </c>
      <c r="L86" s="28">
        <f>('Financial Statements'!L86/'Financial Statements'!$L69)</f>
        <v>2.5920525322646543E-3</v>
      </c>
      <c r="M86" s="28">
        <f>('Financial Statements'!M86/'Financial Statements'!$M69)</f>
        <v>6.3317278248330808E-3</v>
      </c>
      <c r="O86" t="s">
        <v>82</v>
      </c>
      <c r="P86" s="28">
        <f>('Financial Statements'!P86/'Financial Statements'!$P69)</f>
        <v>3.1640620497579805E-2</v>
      </c>
      <c r="Q86" s="28">
        <f>('Financial Statements'!Q86/'Financial Statements'!$Q69)</f>
        <v>7.0468677035054534E-4</v>
      </c>
      <c r="R86" s="28">
        <f>('Financial Statements'!R86/'Financial Statements'!$R69)</f>
        <v>2.8080764032289488E-2</v>
      </c>
      <c r="S86" s="28">
        <f>('Financial Statements'!S86/'Financial Statements'!$S69)</f>
        <v>1.215715216329466E-2</v>
      </c>
      <c r="T86" s="28">
        <f>('Financial Statements'!T86/'Financial Statements'!$T69)</f>
        <v>1.2930561962274469E-2</v>
      </c>
    </row>
    <row r="87" spans="1:20">
      <c r="A87" t="s">
        <v>83</v>
      </c>
      <c r="B87" s="28">
        <f>('Financial Statements'!B87/'Financial Statements'!$B69)</f>
        <v>1.686661225926879E-2</v>
      </c>
      <c r="C87" s="28">
        <f>('Financial Statements'!C87/'Financial Statements'!$C69)</f>
        <v>1.7023313519830826E-2</v>
      </c>
      <c r="D87" s="28">
        <f>('Financial Statements'!D87/'Financial Statements'!$D69)</f>
        <v>3.6460377878400528E-2</v>
      </c>
      <c r="E87" s="28">
        <f>('Financial Statements'!E87/'Financial Statements'!$E69)</f>
        <v>1.666455898405261E-2</v>
      </c>
      <c r="F87" s="28">
        <f>('Financial Statements'!F87/'Financial Statements'!$F69)</f>
        <v>1.8032266545697773E-2</v>
      </c>
      <c r="H87" t="s">
        <v>83</v>
      </c>
      <c r="I87" s="28">
        <f>('Financial Statements'!I87/'Financial Statements'!$I69)</f>
        <v>3.2872452662557609E-2</v>
      </c>
      <c r="J87" s="28">
        <f>('Financial Statements'!J87/'Financial Statements'!$J69)</f>
        <v>3.130303823606409E-2</v>
      </c>
      <c r="K87" s="28">
        <f>('Financial Statements'!K87/'Financial Statements'!$K69)</f>
        <v>5.1943946344221288E-2</v>
      </c>
      <c r="L87" s="28">
        <f>('Financial Statements'!L87/'Financial Statements'!$L69)</f>
        <v>4.4619570956638058E-3</v>
      </c>
      <c r="M87" s="28">
        <f>('Financial Statements'!M87/'Financial Statements'!$M69)</f>
        <v>1.5369993522664497E-2</v>
      </c>
      <c r="O87" t="s">
        <v>83</v>
      </c>
      <c r="P87" s="28">
        <f>('Financial Statements'!P87/'Financial Statements'!$P69)</f>
        <v>6.8587537513217209E-2</v>
      </c>
      <c r="Q87" s="28">
        <f>('Financial Statements'!Q87/'Financial Statements'!$Q69)</f>
        <v>8.5827590659038985E-2</v>
      </c>
      <c r="R87" s="28">
        <f>('Financial Statements'!R87/'Financial Statements'!$R69)</f>
        <v>7.7997914876385882E-2</v>
      </c>
      <c r="S87" s="28">
        <f>('Financial Statements'!S87/'Financial Statements'!$S69)</f>
        <v>3.40862730477327E-2</v>
      </c>
      <c r="T87" s="28">
        <f>('Financial Statements'!T87/'Financial Statements'!$T69)</f>
        <v>3.3057666488830961E-2</v>
      </c>
    </row>
    <row r="88" spans="1:20">
      <c r="A88" t="s">
        <v>84</v>
      </c>
      <c r="B88" s="28">
        <f>('Financial Statements'!B88/'Financial Statements'!$B69)</f>
        <v>1.686661225926879E-2</v>
      </c>
      <c r="C88" s="28">
        <f>('Financial Statements'!C88/'Financial Statements'!$C69)</f>
        <v>1.7023313519830826E-2</v>
      </c>
      <c r="D88" s="28">
        <f>('Financial Statements'!D88/'Financial Statements'!$D69)</f>
        <v>3.6460377878400528E-2</v>
      </c>
      <c r="E88" s="28">
        <f>('Financial Statements'!E88/'Financial Statements'!$E69)</f>
        <v>1.666455898405261E-2</v>
      </c>
      <c r="F88" s="28">
        <f>('Financial Statements'!F88/'Financial Statements'!$F69)</f>
        <v>1.8032266545697773E-2</v>
      </c>
      <c r="H88" t="s">
        <v>84</v>
      </c>
      <c r="I88" s="28">
        <f>('Financial Statements'!I88/'Financial Statements'!$I69)</f>
        <v>3.2872452662557609E-2</v>
      </c>
      <c r="J88" s="28">
        <f>('Financial Statements'!J88/'Financial Statements'!$J69)</f>
        <v>3.130303823606409E-2</v>
      </c>
      <c r="K88" s="28">
        <f>('Financial Statements'!K88/'Financial Statements'!$K69)</f>
        <v>5.1943946344221288E-2</v>
      </c>
      <c r="L88" s="28">
        <f>('Financial Statements'!L88/'Financial Statements'!$L69)</f>
        <v>4.4619570956638058E-3</v>
      </c>
      <c r="M88" s="28">
        <f>('Financial Statements'!M88/'Financial Statements'!$M69)</f>
        <v>1.5369993522664497E-2</v>
      </c>
      <c r="O88" t="s">
        <v>84</v>
      </c>
      <c r="P88" s="28">
        <f>('Financial Statements'!P88/'Financial Statements'!$P69)</f>
        <v>6.8587537513217209E-2</v>
      </c>
      <c r="Q88" s="28">
        <f>('Financial Statements'!Q88/'Financial Statements'!$Q69)</f>
        <v>8.5827590659038985E-2</v>
      </c>
      <c r="R88" s="28">
        <f>('Financial Statements'!R88/'Financial Statements'!$R69)</f>
        <v>7.7997914876385882E-2</v>
      </c>
      <c r="S88" s="28">
        <f>('Financial Statements'!S88/'Financial Statements'!$S69)</f>
        <v>3.40862730477327E-2</v>
      </c>
      <c r="T88" s="28">
        <f>('Financial Statements'!T88/'Financial Statements'!$T69)</f>
        <v>3.3057666488830961E-2</v>
      </c>
    </row>
    <row r="89" spans="1:20">
      <c r="A89" s="7" t="s">
        <v>85</v>
      </c>
      <c r="B89" s="25">
        <f>('Financial Statements'!B89/'Financial Statements'!$B69)</f>
        <v>1.686661225926879E-2</v>
      </c>
      <c r="C89" s="25">
        <f>('Financial Statements'!C89/'Financial Statements'!$C69)</f>
        <v>1.7023313519830826E-2</v>
      </c>
      <c r="D89" s="25">
        <f>('Financial Statements'!D89/'Financial Statements'!$D69)</f>
        <v>3.6460377878400528E-2</v>
      </c>
      <c r="E89" s="25">
        <f>('Financial Statements'!E89/'Financial Statements'!$E69)</f>
        <v>1.666455898405261E-2</v>
      </c>
      <c r="F89" s="25">
        <f>('Financial Statements'!F89/'Financial Statements'!$F69)</f>
        <v>1.8032266545697773E-2</v>
      </c>
      <c r="G89" s="7"/>
      <c r="H89" s="7" t="s">
        <v>85</v>
      </c>
      <c r="I89" s="25">
        <f>('Financial Statements'!I89/'Financial Statements'!$I69)</f>
        <v>3.2872452662557609E-2</v>
      </c>
      <c r="J89" s="25">
        <f>('Financial Statements'!J89/'Financial Statements'!$J69)</f>
        <v>3.130303823606409E-2</v>
      </c>
      <c r="K89" s="25">
        <f>('Financial Statements'!K89/'Financial Statements'!$K69)</f>
        <v>5.1943946344221288E-2</v>
      </c>
      <c r="L89" s="25">
        <f>('Financial Statements'!L89/'Financial Statements'!$L69)</f>
        <v>4.4619570956638058E-3</v>
      </c>
      <c r="M89" s="25">
        <f>('Financial Statements'!M89/'Financial Statements'!$M69)</f>
        <v>1.5369993522664497E-2</v>
      </c>
      <c r="N89" s="7"/>
      <c r="O89" s="7" t="s">
        <v>85</v>
      </c>
      <c r="P89" s="25">
        <f>('Financial Statements'!P89/'Financial Statements'!$P69)</f>
        <v>6.8587537513217209E-2</v>
      </c>
      <c r="Q89" s="25">
        <f>('Financial Statements'!Q89/'Financial Statements'!$Q69)</f>
        <v>8.5827590659038985E-2</v>
      </c>
      <c r="R89" s="25">
        <f>('Financial Statements'!R89/'Financial Statements'!$R69)</f>
        <v>7.7997914876385882E-2</v>
      </c>
      <c r="S89" s="25">
        <f>('Financial Statements'!S89/'Financial Statements'!$S69)</f>
        <v>3.40862730477327E-2</v>
      </c>
      <c r="T89" s="25">
        <f>('Financial Statements'!T89/'Financial Statements'!$T69)</f>
        <v>3.3057666488830961E-2</v>
      </c>
    </row>
    <row r="93" spans="1:20">
      <c r="A93" s="2"/>
      <c r="H93" s="2"/>
      <c r="O93" s="2"/>
    </row>
    <row r="94" spans="1:20">
      <c r="A94" s="2"/>
      <c r="H94" s="2"/>
      <c r="O94" s="2"/>
    </row>
    <row r="105" spans="1:24" ht="18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17" spans="15:16">
      <c r="O117" s="37"/>
      <c r="P117" s="37"/>
    </row>
    <row r="120" spans="15:16">
      <c r="O120" s="2"/>
    </row>
    <row r="128" spans="15:16">
      <c r="O128" s="37"/>
      <c r="P128" s="37"/>
    </row>
    <row r="129" spans="8:16">
      <c r="O129" s="37"/>
      <c r="P129" s="37"/>
    </row>
    <row r="132" spans="8:16">
      <c r="O132" s="37"/>
      <c r="P132" s="37"/>
    </row>
    <row r="133" spans="8:16">
      <c r="O133" s="37"/>
      <c r="P133" s="37"/>
    </row>
    <row r="136" spans="8:16">
      <c r="H136" s="37"/>
      <c r="I136" s="37"/>
      <c r="O136" s="37"/>
      <c r="P136" s="37"/>
    </row>
    <row r="139" spans="8:16">
      <c r="O139" s="2"/>
    </row>
    <row r="146" spans="8:16">
      <c r="O146" s="37"/>
      <c r="P146" s="37"/>
    </row>
    <row r="147" spans="8:16">
      <c r="H147" s="37"/>
      <c r="I147" s="37"/>
      <c r="O147" s="37"/>
      <c r="P147" s="37"/>
    </row>
    <row r="150" spans="8:16">
      <c r="H150" s="2"/>
    </row>
    <row r="157" spans="8:16">
      <c r="H157" s="37"/>
      <c r="I157" s="37"/>
    </row>
    <row r="158" spans="8:16">
      <c r="H158" s="37"/>
      <c r="I158" s="37"/>
    </row>
    <row r="163" spans="8:9">
      <c r="H163" s="2"/>
    </row>
    <row r="170" spans="8:9">
      <c r="H170" s="37"/>
      <c r="I170" s="37"/>
    </row>
    <row r="171" spans="8:9">
      <c r="H171" s="37"/>
      <c r="I171" s="37"/>
    </row>
    <row r="174" spans="8:9">
      <c r="H174" s="37"/>
      <c r="I174" s="37"/>
    </row>
    <row r="179" spans="8:9">
      <c r="H179" s="37"/>
      <c r="I179" s="37"/>
    </row>
    <row r="189" spans="8:9">
      <c r="H189" s="37"/>
      <c r="I189" s="37"/>
    </row>
    <row r="190" spans="8:9">
      <c r="H190" s="37"/>
      <c r="I190" s="37"/>
    </row>
    <row r="193" spans="8:9">
      <c r="H193" s="37"/>
      <c r="I193" s="37"/>
    </row>
  </sheetData>
  <mergeCells count="19">
    <mergeCell ref="H136:I136"/>
    <mergeCell ref="O136:P136"/>
    <mergeCell ref="O117:P117"/>
    <mergeCell ref="O128:P128"/>
    <mergeCell ref="O129:P129"/>
    <mergeCell ref="O132:P132"/>
    <mergeCell ref="O133:P133"/>
    <mergeCell ref="H193:I193"/>
    <mergeCell ref="O146:P146"/>
    <mergeCell ref="H147:I147"/>
    <mergeCell ref="O147:P147"/>
    <mergeCell ref="H157:I157"/>
    <mergeCell ref="H158:I158"/>
    <mergeCell ref="H170:I170"/>
    <mergeCell ref="H171:I171"/>
    <mergeCell ref="H174:I174"/>
    <mergeCell ref="H179:I179"/>
    <mergeCell ref="H189:I189"/>
    <mergeCell ref="H190:I1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D7C2-AE38-4262-AB72-86E0EF30F12E}">
  <dimension ref="A1:V193"/>
  <sheetViews>
    <sheetView tabSelected="1" topLeftCell="N52" zoomScaleNormal="150" zoomScaleSheetLayoutView="100" workbookViewId="0">
      <selection activeCell="T55" sqref="T55"/>
    </sheetView>
  </sheetViews>
  <sheetFormatPr defaultColWidth="8.5703125" defaultRowHeight="15"/>
  <cols>
    <col min="1" max="1" width="51.42578125" customWidth="1"/>
    <col min="2" max="2" width="9.7109375" customWidth="1"/>
    <col min="3" max="3" width="17.28515625" customWidth="1"/>
    <col min="4" max="5" width="10.28515625" customWidth="1"/>
    <col min="6" max="6" width="9.85546875" customWidth="1"/>
    <col min="7" max="7" width="25.28515625" customWidth="1"/>
    <col min="8" max="8" width="54.7109375" customWidth="1"/>
    <col min="9" max="10" width="15.28515625" bestFit="1" customWidth="1"/>
    <col min="11" max="12" width="13.7109375" bestFit="1" customWidth="1"/>
    <col min="13" max="13" width="15.28515625" bestFit="1" customWidth="1"/>
    <col min="14" max="14" width="32.85546875" customWidth="1"/>
    <col min="15" max="15" width="52.140625" customWidth="1"/>
    <col min="16" max="17" width="12" customWidth="1"/>
    <col min="18" max="18" width="12.42578125" customWidth="1"/>
    <col min="19" max="19" width="12" customWidth="1"/>
    <col min="20" max="20" width="11.7109375" customWidth="1"/>
  </cols>
  <sheetData>
    <row r="1" spans="1:22" s="13" customFormat="1" ht="34.5" customHeight="1">
      <c r="A1" s="12" t="s">
        <v>0</v>
      </c>
      <c r="H1" s="12" t="s">
        <v>1</v>
      </c>
      <c r="O1" s="12" t="s">
        <v>2</v>
      </c>
      <c r="R1" s="12"/>
    </row>
    <row r="2" spans="1:22" ht="24" customHeight="1">
      <c r="A2" s="10" t="s">
        <v>3</v>
      </c>
      <c r="B2" s="10">
        <v>2019</v>
      </c>
      <c r="C2" s="10">
        <v>2020</v>
      </c>
      <c r="D2" s="10">
        <v>2021</v>
      </c>
      <c r="E2" s="10">
        <v>2022</v>
      </c>
      <c r="F2" s="10">
        <v>2023</v>
      </c>
      <c r="G2" s="11"/>
      <c r="H2" s="10" t="s">
        <v>4</v>
      </c>
      <c r="I2" s="10">
        <v>2019</v>
      </c>
      <c r="J2" s="10">
        <v>2020</v>
      </c>
      <c r="K2" s="10">
        <v>2021</v>
      </c>
      <c r="L2" s="10">
        <v>2022</v>
      </c>
      <c r="M2" s="10">
        <v>2023</v>
      </c>
      <c r="N2" s="11"/>
      <c r="O2" s="10" t="s">
        <v>3</v>
      </c>
      <c r="P2" s="10">
        <v>2019</v>
      </c>
      <c r="Q2" s="10">
        <v>2020</v>
      </c>
      <c r="R2" s="10">
        <v>2021</v>
      </c>
      <c r="S2" s="10">
        <v>2022</v>
      </c>
      <c r="T2" s="10">
        <v>2023</v>
      </c>
      <c r="U2" s="1"/>
      <c r="V2" s="1"/>
    </row>
    <row r="3" spans="1:22" ht="18.75">
      <c r="A3" s="3" t="s">
        <v>5</v>
      </c>
      <c r="H3" s="3" t="s">
        <v>5</v>
      </c>
      <c r="O3" s="3" t="s">
        <v>5</v>
      </c>
    </row>
    <row r="4" spans="1:22">
      <c r="A4" s="2" t="s">
        <v>6</v>
      </c>
      <c r="H4" s="2" t="s">
        <v>6</v>
      </c>
      <c r="O4" s="2" t="s">
        <v>6</v>
      </c>
    </row>
    <row r="5" spans="1:22">
      <c r="A5" t="s">
        <v>7</v>
      </c>
      <c r="B5">
        <f>('Financial Statements'!B5/'Financial Statements'!$B5)*100</f>
        <v>100</v>
      </c>
      <c r="C5">
        <f>('Financial Statements'!C5/'Financial Statements'!$B5)*100</f>
        <v>103.28494701941311</v>
      </c>
      <c r="D5">
        <f>('Financial Statements'!D5/'Financial Statements'!$B5)*100</f>
        <v>100.73826368281607</v>
      </c>
      <c r="E5">
        <f>('Financial Statements'!E5/'Financial Statements'!$B5)*100</f>
        <v>103.73466692776196</v>
      </c>
      <c r="F5">
        <f>('Financial Statements'!F5/'Financial Statements'!$B5)*100</f>
        <v>103.9160946838655</v>
      </c>
      <c r="H5" t="s">
        <v>7</v>
      </c>
      <c r="I5">
        <f>('Financial Statements'!I5/'Financial Statements'!$I5)*100</f>
        <v>100</v>
      </c>
      <c r="J5">
        <f>('Financial Statements'!J5/'Financial Statements'!$I5)*100</f>
        <v>127.56680096696213</v>
      </c>
      <c r="K5">
        <f>('Financial Statements'!K5/'Financial Statements'!$I5)*100</f>
        <v>146.88315874294923</v>
      </c>
      <c r="L5">
        <f>('Financial Statements'!L5/'Financial Statements'!$I5)*100</f>
        <v>164.94085414987913</v>
      </c>
      <c r="M5">
        <f>('Financial Statements'!M5/'Financial Statements'!$I5)*100</f>
        <v>184.24721998388395</v>
      </c>
      <c r="O5" t="s">
        <v>7</v>
      </c>
      <c r="P5">
        <f>('Financial Statements'!P5/'Financial Statements'!$P5)*100</f>
        <v>100</v>
      </c>
      <c r="Q5">
        <f>('Financial Statements'!Q5/'Financial Statements'!$P5)*100</f>
        <v>130.59926703566001</v>
      </c>
      <c r="R5">
        <f>('Financial Statements'!R5/'Financial Statements'!$P5)*100</f>
        <v>139.09512435429858</v>
      </c>
      <c r="S5">
        <f>('Financial Statements'!S5/'Financial Statements'!$P5)*100</f>
        <v>140.33844576699059</v>
      </c>
      <c r="T5">
        <f>('Financial Statements'!T5/'Financial Statements'!$P5)*100</f>
        <v>149.07493164464967</v>
      </c>
    </row>
    <row r="6" spans="1:22">
      <c r="A6" t="s">
        <v>8</v>
      </c>
      <c r="B6">
        <f>('Financial Statements'!B6/'Financial Statements'!$B6)*100</f>
        <v>100</v>
      </c>
      <c r="C6">
        <f>('Financial Statements'!C6/'Financial Statements'!$B6)*100</f>
        <v>102.76171411625148</v>
      </c>
      <c r="D6">
        <f>('Financial Statements'!D6/'Financial Statements'!$B6)*100</f>
        <v>106.17586002372481</v>
      </c>
      <c r="E6">
        <f>('Financial Statements'!E6/'Financial Statements'!$B6)*100</f>
        <v>37.277580071174377</v>
      </c>
      <c r="F6">
        <f>('Financial Statements'!F6/'Financial Statements'!$B6)*100</f>
        <v>70.659104389086608</v>
      </c>
      <c r="H6" t="s">
        <v>8</v>
      </c>
      <c r="I6">
        <f>('Financial Statements'!I6/'Financial Statements'!$I6)*100</f>
        <v>100</v>
      </c>
      <c r="J6">
        <f>('Financial Statements'!J6/'Financial Statements'!$I6)*100</f>
        <v>131.08072705497824</v>
      </c>
      <c r="K6">
        <f>('Financial Statements'!K6/'Financial Statements'!$I6)*100</f>
        <v>95.792113175064557</v>
      </c>
      <c r="L6">
        <f>('Financial Statements'!L6/'Financial Statements'!$I6)*100</f>
        <v>103.45313689043027</v>
      </c>
      <c r="M6">
        <f>('Financial Statements'!M6/'Financial Statements'!$I6)*100</f>
        <v>70.932771117404158</v>
      </c>
      <c r="O6" t="s">
        <v>8</v>
      </c>
      <c r="P6">
        <f>('Financial Statements'!P6/'Financial Statements'!$P6)*100</f>
        <v>100</v>
      </c>
      <c r="Q6">
        <f>('Financial Statements'!Q6/'Financial Statements'!$P6)*100</f>
        <v>124.04540175422348</v>
      </c>
      <c r="R6">
        <f>('Financial Statements'!R6/'Financial Statements'!$P6)*100</f>
        <v>71.410860225013721</v>
      </c>
      <c r="S6">
        <f>('Financial Statements'!S6/'Financial Statements'!$P6)*100</f>
        <v>87.858664595609454</v>
      </c>
      <c r="T6">
        <f>('Financial Statements'!T6/'Financial Statements'!$P6)*100</f>
        <v>217.0235202747476</v>
      </c>
    </row>
    <row r="7" spans="1:22">
      <c r="A7" t="s">
        <v>9</v>
      </c>
      <c r="B7">
        <f>('Financial Statements'!B7/'Financial Statements'!$B7)*100</f>
        <v>100</v>
      </c>
      <c r="C7">
        <f>('Financial Statements'!C7/'Financial Statements'!$B7)*100</f>
        <v>98.313659359190567</v>
      </c>
      <c r="D7">
        <f>('Financial Statements'!D7/'Financial Statements'!$B7)*100</f>
        <v>96.627318718381133</v>
      </c>
      <c r="E7">
        <f>('Financial Statements'!E7/'Financial Statements'!$B7)*100</f>
        <v>94.940978077571671</v>
      </c>
      <c r="F7">
        <f>('Financial Statements'!F7/'Financial Statements'!$B7)*100</f>
        <v>93.254637436762238</v>
      </c>
      <c r="H7" t="s">
        <v>9</v>
      </c>
      <c r="O7" t="s">
        <v>9</v>
      </c>
    </row>
    <row r="8" spans="1:22">
      <c r="A8" t="s">
        <v>10</v>
      </c>
      <c r="B8">
        <f>('Financial Statements'!B8/'Financial Statements'!$B8)*100</f>
        <v>100</v>
      </c>
      <c r="C8">
        <f>('Financial Statements'!C8/'Financial Statements'!$B8)*100</f>
        <v>82.941057322260491</v>
      </c>
      <c r="D8">
        <f>('Financial Statements'!D8/'Financial Statements'!$B8)*100</f>
        <v>88.195260279521975</v>
      </c>
      <c r="E8">
        <f>('Financial Statements'!E8/'Financial Statements'!$B8)*100</f>
        <v>91.310512456957667</v>
      </c>
      <c r="F8">
        <f>('Financial Statements'!F8/'Financial Statements'!$B8)*100</f>
        <v>102.39821754101681</v>
      </c>
      <c r="H8" t="s">
        <v>10</v>
      </c>
      <c r="I8">
        <f>('Financial Statements'!I8/'Financial Statements'!$I8)*100</f>
        <v>100</v>
      </c>
      <c r="J8">
        <f>('Financial Statements'!J8/'Financial Statements'!$I8)*100</f>
        <v>130.05322601583796</v>
      </c>
      <c r="K8">
        <f>('Financial Statements'!K8/'Financial Statements'!$I8)*100</f>
        <v>127.93716733740101</v>
      </c>
      <c r="L8">
        <f>('Financial Statements'!L8/'Financial Statements'!$I8)*100</f>
        <v>114.37102427625601</v>
      </c>
      <c r="M8">
        <f>('Financial Statements'!M8/'Financial Statements'!$I8)*100</f>
        <v>113.99454757886538</v>
      </c>
      <c r="O8" t="s">
        <v>10</v>
      </c>
      <c r="P8">
        <f>('Financial Statements'!P8/'Financial Statements'!$P8)*100</f>
        <v>100</v>
      </c>
      <c r="Q8">
        <f>('Financial Statements'!Q8/'Financial Statements'!$P8)*100</f>
        <v>175.53912507701784</v>
      </c>
      <c r="R8">
        <f>('Financial Statements'!R8/'Financial Statements'!$P8)*100</f>
        <v>149.90757855822551</v>
      </c>
      <c r="S8">
        <f>('Financial Statements'!S8/'Financial Statements'!$P8)*100</f>
        <v>130.80714725816389</v>
      </c>
      <c r="T8">
        <f>('Financial Statements'!T8/'Financial Statements'!$P8)*100</f>
        <v>159.82747997535429</v>
      </c>
    </row>
    <row r="9" spans="1:22">
      <c r="A9" t="s">
        <v>11</v>
      </c>
      <c r="H9" t="s">
        <v>11</v>
      </c>
      <c r="I9">
        <f>('Financial Statements'!I9/'Financial Statements'!$I9)*100</f>
        <v>100</v>
      </c>
      <c r="J9">
        <f>('Financial Statements'!J9/'Financial Statements'!$I9)*100</f>
        <v>56.864623243933586</v>
      </c>
      <c r="K9">
        <f>('Financial Statements'!K9/'Financial Statements'!$I9)*100</f>
        <v>79.821200510855689</v>
      </c>
      <c r="L9">
        <f>('Financial Statements'!L9/'Financial Statements'!$I9)*100</f>
        <v>148.81864623243933</v>
      </c>
      <c r="M9">
        <f>('Financial Statements'!M9/'Financial Statements'!$I9)*100</f>
        <v>87.739463601532563</v>
      </c>
      <c r="O9" t="s">
        <v>11</v>
      </c>
    </row>
    <row r="10" spans="1:22">
      <c r="A10" t="s">
        <v>12</v>
      </c>
      <c r="H10" t="s">
        <v>12</v>
      </c>
      <c r="O10" t="s">
        <v>12</v>
      </c>
    </row>
    <row r="11" spans="1:22">
      <c r="A11" t="s">
        <v>13</v>
      </c>
      <c r="B11">
        <f>('Financial Statements'!B11/'Financial Statements'!$B11)*100</f>
        <v>100</v>
      </c>
      <c r="C11">
        <f>('Financial Statements'!C11/'Financial Statements'!$B11)*100</f>
        <v>105.24294539989982</v>
      </c>
      <c r="D11">
        <f>('Financial Statements'!D11/'Financial Statements'!$B11)*100</f>
        <v>100.03339455668726</v>
      </c>
      <c r="E11">
        <f>('Financial Statements'!E11/'Financial Statements'!$B11)*100</f>
        <v>103.25596927700784</v>
      </c>
      <c r="F11">
        <f>('Financial Statements'!F11/'Financial Statements'!$B11)*100</f>
        <v>108.23175822340959</v>
      </c>
      <c r="H11" t="s">
        <v>13</v>
      </c>
      <c r="I11">
        <f>('Financial Statements'!I11/'Financial Statements'!$I11)*100</f>
        <v>100</v>
      </c>
      <c r="J11">
        <f>('Financial Statements'!J11/'Financial Statements'!$I11)*100</f>
        <v>98.902976846747521</v>
      </c>
      <c r="K11">
        <f>('Financial Statements'!K11/'Financial Statements'!$I11)*100</f>
        <v>113.59977949283351</v>
      </c>
      <c r="L11">
        <f>('Financial Statements'!L11/'Financial Statements'!$I11)*100</f>
        <v>94.277839029768458</v>
      </c>
      <c r="M11">
        <f>('Financial Statements'!M11/'Financial Statements'!$I11)*100</f>
        <v>84.288864388092605</v>
      </c>
      <c r="O11" t="s">
        <v>13</v>
      </c>
    </row>
    <row r="12" spans="1:22">
      <c r="A12" t="s">
        <v>14</v>
      </c>
      <c r="B12">
        <f>('Financial Statements'!B12/'Financial Statements'!$B12)*100</f>
        <v>100</v>
      </c>
      <c r="C12">
        <f>('Financial Statements'!C12/'Financial Statements'!$B12)*100</f>
        <v>108.30527497194164</v>
      </c>
      <c r="D12">
        <f>('Financial Statements'!D12/'Financial Statements'!$B12)*100</f>
        <v>122.20819304152637</v>
      </c>
      <c r="E12">
        <f>('Financial Statements'!E12/'Financial Statements'!$B12)*100</f>
        <v>99.480920314253638</v>
      </c>
      <c r="F12">
        <f>('Financial Statements'!F12/'Financial Statements'!$B12)*100</f>
        <v>95.356341189674524</v>
      </c>
      <c r="H12" t="s">
        <v>14</v>
      </c>
      <c r="I12">
        <f>('Financial Statements'!I12/'Financial Statements'!$I12)*100</f>
        <v>100</v>
      </c>
      <c r="J12">
        <f>('Financial Statements'!J12/'Financial Statements'!$I12)*100</f>
        <v>21200</v>
      </c>
      <c r="K12">
        <f>('Financial Statements'!K12/'Financial Statements'!$I12)*100</f>
        <v>20100</v>
      </c>
      <c r="L12">
        <f>('Financial Statements'!L12/'Financial Statements'!$I12)*100</f>
        <v>40650</v>
      </c>
      <c r="M12">
        <f>('Financial Statements'!M12/'Financial Statements'!$I12)*100</f>
        <v>83350</v>
      </c>
      <c r="O12" t="s">
        <v>14</v>
      </c>
      <c r="P12">
        <f>('Financial Statements'!P12/'Financial Statements'!$P12)*100</f>
        <v>100</v>
      </c>
      <c r="Q12">
        <f>('Financial Statements'!Q12/'Financial Statements'!$P12)*100</f>
        <v>0.52790917691579953</v>
      </c>
      <c r="R12">
        <f>('Financial Statements'!R12/'Financial Statements'!$P12)*100</f>
        <v>106.88457899716177</v>
      </c>
      <c r="S12">
        <f>('Financial Statements'!S12/'Financial Statements'!$P12)*100</f>
        <v>107.38126773888364</v>
      </c>
      <c r="T12">
        <f>('Financial Statements'!T12/'Financial Statements'!$P12)*100</f>
        <v>105.03973509933775</v>
      </c>
    </row>
    <row r="13" spans="1:22">
      <c r="A13" t="s">
        <v>15</v>
      </c>
      <c r="B13">
        <f>('Financial Statements'!B13/'Financial Statements'!$B13)*100</f>
        <v>100</v>
      </c>
      <c r="C13">
        <f>('Financial Statements'!C13/'Financial Statements'!$B13)*100</f>
        <v>93.863269334290337</v>
      </c>
      <c r="D13">
        <f>('Financial Statements'!D13/'Financial Statements'!$B13)*100</f>
        <v>0</v>
      </c>
      <c r="E13">
        <f>('Financial Statements'!E13/'Financial Statements'!$B13)*100</f>
        <v>0</v>
      </c>
      <c r="F13">
        <f>('Financial Statements'!F13/'Financial Statements'!$B13)*100</f>
        <v>0</v>
      </c>
      <c r="H13" t="s">
        <v>15</v>
      </c>
      <c r="I13">
        <f>('Financial Statements'!I13/'Financial Statements'!$I13)*100</f>
        <v>100</v>
      </c>
      <c r="J13">
        <f>('Financial Statements'!J13/'Financial Statements'!$I13)*100</f>
        <v>115.93137254901961</v>
      </c>
      <c r="K13">
        <f>('Financial Statements'!K13/'Financial Statements'!$I13)*100</f>
        <v>239.21568627450981</v>
      </c>
      <c r="L13">
        <f>('Financial Statements'!L13/'Financial Statements'!$I13)*100</f>
        <v>0</v>
      </c>
      <c r="M13">
        <f>('Financial Statements'!M13/'Financial Statements'!$I13)*100</f>
        <v>0</v>
      </c>
      <c r="O13" t="s">
        <v>15</v>
      </c>
      <c r="P13">
        <f>('Financial Statements'!P13/'Financial Statements'!$P13)*100</f>
        <v>100</v>
      </c>
      <c r="Q13">
        <f>('Financial Statements'!Q13/'Financial Statements'!$P13)*100</f>
        <v>3402.7777777777778</v>
      </c>
      <c r="R13">
        <f>('Financial Statements'!R13/'Financial Statements'!$P13)*100</f>
        <v>750.00000000000011</v>
      </c>
      <c r="S13">
        <f>('Financial Statements'!S13/'Financial Statements'!$P13)*100</f>
        <v>263.88888888888886</v>
      </c>
      <c r="T13">
        <f>('Financial Statements'!T13/'Financial Statements'!$P13)*100</f>
        <v>355.5555555555556</v>
      </c>
    </row>
    <row r="14" spans="1:22">
      <c r="A14" t="s">
        <v>16</v>
      </c>
      <c r="B14">
        <f>('Financial Statements'!B14/'Financial Statements'!$B14)*100</f>
        <v>100</v>
      </c>
      <c r="C14">
        <f>('Financial Statements'!C14/'Financial Statements'!$B14)*100</f>
        <v>135.58795411089864</v>
      </c>
      <c r="D14">
        <f>('Financial Statements'!D14/'Financial Statements'!$B14)*100</f>
        <v>168.89340344168261</v>
      </c>
      <c r="E14">
        <f>('Financial Statements'!E14/'Financial Statements'!$B14)*100</f>
        <v>164.45984703632885</v>
      </c>
      <c r="F14">
        <f>('Financial Statements'!F14/'Financial Statements'!$B14)*100</f>
        <v>82.600382409177826</v>
      </c>
      <c r="H14" t="s">
        <v>16</v>
      </c>
      <c r="I14">
        <f>('Financial Statements'!I14/'Financial Statements'!$I14)*100</f>
        <v>100</v>
      </c>
      <c r="J14">
        <f>('Financial Statements'!J14/'Financial Statements'!$I14)*100</f>
        <v>246.66666666666669</v>
      </c>
      <c r="K14">
        <f>('Financial Statements'!K14/'Financial Statements'!$I14)*100</f>
        <v>72.820512820512818</v>
      </c>
      <c r="L14">
        <f>('Financial Statements'!L14/'Financial Statements'!$I14)*100</f>
        <v>608.71794871794873</v>
      </c>
      <c r="M14">
        <f>('Financial Statements'!M14/'Financial Statements'!$I14)*100</f>
        <v>518.97435897435901</v>
      </c>
      <c r="O14" t="s">
        <v>16</v>
      </c>
      <c r="P14">
        <f>('Financial Statements'!P14/'Financial Statements'!$P14)*100</f>
        <v>100</v>
      </c>
      <c r="Q14">
        <f>('Financial Statements'!Q14/'Financial Statements'!$P14)*100</f>
        <v>109.78989210675753</v>
      </c>
      <c r="R14">
        <f>('Financial Statements'!R14/'Financial Statements'!$P14)*100</f>
        <v>107.30266893810337</v>
      </c>
      <c r="S14">
        <f>('Financial Statements'!S14/'Financial Statements'!$P14)*100</f>
        <v>171.99318568994892</v>
      </c>
      <c r="T14">
        <f>('Financial Statements'!T14/'Financial Statements'!$P14)*100</f>
        <v>30.550823395797842</v>
      </c>
    </row>
    <row r="15" spans="1:22">
      <c r="A15" t="s">
        <v>17</v>
      </c>
      <c r="B15">
        <f>('Financial Statements'!B15/'Financial Statements'!$B15)*100</f>
        <v>100</v>
      </c>
      <c r="C15">
        <f>('Financial Statements'!C15/'Financial Statements'!$B15)*100</f>
        <v>161.65160748056314</v>
      </c>
      <c r="D15">
        <f>('Financial Statements'!D15/'Financial Statements'!$B15)*100</f>
        <v>97.184282412271486</v>
      </c>
      <c r="E15">
        <f>('Financial Statements'!E15/'Financial Statements'!$B15)*100</f>
        <v>182.64341248161378</v>
      </c>
      <c r="F15">
        <f>('Financial Statements'!F15/'Financial Statements'!$B15)*100</f>
        <v>230.13238075225883</v>
      </c>
      <c r="H15" t="s">
        <v>18</v>
      </c>
      <c r="I15">
        <f>('Financial Statements'!I15/'Financial Statements'!$I15)*100</f>
        <v>100</v>
      </c>
      <c r="J15">
        <f>('Financial Statements'!J15/'Financial Statements'!$I15)*100</f>
        <v>30.919123986894292</v>
      </c>
      <c r="K15">
        <f>('Financial Statements'!K15/'Financial Statements'!$I15)*100</f>
        <v>98.620451802034836</v>
      </c>
      <c r="L15">
        <f>('Financial Statements'!L15/'Financial Statements'!$I15)*100</f>
        <v>102.3452319365408</v>
      </c>
      <c r="M15">
        <f>('Financial Statements'!M15/'Financial Statements'!$I15)*100</f>
        <v>26.573547163304017</v>
      </c>
      <c r="O15" t="s">
        <v>18</v>
      </c>
      <c r="P15">
        <f>('Financial Statements'!P15/'Financial Statements'!$P15)*100</f>
        <v>100</v>
      </c>
      <c r="Q15">
        <f>('Financial Statements'!Q15/'Financial Statements'!$P15)*100</f>
        <v>387033.33333333337</v>
      </c>
      <c r="R15">
        <f>('Financial Statements'!R15/'Financial Statements'!$P15)*100</f>
        <v>427666.66666666669</v>
      </c>
      <c r="S15">
        <f>('Financial Statements'!S15/'Financial Statements'!$P15)*100</f>
        <v>402950.00000000006</v>
      </c>
      <c r="T15">
        <f>('Financial Statements'!T15/'Financial Statements'!$P15)*100</f>
        <v>438733.33333333337</v>
      </c>
    </row>
    <row r="16" spans="1:22">
      <c r="A16" t="s">
        <v>19</v>
      </c>
      <c r="B16">
        <f>('Financial Statements'!B16/'Financial Statements'!$B16)*100</f>
        <v>100</v>
      </c>
      <c r="C16">
        <f>('Financial Statements'!C16/'Financial Statements'!$B16)*100</f>
        <v>65.383917226356871</v>
      </c>
      <c r="D16">
        <f>('Financial Statements'!D16/'Financial Statements'!$B16)*100</f>
        <v>33.744781267017601</v>
      </c>
      <c r="E16">
        <f>('Financial Statements'!E16/'Financial Statements'!$B16)*100</f>
        <v>38.591395897622071</v>
      </c>
      <c r="F16">
        <f>('Financial Statements'!F16/'Financial Statements'!$B16)*100</f>
        <v>115.33853693955345</v>
      </c>
      <c r="H16" t="s">
        <v>19</v>
      </c>
      <c r="I16">
        <f>('Financial Statements'!I16/'Financial Statements'!$I16)*100</f>
        <v>100</v>
      </c>
      <c r="J16">
        <f>('Financial Statements'!J16/'Financial Statements'!$I16)*100</f>
        <v>57.528350867604857</v>
      </c>
      <c r="K16">
        <f>('Financial Statements'!K16/'Financial Statements'!$I16)*100</f>
        <v>38.58450608006558</v>
      </c>
      <c r="L16">
        <f>('Financial Statements'!L16/'Financial Statements'!$I16)*100</f>
        <v>43.195791774832628</v>
      </c>
      <c r="M16">
        <f>('Financial Statements'!M16/'Financial Statements'!$I16)*100</f>
        <v>35.469326410711844</v>
      </c>
      <c r="O16" t="s">
        <v>19</v>
      </c>
      <c r="P16">
        <f>('Financial Statements'!P16/'Financial Statements'!$P16)*100</f>
        <v>100</v>
      </c>
      <c r="Q16">
        <f>('Financial Statements'!Q16/'Financial Statements'!$P16)*100</f>
        <v>51.96414119404843</v>
      </c>
      <c r="R16">
        <f>('Financial Statements'!R16/'Financial Statements'!$P16)*100</f>
        <v>45.52854385855693</v>
      </c>
      <c r="S16">
        <f>('Financial Statements'!S16/'Financial Statements'!$P16)*100</f>
        <v>91.471082612214417</v>
      </c>
      <c r="T16">
        <f>('Financial Statements'!T16/'Financial Statements'!$P16)*100</f>
        <v>87.189503828674603</v>
      </c>
    </row>
    <row r="17" spans="1:20">
      <c r="B17" s="4">
        <f>('Financial Statements'!B17/'Financial Statements'!$B17)*100</f>
        <v>100</v>
      </c>
      <c r="C17" s="4">
        <f>('Financial Statements'!C17/'Financial Statements'!$B17)*100</f>
        <v>103.11892795857149</v>
      </c>
      <c r="D17" s="4">
        <f>('Financial Statements'!D17/'Financial Statements'!$B17)*100</f>
        <v>100.35018622746384</v>
      </c>
      <c r="E17" s="4">
        <f>('Financial Statements'!E17/'Financial Statements'!$B17)*100</f>
        <v>100.62803556587969</v>
      </c>
      <c r="F17" s="4">
        <f>('Financial Statements'!F17/'Financial Statements'!$B17)*100</f>
        <v>102.42219418015523</v>
      </c>
      <c r="I17" s="2">
        <f>('Financial Statements'!I17/'Financial Statements'!$I17)*100</f>
        <v>100</v>
      </c>
      <c r="J17" s="2">
        <f>('Financial Statements'!J17/'Financial Statements'!$I17)*100</f>
        <v>125.41630148992111</v>
      </c>
      <c r="K17" s="2">
        <f>('Financial Statements'!K17/'Financial Statements'!$I17)*100</f>
        <v>133.76208489053781</v>
      </c>
      <c r="L17" s="2">
        <f>('Financial Statements'!L17/'Financial Statements'!$I17)*100</f>
        <v>148.00806491896481</v>
      </c>
      <c r="M17" s="2">
        <f>('Financial Statements'!M17/'Financial Statements'!$I17)*100</f>
        <v>157.55654752444224</v>
      </c>
      <c r="P17" s="2">
        <f>('Financial Statements'!P17/'Financial Statements'!$P17)*100</f>
        <v>100</v>
      </c>
      <c r="Q17" s="2">
        <f>('Financial Statements'!Q17/'Financial Statements'!$P17)*100</f>
        <v>113.16808085424546</v>
      </c>
      <c r="R17" s="2">
        <f>('Financial Statements'!R17/'Financial Statements'!$P17)*100</f>
        <v>122.466639806123</v>
      </c>
      <c r="S17" s="2">
        <f>('Financial Statements'!S17/'Financial Statements'!$P17)*100</f>
        <v>129.0086855772912</v>
      </c>
      <c r="T17">
        <f>('Financial Statements'!T17/'Financial Statements'!$P17)*100</f>
        <v>151.59900415536623</v>
      </c>
    </row>
    <row r="18" spans="1:20">
      <c r="A18" s="2" t="s">
        <v>20</v>
      </c>
      <c r="H18" s="2" t="s">
        <v>20</v>
      </c>
      <c r="O18" s="2" t="s">
        <v>20</v>
      </c>
    </row>
    <row r="19" spans="1:20">
      <c r="A19" t="s">
        <v>21</v>
      </c>
      <c r="B19">
        <f>('Financial Statements'!B19/'Financial Statements'!$B19)*100</f>
        <v>100</v>
      </c>
      <c r="C19">
        <f>('Financial Statements'!C19/'Financial Statements'!$B19)*100</f>
        <v>95.781752304495313</v>
      </c>
      <c r="D19">
        <f>('Financial Statements'!D19/'Financial Statements'!$B19)*100</f>
        <v>105.93218833809921</v>
      </c>
      <c r="E19">
        <f>('Financial Statements'!E19/'Financial Statements'!$B19)*100</f>
        <v>144.01956082861184</v>
      </c>
      <c r="F19">
        <f>('Financial Statements'!F19/'Financial Statements'!$B19)*100</f>
        <v>128.50292169156174</v>
      </c>
      <c r="H19" t="s">
        <v>21</v>
      </c>
      <c r="I19">
        <f>('Financial Statements'!I19/'Financial Statements'!$I19)*100</f>
        <v>100</v>
      </c>
      <c r="J19">
        <f>('Financial Statements'!J19/'Financial Statements'!$I19)*100</f>
        <v>92.053500397772467</v>
      </c>
      <c r="K19">
        <f>('Financial Statements'!K19/'Financial Statements'!$I19)*100</f>
        <v>112.36177406523468</v>
      </c>
      <c r="L19">
        <f>('Financial Statements'!L19/'Financial Statements'!$I19)*100</f>
        <v>130.22673031026252</v>
      </c>
      <c r="M19">
        <f>('Financial Statements'!M19/'Financial Statements'!$I19)*100</f>
        <v>113.14439140811456</v>
      </c>
      <c r="O19" t="s">
        <v>21</v>
      </c>
      <c r="P19">
        <f>('Financial Statements'!P19/'Financial Statements'!$P19)*100</f>
        <v>100</v>
      </c>
      <c r="Q19">
        <f>('Financial Statements'!Q19/'Financial Statements'!$P19)*100</f>
        <v>97.059334491514107</v>
      </c>
      <c r="R19">
        <f>('Financial Statements'!R19/'Financial Statements'!$P19)*100</f>
        <v>98.182881197380738</v>
      </c>
      <c r="S19">
        <f>('Financial Statements'!S19/'Financial Statements'!$P19)*100</f>
        <v>137.96839502873181</v>
      </c>
      <c r="T19">
        <f>('Financial Statements'!T19/'Financial Statements'!$P19)*100</f>
        <v>138.34859013764535</v>
      </c>
    </row>
    <row r="20" spans="1:20">
      <c r="A20" t="s">
        <v>22</v>
      </c>
      <c r="B20">
        <f>('Financial Statements'!B20/'Financial Statements'!$B20)*100</f>
        <v>100</v>
      </c>
      <c r="C20">
        <f>('Financial Statements'!C20/'Financial Statements'!$B20)*100</f>
        <v>92.801709891369015</v>
      </c>
      <c r="D20">
        <f>('Financial Statements'!D20/'Financial Statements'!$B20)*100</f>
        <v>83.080448626137539</v>
      </c>
      <c r="E20">
        <f>('Financial Statements'!E20/'Financial Statements'!$B20)*100</f>
        <v>104.19540356521165</v>
      </c>
      <c r="F20">
        <f>('Financial Statements'!F20/'Financial Statements'!$B20)*100</f>
        <v>120.40323469140426</v>
      </c>
      <c r="H20" t="s">
        <v>22</v>
      </c>
      <c r="I20">
        <f>('Financial Statements'!I20/'Financial Statements'!$I20)*100</f>
        <v>100</v>
      </c>
      <c r="J20">
        <f>('Financial Statements'!J20/'Financial Statements'!$I20)*100</f>
        <v>90.360319354402193</v>
      </c>
      <c r="K20">
        <f>('Financial Statements'!K20/'Financial Statements'!$I20)*100</f>
        <v>123.79657764273149</v>
      </c>
      <c r="L20">
        <f>('Financial Statements'!L20/'Financial Statements'!$I20)*100</f>
        <v>153.77357330020052</v>
      </c>
      <c r="M20">
        <f>('Financial Statements'!M20/'Financial Statements'!$I20)*100</f>
        <v>174.93510807120273</v>
      </c>
      <c r="O20" t="s">
        <v>22</v>
      </c>
      <c r="P20">
        <f>('Financial Statements'!P20/'Financial Statements'!$P20)*100</f>
        <v>100</v>
      </c>
      <c r="Q20">
        <f>('Financial Statements'!Q20/'Financial Statements'!$P20)*100</f>
        <v>95.287120342974447</v>
      </c>
      <c r="R20">
        <f>('Financial Statements'!R20/'Financial Statements'!$P20)*100</f>
        <v>134.49368999456556</v>
      </c>
      <c r="S20">
        <f>('Financial Statements'!S20/'Financial Statements'!$P20)*100</f>
        <v>109.53614666988707</v>
      </c>
      <c r="T20">
        <f>('Financial Statements'!T20/'Financial Statements'!$P20)*100</f>
        <v>91.412618501298212</v>
      </c>
    </row>
    <row r="21" spans="1:20">
      <c r="A21" t="s">
        <v>23</v>
      </c>
      <c r="B21">
        <f>('Financial Statements'!B21/'Financial Statements'!$B21)*100</f>
        <v>100</v>
      </c>
      <c r="C21">
        <f>('Financial Statements'!C21/'Financial Statements'!$B21)*100</f>
        <v>95.029561462135632</v>
      </c>
      <c r="D21">
        <f>('Financial Statements'!D21/'Financial Statements'!$B21)*100</f>
        <v>80.994293352526867</v>
      </c>
      <c r="E21">
        <f>('Financial Statements'!E21/'Financial Statements'!$B21)*100</f>
        <v>101.78705465014653</v>
      </c>
      <c r="F21">
        <f>('Financial Statements'!F21/'Financial Statements'!$B21)*100</f>
        <v>117.38316796051616</v>
      </c>
      <c r="H21" t="s">
        <v>23</v>
      </c>
      <c r="I21">
        <f>('Financial Statements'!I21/'Financial Statements'!$I21)*100</f>
        <v>100</v>
      </c>
      <c r="J21">
        <f>('Financial Statements'!J21/'Financial Statements'!$I21)*100</f>
        <v>95.465613409213162</v>
      </c>
      <c r="K21">
        <f>('Financial Statements'!K21/'Financial Statements'!$I21)*100</f>
        <v>130.4623573713865</v>
      </c>
      <c r="L21">
        <f>('Financial Statements'!L21/'Financial Statements'!$I21)*100</f>
        <v>163.41346017724172</v>
      </c>
      <c r="M21">
        <f>('Financial Statements'!M21/'Financial Statements'!$I21)*100</f>
        <v>185.03213567768057</v>
      </c>
      <c r="O21" t="s">
        <v>23</v>
      </c>
      <c r="P21">
        <f>('Financial Statements'!P21/'Financial Statements'!$P21)*100</f>
        <v>100</v>
      </c>
      <c r="Q21">
        <f>('Financial Statements'!Q21/'Financial Statements'!$P21)*100</f>
        <v>96.50356107121722</v>
      </c>
      <c r="R21">
        <f>('Financial Statements'!R21/'Financial Statements'!$P21)*100</f>
        <v>90.063834877093726</v>
      </c>
      <c r="S21">
        <f>('Financial Statements'!S21/'Financial Statements'!$P21)*100</f>
        <v>97.900290005917626</v>
      </c>
      <c r="T21">
        <f>('Financial Statements'!T21/'Financial Statements'!$P21)*100</f>
        <v>105.05978486681131</v>
      </c>
    </row>
    <row r="22" spans="1:20">
      <c r="A22" t="s">
        <v>24</v>
      </c>
      <c r="B22">
        <f>('Financial Statements'!B22/'Financial Statements'!$B22)*100</f>
        <v>100</v>
      </c>
      <c r="C22">
        <f>('Financial Statements'!C22/'Financial Statements'!$B22)*100</f>
        <v>59.809750297265161</v>
      </c>
      <c r="D22">
        <f>('Financial Statements'!D22/'Financial Statements'!$B22)*100</f>
        <v>81.093935790725325</v>
      </c>
      <c r="E22">
        <f>('Financial Statements'!E22/'Financial Statements'!$B22)*100</f>
        <v>86.023964145248328</v>
      </c>
      <c r="F22">
        <f>('Financial Statements'!F22/'Financial Statements'!$B22)*100</f>
        <v>168.5905058081039</v>
      </c>
      <c r="H22" t="s">
        <v>25</v>
      </c>
      <c r="I22">
        <f>('Financial Statements'!I22/'Financial Statements'!$I22)*100</f>
        <v>100</v>
      </c>
      <c r="J22">
        <f>('Financial Statements'!J22/'Financial Statements'!$I22)*100</f>
        <v>40.562546262028128</v>
      </c>
      <c r="K22">
        <f>('Financial Statements'!K22/'Financial Statements'!$I22)*100</f>
        <v>53.427091043671361</v>
      </c>
      <c r="L22">
        <f>('Financial Statements'!L22/'Financial Statements'!$I22)*100</f>
        <v>35.188749074759443</v>
      </c>
      <c r="M22">
        <f>('Financial Statements'!M22/'Financial Statements'!$I22)*100</f>
        <v>89.740932642487053</v>
      </c>
      <c r="O22" t="s">
        <v>25</v>
      </c>
      <c r="P22">
        <f>('Financial Statements'!P22/'Financial Statements'!$P22)*100</f>
        <v>100</v>
      </c>
      <c r="Q22">
        <f>('Financial Statements'!Q22/'Financial Statements'!$P22)*100</f>
        <v>92.848742770629357</v>
      </c>
      <c r="R22">
        <f>('Financial Statements'!R22/'Financial Statements'!$P22)*100</f>
        <v>169.36988512327434</v>
      </c>
      <c r="S22">
        <f>('Financial Statements'!S22/'Financial Statements'!$P22)*100</f>
        <v>93.119811838062091</v>
      </c>
      <c r="T22">
        <f>('Financial Statements'!T22/'Financial Statements'!$P22)*100</f>
        <v>76.67702430999816</v>
      </c>
    </row>
    <row r="23" spans="1:20">
      <c r="A23" t="s">
        <v>26</v>
      </c>
      <c r="B23">
        <f>('Financial Statements'!B23/'Financial Statements'!$B23)*100</f>
        <v>100</v>
      </c>
      <c r="C23">
        <f>('Financial Statements'!C23/'Financial Statements'!$B23)*100</f>
        <v>117.88200198873051</v>
      </c>
      <c r="D23">
        <f>('Financial Statements'!D23/'Financial Statements'!$B23)*100</f>
        <v>141.08385813722239</v>
      </c>
      <c r="E23">
        <f>('Financial Statements'!E23/'Financial Statements'!$B23)*100</f>
        <v>135.23367583692408</v>
      </c>
      <c r="F23">
        <f>('Financial Statements'!F23/'Financial Statements'!$B23)*100</f>
        <v>153.54656943984091</v>
      </c>
      <c r="H23" t="s">
        <v>26</v>
      </c>
      <c r="I23">
        <f>('Financial Statements'!I23/'Financial Statements'!$I23)*100</f>
        <v>100</v>
      </c>
      <c r="J23">
        <f>('Financial Statements'!J23/'Financial Statements'!$I23)*100</f>
        <v>113.68948247078463</v>
      </c>
      <c r="K23">
        <f>('Financial Statements'!K23/'Financial Statements'!$I23)*100</f>
        <v>117.36227045075125</v>
      </c>
      <c r="L23">
        <f>('Financial Statements'!L23/'Financial Statements'!$I23)*100</f>
        <v>209.34891485809683</v>
      </c>
      <c r="M23">
        <f>('Financial Statements'!M23/'Financial Statements'!$I23)*100</f>
        <v>187.97996661101837</v>
      </c>
      <c r="O23" t="s">
        <v>26</v>
      </c>
      <c r="P23">
        <f>('Financial Statements'!P23/'Financial Statements'!$P23)*100</f>
        <v>100</v>
      </c>
      <c r="Q23">
        <f>('Financial Statements'!Q23/'Financial Statements'!$P23)*100</f>
        <v>102.7450980392157</v>
      </c>
      <c r="R23">
        <f>('Financial Statements'!R23/'Financial Statements'!$P23)*100</f>
        <v>99.607843137254918</v>
      </c>
      <c r="S23">
        <f>('Financial Statements'!S23/'Financial Statements'!$P23)*100</f>
        <v>68.235294117647058</v>
      </c>
      <c r="T23">
        <f>('Financial Statements'!T23/'Financial Statements'!$P23)*100</f>
        <v>391.37254901960785</v>
      </c>
    </row>
    <row r="24" spans="1:20">
      <c r="A24" t="s">
        <v>27</v>
      </c>
      <c r="B24">
        <f>('Financial Statements'!B24/'Financial Statements'!$B24)*100</f>
        <v>100</v>
      </c>
      <c r="C24">
        <f>('Financial Statements'!C24/'Financial Statements'!$B24)*100</f>
        <v>78.293820443062572</v>
      </c>
      <c r="D24">
        <f>('Financial Statements'!D24/'Financial Statements'!$B24)*100</f>
        <v>88.100790257805414</v>
      </c>
      <c r="E24">
        <f>('Financial Statements'!E24/'Financial Statements'!$B24)*100</f>
        <v>135.27659023189534</v>
      </c>
      <c r="F24">
        <f>('Financial Statements'!F24/'Financial Statements'!$B24)*100</f>
        <v>111.37453037958285</v>
      </c>
      <c r="H24" t="s">
        <v>27</v>
      </c>
      <c r="I24">
        <f>('Financial Statements'!I24/'Financial Statements'!$I24)*100</f>
        <v>100</v>
      </c>
      <c r="J24">
        <f>('Financial Statements'!J24/'Financial Statements'!$I24)*100</f>
        <v>78.768577494692153</v>
      </c>
      <c r="K24">
        <f>('Financial Statements'!K24/'Financial Statements'!$I24)*100</f>
        <v>126.32696390658174</v>
      </c>
      <c r="L24">
        <f>('Financial Statements'!L24/'Financial Statements'!$I24)*100</f>
        <v>180.10312405216865</v>
      </c>
      <c r="M24">
        <f>('Financial Statements'!M24/'Financial Statements'!$I24)*100</f>
        <v>130.78556263269638</v>
      </c>
      <c r="O24" t="s">
        <v>27</v>
      </c>
      <c r="P24">
        <f>('Financial Statements'!P24/'Financial Statements'!$P24)*100</f>
        <v>100</v>
      </c>
      <c r="Q24">
        <f>('Financial Statements'!Q24/'Financial Statements'!$P24)*100</f>
        <v>379.15242652084754</v>
      </c>
      <c r="R24">
        <f>('Financial Statements'!R24/'Financial Statements'!$P24)*100</f>
        <v>464.25153793574844</v>
      </c>
      <c r="S24">
        <f>('Financial Statements'!S24/'Financial Statements'!$P24)*100</f>
        <v>5265.4818865345178</v>
      </c>
      <c r="T24">
        <f>('Financial Statements'!T24/'Financial Statements'!$P24)*100</f>
        <v>737.0471633629528</v>
      </c>
    </row>
    <row r="25" spans="1:20">
      <c r="A25" t="s">
        <v>28</v>
      </c>
      <c r="B25">
        <f>('Financial Statements'!B25/'Financial Statements'!$B25)*100</f>
        <v>100</v>
      </c>
      <c r="C25">
        <f>('Financial Statements'!C25/'Financial Statements'!$B25)*100</f>
        <v>111.51696878833309</v>
      </c>
      <c r="D25">
        <f>('Financial Statements'!D25/'Financial Statements'!$B25)*100</f>
        <v>113.47962382445141</v>
      </c>
      <c r="E25">
        <f>('Financial Statements'!E25/'Financial Statements'!$B25)*100</f>
        <v>108.94098405342783</v>
      </c>
      <c r="F25">
        <f>('Financial Statements'!F25/'Financial Statements'!$B25)*100</f>
        <v>149.92503748125935</v>
      </c>
      <c r="H25" t="s">
        <v>28</v>
      </c>
      <c r="O25" t="s">
        <v>28</v>
      </c>
    </row>
    <row r="26" spans="1:20">
      <c r="A26" t="s">
        <v>29</v>
      </c>
      <c r="B26">
        <f>('Financial Statements'!B26/'Financial Statements'!$B26)*100</f>
        <v>100</v>
      </c>
      <c r="C26">
        <f>('Financial Statements'!C26/'Financial Statements'!$B26)*100</f>
        <v>96.525581283048012</v>
      </c>
      <c r="D26">
        <f>('Financial Statements'!D26/'Financial Statements'!$B26)*100</f>
        <v>80.698746891373105</v>
      </c>
      <c r="E26">
        <f>('Financial Statements'!E26/'Financial Statements'!$B26)*100</f>
        <v>110.3339208537557</v>
      </c>
      <c r="F26">
        <f>('Financial Statements'!F26/'Financial Statements'!$B26)*100</f>
        <v>96.301035806552875</v>
      </c>
      <c r="H26" t="s">
        <v>29</v>
      </c>
      <c r="I26">
        <f>('Financial Statements'!I26/'Financial Statements'!$I26)*100</f>
        <v>100</v>
      </c>
      <c r="J26">
        <f>('Financial Statements'!J26/'Financial Statements'!$I26)*100</f>
        <v>92.792842243934572</v>
      </c>
      <c r="K26">
        <f>('Financial Statements'!K26/'Financial Statements'!$I26)*100</f>
        <v>57.146777911955205</v>
      </c>
      <c r="L26">
        <f>('Financial Statements'!L26/'Financial Statements'!$I26)*100</f>
        <v>45.07080908991108</v>
      </c>
      <c r="M26">
        <f>('Financial Statements'!M26/'Financial Statements'!$I26)*100</f>
        <v>70.710286529805686</v>
      </c>
      <c r="O26" t="s">
        <v>29</v>
      </c>
      <c r="P26">
        <f>('Financial Statements'!P26/'Financial Statements'!$P26)*100</f>
        <v>100</v>
      </c>
      <c r="Q26">
        <f>('Financial Statements'!Q26/'Financial Statements'!$P26)*100</f>
        <v>114.62473696516248</v>
      </c>
      <c r="R26">
        <f>('Financial Statements'!R26/'Financial Statements'!$P26)*100</f>
        <v>173.29319616553661</v>
      </c>
      <c r="S26">
        <f>('Financial Statements'!S26/'Financial Statements'!$P26)*100</f>
        <v>148.11199438859012</v>
      </c>
      <c r="T26">
        <f>('Financial Statements'!T26/'Financial Statements'!$P26)*100</f>
        <v>150.92354454056581</v>
      </c>
    </row>
    <row r="27" spans="1:20">
      <c r="B27" s="4">
        <f>('Financial Statements'!B27/'Financial Statements'!$B27)*100</f>
        <v>100</v>
      </c>
      <c r="C27" s="4">
        <f>('Financial Statements'!C27/'Financial Statements'!$B27)*100</f>
        <v>94.58970079491111</v>
      </c>
      <c r="D27" s="4">
        <f>('Financial Statements'!D27/'Financial Statements'!$B27)*100</f>
        <v>92.042341276446436</v>
      </c>
      <c r="E27" s="4">
        <f>('Financial Statements'!E27/'Financial Statements'!$B27)*100</f>
        <v>119.9760222053273</v>
      </c>
      <c r="F27" s="4">
        <f>('Financial Statements'!F27/'Financial Statements'!$B27)*100</f>
        <v>121.72239741957536</v>
      </c>
      <c r="I27">
        <f>('Financial Statements'!I27/'Financial Statements'!$I27)*100</f>
        <v>100</v>
      </c>
      <c r="J27">
        <f>('Financial Statements'!J27/'Financial Statements'!$I27)*100</f>
        <v>91.432869988553833</v>
      </c>
      <c r="K27">
        <f>('Financial Statements'!K27/'Financial Statements'!$I27)*100</f>
        <v>111.97998670445402</v>
      </c>
      <c r="L27">
        <f>('Financial Statements'!L27/'Financial Statements'!$I27)*100</f>
        <v>132.03976667816281</v>
      </c>
      <c r="M27">
        <f>('Financial Statements'!M27/'Financial Statements'!$I27)*100</f>
        <v>134.38648052902278</v>
      </c>
      <c r="P27">
        <f>('Financial Statements'!P27/'Financial Statements'!$P27)*100</f>
        <v>100</v>
      </c>
      <c r="Q27">
        <f>('Financial Statements'!Q27/'Financial Statements'!$P27)*100</f>
        <v>96.30473309860821</v>
      </c>
      <c r="R27">
        <f>('Financial Statements'!R27/'Financial Statements'!$P27)*100</f>
        <v>122.43673054656301</v>
      </c>
      <c r="S27">
        <f>('Financial Statements'!S27/'Financial Statements'!$P27)*100</f>
        <v>120.37087360287342</v>
      </c>
      <c r="T27">
        <f>('Financial Statements'!T27/'Financial Statements'!$P27)*100</f>
        <v>109.21430090503085</v>
      </c>
    </row>
    <row r="28" spans="1:20" ht="18.75">
      <c r="A28" s="6" t="s">
        <v>30</v>
      </c>
      <c r="B28" s="7">
        <f>('Financial Statements'!B28/'Financial Statements'!$B28)*100</f>
        <v>100</v>
      </c>
      <c r="C28" s="7">
        <f>('Financial Statements'!C28/'Financial Statements'!$B28)*100</f>
        <v>99.768124343320892</v>
      </c>
      <c r="D28" s="7">
        <f>('Financial Statements'!D28/'Financial Statements'!$B28)*100</f>
        <v>97.086355124991059</v>
      </c>
      <c r="E28" s="7">
        <f>('Financial Statements'!E28/'Financial Statements'!$B28)*100</f>
        <v>108.22911152918637</v>
      </c>
      <c r="F28" s="7">
        <f>('Financial Statements'!F28/'Financial Statements'!$B28)*100</f>
        <v>110.00449789288298</v>
      </c>
      <c r="G28" s="8"/>
      <c r="H28" s="6" t="s">
        <v>30</v>
      </c>
      <c r="I28" s="7">
        <f>('Financial Statements'!I28/'Financial Statements'!$I28)*100</f>
        <v>100</v>
      </c>
      <c r="J28" s="7">
        <f>('Financial Statements'!J28/'Financial Statements'!$I28)*100</f>
        <v>114.80109852878955</v>
      </c>
      <c r="K28" s="7">
        <f>('Financial Statements'!K28/'Financial Statements'!$I28)*100</f>
        <v>126.95814005773678</v>
      </c>
      <c r="L28" s="7">
        <f>('Financial Statements'!L28/'Financial Statements'!$I28)*100</f>
        <v>143.02014229663712</v>
      </c>
      <c r="M28" s="7">
        <f>('Financial Statements'!M28/'Financial Statements'!$I28)*100</f>
        <v>150.31905110594494</v>
      </c>
      <c r="N28" s="8"/>
      <c r="O28" s="6" t="s">
        <v>30</v>
      </c>
      <c r="P28" s="7">
        <f>('Financial Statements'!P28/'Financial Statements'!$P28)*100</f>
        <v>100</v>
      </c>
      <c r="Q28" s="7">
        <f>('Financial Statements'!Q28/'Financial Statements'!$P28)*100</f>
        <v>105.42847939891308</v>
      </c>
      <c r="R28" s="7">
        <f>('Financial Statements'!R28/'Financial Statements'!$P28)*100</f>
        <v>122.4529126534738</v>
      </c>
      <c r="S28" s="7">
        <f>('Financial Statements'!S28/'Financial Statements'!$P28)*100</f>
        <v>125.0442757165183</v>
      </c>
      <c r="T28" s="8">
        <f>('Financial Statements'!T28/'Financial Statements'!$P28)*100</f>
        <v>132.14612233654316</v>
      </c>
    </row>
    <row r="29" spans="1:20" ht="18.75">
      <c r="A29" s="3" t="s">
        <v>31</v>
      </c>
      <c r="H29" s="3" t="s">
        <v>31</v>
      </c>
      <c r="O29" s="3" t="s">
        <v>31</v>
      </c>
    </row>
    <row r="30" spans="1:20" ht="18.75">
      <c r="A30" s="3" t="s">
        <v>32</v>
      </c>
      <c r="H30" s="3" t="s">
        <v>32</v>
      </c>
      <c r="O30" s="3" t="s">
        <v>32</v>
      </c>
    </row>
    <row r="31" spans="1:20">
      <c r="A31" t="s">
        <v>33</v>
      </c>
      <c r="B31">
        <f>('Financial Statements'!B31/'Financial Statements'!$B31)*100</f>
        <v>100</v>
      </c>
      <c r="C31">
        <f>('Financial Statements'!C31/'Financial Statements'!$B31)*100</f>
        <v>100</v>
      </c>
      <c r="D31">
        <f>('Financial Statements'!D31/'Financial Statements'!$B31)*100</f>
        <v>100</v>
      </c>
      <c r="E31">
        <f>('Financial Statements'!E31/'Financial Statements'!$B31)*100</f>
        <v>100</v>
      </c>
      <c r="F31">
        <f>('Financial Statements'!F31/'Financial Statements'!$B31)*100</f>
        <v>100</v>
      </c>
      <c r="H31" t="s">
        <v>33</v>
      </c>
      <c r="I31">
        <f>('Financial Statements'!I31/'Financial Statements'!$I31)*100</f>
        <v>100</v>
      </c>
      <c r="J31">
        <f>('Financial Statements'!J31/'Financial Statements'!$I31)*100</f>
        <v>100</v>
      </c>
      <c r="K31">
        <f>('Financial Statements'!K31/'Financial Statements'!$I31)*100</f>
        <v>100</v>
      </c>
      <c r="L31">
        <f>('Financial Statements'!L31/'Financial Statements'!$I31)*100</f>
        <v>100</v>
      </c>
      <c r="M31">
        <f>('Financial Statements'!M31/'Financial Statements'!$I31)*100</f>
        <v>100</v>
      </c>
      <c r="O31" t="s">
        <v>33</v>
      </c>
      <c r="P31">
        <f>('Financial Statements'!P31/'Financial Statements'!$P31)*100</f>
        <v>100</v>
      </c>
      <c r="Q31">
        <f>('Financial Statements'!Q31/'Financial Statements'!$P31)*100</f>
        <v>100</v>
      </c>
      <c r="R31">
        <f>('Financial Statements'!R31/'Financial Statements'!$P31)*100</f>
        <v>100</v>
      </c>
      <c r="S31">
        <f>('Financial Statements'!S31/'Financial Statements'!$P31)*100</f>
        <v>100</v>
      </c>
      <c r="T31">
        <f>('Financial Statements'!T31/'Financial Statements'!$P31)*100</f>
        <v>100</v>
      </c>
    </row>
    <row r="32" spans="1:20">
      <c r="A32" t="s">
        <v>34</v>
      </c>
      <c r="B32">
        <f>('Financial Statements'!B32/'Financial Statements'!$B32)*100</f>
        <v>100</v>
      </c>
      <c r="C32">
        <f>('Financial Statements'!C32/'Financial Statements'!$B32)*100</f>
        <v>102.10053016576069</v>
      </c>
      <c r="D32">
        <f>('Financial Statements'!D32/'Financial Statements'!$B32)*100</f>
        <v>117.37422544348253</v>
      </c>
      <c r="E32">
        <f>('Financial Statements'!E32/'Financial Statements'!$B32)*100</f>
        <v>125.22917924971478</v>
      </c>
      <c r="F32">
        <f>('Financial Statements'!F32/'Financial Statements'!$B32)*100</f>
        <v>149.73983848958682</v>
      </c>
      <c r="H32" t="s">
        <v>34</v>
      </c>
      <c r="I32">
        <f>('Financial Statements'!I32/'Financial Statements'!$I32)*100</f>
        <v>100</v>
      </c>
      <c r="J32">
        <f>('Financial Statements'!J32/'Financial Statements'!$I32)*100</f>
        <v>105.20277657521481</v>
      </c>
      <c r="K32">
        <f>('Financial Statements'!K32/'Financial Statements'!$I32)*100</f>
        <v>120.18520284995193</v>
      </c>
      <c r="L32">
        <f>('Financial Statements'!L32/'Financial Statements'!$I32)*100</f>
        <v>118.58999288245782</v>
      </c>
      <c r="M32">
        <f>('Financial Statements'!M32/'Financial Statements'!$I32)*100</f>
        <v>124.71071226785439</v>
      </c>
      <c r="O32" t="s">
        <v>34</v>
      </c>
      <c r="P32">
        <f>('Financial Statements'!P32/'Financial Statements'!$P32)*100</f>
        <v>100</v>
      </c>
      <c r="Q32">
        <f>('Financial Statements'!Q32/'Financial Statements'!$P32)*100</f>
        <v>112.71435441899878</v>
      </c>
      <c r="R32">
        <f>('Financial Statements'!R32/'Financial Statements'!$P32)*100</f>
        <v>123.7819056577474</v>
      </c>
      <c r="S32">
        <f>('Financial Statements'!S32/'Financial Statements'!$P32)*100</f>
        <v>129.48737712438992</v>
      </c>
      <c r="T32">
        <f>('Financial Statements'!T32/'Financial Statements'!$P32)*100</f>
        <v>135.72667498068421</v>
      </c>
    </row>
    <row r="33" spans="1:20">
      <c r="A33" s="2" t="s">
        <v>35</v>
      </c>
      <c r="B33">
        <f>('Financial Statements'!B33/'Financial Statements'!$B33)*100</f>
        <v>100</v>
      </c>
      <c r="C33">
        <f>('Financial Statements'!C33/'Financial Statements'!$B33)*100</f>
        <v>102.05524426545263</v>
      </c>
      <c r="D33">
        <f>('Financial Statements'!D33/'Financial Statements'!$B33)*100</f>
        <v>116.9996497986342</v>
      </c>
      <c r="E33">
        <f>('Financial Statements'!E33/'Financial Statements'!$B33)*100</f>
        <v>124.68525652250042</v>
      </c>
      <c r="F33">
        <f>('Financial Statements'!F33/'Financial Statements'!$B33)*100</f>
        <v>148.66748380318683</v>
      </c>
      <c r="H33" s="2" t="s">
        <v>35</v>
      </c>
      <c r="I33">
        <f>('Financial Statements'!I33/'Financial Statements'!$I33)*100</f>
        <v>100</v>
      </c>
      <c r="J33">
        <f>('Financial Statements'!J33/'Financial Statements'!$I33)*100</f>
        <v>105.1266941661756</v>
      </c>
      <c r="K33">
        <f>('Financial Statements'!K33/'Financial Statements'!$I33)*100</f>
        <v>119.89002606548547</v>
      </c>
      <c r="L33">
        <f>('Financial Statements'!L33/'Financial Statements'!$I33)*100</f>
        <v>118.31814353008376</v>
      </c>
      <c r="M33">
        <f>('Financial Statements'!M33/'Financial Statements'!$I33)*100</f>
        <v>124.34935703930792</v>
      </c>
      <c r="O33" s="2" t="s">
        <v>35</v>
      </c>
      <c r="P33">
        <f>('Financial Statements'!P33/'Financial Statements'!$P33)*100</f>
        <v>100</v>
      </c>
      <c r="Q33">
        <f>('Financial Statements'!Q33/'Financial Statements'!$P33)*100</f>
        <v>112.70938006062366</v>
      </c>
      <c r="R33">
        <f>('Financial Statements'!R33/'Financial Statements'!$P33)*100</f>
        <v>123.7726012355419</v>
      </c>
      <c r="S33">
        <f>('Financial Statements'!S33/'Financial Statements'!$P33)*100</f>
        <v>129.47584049606223</v>
      </c>
      <c r="T33">
        <f>('Financial Statements'!T33/'Financial Statements'!$P33)*100</f>
        <v>135.71269729223471</v>
      </c>
    </row>
    <row r="34" spans="1:20">
      <c r="A34" t="s">
        <v>36</v>
      </c>
      <c r="B34">
        <f>('Financial Statements'!B34/'Financial Statements'!$B34)*100</f>
        <v>100</v>
      </c>
      <c r="C34">
        <f>('Financial Statements'!C34/'Financial Statements'!$B34)*100</f>
        <v>69.522131689055271</v>
      </c>
      <c r="D34">
        <f>('Financial Statements'!D34/'Financial Statements'!$B34)*100</f>
        <v>78.022462012772536</v>
      </c>
      <c r="E34">
        <f>('Financial Statements'!E34/'Financial Statements'!$B34)*100</f>
        <v>72.788666226235037</v>
      </c>
      <c r="F34">
        <f>('Financial Statements'!F34/'Financial Statements'!$B34)*100</f>
        <v>73.199735741026203</v>
      </c>
      <c r="H34" t="s">
        <v>36</v>
      </c>
      <c r="I34">
        <f>('Financial Statements'!I34/'Financial Statements'!$I34)*100</f>
        <v>100</v>
      </c>
      <c r="J34">
        <f>('Financial Statements'!J34/'Financial Statements'!$I34)*100</f>
        <v>99.411517444304337</v>
      </c>
      <c r="K34">
        <f>('Financial Statements'!K34/'Financial Statements'!$I34)*100</f>
        <v>97.688104245481298</v>
      </c>
      <c r="L34">
        <f>('Financial Statements'!L34/'Financial Statements'!$I34)*100</f>
        <v>98.94913829340058</v>
      </c>
      <c r="M34">
        <f>('Financial Statements'!M34/'Financial Statements'!$I34)*100</f>
        <v>73.097940311055069</v>
      </c>
      <c r="O34" t="s">
        <v>36</v>
      </c>
      <c r="P34">
        <f>('Financial Statements'!P34/'Financial Statements'!$P34)*100</f>
        <v>100</v>
      </c>
      <c r="Q34">
        <f>('Financial Statements'!Q34/'Financial Statements'!$P34)*100</f>
        <v>108.33333333333334</v>
      </c>
      <c r="R34">
        <f>('Financial Statements'!R34/'Financial Statements'!$P34)*100</f>
        <v>116.66666666666667</v>
      </c>
      <c r="S34">
        <f>('Financial Statements'!S34/'Financial Statements'!$P34)*100</f>
        <v>125</v>
      </c>
      <c r="T34">
        <f>('Financial Statements'!T34/'Financial Statements'!$P34)*100</f>
        <v>133.33333333333334</v>
      </c>
    </row>
    <row r="35" spans="1:20">
      <c r="B35">
        <f>('Financial Statements'!B35/'Financial Statements'!$B35)*100</f>
        <v>100</v>
      </c>
      <c r="C35">
        <f>('Financial Statements'!C35/'Financial Statements'!$B35)*100</f>
        <v>100.22432176747375</v>
      </c>
      <c r="D35">
        <f>('Financial Statements'!D35/'Financial Statements'!$B35)*100</f>
        <v>114.80606288445567</v>
      </c>
      <c r="E35">
        <f>('Financial Statements'!E35/'Financial Statements'!$B35)*100</f>
        <v>121.76458194767477</v>
      </c>
      <c r="F35">
        <f>('Financial Statements'!F35/'Financial Statements'!$B35)*100</f>
        <v>144.42025423133643</v>
      </c>
      <c r="I35" s="2">
        <f>('Financial Statements'!I35/'Financial Statements'!$I35)*100</f>
        <v>100</v>
      </c>
      <c r="J35" s="2">
        <f>('Financial Statements'!J35/'Financial Statements'!$I35)*100</f>
        <v>105.07795978350478</v>
      </c>
      <c r="K35" s="2">
        <f>('Financial Statements'!K35/'Financial Statements'!$I35)*100</f>
        <v>119.70070611849889</v>
      </c>
      <c r="L35" s="2">
        <f>('Financial Statements'!L35/'Financial Statements'!$I35)*100</f>
        <v>118.1529803935625</v>
      </c>
      <c r="M35" s="2">
        <f>('Financial Statements'!M35/'Financial Statements'!$I35)*100</f>
        <v>123.91232660668841</v>
      </c>
      <c r="P35" s="2">
        <f>('Financial Statements'!P35/'Financial Statements'!$P35)*100</f>
        <v>100</v>
      </c>
      <c r="Q35" s="2">
        <f>('Financial Statements'!Q35/'Financial Statements'!$P35)*100</f>
        <v>112.70933160599287</v>
      </c>
      <c r="R35" s="2">
        <f>('Financial Statements'!R35/'Financial Statements'!$P35)*100</f>
        <v>123.77252255369564</v>
      </c>
      <c r="S35" s="2">
        <f>('Financial Statements'!S35/'Financial Statements'!$P35)*100</f>
        <v>129.47579093644549</v>
      </c>
      <c r="T35">
        <f>('Financial Statements'!T35/'Financial Statements'!$P35)*100</f>
        <v>135.71267094626327</v>
      </c>
    </row>
    <row r="36" spans="1:20" ht="18.75">
      <c r="A36" s="3" t="s">
        <v>37</v>
      </c>
      <c r="H36" s="3" t="s">
        <v>37</v>
      </c>
      <c r="O36" s="3" t="s">
        <v>37</v>
      </c>
    </row>
    <row r="37" spans="1:20">
      <c r="A37" s="2" t="s">
        <v>38</v>
      </c>
      <c r="H37" s="2" t="s">
        <v>38</v>
      </c>
      <c r="O37" s="2" t="s">
        <v>38</v>
      </c>
    </row>
    <row r="38" spans="1:20">
      <c r="A38" t="s">
        <v>39</v>
      </c>
      <c r="H38" t="s">
        <v>39</v>
      </c>
      <c r="O38" t="s">
        <v>39</v>
      </c>
    </row>
    <row r="39" spans="1:20">
      <c r="A39" t="s">
        <v>40</v>
      </c>
      <c r="B39">
        <f>('Financial Statements'!B39/'Financial Statements'!$B39)*100</f>
        <v>100</v>
      </c>
      <c r="C39">
        <f>('Financial Statements'!C39/'Financial Statements'!$B39)*100</f>
        <v>94.97341099012408</v>
      </c>
      <c r="D39">
        <f>('Financial Statements'!D39/'Financial Statements'!$B39)*100</f>
        <v>86.240639583257959</v>
      </c>
      <c r="E39">
        <f>('Financial Statements'!E39/'Financial Statements'!$B39)*100</f>
        <v>74.640053539774982</v>
      </c>
      <c r="F39">
        <f>('Financial Statements'!F39/'Financial Statements'!$B39)*100</f>
        <v>71.156049150478125</v>
      </c>
      <c r="H39" t="s">
        <v>40</v>
      </c>
      <c r="I39">
        <f>('Financial Statements'!I39/'Financial Statements'!$I39)*100</f>
        <v>100</v>
      </c>
      <c r="J39">
        <f>('Financial Statements'!J39/'Financial Statements'!$I39)*100</f>
        <v>134.19976444415363</v>
      </c>
      <c r="K39">
        <f>('Financial Statements'!K39/'Financial Statements'!$I39)*100</f>
        <v>109.68396257279329</v>
      </c>
      <c r="L39">
        <f>('Financial Statements'!L39/'Financial Statements'!$I39)*100</f>
        <v>140.61048223516326</v>
      </c>
      <c r="M39">
        <f>('Financial Statements'!M39/'Financial Statements'!$I39)*100</f>
        <v>117.82372570830336</v>
      </c>
      <c r="O39" t="s">
        <v>40</v>
      </c>
      <c r="P39">
        <f>('Financial Statements'!P39/'Financial Statements'!$P39)*100</f>
        <v>100</v>
      </c>
      <c r="Q39">
        <f>('Financial Statements'!Q39/'Financial Statements'!$P39)*100</f>
        <v>73.860608876205276</v>
      </c>
      <c r="R39">
        <f>('Financial Statements'!R39/'Financial Statements'!$P39)*100</f>
        <v>76.963772719084503</v>
      </c>
      <c r="S39">
        <f>('Financial Statements'!S39/'Financial Statements'!$P39)*100</f>
        <v>77.480492637926304</v>
      </c>
      <c r="T39">
        <f>('Financial Statements'!T39/'Financial Statements'!$P39)*100</f>
        <v>78.084438671508352</v>
      </c>
    </row>
    <row r="40" spans="1:20">
      <c r="A40" t="s">
        <v>41</v>
      </c>
      <c r="B40">
        <f>('Financial Statements'!B40/'Financial Statements'!$B40)*100</f>
        <v>100</v>
      </c>
      <c r="C40">
        <f>('Financial Statements'!C40/'Financial Statements'!$B40)*100</f>
        <v>148.28076018808778</v>
      </c>
      <c r="D40">
        <f>('Financial Statements'!D40/'Financial Statements'!$B40)*100</f>
        <v>172.91340125391849</v>
      </c>
      <c r="E40">
        <f>('Financial Statements'!E40/'Financial Statements'!$B40)*100</f>
        <v>171.77213949843261</v>
      </c>
      <c r="F40">
        <f>('Financial Statements'!F40/'Financial Statements'!$B40)*100</f>
        <v>196.24314263322884</v>
      </c>
      <c r="H40" t="s">
        <v>41</v>
      </c>
      <c r="I40">
        <f>('Financial Statements'!I40/'Financial Statements'!$I40)*100</f>
        <v>100</v>
      </c>
      <c r="J40">
        <f>('Financial Statements'!J40/'Financial Statements'!$I40)*100</f>
        <v>3567.6789587852495</v>
      </c>
      <c r="K40">
        <f>('Financial Statements'!K40/'Financial Statements'!$I40)*100</f>
        <v>1725.813449023861</v>
      </c>
      <c r="L40">
        <f>('Financial Statements'!L40/'Financial Statements'!$I40)*100</f>
        <v>2648.590021691974</v>
      </c>
      <c r="M40">
        <f>('Financial Statements'!M40/'Financial Statements'!$I40)*100</f>
        <v>3239.9132321041216</v>
      </c>
      <c r="O40" t="s">
        <v>41</v>
      </c>
      <c r="P40">
        <f>('Financial Statements'!P40/'Financial Statements'!$P40)*100</f>
        <v>100</v>
      </c>
      <c r="Q40">
        <f>('Financial Statements'!Q40/'Financial Statements'!$P40)*100</f>
        <v>429.08805031446542</v>
      </c>
      <c r="R40">
        <f>('Financial Statements'!R40/'Financial Statements'!$P40)*100</f>
        <v>409.63050314465414</v>
      </c>
      <c r="S40">
        <f>('Financial Statements'!S40/'Financial Statements'!$P40)*100</f>
        <v>599.71174004192869</v>
      </c>
      <c r="T40">
        <f>('Financial Statements'!T40/'Financial Statements'!$P40)*100</f>
        <v>666.43081761006295</v>
      </c>
    </row>
    <row r="41" spans="1:20">
      <c r="A41" t="s">
        <v>42</v>
      </c>
      <c r="B41">
        <f>('Financial Statements'!B41/'Financial Statements'!$B41)*100</f>
        <v>100</v>
      </c>
      <c r="C41">
        <f>('Financial Statements'!C41/'Financial Statements'!$B41)*100</f>
        <v>128.7038299032302</v>
      </c>
      <c r="D41">
        <f>('Financial Statements'!D41/'Financial Statements'!$B41)*100</f>
        <v>141.58375357775657</v>
      </c>
      <c r="E41">
        <f>('Financial Statements'!E41/'Financial Statements'!$B41)*100</f>
        <v>163.35014311026305</v>
      </c>
      <c r="F41">
        <f>('Financial Statements'!F41/'Financial Statements'!$B41)*100</f>
        <v>135.70941801826356</v>
      </c>
      <c r="H41" t="s">
        <v>42</v>
      </c>
      <c r="I41">
        <f>('Financial Statements'!I41/'Financial Statements'!$I41)*100</f>
        <v>100</v>
      </c>
      <c r="J41">
        <f>('Financial Statements'!J41/'Financial Statements'!$I41)*100</f>
        <v>105.078125</v>
      </c>
      <c r="K41">
        <f>('Financial Statements'!K41/'Financial Statements'!$I41)*100</f>
        <v>117.94270833333333</v>
      </c>
      <c r="L41">
        <f>('Financial Statements'!L41/'Financial Statements'!$I41)*100</f>
        <v>108.54166666666667</v>
      </c>
      <c r="M41">
        <f>('Financial Statements'!M41/'Financial Statements'!$I41)*100</f>
        <v>124.6875</v>
      </c>
      <c r="O41" t="s">
        <v>42</v>
      </c>
      <c r="P41">
        <f>('Financial Statements'!P41/'Financial Statements'!$P41)*100</f>
        <v>100</v>
      </c>
      <c r="Q41">
        <f>('Financial Statements'!Q41/'Financial Statements'!$P41)*100</f>
        <v>112.85467848432573</v>
      </c>
      <c r="R41">
        <f>('Financial Statements'!R41/'Financial Statements'!$P41)*100</f>
        <v>125.84022366307775</v>
      </c>
      <c r="S41">
        <f>('Financial Statements'!S41/'Financial Statements'!$P41)*100</f>
        <v>130.21830944024742</v>
      </c>
      <c r="T41">
        <f>('Financial Statements'!T41/'Financial Statements'!$P41)*100</f>
        <v>128.04116352388314</v>
      </c>
    </row>
    <row r="42" spans="1:20">
      <c r="A42" t="s">
        <v>43</v>
      </c>
      <c r="B42">
        <f>('Financial Statements'!B42/'Financial Statements'!$B42)*100</f>
        <v>100</v>
      </c>
      <c r="C42">
        <f>('Financial Statements'!C42/'Financial Statements'!$B42)*100</f>
        <v>61.162587412587413</v>
      </c>
      <c r="D42">
        <f>('Financial Statements'!D42/'Financial Statements'!$B42)*100</f>
        <v>80.487325174825173</v>
      </c>
      <c r="E42">
        <f>('Financial Statements'!E42/'Financial Statements'!$B42)*100</f>
        <v>88.531468531468533</v>
      </c>
      <c r="F42">
        <f>('Financial Statements'!F42/'Financial Statements'!$B42)*100</f>
        <v>94.095279720279706</v>
      </c>
      <c r="H42" t="s">
        <v>44</v>
      </c>
      <c r="I42">
        <f>('Financial Statements'!I42/'Financial Statements'!$I42)*100</f>
        <v>100</v>
      </c>
      <c r="J42">
        <f>('Financial Statements'!J42/'Financial Statements'!$I42)*100</f>
        <v>124.84757484757485</v>
      </c>
      <c r="K42">
        <f>('Financial Statements'!K42/'Financial Statements'!$I42)*100</f>
        <v>127.4001274001274</v>
      </c>
      <c r="L42">
        <f>('Financial Statements'!L42/'Financial Statements'!$I42)*100</f>
        <v>144.54909454909455</v>
      </c>
      <c r="M42">
        <f>('Financial Statements'!M42/'Financial Statements'!$I42)*100</f>
        <v>176.80407680407683</v>
      </c>
      <c r="O42" t="s">
        <v>45</v>
      </c>
      <c r="P42">
        <f>('Financial Statements'!P42/'Financial Statements'!$P42)*100</f>
        <v>100</v>
      </c>
      <c r="Q42">
        <f>('Financial Statements'!Q42/'Financial Statements'!$P42)*100</f>
        <v>80.817662461318733</v>
      </c>
      <c r="R42">
        <f>('Financial Statements'!R42/'Financial Statements'!$P42)*100</f>
        <v>67.181623422994534</v>
      </c>
      <c r="S42">
        <f>('Financial Statements'!S42/'Financial Statements'!$P42)*100</f>
        <v>68.708640799809558</v>
      </c>
      <c r="T42">
        <f>('Financial Statements'!T42/'Financial Statements'!$P42)*100</f>
        <v>73.651511544870274</v>
      </c>
    </row>
    <row r="43" spans="1:20">
      <c r="B43" s="2">
        <f>('Financial Statements'!B43/'Financial Statements'!$B43)*100</f>
        <v>100</v>
      </c>
      <c r="C43" s="2">
        <f>('Financial Statements'!C43/'Financial Statements'!$B43)*100</f>
        <v>97.033678299991777</v>
      </c>
      <c r="D43" s="2">
        <f>('Financial Statements'!D43/'Financial Statements'!$B43)*100</f>
        <v>94.890577828941957</v>
      </c>
      <c r="E43" s="2">
        <f>('Financial Statements'!E43/'Financial Statements'!$B43)*100</f>
        <v>86.980464941441809</v>
      </c>
      <c r="F43" s="2">
        <f>('Financial Statements'!F43/'Financial Statements'!$B43)*100</f>
        <v>86.734485310528726</v>
      </c>
      <c r="I43" s="2">
        <f>('Financial Statements'!I43/'Financial Statements'!$I43)*100</f>
        <v>100</v>
      </c>
      <c r="J43" s="2">
        <f>('Financial Statements'!J43/'Financial Statements'!$I43)*100</f>
        <v>142.71894333627299</v>
      </c>
      <c r="K43" s="2">
        <f>('Financial Statements'!K43/'Financial Statements'!$I43)*100</f>
        <v>117.53431666251524</v>
      </c>
      <c r="L43" s="2">
        <f>('Financial Statements'!L43/'Financial Statements'!$I43)*100</f>
        <v>148.14767441077669</v>
      </c>
      <c r="M43" s="2">
        <f>('Financial Statements'!M43/'Financial Statements'!$I43)*100</f>
        <v>136.41706441905711</v>
      </c>
      <c r="P43" s="2">
        <f>('Financial Statements'!P43/'Financial Statements'!$P43)*100</f>
        <v>100</v>
      </c>
      <c r="Q43" s="2">
        <f>('Financial Statements'!Q43/'Financial Statements'!$P43)*100</f>
        <v>92.329481714157524</v>
      </c>
      <c r="R43" s="2">
        <f>('Financial Statements'!R43/'Financial Statements'!$P43)*100</f>
        <v>88.830304390097979</v>
      </c>
      <c r="S43" s="2">
        <f>('Financial Statements'!S43/'Financial Statements'!$P43)*100</f>
        <v>96.809793583127686</v>
      </c>
      <c r="T43">
        <f>('Financial Statements'!T43/'Financial Statements'!$P43)*100</f>
        <v>101.2578528157954</v>
      </c>
    </row>
    <row r="44" spans="1:20">
      <c r="A44" s="2" t="s">
        <v>46</v>
      </c>
      <c r="H44" s="2" t="s">
        <v>46</v>
      </c>
      <c r="O44" s="2" t="s">
        <v>46</v>
      </c>
    </row>
    <row r="45" spans="1:20">
      <c r="A45" t="s">
        <v>47</v>
      </c>
      <c r="H45" t="s">
        <v>47</v>
      </c>
      <c r="O45" t="s">
        <v>47</v>
      </c>
    </row>
    <row r="46" spans="1:20">
      <c r="A46" t="s">
        <v>48</v>
      </c>
      <c r="B46">
        <f>('Financial Statements'!B46/'Financial Statements'!$B46)*100</f>
        <v>100</v>
      </c>
      <c r="C46">
        <f>('Financial Statements'!C46/'Financial Statements'!$B46)*100</f>
        <v>103.64177725031378</v>
      </c>
      <c r="D46">
        <f>('Financial Statements'!D46/'Financial Statements'!$B46)*100</f>
        <v>94.30023788393575</v>
      </c>
      <c r="E46">
        <f>('Financial Statements'!E46/'Financial Statements'!$B46)*100</f>
        <v>138.59601216201312</v>
      </c>
      <c r="F46">
        <f>('Financial Statements'!F46/'Financial Statements'!$B46)*100</f>
        <v>127.2484758098819</v>
      </c>
      <c r="H46" t="s">
        <v>48</v>
      </c>
      <c r="I46">
        <f>('Financial Statements'!I46/'Financial Statements'!$I46)*100</f>
        <v>100</v>
      </c>
      <c r="J46">
        <f>('Financial Statements'!J46/'Financial Statements'!$I46)*100</f>
        <v>105.44035674470457</v>
      </c>
      <c r="K46">
        <f>('Financial Statements'!K46/'Financial Statements'!$I46)*100</f>
        <v>9.3645484949832767</v>
      </c>
      <c r="L46">
        <f>('Financial Statements'!L46/'Financial Statements'!$I46)*100</f>
        <v>168.39241917502787</v>
      </c>
      <c r="M46">
        <f>('Financial Statements'!M46/'Financial Statements'!$I46)*100</f>
        <v>290.80936454849501</v>
      </c>
      <c r="O46" t="s">
        <v>48</v>
      </c>
      <c r="P46">
        <f>('Financial Statements'!P46/'Financial Statements'!$P46)*100</f>
        <v>100</v>
      </c>
      <c r="Q46">
        <f>('Financial Statements'!Q46/'Financial Statements'!$P46)*100</f>
        <v>69.777408701296224</v>
      </c>
      <c r="R46">
        <f>('Financial Statements'!R46/'Financial Statements'!$P46)*100</f>
        <v>115.38571674016379</v>
      </c>
      <c r="S46">
        <f>('Financial Statements'!S46/'Financial Statements'!$P46)*100</f>
        <v>190.97703453410455</v>
      </c>
      <c r="T46">
        <f>('Financial Statements'!T46/'Financial Statements'!$P46)*100</f>
        <v>153.28637153274917</v>
      </c>
    </row>
    <row r="47" spans="1:20">
      <c r="A47" t="s">
        <v>49</v>
      </c>
      <c r="B47">
        <f>('Financial Statements'!B47/'Financial Statements'!$B47)*100</f>
        <v>100</v>
      </c>
      <c r="C47">
        <f>('Financial Statements'!C47/'Financial Statements'!$B47)*100</f>
        <v>105.59029905817314</v>
      </c>
      <c r="D47">
        <f>('Financial Statements'!D47/'Financial Statements'!$B47)*100</f>
        <v>101.58096834311017</v>
      </c>
      <c r="E47">
        <f>('Financial Statements'!E47/'Financial Statements'!$B47)*100</f>
        <v>139.37911971082286</v>
      </c>
      <c r="F47">
        <f>('Financial Statements'!F47/'Financial Statements'!$B47)*100</f>
        <v>116.52011857262575</v>
      </c>
      <c r="G47" s="5"/>
      <c r="H47" t="s">
        <v>49</v>
      </c>
      <c r="I47">
        <f>('Financial Statements'!I47/'Financial Statements'!$I47)*100</f>
        <v>100</v>
      </c>
      <c r="J47">
        <f>('Financial Statements'!J47/'Financial Statements'!$I47)*100</f>
        <v>113.47649757329965</v>
      </c>
      <c r="K47">
        <f>('Financial Statements'!K47/'Financial Statements'!$I47)*100</f>
        <v>184.99624834974878</v>
      </c>
      <c r="L47">
        <f>('Financial Statements'!L47/'Financial Statements'!$I47)*100</f>
        <v>204.92368478539609</v>
      </c>
      <c r="M47">
        <f>('Financial Statements'!M47/'Financial Statements'!$I47)*100</f>
        <v>215.44255226191268</v>
      </c>
      <c r="O47" t="s">
        <v>49</v>
      </c>
      <c r="P47">
        <f>('Financial Statements'!P47/'Financial Statements'!$P47)*100</f>
        <v>100</v>
      </c>
      <c r="Q47">
        <f>('Financial Statements'!Q47/'Financial Statements'!$P47)*100</f>
        <v>111.46380559033098</v>
      </c>
      <c r="R47">
        <f>('Financial Statements'!R47/'Financial Statements'!$P47)*100</f>
        <v>193.41164632790836</v>
      </c>
      <c r="S47">
        <f>('Financial Statements'!S47/'Financial Statements'!$P47)*100</f>
        <v>120.32315810410792</v>
      </c>
      <c r="T47">
        <f>('Financial Statements'!T47/'Financial Statements'!$P47)*100</f>
        <v>142.4943546783044</v>
      </c>
    </row>
    <row r="48" spans="1:20">
      <c r="A48" t="s">
        <v>50</v>
      </c>
      <c r="B48">
        <f>('Financial Statements'!B48/'Financial Statements'!$B48)*100</f>
        <v>100</v>
      </c>
      <c r="C48">
        <f>('Financial Statements'!C48/'Financial Statements'!$B48)*100</f>
        <v>93.876706661150195</v>
      </c>
      <c r="D48">
        <f>('Financial Statements'!D48/'Financial Statements'!$B48)*100</f>
        <v>357.50930906081913</v>
      </c>
      <c r="E48">
        <f>('Financial Statements'!E48/'Financial Statements'!$B48)*100</f>
        <v>368.96979726934217</v>
      </c>
      <c r="F48">
        <f>('Financial Statements'!F48/'Financial Statements'!$B48)*100</f>
        <v>379.56143980140666</v>
      </c>
      <c r="H48" t="s">
        <v>51</v>
      </c>
      <c r="O48" t="s">
        <v>51</v>
      </c>
      <c r="P48">
        <f>('Financial Statements'!P48/'Financial Statements'!$P48)*100</f>
        <v>100</v>
      </c>
      <c r="Q48">
        <f>('Financial Statements'!Q48/'Financial Statements'!$P48)*100</f>
        <v>80.094117647058823</v>
      </c>
      <c r="R48">
        <f>('Financial Statements'!R48/'Financial Statements'!$P48)*100</f>
        <v>255.10588235294117</v>
      </c>
      <c r="S48">
        <f>('Financial Statements'!S48/'Financial Statements'!$P48)*100</f>
        <v>274.16470588235291</v>
      </c>
      <c r="T48">
        <f>('Financial Statements'!T48/'Financial Statements'!$P48)*100</f>
        <v>342.21176470588233</v>
      </c>
    </row>
    <row r="49" spans="1:20">
      <c r="A49" t="s">
        <v>52</v>
      </c>
      <c r="B49">
        <f>('Financial Statements'!B49/'Financial Statements'!$B49)*100</f>
        <v>100</v>
      </c>
      <c r="C49">
        <f>('Financial Statements'!C49/'Financial Statements'!$B49)*100</f>
        <v>105.77007334031813</v>
      </c>
      <c r="D49">
        <f>('Financial Statements'!D49/'Financial Statements'!$B49)*100</f>
        <v>97.653109819982859</v>
      </c>
      <c r="E49">
        <f>('Financial Statements'!E49/'Financial Statements'!$B49)*100</f>
        <v>135.8554782995206</v>
      </c>
      <c r="F49">
        <f>('Financial Statements'!F49/'Financial Statements'!$B49)*100</f>
        <v>112.48309362796458</v>
      </c>
      <c r="H49" t="s">
        <v>53</v>
      </c>
      <c r="O49" t="s">
        <v>53</v>
      </c>
      <c r="P49">
        <f>('Financial Statements'!P49/'Financial Statements'!$P49)*100</f>
        <v>100</v>
      </c>
      <c r="Q49">
        <f>('Financial Statements'!Q49/'Financial Statements'!$P49)*100</f>
        <v>111.85868386913329</v>
      </c>
      <c r="R49">
        <f>('Financial Statements'!R49/'Financial Statements'!$P49)*100</f>
        <v>192.63504587916805</v>
      </c>
      <c r="S49">
        <f>('Financial Statements'!S49/'Financial Statements'!$P49)*100</f>
        <v>118.38661714441423</v>
      </c>
      <c r="T49">
        <f>('Financial Statements'!T49/'Financial Statements'!$P49)*100</f>
        <v>139.98033326817247</v>
      </c>
    </row>
    <row r="50" spans="1:20">
      <c r="A50" t="s">
        <v>54</v>
      </c>
      <c r="B50">
        <f>('Financial Statements'!B50/'Financial Statements'!$B50)*100</f>
        <v>100</v>
      </c>
      <c r="C50">
        <f>('Financial Statements'!C50/'Financial Statements'!$B50)*100</f>
        <v>107.36139133717981</v>
      </c>
      <c r="D50">
        <f>('Financial Statements'!D50/'Financial Statements'!$B50)*100</f>
        <v>59.92826212641441</v>
      </c>
      <c r="E50">
        <f>('Financial Statements'!E50/'Financial Statements'!$B50)*100</f>
        <v>46.771205739029888</v>
      </c>
      <c r="F50">
        <f>('Financial Statements'!F50/'Financial Statements'!$B50)*100</f>
        <v>54.209290526589029</v>
      </c>
      <c r="H50" t="s">
        <v>54</v>
      </c>
      <c r="I50">
        <f>('Financial Statements'!I50/'Financial Statements'!$I50)*100</f>
        <v>100</v>
      </c>
      <c r="J50">
        <f>('Financial Statements'!J50/'Financial Statements'!$I50)*100</f>
        <v>107.72672545637955</v>
      </c>
      <c r="K50">
        <f>('Financial Statements'!K50/'Financial Statements'!$I50)*100</f>
        <v>131.64394259867888</v>
      </c>
      <c r="L50">
        <f>('Financial Statements'!L50/'Financial Statements'!$I50)*100</f>
        <v>140.94237089583808</v>
      </c>
      <c r="M50">
        <f>('Financial Statements'!M50/'Financial Statements'!$I50)*100</f>
        <v>137.00335166444307</v>
      </c>
      <c r="O50" t="s">
        <v>54</v>
      </c>
      <c r="P50">
        <f>('Financial Statements'!P50/'Financial Statements'!$P50)*100</f>
        <v>100</v>
      </c>
      <c r="Q50">
        <f>('Financial Statements'!Q50/'Financial Statements'!$P50)*100</f>
        <v>95.947964156579147</v>
      </c>
      <c r="R50">
        <f>('Financial Statements'!R50/'Financial Statements'!$P50)*100</f>
        <v>66.044385054760781</v>
      </c>
      <c r="S50">
        <f>('Financial Statements'!S50/'Financial Statements'!$P50)*100</f>
        <v>60.673112194099453</v>
      </c>
      <c r="T50">
        <f>('Financial Statements'!T50/'Financial Statements'!$P50)*100</f>
        <v>115.98805219305139</v>
      </c>
    </row>
    <row r="51" spans="1:20">
      <c r="A51" t="s">
        <v>55</v>
      </c>
      <c r="B51">
        <f>('Financial Statements'!B51/'Financial Statements'!$B51)*100</f>
        <v>100</v>
      </c>
      <c r="C51">
        <f>('Financial Statements'!C51/'Financial Statements'!$B51)*100</f>
        <v>46.037948525267709</v>
      </c>
      <c r="D51">
        <f>('Financial Statements'!D51/'Financial Statements'!$B51)*100</f>
        <v>86.917151981965063</v>
      </c>
      <c r="E51">
        <f>('Financial Statements'!E51/'Financial Statements'!$B51)*100</f>
        <v>104.94458012399024</v>
      </c>
      <c r="F51">
        <f>('Financial Statements'!F51/'Financial Statements'!$B51)*100</f>
        <v>150.6180725154988</v>
      </c>
      <c r="H51" t="s">
        <v>55</v>
      </c>
      <c r="I51">
        <f>('Financial Statements'!I51/'Financial Statements'!$I51)*100</f>
        <v>100</v>
      </c>
      <c r="J51">
        <f>('Financial Statements'!J51/'Financial Statements'!$I51)*100</f>
        <v>72.28085768247972</v>
      </c>
      <c r="K51">
        <f>('Financial Statements'!K51/'Financial Statements'!$I51)*100</f>
        <v>121.98644595044993</v>
      </c>
      <c r="L51">
        <f>('Financial Statements'!L51/'Financial Statements'!$I51)*100</f>
        <v>128.74125097211422</v>
      </c>
      <c r="M51">
        <f>('Financial Statements'!M51/'Financial Statements'!$I51)*100</f>
        <v>247.6058215753805</v>
      </c>
      <c r="O51" t="s">
        <v>55</v>
      </c>
      <c r="P51">
        <f>('Financial Statements'!P51/'Financial Statements'!$P51)*100</f>
        <v>100</v>
      </c>
      <c r="Q51">
        <f>('Financial Statements'!Q51/'Financial Statements'!$P51)*100</f>
        <v>96.822549360361478</v>
      </c>
      <c r="R51">
        <f>('Financial Statements'!R51/'Financial Statements'!$P51)*100</f>
        <v>114.64385420053593</v>
      </c>
      <c r="S51">
        <f>('Financial Statements'!S51/'Financial Statements'!$P51)*100</f>
        <v>126.21396777701786</v>
      </c>
      <c r="T51">
        <f>('Financial Statements'!T51/'Financial Statements'!$P51)*100</f>
        <v>130.67854379926226</v>
      </c>
    </row>
    <row r="52" spans="1:20">
      <c r="A52" t="s">
        <v>56</v>
      </c>
      <c r="B52">
        <f>('Financial Statements'!B52/'Financial Statements'!$B52)*100</f>
        <v>100</v>
      </c>
      <c r="C52">
        <f>('Financial Statements'!C52/'Financial Statements'!$B52)*100</f>
        <v>123.42829076620825</v>
      </c>
      <c r="D52">
        <f>('Financial Statements'!D52/'Financial Statements'!$B52)*100</f>
        <v>38.457760314341847</v>
      </c>
      <c r="E52">
        <f>('Financial Statements'!E52/'Financial Statements'!$B52)*100</f>
        <v>85.559921414538323</v>
      </c>
      <c r="F52">
        <f>('Financial Statements'!F52/'Financial Statements'!$B52)*100</f>
        <v>258.6444007858546</v>
      </c>
      <c r="H52" t="s">
        <v>56</v>
      </c>
      <c r="I52">
        <f>('Financial Statements'!I52/'Financial Statements'!$I52)*100</f>
        <v>100</v>
      </c>
      <c r="J52">
        <f>('Financial Statements'!J52/'Financial Statements'!$I52)*100</f>
        <v>122.54053516363274</v>
      </c>
      <c r="K52">
        <f>('Financial Statements'!K52/'Financial Statements'!$I52)*100</f>
        <v>108.27613647667363</v>
      </c>
      <c r="L52">
        <f>('Financial Statements'!L52/'Financial Statements'!$I52)*100</f>
        <v>125.66398090122351</v>
      </c>
      <c r="M52">
        <f>('Financial Statements'!M52/'Financial Statements'!$I52)*100</f>
        <v>143.06177260519249</v>
      </c>
      <c r="O52" t="s">
        <v>56</v>
      </c>
      <c r="P52">
        <f>('Financial Statements'!P52/'Financial Statements'!$P52)*100</f>
        <v>100</v>
      </c>
      <c r="Q52">
        <f>('Financial Statements'!Q52/'Financial Statements'!$P52)*100</f>
        <v>102.70939256087772</v>
      </c>
      <c r="R52">
        <f>('Financial Statements'!R52/'Financial Statements'!$P52)*100</f>
        <v>133.6165373294086</v>
      </c>
      <c r="S52">
        <f>('Financial Statements'!S52/'Financial Statements'!$P52)*100</f>
        <v>120.93925608777094</v>
      </c>
      <c r="T52">
        <f>('Financial Statements'!T52/'Financial Statements'!$P52)*100</f>
        <v>156.22825796093124</v>
      </c>
    </row>
    <row r="53" spans="1:20">
      <c r="A53" t="s">
        <v>57</v>
      </c>
      <c r="B53">
        <f>('Financial Statements'!B53/'Financial Statements'!$B53)*100</f>
        <v>100</v>
      </c>
      <c r="C53">
        <f>('Financial Statements'!C53/'Financial Statements'!$B53)*100</f>
        <v>721.71717171717171</v>
      </c>
      <c r="D53">
        <f>('Financial Statements'!D53/'Financial Statements'!$B53)*100</f>
        <v>79.292929292929287</v>
      </c>
      <c r="E53">
        <f>('Financial Statements'!E53/'Financial Statements'!$B53)*100</f>
        <v>1858.5858585858584</v>
      </c>
      <c r="F53">
        <f>('Financial Statements'!F53/'Financial Statements'!$B53)*100</f>
        <v>3108.0808080808079</v>
      </c>
      <c r="H53" t="s">
        <v>57</v>
      </c>
      <c r="I53">
        <f>('Financial Statements'!I53/'Financial Statements'!$I53)*100</f>
        <v>100</v>
      </c>
      <c r="J53">
        <f>('Financial Statements'!J53/'Financial Statements'!$I53)*100</f>
        <v>41.84277261200338</v>
      </c>
      <c r="K53">
        <f>('Financial Statements'!K53/'Financial Statements'!$I53)*100</f>
        <v>104.88165680473374</v>
      </c>
      <c r="L53">
        <f>('Financial Statements'!L53/'Financial Statements'!$I53)*100</f>
        <v>41.61031276415892</v>
      </c>
      <c r="M53">
        <f>('Financial Statements'!M53/'Financial Statements'!$I53)*100</f>
        <v>32.142857142857146</v>
      </c>
      <c r="O53" t="s">
        <v>57</v>
      </c>
      <c r="P53">
        <f>('Financial Statements'!P53/'Financial Statements'!$P53)*100</f>
        <v>100</v>
      </c>
      <c r="Q53">
        <f>('Financial Statements'!Q53/'Financial Statements'!$P53)*100</f>
        <v>26.090993500464254</v>
      </c>
      <c r="R53">
        <f>('Financial Statements'!R53/'Financial Statements'!$P53)*100</f>
        <v>34.911792014856083</v>
      </c>
      <c r="S53">
        <f>('Financial Statements'!S53/'Financial Statements'!$P53)*100</f>
        <v>35.468895078922934</v>
      </c>
      <c r="T53">
        <f>('Financial Statements'!T53/'Financial Statements'!$P53)*100</f>
        <v>34.076137418755806</v>
      </c>
    </row>
    <row r="54" spans="1:20">
      <c r="B54" s="2">
        <f>('Financial Statements'!B54/'Financial Statements'!$B54)*100</f>
        <v>100</v>
      </c>
      <c r="C54" s="2">
        <f>('Financial Statements'!C54/'Financial Statements'!$B54)*100</f>
        <v>102.03887199229203</v>
      </c>
      <c r="D54" s="2">
        <f>('Financial Statements'!D54/'Financial Statements'!$B54)*100</f>
        <v>89.855431711044503</v>
      </c>
      <c r="E54" s="2">
        <f>('Financial Statements'!E54/'Financial Statements'!$B54)*100</f>
        <v>120.66181970241399</v>
      </c>
      <c r="F54" s="2">
        <f>('Financial Statements'!F54/'Financial Statements'!$B54)*100</f>
        <v>113.39719312918028</v>
      </c>
      <c r="I54">
        <f>('Financial Statements'!I54/'Financial Statements'!$I54)*100</f>
        <v>100</v>
      </c>
      <c r="J54">
        <f>('Financial Statements'!J54/'Financial Statements'!$I54)*100</f>
        <v>108.06583395942899</v>
      </c>
      <c r="K54">
        <f>('Financial Statements'!K54/'Financial Statements'!$I54)*100</f>
        <v>143.03906836964688</v>
      </c>
      <c r="L54">
        <f>('Financial Statements'!L54/'Financial Statements'!$I54)*100</f>
        <v>172.02103681442523</v>
      </c>
      <c r="M54">
        <f>('Financial Statements'!M54/'Financial Statements'!$I54)*100</f>
        <v>194.6102554470323</v>
      </c>
      <c r="P54" s="2">
        <f>('Financial Statements'!P54/'Financial Statements'!$P54)*100</f>
        <v>100</v>
      </c>
      <c r="Q54" s="2">
        <f>('Financial Statements'!Q54/'Financial Statements'!$P54)*100</f>
        <v>96.116886848216581</v>
      </c>
      <c r="R54" s="2">
        <f>('Financial Statements'!R54/'Financial Statements'!$P54)*100</f>
        <v>132.99923322286131</v>
      </c>
      <c r="S54" s="2">
        <f>('Financial Statements'!S54/'Financial Statements'!$P54)*100</f>
        <v>127.30934424999498</v>
      </c>
      <c r="T54">
        <f>('Financial Statements'!T54/'Financial Statements'!$P54)*100</f>
        <v>137.16563301204334</v>
      </c>
    </row>
    <row r="55" spans="1:20" ht="18.75">
      <c r="A55" s="6" t="s">
        <v>58</v>
      </c>
      <c r="B55" s="7">
        <f>('Financial Statements'!B55/'Financial Statements'!$B55)*100</f>
        <v>100</v>
      </c>
      <c r="C55" s="7">
        <f>('Financial Statements'!C55/'Financial Statements'!$B55)*100</f>
        <v>99.768124343320892</v>
      </c>
      <c r="D55" s="7">
        <f>('Financial Statements'!D55/'Financial Statements'!$B55)*100</f>
        <v>97.086355124991059</v>
      </c>
      <c r="E55" s="7">
        <f>('Financial Statements'!E55/'Financial Statements'!$B55)*100</f>
        <v>108.22911152918637</v>
      </c>
      <c r="F55" s="7">
        <f>('Financial Statements'!F55/'Financial Statements'!$B55)*100</f>
        <v>110.00449789288298</v>
      </c>
      <c r="G55" s="8"/>
      <c r="H55" s="6" t="s">
        <v>58</v>
      </c>
      <c r="I55" s="7">
        <f>('Financial Statements'!I55/'Financial Statements'!$I55)*100</f>
        <v>100</v>
      </c>
      <c r="J55" s="7">
        <f>('Financial Statements'!J55/'Financial Statements'!$I55)*100</f>
        <v>114.80109852878955</v>
      </c>
      <c r="K55" s="7">
        <f>('Financial Statements'!K55/'Financial Statements'!$I55)*100</f>
        <v>126.95814005773678</v>
      </c>
      <c r="L55" s="7">
        <f>('Financial Statements'!L55/'Financial Statements'!$I55)*100</f>
        <v>143.02014229663712</v>
      </c>
      <c r="M55" s="7">
        <f>('Financial Statements'!M55/'Financial Statements'!$I55)*100</f>
        <v>150.31905110594494</v>
      </c>
      <c r="N55" s="8"/>
      <c r="O55" s="6" t="s">
        <v>58</v>
      </c>
      <c r="P55" s="7">
        <f>('Financial Statements'!P55/'Financial Statements'!$P55)*100</f>
        <v>100</v>
      </c>
      <c r="Q55" s="7">
        <f>('Financial Statements'!Q55/'Financial Statements'!$P55)*100</f>
        <v>105.42847939891308</v>
      </c>
      <c r="R55" s="7">
        <f>('Financial Statements'!R55/'Financial Statements'!$P55)*100</f>
        <v>122.4529126534738</v>
      </c>
      <c r="S55" s="7">
        <f>('Financial Statements'!S55/'Financial Statements'!$P55)*100</f>
        <v>125.0442757165183</v>
      </c>
      <c r="T55" s="8">
        <f>('Financial Statements'!T55/'Financial Statements'!$P55)*100</f>
        <v>132.14612233654316</v>
      </c>
    </row>
    <row r="63" spans="1:20" s="2" customFormat="1" ht="18.75">
      <c r="A63" s="14" t="s">
        <v>59</v>
      </c>
      <c r="B63" s="14">
        <v>2019</v>
      </c>
      <c r="C63" s="14">
        <v>2020</v>
      </c>
      <c r="D63" s="14">
        <v>2021</v>
      </c>
      <c r="E63" s="14">
        <v>2022</v>
      </c>
      <c r="F63" s="14">
        <v>2023</v>
      </c>
      <c r="G63" s="15"/>
      <c r="H63" s="14" t="s">
        <v>59</v>
      </c>
      <c r="I63" s="14">
        <v>2019</v>
      </c>
      <c r="J63" s="14">
        <v>2020</v>
      </c>
      <c r="K63" s="14">
        <v>2021</v>
      </c>
      <c r="L63" s="14">
        <v>2022</v>
      </c>
      <c r="M63" s="14">
        <v>2023</v>
      </c>
      <c r="N63" s="15"/>
      <c r="O63" s="14" t="s">
        <v>59</v>
      </c>
      <c r="P63" s="14">
        <v>2019</v>
      </c>
      <c r="Q63" s="14">
        <v>2020</v>
      </c>
      <c r="R63" s="14">
        <v>2021</v>
      </c>
      <c r="S63" s="14">
        <v>2022</v>
      </c>
      <c r="T63" s="14">
        <v>2023</v>
      </c>
    </row>
    <row r="64" spans="1:20">
      <c r="A64" s="2" t="s">
        <v>60</v>
      </c>
      <c r="B64">
        <f>('Financial Statements'!B64/'Financial Statements'!$B64)*100</f>
        <v>100</v>
      </c>
      <c r="C64">
        <f>('Financial Statements'!C64/'Financial Statements'!$B64)*100</f>
        <v>84.435461150252152</v>
      </c>
      <c r="D64">
        <f>('Financial Statements'!D64/'Financial Statements'!$B64)*100</f>
        <v>88.772147512322306</v>
      </c>
      <c r="E64">
        <f>('Financial Statements'!E64/'Financial Statements'!$B64)*100</f>
        <v>116.35536541861487</v>
      </c>
      <c r="F64">
        <f>('Financial Statements'!F64/'Financial Statements'!$B64)*100</f>
        <v>142.53755591789775</v>
      </c>
      <c r="H64" s="2" t="s">
        <v>60</v>
      </c>
      <c r="I64">
        <f>('Financial Statements'!I64/'Financial Statements'!$I64)*100</f>
        <v>100</v>
      </c>
      <c r="J64">
        <f>('Financial Statements'!J64/'Financial Statements'!$I64)*100</f>
        <v>96.645734283444824</v>
      </c>
      <c r="K64">
        <f>('Financial Statements'!K64/'Financial Statements'!$I64)*100</f>
        <v>109.05320777740684</v>
      </c>
      <c r="L64">
        <f>('Financial Statements'!L64/'Financial Statements'!$I64)*100</f>
        <v>132.34441732763881</v>
      </c>
      <c r="M64">
        <f>('Financial Statements'!M64/'Financial Statements'!$I64)*100</f>
        <v>160.4327592756743</v>
      </c>
      <c r="O64" s="2" t="s">
        <v>60</v>
      </c>
      <c r="P64">
        <f>('Financial Statements'!P64/'Financial Statements'!$P64)*100</f>
        <v>100</v>
      </c>
      <c r="Q64">
        <f>('Financial Statements'!Q64/'Financial Statements'!$P64)*100</f>
        <v>101.05000497054873</v>
      </c>
      <c r="R64">
        <f>('Financial Statements'!R64/'Financial Statements'!$P64)*100</f>
        <v>100.51556156884274</v>
      </c>
      <c r="S64">
        <f>('Financial Statements'!S64/'Financial Statements'!$P64)*100</f>
        <v>120.77320480348828</v>
      </c>
      <c r="T64">
        <f>('Financial Statements'!T64/'Financial Statements'!$P64)*100</f>
        <v>142.86770024902765</v>
      </c>
    </row>
    <row r="65" spans="1:20">
      <c r="A65" t="s">
        <v>61</v>
      </c>
      <c r="B65">
        <f>('Financial Statements'!B65/'Financial Statements'!$B65)*100</f>
        <v>100</v>
      </c>
      <c r="C65">
        <f>('Financial Statements'!C65/'Financial Statements'!$B65)*100</f>
        <v>84.435461150252152</v>
      </c>
      <c r="D65">
        <f>('Financial Statements'!D65/'Financial Statements'!$B65)*100</f>
        <v>88.772147512322306</v>
      </c>
      <c r="E65">
        <f>('Financial Statements'!E65/'Financial Statements'!$B65)*100</f>
        <v>116.35536541861487</v>
      </c>
      <c r="F65">
        <f>('Financial Statements'!F65/'Financial Statements'!$B65)*100</f>
        <v>142.53755591789775</v>
      </c>
      <c r="H65" t="s">
        <v>61</v>
      </c>
      <c r="I65">
        <f>('Financial Statements'!I65/'Financial Statements'!$I65)*100</f>
        <v>100</v>
      </c>
      <c r="J65">
        <f>('Financial Statements'!J65/'Financial Statements'!$I65)*100</f>
        <v>96.645734283444824</v>
      </c>
      <c r="K65">
        <f>('Financial Statements'!K65/'Financial Statements'!$I65)*100</f>
        <v>109.05320777740684</v>
      </c>
      <c r="L65">
        <f>('Financial Statements'!L65/'Financial Statements'!$I65)*100</f>
        <v>132.34441732763881</v>
      </c>
      <c r="M65">
        <f>('Financial Statements'!M65/'Financial Statements'!$I65)*100</f>
        <v>160.4327592756743</v>
      </c>
      <c r="O65" t="s">
        <v>61</v>
      </c>
      <c r="P65">
        <f>('Financial Statements'!P65/'Financial Statements'!$P65)*100</f>
        <v>100</v>
      </c>
      <c r="Q65">
        <f>('Financial Statements'!Q65/'Financial Statements'!$P65)*100</f>
        <v>101.05000497054873</v>
      </c>
      <c r="R65">
        <f>('Financial Statements'!R65/'Financial Statements'!$P65)*100</f>
        <v>100.51556156884274</v>
      </c>
      <c r="S65">
        <f>('Financial Statements'!S65/'Financial Statements'!$P65)*100</f>
        <v>120.77320480348828</v>
      </c>
      <c r="T65">
        <f>('Financial Statements'!T65/'Financial Statements'!$P65)*100</f>
        <v>142.86770024902765</v>
      </c>
    </row>
    <row r="66" spans="1:20">
      <c r="A66" t="s">
        <v>62</v>
      </c>
      <c r="B66">
        <f>('Financial Statements'!B66/'Financial Statements'!$B66)*100</f>
        <v>100</v>
      </c>
      <c r="C66">
        <f>('Financial Statements'!C66/'Financial Statements'!$B66)*100</f>
        <v>66.302626549445748</v>
      </c>
      <c r="D66">
        <f>('Financial Statements'!D66/'Financial Statements'!$B66)*100</f>
        <v>32.299459400425931</v>
      </c>
      <c r="E66">
        <f>('Financial Statements'!E66/'Financial Statements'!$B66)*100</f>
        <v>71.020586468628849</v>
      </c>
      <c r="F66">
        <f>('Financial Statements'!F66/'Financial Statements'!$B66)*100</f>
        <v>68.208376563097247</v>
      </c>
      <c r="H66" t="s">
        <v>62</v>
      </c>
      <c r="I66">
        <f>('Financial Statements'!I66/'Financial Statements'!$I66)*100</f>
        <v>100</v>
      </c>
      <c r="J66">
        <f>('Financial Statements'!J66/'Financial Statements'!$I66)*100</f>
        <v>178.00853485064013</v>
      </c>
      <c r="K66">
        <f>('Financial Statements'!K66/'Financial Statements'!$I66)*100</f>
        <v>88.477951635846381</v>
      </c>
      <c r="L66">
        <f>('Financial Statements'!L66/'Financial Statements'!$I66)*100</f>
        <v>473.17211948790901</v>
      </c>
      <c r="M66">
        <f>('Financial Statements'!M66/'Financial Statements'!$I66)*100</f>
        <v>471.77809388335714</v>
      </c>
      <c r="O66" t="s">
        <v>62</v>
      </c>
      <c r="P66">
        <f>('Financial Statements'!P66/'Financial Statements'!$P66)*100</f>
        <v>100</v>
      </c>
      <c r="Q66">
        <f>('Financial Statements'!Q66/'Financial Statements'!$P66)*100</f>
        <v>113.12820512820511</v>
      </c>
      <c r="R66">
        <f>('Financial Statements'!R66/'Financial Statements'!$P66)*100</f>
        <v>126.76923076923077</v>
      </c>
      <c r="S66">
        <f>('Financial Statements'!S66/'Financial Statements'!$P66)*100</f>
        <v>0</v>
      </c>
      <c r="T66">
        <f>('Financial Statements'!T66/'Financial Statements'!$P66)*100</f>
        <v>231.41391941391939</v>
      </c>
    </row>
    <row r="67" spans="1:20">
      <c r="A67" t="s">
        <v>63</v>
      </c>
      <c r="B67">
        <f>('Financial Statements'!B67/'Financial Statements'!$B67)*100</f>
        <v>100</v>
      </c>
      <c r="C67">
        <f>('Financial Statements'!C67/'Financial Statements'!$B67)*100</f>
        <v>84.115240782492478</v>
      </c>
      <c r="D67">
        <f>('Financial Statements'!D67/'Financial Statements'!$B67)*100</f>
        <v>87.774856942277395</v>
      </c>
      <c r="E67">
        <f>('Financial Statements'!E67/'Financial Statements'!$B67)*100</f>
        <v>115.5547669513999</v>
      </c>
      <c r="F67">
        <f>('Financial Statements'!F67/'Financial Statements'!$B67)*100</f>
        <v>141.22492512010675</v>
      </c>
      <c r="H67" t="s">
        <v>63</v>
      </c>
      <c r="I67">
        <f>('Financial Statements'!I67/'Financial Statements'!$I67)*100</f>
        <v>100</v>
      </c>
      <c r="J67">
        <f>('Financial Statements'!J67/'Financial Statements'!$I67)*100</f>
        <v>97.055197859262847</v>
      </c>
      <c r="K67">
        <f>('Financial Statements'!K67/'Financial Statements'!$I67)*100</f>
        <v>108.94966146515648</v>
      </c>
      <c r="L67">
        <f>('Financial Statements'!L67/'Financial Statements'!$I67)*100</f>
        <v>134.05965486483663</v>
      </c>
      <c r="M67">
        <f>('Financial Statements'!M67/'Financial Statements'!$I67)*100</f>
        <v>161.99962488420806</v>
      </c>
      <c r="O67" t="s">
        <v>63</v>
      </c>
      <c r="P67">
        <f>('Financial Statements'!P67/'Financial Statements'!$P67)*100</f>
        <v>100</v>
      </c>
      <c r="Q67">
        <f>('Financial Statements'!Q67/'Financial Statements'!$P67)*100</f>
        <v>101.10132569979942</v>
      </c>
      <c r="R67">
        <f>('Financial Statements'!R67/'Financial Statements'!$P67)*100</f>
        <v>100.6271144021526</v>
      </c>
      <c r="S67">
        <f>('Financial Statements'!S67/'Financial Statements'!$P67)*100</f>
        <v>120.26003488880286</v>
      </c>
      <c r="T67">
        <f>('Financial Statements'!T67/'Financial Statements'!$P67)*100</f>
        <v>143.24393648295469</v>
      </c>
    </row>
    <row r="68" spans="1:20">
      <c r="A68" t="s">
        <v>64</v>
      </c>
      <c r="B68">
        <f>('Financial Statements'!B68/'Financial Statements'!$B68)*100</f>
        <v>100</v>
      </c>
      <c r="C68">
        <f>('Financial Statements'!C68/'Financial Statements'!$B68)*100</f>
        <v>37.273059583282567</v>
      </c>
      <c r="D68">
        <f>('Financial Statements'!D68/'Financial Statements'!$B68)*100</f>
        <v>52.479590593395884</v>
      </c>
      <c r="E68">
        <f>('Financial Statements'!E68/'Financial Statements'!$B68)*100</f>
        <v>44.547337638601206</v>
      </c>
      <c r="F68">
        <f>('Financial Statements'!F68/'Financial Statements'!$B68)*100</f>
        <v>44.498598757158533</v>
      </c>
      <c r="H68" t="s">
        <v>64</v>
      </c>
      <c r="I68">
        <f>('Financial Statements'!I68/'Financial Statements'!$I68)*100</f>
        <v>100</v>
      </c>
      <c r="J68">
        <f>('Financial Statements'!J68/'Financial Statements'!$I68)*100</f>
        <v>52.589743589743598</v>
      </c>
      <c r="K68">
        <f>('Financial Statements'!K68/'Financial Statements'!$I68)*100</f>
        <v>35.410256410256416</v>
      </c>
      <c r="L68">
        <f>('Financial Statements'!L68/'Financial Statements'!$I68)*100</f>
        <v>29.230769230769234</v>
      </c>
      <c r="M68">
        <f>('Financial Statements'!M68/'Financial Statements'!$I68)*100</f>
        <v>43.435897435897445</v>
      </c>
      <c r="O68" t="s">
        <v>64</v>
      </c>
      <c r="P68">
        <f>('Financial Statements'!P68/'Financial Statements'!$P68)*100</f>
        <v>100</v>
      </c>
      <c r="Q68">
        <f>('Financial Statements'!Q68/'Financial Statements'!$P68)*100</f>
        <v>79.524814454745922</v>
      </c>
      <c r="R68">
        <f>('Financial Statements'!R68/'Financial Statements'!$P68)*100</f>
        <v>49.780665354610761</v>
      </c>
      <c r="S68">
        <f>('Financial Statements'!S68/'Financial Statements'!$P68)*100</f>
        <v>75.164204585872469</v>
      </c>
      <c r="T68">
        <f>('Financial Statements'!T68/'Financial Statements'!$P68)*100</f>
        <v>59.912740378915416</v>
      </c>
    </row>
    <row r="69" spans="1:20">
      <c r="A69" t="s">
        <v>65</v>
      </c>
      <c r="B69">
        <f>('Financial Statements'!B69/'Financial Statements'!$B69)*100</f>
        <v>100</v>
      </c>
      <c r="C69">
        <f>('Financial Statements'!C69/'Financial Statements'!$B69)*100</f>
        <v>83.747432312062472</v>
      </c>
      <c r="D69">
        <f>('Financial Statements'!D69/'Financial Statements'!$B69)*100</f>
        <v>87.497715750367632</v>
      </c>
      <c r="E69">
        <f>('Financial Statements'!E69/'Financial Statements'!$B69)*100</f>
        <v>114.99721106275254</v>
      </c>
      <c r="F69">
        <f>('Financial Statements'!F69/'Financial Statements'!$B69)*100</f>
        <v>140.46542244027702</v>
      </c>
      <c r="H69" t="s">
        <v>65</v>
      </c>
      <c r="I69">
        <f>('Financial Statements'!I69/'Financial Statements'!$I69)*100</f>
        <v>100</v>
      </c>
      <c r="J69">
        <f>('Financial Statements'!J69/'Financial Statements'!$I69)*100</f>
        <v>96.808291011189567</v>
      </c>
      <c r="K69">
        <f>('Financial Statements'!K69/'Financial Statements'!$I69)*100</f>
        <v>108.54131338888959</v>
      </c>
      <c r="L69">
        <f>('Financial Statements'!L69/'Financial Statements'!$I69)*100</f>
        <v>133.47756321269563</v>
      </c>
      <c r="M69">
        <f>('Financial Statements'!M69/'Financial Statements'!$I69)*100</f>
        <v>161.34126668859301</v>
      </c>
      <c r="O69" t="s">
        <v>65</v>
      </c>
      <c r="P69">
        <f>('Financial Statements'!P69/'Financial Statements'!$P69)*100</f>
        <v>100</v>
      </c>
      <c r="Q69">
        <f>('Financial Statements'!Q69/'Financial Statements'!$P69)*100</f>
        <v>100.54931422168758</v>
      </c>
      <c r="R69">
        <f>('Financial Statements'!R69/'Financial Statements'!$P69)*100</f>
        <v>99.326263528872218</v>
      </c>
      <c r="S69">
        <f>('Financial Statements'!S69/'Financial Statements'!$P69)*100</f>
        <v>119.10630731628306</v>
      </c>
      <c r="T69">
        <f>('Financial Statements'!T69/'Financial Statements'!$P69)*100</f>
        <v>141.11199883039444</v>
      </c>
    </row>
    <row r="70" spans="1:20" ht="14.25" customHeight="1">
      <c r="A70" s="2" t="s">
        <v>66</v>
      </c>
      <c r="H70" s="2" t="s">
        <v>66</v>
      </c>
      <c r="O70" s="2" t="s">
        <v>66</v>
      </c>
    </row>
    <row r="71" spans="1:20">
      <c r="A71" t="s">
        <v>67</v>
      </c>
      <c r="B71">
        <f>('Financial Statements'!B71/'Financial Statements'!$B71)*100</f>
        <v>100</v>
      </c>
      <c r="C71">
        <f>('Financial Statements'!C71/'Financial Statements'!$B71)*100</f>
        <v>80.840528388339422</v>
      </c>
      <c r="D71">
        <f>('Financial Statements'!D71/'Financial Statements'!$B71)*100</f>
        <v>83.245120531053772</v>
      </c>
      <c r="E71">
        <f>('Financial Statements'!E71/'Financial Statements'!$B71)*100</f>
        <v>129.61570314805473</v>
      </c>
      <c r="F71">
        <f>('Financial Statements'!F71/'Financial Statements'!$B71)*100</f>
        <v>152.31479277924271</v>
      </c>
      <c r="H71" t="s">
        <v>67</v>
      </c>
      <c r="I71">
        <f>('Financial Statements'!I71/'Financial Statements'!$I71)*100</f>
        <v>100</v>
      </c>
      <c r="J71">
        <f>('Financial Statements'!J71/'Financial Statements'!$I71)*100</f>
        <v>89.953988976864423</v>
      </c>
      <c r="K71">
        <f>('Financial Statements'!K71/'Financial Statements'!$I71)*100</f>
        <v>96.940417931524649</v>
      </c>
      <c r="L71">
        <f>('Financial Statements'!L71/'Financial Statements'!$I71)*100</f>
        <v>143.69792985235131</v>
      </c>
      <c r="M71">
        <f>('Financial Statements'!M71/'Financial Statements'!$I71)*100</f>
        <v>170.72946400990364</v>
      </c>
      <c r="O71" t="s">
        <v>67</v>
      </c>
      <c r="P71">
        <f>('Financial Statements'!P71/'Financial Statements'!$P71)*100</f>
        <v>100</v>
      </c>
      <c r="Q71">
        <f>('Financial Statements'!Q71/'Financial Statements'!$P71)*100</f>
        <v>93.048091973141794</v>
      </c>
      <c r="R71">
        <f>('Financial Statements'!R71/'Financial Statements'!$P71)*100</f>
        <v>86.97633341332633</v>
      </c>
      <c r="S71">
        <f>('Financial Statements'!S71/'Financial Statements'!$P71)*100</f>
        <v>130.38113901581431</v>
      </c>
      <c r="T71">
        <f>('Financial Statements'!T71/'Financial Statements'!$P71)*100</f>
        <v>153.03359607950202</v>
      </c>
    </row>
    <row r="72" spans="1:20">
      <c r="A72" t="s">
        <v>68</v>
      </c>
      <c r="B72">
        <f>('Financial Statements'!B72/'Financial Statements'!$B72)*100</f>
        <v>100</v>
      </c>
      <c r="C72">
        <f>('Financial Statements'!C72/'Financial Statements'!$B72)*100</f>
        <v>37.859169918410785</v>
      </c>
      <c r="D72">
        <f>('Financial Statements'!D72/'Financial Statements'!$B72)*100</f>
        <v>17.435260730755587</v>
      </c>
      <c r="E72">
        <f>('Financial Statements'!E72/'Financial Statements'!$B72)*100</f>
        <v>32.612037365496036</v>
      </c>
      <c r="F72">
        <f>('Financial Statements'!F72/'Financial Statements'!$B72)*100</f>
        <v>69.683398368215691</v>
      </c>
      <c r="H72" t="s">
        <v>68</v>
      </c>
      <c r="I72">
        <f>('Financial Statements'!I72/'Financial Statements'!$I72)*100</f>
        <v>100</v>
      </c>
      <c r="J72">
        <f>('Financial Statements'!J72/'Financial Statements'!$I72)*100</f>
        <v>47.275366143290668</v>
      </c>
      <c r="K72">
        <f>('Financial Statements'!K72/'Financial Statements'!$I72)*100</f>
        <v>37.168491885473017</v>
      </c>
      <c r="L72">
        <f>('Financial Statements'!L72/'Financial Statements'!$I72)*100</f>
        <v>37.841403879139726</v>
      </c>
      <c r="M72">
        <f>('Financial Statements'!M72/'Financial Statements'!$I72)*100</f>
        <v>39.96569468267581</v>
      </c>
      <c r="O72" t="s">
        <v>68</v>
      </c>
      <c r="P72">
        <f>('Financial Statements'!P72/'Financial Statements'!$P72)*100</f>
        <v>100</v>
      </c>
      <c r="Q72">
        <f>('Financial Statements'!Q72/'Financial Statements'!$P72)*100</f>
        <v>73.823529411764696</v>
      </c>
      <c r="R72">
        <f>('Financial Statements'!R72/'Financial Statements'!$P72)*100</f>
        <v>52.777777777777771</v>
      </c>
      <c r="S72">
        <f>('Financial Statements'!S72/'Financial Statements'!$P72)*100</f>
        <v>56.601307189542482</v>
      </c>
      <c r="T72">
        <f>('Financial Statements'!T72/'Financial Statements'!$P72)*100</f>
        <v>115.68627450980391</v>
      </c>
    </row>
    <row r="73" spans="1:20">
      <c r="A73" t="s">
        <v>69</v>
      </c>
      <c r="B73">
        <f>('Financial Statements'!B73/'Financial Statements'!$B73)*100</f>
        <v>100</v>
      </c>
      <c r="C73">
        <f>('Financial Statements'!C73/'Financial Statements'!$B73)*100</f>
        <v>4.9033570701932865</v>
      </c>
      <c r="D73">
        <f>('Financial Statements'!D73/'Financial Statements'!$B73)*100</f>
        <v>-35.215327229569347</v>
      </c>
      <c r="E73">
        <f>('Financial Statements'!E73/'Financial Statements'!$B73)*100</f>
        <v>119.00644286198711</v>
      </c>
      <c r="F73">
        <f>('Financial Statements'!F73/'Financial Statements'!$B73)*100</f>
        <v>20.623940318752119</v>
      </c>
      <c r="H73" t="s">
        <v>69</v>
      </c>
      <c r="I73">
        <f>('Financial Statements'!I73/'Financial Statements'!$I73)*100</f>
        <v>100</v>
      </c>
      <c r="J73">
        <f>('Financial Statements'!J73/'Financial Statements'!$I73)*100</f>
        <v>-3.15335639444528</v>
      </c>
      <c r="K73">
        <f>('Financial Statements'!K73/'Financial Statements'!$I73)*100</f>
        <v>-32.260490299293124</v>
      </c>
      <c r="L73">
        <f>('Financial Statements'!L73/'Financial Statements'!$I73)*100</f>
        <v>94.244748583746926</v>
      </c>
      <c r="M73">
        <f>('Financial Statements'!M73/'Financial Statements'!$I73)*100</f>
        <v>-2.1857923497267762</v>
      </c>
      <c r="O73" t="s">
        <v>69</v>
      </c>
      <c r="P73">
        <f>('Financial Statements'!P73/'Financial Statements'!$P73)*100</f>
        <v>100</v>
      </c>
      <c r="Q73">
        <f>('Financial Statements'!Q73/'Financial Statements'!$P73)*100</f>
        <v>-2.8346610625091633</v>
      </c>
      <c r="R73">
        <f>('Financial Statements'!R73/'Financial Statements'!$P73)*100</f>
        <v>-57.711418470912136</v>
      </c>
      <c r="S73">
        <f>('Financial Statements'!S73/'Financial Statements'!$P73)*100</f>
        <v>139.47672808432301</v>
      </c>
      <c r="T73">
        <f>('Financial Statements'!T73/'Financial Statements'!$P73)*100</f>
        <v>56.515647654888156</v>
      </c>
    </row>
    <row r="74" spans="1:20">
      <c r="A74" t="s">
        <v>70</v>
      </c>
      <c r="B74">
        <f>('Financial Statements'!B74/'Financial Statements'!$B74)*100</f>
        <v>100</v>
      </c>
      <c r="C74">
        <f>('Financial Statements'!C74/'Financial Statements'!$B74)*100</f>
        <v>101.49073239374684</v>
      </c>
      <c r="D74">
        <f>('Financial Statements'!D74/'Financial Statements'!$B74)*100</f>
        <v>101.44236054616213</v>
      </c>
      <c r="E74">
        <f>('Financial Statements'!E74/'Financial Statements'!$B74)*100</f>
        <v>117.12033596446867</v>
      </c>
      <c r="F74">
        <f>('Financial Statements'!F74/'Financial Statements'!$B74)*100</f>
        <v>133.90426771618917</v>
      </c>
      <c r="H74" t="s">
        <v>70</v>
      </c>
      <c r="I74">
        <f>('Financial Statements'!I74/'Financial Statements'!$I74)*100</f>
        <v>100</v>
      </c>
      <c r="J74">
        <f>('Financial Statements'!J74/'Financial Statements'!$I74)*100</f>
        <v>102.20918386597744</v>
      </c>
      <c r="K74">
        <f>('Financial Statements'!K74/'Financial Statements'!$I74)*100</f>
        <v>127.42897030524848</v>
      </c>
      <c r="L74">
        <f>('Financial Statements'!L74/'Financial Statements'!$I74)*100</f>
        <v>130.89084254612686</v>
      </c>
      <c r="M74">
        <f>('Financial Statements'!M74/'Financial Statements'!$I74)*100</f>
        <v>138.70127910047921</v>
      </c>
      <c r="O74" t="s">
        <v>70</v>
      </c>
      <c r="P74">
        <f>('Financial Statements'!P74/'Financial Statements'!$P74)*100</f>
        <v>100</v>
      </c>
      <c r="Q74">
        <f>('Financial Statements'!Q74/'Financial Statements'!$P74)*100</f>
        <v>115.416895510092</v>
      </c>
      <c r="R74">
        <f>('Financial Statements'!R74/'Financial Statements'!$P74)*100</f>
        <v>121.43261705341206</v>
      </c>
      <c r="S74">
        <f>('Financial Statements'!S74/'Financial Statements'!$P74)*100</f>
        <v>128.89176850199095</v>
      </c>
      <c r="T74">
        <f>('Financial Statements'!T74/'Financial Statements'!$P74)*100</f>
        <v>136.90958396265276</v>
      </c>
    </row>
    <row r="75" spans="1:20">
      <c r="A75" t="s">
        <v>71</v>
      </c>
      <c r="B75">
        <f>('Financial Statements'!B75/'Financial Statements'!$B75)*100</f>
        <v>100</v>
      </c>
      <c r="C75">
        <f>('Financial Statements'!C75/'Financial Statements'!$B75)*100</f>
        <v>105.35618331158364</v>
      </c>
      <c r="D75">
        <f>('Financial Statements'!D75/'Financial Statements'!$B75)*100</f>
        <v>89.400859752821063</v>
      </c>
      <c r="E75">
        <f>('Financial Statements'!E75/'Financial Statements'!$B75)*100</f>
        <v>80.427189682966144</v>
      </c>
      <c r="F75">
        <f>('Financial Statements'!F75/'Financial Statements'!$B75)*100</f>
        <v>87.222691333384503</v>
      </c>
      <c r="H75" t="s">
        <v>71</v>
      </c>
      <c r="I75">
        <f>('Financial Statements'!I75/'Financial Statements'!$I75)*100</f>
        <v>100</v>
      </c>
      <c r="J75">
        <f>('Financial Statements'!J75/'Financial Statements'!$I75)*100</f>
        <v>171.43343934575194</v>
      </c>
      <c r="K75">
        <f>('Financial Statements'!K75/'Financial Statements'!$I75)*100</f>
        <v>199.35256701499316</v>
      </c>
      <c r="L75">
        <f>('Financial Statements'!L75/'Financial Statements'!$I75)*100</f>
        <v>235.06360745115856</v>
      </c>
      <c r="M75">
        <f>('Financial Statements'!M75/'Financial Statements'!$I75)*100</f>
        <v>274.98864152657882</v>
      </c>
      <c r="O75" t="s">
        <v>71</v>
      </c>
      <c r="P75">
        <f>('Financial Statements'!P75/'Financial Statements'!$P75)*100</f>
        <v>100</v>
      </c>
      <c r="Q75">
        <f>('Financial Statements'!Q75/'Financial Statements'!$P75)*100</f>
        <v>109.54322696494707</v>
      </c>
      <c r="R75">
        <f>('Financial Statements'!R75/'Financial Statements'!$P75)*100</f>
        <v>102.75335752497101</v>
      </c>
      <c r="S75">
        <f>('Financial Statements'!S75/'Financial Statements'!$P75)*100</f>
        <v>94.945942912723055</v>
      </c>
      <c r="T75">
        <f>('Financial Statements'!T75/'Financial Statements'!$P75)*100</f>
        <v>119.33709924806404</v>
      </c>
    </row>
    <row r="76" spans="1:20">
      <c r="A76" t="s">
        <v>72</v>
      </c>
      <c r="B76">
        <f>('Financial Statements'!B76/'Financial Statements'!$B76)*100</f>
        <v>100</v>
      </c>
      <c r="C76">
        <f>('Financial Statements'!C76/'Financial Statements'!$B76)*100</f>
        <v>119.69144993189089</v>
      </c>
      <c r="D76">
        <f>('Financial Statements'!D76/'Financial Statements'!$B76)*100</f>
        <v>122.49817847752399</v>
      </c>
      <c r="E76">
        <f>('Financial Statements'!E76/'Financial Statements'!$B76)*100</f>
        <v>122.07685240916146</v>
      </c>
      <c r="F76">
        <f>('Financial Statements'!F76/'Financial Statements'!$B76)*100</f>
        <v>128.95111984033957</v>
      </c>
      <c r="H76" t="s">
        <v>72</v>
      </c>
      <c r="I76">
        <f>('Financial Statements'!I76/'Financial Statements'!$I76)*100</f>
        <v>100</v>
      </c>
      <c r="J76">
        <f>('Financial Statements'!J76/'Financial Statements'!$I76)*100</f>
        <v>143.48502931866534</v>
      </c>
      <c r="K76">
        <f>('Financial Statements'!K76/'Financial Statements'!$I76)*100</f>
        <v>176.23890820403713</v>
      </c>
      <c r="L76">
        <f>('Financial Statements'!L76/'Financial Statements'!$I76)*100</f>
        <v>225.83156037569404</v>
      </c>
      <c r="M76">
        <f>('Financial Statements'!M76/'Financial Statements'!$I76)*100</f>
        <v>243.5317316174563</v>
      </c>
      <c r="O76" t="s">
        <v>72</v>
      </c>
      <c r="P76">
        <f>('Financial Statements'!P76/'Financial Statements'!$P76)*100</f>
        <v>100</v>
      </c>
      <c r="Q76">
        <f>('Financial Statements'!Q76/'Financial Statements'!$P76)*100</f>
        <v>121.63447251114414</v>
      </c>
      <c r="R76">
        <f>('Financial Statements'!R76/'Financial Statements'!$P76)*100</f>
        <v>141.25433382862803</v>
      </c>
      <c r="S76">
        <f>('Financial Statements'!S76/'Financial Statements'!$P76)*100</f>
        <v>149.21371966319958</v>
      </c>
      <c r="T76">
        <f>('Financial Statements'!T76/'Financial Statements'!$P76)*100</f>
        <v>155.15725606736007</v>
      </c>
    </row>
    <row r="77" spans="1:20">
      <c r="A77" t="s">
        <v>73</v>
      </c>
      <c r="B77">
        <f>('Financial Statements'!B77/'Financial Statements'!$B77)*100</f>
        <v>100</v>
      </c>
      <c r="C77">
        <f>('Financial Statements'!C77/'Financial Statements'!$B77)*100</f>
        <v>88.897648694354331</v>
      </c>
      <c r="D77">
        <f>('Financial Statements'!D77/'Financial Statements'!$B77)*100</f>
        <v>84.520621317621845</v>
      </c>
      <c r="E77">
        <f>('Financial Statements'!E77/'Financial Statements'!$B77)*100</f>
        <v>108.62947828337235</v>
      </c>
      <c r="F77">
        <f>('Financial Statements'!F77/'Financial Statements'!$B77)*100</f>
        <v>127.47543075173174</v>
      </c>
      <c r="H77" t="s">
        <v>73</v>
      </c>
      <c r="I77">
        <f>('Financial Statements'!I77/'Financial Statements'!$I77)*100</f>
        <v>100</v>
      </c>
      <c r="J77">
        <f>('Financial Statements'!J77/'Financial Statements'!$I77)*100</f>
        <v>98.039384086865837</v>
      </c>
      <c r="K77">
        <f>('Financial Statements'!K77/'Financial Statements'!$I77)*100</f>
        <v>103.36175694742656</v>
      </c>
      <c r="L77">
        <f>('Financial Statements'!L77/'Financial Statements'!$I77)*100</f>
        <v>118.53444573952518</v>
      </c>
      <c r="M77">
        <f>('Financial Statements'!M77/'Financial Statements'!$I77)*100</f>
        <v>136.21740997484818</v>
      </c>
      <c r="O77" t="s">
        <v>73</v>
      </c>
      <c r="P77">
        <f>('Financial Statements'!P77/'Financial Statements'!$P77)*100</f>
        <v>100</v>
      </c>
      <c r="Q77">
        <f>('Financial Statements'!Q77/'Financial Statements'!$P77)*100</f>
        <v>100.72541700202602</v>
      </c>
      <c r="R77">
        <f>('Financial Statements'!R77/'Financial Statements'!$P77)*100</f>
        <v>86.152202270267281</v>
      </c>
      <c r="S77">
        <f>('Financial Statements'!S77/'Financial Statements'!$P77)*100</f>
        <v>110.46876300963058</v>
      </c>
      <c r="T77">
        <f>('Financial Statements'!T77/'Financial Statements'!$P77)*100</f>
        <v>124.35194693458411</v>
      </c>
    </row>
    <row r="78" spans="1:20">
      <c r="A78" s="2" t="s">
        <v>74</v>
      </c>
      <c r="B78" s="2">
        <f>('Financial Statements'!B78/'Financial Statements'!$B78)*100</f>
        <v>100</v>
      </c>
      <c r="C78" s="2">
        <f>('Financial Statements'!C78/'Financial Statements'!$B78)*100</f>
        <v>85.846659929056926</v>
      </c>
      <c r="D78" s="2">
        <f>('Financial Statements'!D78/'Financial Statements'!$B78)*100</f>
        <v>85.690505915225017</v>
      </c>
      <c r="E78" s="2">
        <f>('Financial Statements'!E78/'Financial Statements'!$B78)*100</f>
        <v>116.06632582288012</v>
      </c>
      <c r="F78" s="2">
        <f>('Financial Statements'!F78/'Financial Statements'!$B78)*100</f>
        <v>140.78324713156175</v>
      </c>
      <c r="G78" s="2"/>
      <c r="H78" s="2" t="s">
        <v>74</v>
      </c>
      <c r="I78" s="2">
        <f>('Financial Statements'!I78/'Financial Statements'!$I78)*100</f>
        <v>100</v>
      </c>
      <c r="J78" s="2">
        <f>('Financial Statements'!J78/'Financial Statements'!$I78)*100</f>
        <v>97.881686074603792</v>
      </c>
      <c r="K78" s="2">
        <f>('Financial Statements'!K78/'Financial Statements'!$I78)*100</f>
        <v>107.83741423463471</v>
      </c>
      <c r="L78" s="2">
        <f>('Financial Statements'!L78/'Financial Statements'!$I78)*100</f>
        <v>140.3618150850406</v>
      </c>
      <c r="M78" s="2">
        <f>('Financial Statements'!M78/'Financial Statements'!$I78)*100</f>
        <v>166.88732122149204</v>
      </c>
      <c r="N78" s="2"/>
      <c r="O78" s="2" t="s">
        <v>74</v>
      </c>
      <c r="P78" s="2">
        <f>('Financial Statements'!P78/'Financial Statements'!$P78)*100</f>
        <v>100</v>
      </c>
      <c r="Q78" s="2">
        <f>('Financial Statements'!Q78/'Financial Statements'!$P78)*100</f>
        <v>102.07982599795982</v>
      </c>
      <c r="R78" s="2">
        <f>('Financial Statements'!R78/'Financial Statements'!$P78)*100</f>
        <v>98.6804216016575</v>
      </c>
      <c r="S78" s="2">
        <f>('Financial Statements'!S78/'Financial Statements'!$P78)*100</f>
        <v>126.2524769063667</v>
      </c>
      <c r="T78">
        <f>('Financial Statements'!T78/'Financial Statements'!$P78)*100</f>
        <v>149.61849405441339</v>
      </c>
    </row>
    <row r="79" spans="1:20">
      <c r="A79" s="2" t="s">
        <v>75</v>
      </c>
      <c r="B79" s="2">
        <f>('Financial Statements'!B79/'Financial Statements'!$B79)*100</f>
        <v>100</v>
      </c>
      <c r="C79" s="2">
        <f>('Financial Statements'!C79/'Financial Statements'!$B79)*100</f>
        <v>24.798976099718981</v>
      </c>
      <c r="D79" s="2">
        <f>('Financial Statements'!D79/'Financial Statements'!$B79)*100</f>
        <v>138.24601430121589</v>
      </c>
      <c r="E79" s="2">
        <f>('Financial Statements'!E79/'Financial Statements'!$B79)*100</f>
        <v>84.97537631117666</v>
      </c>
      <c r="F79" s="2">
        <f>('Financial Statements'!F79/'Financial Statements'!$B79)*100</f>
        <v>131.54058039564839</v>
      </c>
      <c r="G79" s="2"/>
      <c r="H79" s="2" t="s">
        <v>75</v>
      </c>
      <c r="I79" s="2">
        <f>('Financial Statements'!I79/'Financial Statements'!$I79)*100</f>
        <v>100</v>
      </c>
      <c r="J79" s="2">
        <f>('Financial Statements'!J79/'Financial Statements'!$I79)*100</f>
        <v>79.071334115122639</v>
      </c>
      <c r="K79" s="2">
        <f>('Financial Statements'!K79/'Financial Statements'!$I79)*100</f>
        <v>120.172658998478</v>
      </c>
      <c r="L79" s="2">
        <f>('Financial Statements'!L79/'Financial Statements'!$I79)*100</f>
        <v>19.721050924424262</v>
      </c>
      <c r="M79" s="2">
        <f>('Financial Statements'!M79/'Financial Statements'!$I79)*100</f>
        <v>69.697347738217005</v>
      </c>
      <c r="N79" s="2"/>
      <c r="O79" s="2" t="s">
        <v>75</v>
      </c>
      <c r="P79" s="2">
        <f>('Financial Statements'!P79/'Financial Statements'!$P79)*100</f>
        <v>100</v>
      </c>
      <c r="Q79" s="2">
        <f>('Financial Statements'!Q79/'Financial Statements'!$P79)*100</f>
        <v>86.809548596399893</v>
      </c>
      <c r="R79" s="2">
        <f>('Financial Statements'!R79/'Financial Statements'!$P79)*100</f>
        <v>105.12413901632993</v>
      </c>
      <c r="S79" s="2">
        <f>('Financial Statements'!S79/'Financial Statements'!$P79)*100</f>
        <v>54.953455434637867</v>
      </c>
      <c r="T79">
        <f>('Financial Statements'!T79/'Financial Statements'!$P79)*100</f>
        <v>64.747182510380213</v>
      </c>
    </row>
    <row r="80" spans="1:20">
      <c r="A80" t="s">
        <v>76</v>
      </c>
      <c r="B80">
        <f>('Financial Statements'!B80/'Financial Statements'!$B80)*100</f>
        <v>100</v>
      </c>
      <c r="C80">
        <f>('Financial Statements'!C80/'Financial Statements'!$B80)*100</f>
        <v>119.05564924114671</v>
      </c>
      <c r="D80">
        <f>('Financial Statements'!D80/'Financial Statements'!$B80)*100</f>
        <v>-42.136031478358618</v>
      </c>
      <c r="E80">
        <f>('Financial Statements'!E80/'Financial Statements'!$B80)*100</f>
        <v>-4.0472175379426645</v>
      </c>
      <c r="F80">
        <f>('Financial Statements'!F80/'Financial Statements'!$B80)*100</f>
        <v>69.162450815064645</v>
      </c>
      <c r="H80" t="s">
        <v>76</v>
      </c>
      <c r="I80">
        <f>('Financial Statements'!I80/'Financial Statements'!$I80)*100</f>
        <v>100</v>
      </c>
      <c r="J80">
        <f>('Financial Statements'!J80/'Financial Statements'!$I80)*100</f>
        <v>66.622013842375523</v>
      </c>
      <c r="K80">
        <f>('Financial Statements'!K80/'Financial Statements'!$I80)*100</f>
        <v>76.043759767805312</v>
      </c>
      <c r="L80">
        <f>('Financial Statements'!L80/'Financial Statements'!$I80)*100</f>
        <v>28.823398079928559</v>
      </c>
      <c r="M80">
        <f>('Financial Statements'!M80/'Financial Statements'!$I80)*100</f>
        <v>74.614869390488963</v>
      </c>
      <c r="O80" t="s">
        <v>76</v>
      </c>
    </row>
    <row r="81" spans="1:20">
      <c r="A81" s="2" t="s">
        <v>77</v>
      </c>
      <c r="B81" s="2">
        <f>('Financial Statements'!B81/'Financial Statements'!$B81)*100</f>
        <v>100</v>
      </c>
      <c r="C81" s="2">
        <f>('Financial Statements'!C81/'Financial Statements'!$B81)*100</f>
        <v>-6.2005472158544706</v>
      </c>
      <c r="D81" s="2">
        <f>('Financial Statements'!D81/'Financial Statements'!$B81)*100</f>
        <v>197.57080529468317</v>
      </c>
      <c r="E81" s="2">
        <f>('Financial Statements'!E81/'Financial Statements'!$B81)*100</f>
        <v>114.25349404717889</v>
      </c>
      <c r="F81" s="2">
        <f>('Financial Statements'!F81/'Financial Statements'!$B81)*100</f>
        <v>152.05575685868521</v>
      </c>
      <c r="G81" s="2"/>
      <c r="H81" s="2" t="s">
        <v>77</v>
      </c>
      <c r="I81" s="2">
        <f>('Financial Statements'!I81/'Financial Statements'!$I81)*100</f>
        <v>100</v>
      </c>
      <c r="J81" s="2">
        <f>('Financial Statements'!J81/'Financial Statements'!$I81)*100</f>
        <v>80.637640449438194</v>
      </c>
      <c r="K81" s="2">
        <f>('Financial Statements'!K81/'Financial Statements'!$I81)*100</f>
        <v>125.7247191011236</v>
      </c>
      <c r="L81" s="2">
        <f>('Financial Statements'!L81/'Financial Statements'!$I81)*100</f>
        <v>18.575842696629213</v>
      </c>
      <c r="M81" s="2">
        <f>('Financial Statements'!M81/'Financial Statements'!$I81)*100</f>
        <v>69.078651685393254</v>
      </c>
      <c r="N81" s="2"/>
      <c r="O81" s="2" t="s">
        <v>77</v>
      </c>
      <c r="P81" s="2">
        <f>('Financial Statements'!P81/'Financial Statements'!$P81)*100</f>
        <v>100</v>
      </c>
      <c r="Q81" s="2">
        <f>('Financial Statements'!Q81/'Financial Statements'!$P81)*100</f>
        <v>86.809548596399893</v>
      </c>
      <c r="R81" s="2">
        <f>('Financial Statements'!R81/'Financial Statements'!$P81)*100</f>
        <v>105.12413901632993</v>
      </c>
      <c r="S81" s="2">
        <f>('Financial Statements'!S81/'Financial Statements'!$P81)*100</f>
        <v>54.953455434637867</v>
      </c>
      <c r="T81">
        <f>('Financial Statements'!T81/'Financial Statements'!$P81)*100</f>
        <v>64.747182510380213</v>
      </c>
    </row>
    <row r="82" spans="1:20">
      <c r="A82" s="2" t="s">
        <v>78</v>
      </c>
      <c r="H82" s="2" t="s">
        <v>78</v>
      </c>
      <c r="O82" s="2" t="s">
        <v>78</v>
      </c>
    </row>
    <row r="83" spans="1:20">
      <c r="A83" t="s">
        <v>79</v>
      </c>
      <c r="B83">
        <f>('Financial Statements'!B83/'Financial Statements'!$B83)*100</f>
        <v>100</v>
      </c>
      <c r="C83">
        <f>('Financial Statements'!C83/'Financial Statements'!$B83)*100</f>
        <v>57.839838492597586</v>
      </c>
      <c r="D83">
        <f>('Financial Statements'!D83/'Financial Statements'!$B83)*100</f>
        <v>235.63257065948858</v>
      </c>
      <c r="E83">
        <f>('Financial Statements'!E83/'Financial Statements'!$B83)*100</f>
        <v>269.53230148048453</v>
      </c>
      <c r="F83">
        <f>('Financial Statements'!F83/'Financial Statements'!$B83)*100</f>
        <v>268.87617765814269</v>
      </c>
      <c r="H83" t="s">
        <v>79</v>
      </c>
      <c r="I83">
        <f>('Financial Statements'!I83/'Financial Statements'!$I83)*100</f>
        <v>100</v>
      </c>
      <c r="J83">
        <f>('Financial Statements'!J83/'Financial Statements'!$I83)*100</f>
        <v>84.38297872340425</v>
      </c>
      <c r="K83">
        <f>('Financial Statements'!K83/'Financial Statements'!$I83)*100</f>
        <v>44.510638297872347</v>
      </c>
      <c r="L83">
        <f>('Financial Statements'!L83/'Financial Statements'!$I83)*100</f>
        <v>-12.734042553191491</v>
      </c>
      <c r="M83">
        <f>('Financial Statements'!M83/'Financial Statements'!$I83)*100</f>
        <v>1.978723404255319</v>
      </c>
      <c r="O83" t="s">
        <v>79</v>
      </c>
      <c r="P83">
        <f>('Financial Statements'!P83/'Financial Statements'!$P83)*100</f>
        <v>100</v>
      </c>
      <c r="Q83">
        <f>('Financial Statements'!Q83/'Financial Statements'!$P83)*100</f>
        <v>120.60913406256448</v>
      </c>
      <c r="R83">
        <f>('Financial Statements'!R83/'Financial Statements'!$P83)*100</f>
        <v>146.70224371259252</v>
      </c>
      <c r="S83">
        <f>('Financial Statements'!S83/'Financial Statements'!$P83)*100</f>
        <v>67.334964766931037</v>
      </c>
      <c r="T83">
        <f>('Financial Statements'!T83/'Financial Statements'!$P83)*100</f>
        <v>90.264469145266375</v>
      </c>
    </row>
    <row r="84" spans="1:20">
      <c r="A84" t="s">
        <v>80</v>
      </c>
      <c r="B84">
        <f>('Financial Statements'!B84/'Financial Statements'!$B84)*100</f>
        <v>100</v>
      </c>
      <c r="C84">
        <f>('Financial Statements'!C84/'Financial Statements'!$B84)*100</f>
        <v>0</v>
      </c>
      <c r="D84">
        <f>('Financial Statements'!D84/'Financial Statements'!$B84)*100</f>
        <v>0</v>
      </c>
      <c r="E84">
        <f>('Financial Statements'!E84/'Financial Statements'!$B84)*100</f>
        <v>0</v>
      </c>
      <c r="F84">
        <f>('Financial Statements'!F84/'Financial Statements'!$B84)*100</f>
        <v>0</v>
      </c>
      <c r="H84" t="s">
        <v>80</v>
      </c>
      <c r="O84" t="s">
        <v>80</v>
      </c>
    </row>
    <row r="85" spans="1:20">
      <c r="A85" t="s">
        <v>81</v>
      </c>
      <c r="B85">
        <f>('Financial Statements'!B85/'Financial Statements'!$B85)*100</f>
        <v>100</v>
      </c>
      <c r="C85">
        <f>('Financial Statements'!C85/'Financial Statements'!$B85)*100</f>
        <v>-358.1961345740873</v>
      </c>
      <c r="D85">
        <f>('Financial Statements'!D85/'Financial Statements'!$B85)*100</f>
        <v>108.89405869720829</v>
      </c>
      <c r="E85">
        <f>('Financial Statements'!E85/'Financial Statements'!$B85)*100</f>
        <v>-92.161775232641375</v>
      </c>
      <c r="F85">
        <f>('Financial Statements'!F85/'Financial Statements'!$B85)*100</f>
        <v>-23.818897637795274</v>
      </c>
      <c r="H85" t="s">
        <v>81</v>
      </c>
      <c r="I85">
        <f>('Financial Statements'!I85/'Financial Statements'!$I85)*100</f>
        <v>100</v>
      </c>
      <c r="J85">
        <f>('Financial Statements'!J85/'Financial Statements'!$I85)*100</f>
        <v>-16.356041131105396</v>
      </c>
      <c r="K85">
        <f>('Financial Statements'!K85/'Financial Statements'!$I85)*100</f>
        <v>31.330334190231362</v>
      </c>
      <c r="L85">
        <f>('Financial Statements'!L85/'Financial Statements'!$I85)*100</f>
        <v>116.54884318766068</v>
      </c>
      <c r="M85">
        <f>('Financial Statements'!M85/'Financial Statements'!$I85)*100</f>
        <v>224.5822622107969</v>
      </c>
      <c r="O85" t="s">
        <v>81</v>
      </c>
      <c r="P85">
        <f>('Financial Statements'!P85/'Financial Statements'!$P85)*100</f>
        <v>100</v>
      </c>
      <c r="Q85">
        <f>('Financial Statements'!Q85/'Financial Statements'!$P85)*100</f>
        <v>-217.86732456140348</v>
      </c>
      <c r="R85">
        <f>('Financial Statements'!R85/'Financial Statements'!$P85)*100</f>
        <v>-20.723684210526315</v>
      </c>
      <c r="S85">
        <f>('Financial Statements'!S85/'Financial Statements'!$P85)*100</f>
        <v>5.6524122807017543</v>
      </c>
      <c r="T85">
        <f>('Financial Statements'!T85/'Financial Statements'!$P85)*100</f>
        <v>-2.9440789473684212</v>
      </c>
    </row>
    <row r="86" spans="1:20">
      <c r="A86" t="s">
        <v>82</v>
      </c>
      <c r="B86">
        <f>('Financial Statements'!B86/'Financial Statements'!$B86)*100</f>
        <v>100</v>
      </c>
      <c r="C86">
        <f>('Financial Statements'!C86/'Financial Statements'!$B86)*100</f>
        <v>-176.04332589996815</v>
      </c>
      <c r="D86">
        <f>('Financial Statements'!D86/'Financial Statements'!$B86)*100</f>
        <v>213.34820006371453</v>
      </c>
      <c r="E86">
        <f>('Financial Statements'!E86/'Financial Statements'!$B86)*100</f>
        <v>115.44016141021555</v>
      </c>
      <c r="F86">
        <f>('Financial Statements'!F86/'Financial Statements'!$B86)*100</f>
        <v>155.58033343952425</v>
      </c>
      <c r="H86" t="s">
        <v>82</v>
      </c>
      <c r="I86">
        <f>('Financial Statements'!I86/'Financial Statements'!$I86)*100</f>
        <v>100</v>
      </c>
      <c r="J86">
        <f>('Financial Statements'!J86/'Financial Statements'!$I86)*100</f>
        <v>59.32704603580563</v>
      </c>
      <c r="K86">
        <f>('Financial Statements'!K86/'Financial Statements'!$I86)*100</f>
        <v>41.232416879795394</v>
      </c>
      <c r="L86">
        <f>('Financial Statements'!L86/'Financial Statements'!$I86)*100</f>
        <v>19.421355498721226</v>
      </c>
      <c r="M86">
        <f>('Financial Statements'!M86/'Financial Statements'!$I86)*100</f>
        <v>57.34494884910486</v>
      </c>
      <c r="O86" t="s">
        <v>82</v>
      </c>
      <c r="P86">
        <f>('Financial Statements'!P86/'Financial Statements'!$P86)*100</f>
        <v>100</v>
      </c>
      <c r="Q86">
        <f>('Financial Statements'!Q86/'Financial Statements'!$P86)*100</f>
        <v>2.2393926031021723</v>
      </c>
      <c r="R86">
        <f>('Financial Statements'!R86/'Financial Statements'!$P86)*100</f>
        <v>88.151159000709384</v>
      </c>
      <c r="S86">
        <f>('Financial Statements'!S86/'Financial Statements'!$P86)*100</f>
        <v>45.763751749525468</v>
      </c>
      <c r="T86">
        <f>('Financial Statements'!T86/'Financial Statements'!$P86)*100</f>
        <v>57.668194106256095</v>
      </c>
    </row>
    <row r="87" spans="1:20">
      <c r="A87" t="s">
        <v>83</v>
      </c>
      <c r="B87">
        <f>('Financial Statements'!B87/'Financial Statements'!$B87)*100</f>
        <v>100</v>
      </c>
      <c r="C87">
        <f>('Financial Statements'!C87/'Financial Statements'!$B87)*100</f>
        <v>84.525497759373764</v>
      </c>
      <c r="D87">
        <f>('Financial Statements'!D87/'Financial Statements'!$B87)*100</f>
        <v>189.14288955697998</v>
      </c>
      <c r="E87">
        <f>('Financial Statements'!E87/'Financial Statements'!$B87)*100</f>
        <v>113.61960406148961</v>
      </c>
      <c r="F87">
        <f>('Financial Statements'!F87/'Financial Statements'!$B87)*100</f>
        <v>150.17301038062286</v>
      </c>
      <c r="H87" t="s">
        <v>83</v>
      </c>
      <c r="I87">
        <f>('Financial Statements'!I87/'Financial Statements'!$I87)*100</f>
        <v>100</v>
      </c>
      <c r="J87">
        <f>('Financial Statements'!J87/'Financial Statements'!$I87)*100</f>
        <v>92.186417186417188</v>
      </c>
      <c r="K87">
        <f>('Financial Statements'!K87/'Financial Statements'!$I87)*100</f>
        <v>171.51334026334027</v>
      </c>
      <c r="L87">
        <f>('Financial Statements'!L87/'Financial Statements'!$I87)*100</f>
        <v>18.117636867636865</v>
      </c>
      <c r="M87">
        <f>('Financial Statements'!M87/'Financial Statements'!$I87)*100</f>
        <v>75.437456687456688</v>
      </c>
      <c r="O87" t="s">
        <v>83</v>
      </c>
      <c r="P87">
        <f>('Financial Statements'!P87/'Financial Statements'!$P87)*100</f>
        <v>100</v>
      </c>
      <c r="Q87">
        <f>('Financial Statements'!Q87/'Financial Statements'!$P87)*100</f>
        <v>125.8232281688646</v>
      </c>
      <c r="R87">
        <f>('Financial Statements'!R87/'Financial Statements'!$P87)*100</f>
        <v>112.95406904237535</v>
      </c>
      <c r="S87">
        <f>('Financial Statements'!S87/'Financial Statements'!$P87)*100</f>
        <v>59.192825112107627</v>
      </c>
      <c r="T87">
        <f>('Financial Statements'!T87/'Financial Statements'!$P87)*100</f>
        <v>68.012842624777775</v>
      </c>
    </row>
    <row r="88" spans="1:20">
      <c r="A88" t="s">
        <v>84</v>
      </c>
      <c r="B88">
        <f>('Financial Statements'!B88/'Financial Statements'!$B88)*100</f>
        <v>100</v>
      </c>
      <c r="C88">
        <f>('Financial Statements'!C88/'Financial Statements'!$B88)*100</f>
        <v>84.525497759373764</v>
      </c>
      <c r="D88">
        <f>('Financial Statements'!D88/'Financial Statements'!$B88)*100</f>
        <v>189.14288955697998</v>
      </c>
      <c r="E88">
        <f>('Financial Statements'!E88/'Financial Statements'!$B88)*100</f>
        <v>113.61960406148961</v>
      </c>
      <c r="F88">
        <f>('Financial Statements'!F88/'Financial Statements'!$B88)*100</f>
        <v>150.17301038062286</v>
      </c>
      <c r="H88" t="s">
        <v>84</v>
      </c>
      <c r="I88">
        <f>('Financial Statements'!I88/'Financial Statements'!$I88)*100</f>
        <v>100</v>
      </c>
      <c r="J88">
        <f>('Financial Statements'!J88/'Financial Statements'!$I88)*100</f>
        <v>92.186417186417188</v>
      </c>
      <c r="K88">
        <f>('Financial Statements'!K88/'Financial Statements'!$I88)*100</f>
        <v>171.51334026334027</v>
      </c>
      <c r="L88">
        <f>('Financial Statements'!L88/'Financial Statements'!$I88)*100</f>
        <v>18.117636867636865</v>
      </c>
      <c r="M88">
        <f>('Financial Statements'!M88/'Financial Statements'!$I88)*100</f>
        <v>75.437456687456688</v>
      </c>
      <c r="O88" t="s">
        <v>84</v>
      </c>
      <c r="P88">
        <f>('Financial Statements'!P88/'Financial Statements'!$P88)*100</f>
        <v>100</v>
      </c>
      <c r="Q88">
        <f>('Financial Statements'!Q88/'Financial Statements'!$P88)*100</f>
        <v>125.8232281688646</v>
      </c>
      <c r="R88">
        <f>('Financial Statements'!R88/'Financial Statements'!$P88)*100</f>
        <v>112.95406904237535</v>
      </c>
      <c r="S88">
        <f>('Financial Statements'!S88/'Financial Statements'!$P88)*100</f>
        <v>59.192825112107627</v>
      </c>
      <c r="T88">
        <f>('Financial Statements'!T88/'Financial Statements'!$P88)*100</f>
        <v>68.012842624777775</v>
      </c>
    </row>
    <row r="89" spans="1:20">
      <c r="A89" s="7" t="s">
        <v>85</v>
      </c>
      <c r="B89" s="7">
        <f>('Financial Statements'!B89/'Financial Statements'!$B89)*100</f>
        <v>100</v>
      </c>
      <c r="C89" s="7">
        <f>('Financial Statements'!C89/'Financial Statements'!$B89)*100</f>
        <v>84.525497759373764</v>
      </c>
      <c r="D89" s="7">
        <f>('Financial Statements'!D89/'Financial Statements'!$B89)*100</f>
        <v>189.14288955697998</v>
      </c>
      <c r="E89" s="7">
        <f>('Financial Statements'!E89/'Financial Statements'!$B89)*100</f>
        <v>113.61960406148961</v>
      </c>
      <c r="F89" s="7">
        <f>('Financial Statements'!F89/'Financial Statements'!$B89)*100</f>
        <v>150.17301038062286</v>
      </c>
      <c r="G89" s="7"/>
      <c r="H89" s="7" t="s">
        <v>85</v>
      </c>
      <c r="I89" s="7">
        <f>('Financial Statements'!I89/'Financial Statements'!$I89)*100</f>
        <v>100</v>
      </c>
      <c r="J89" s="7">
        <f>('Financial Statements'!J89/'Financial Statements'!$I89)*100</f>
        <v>92.186417186417188</v>
      </c>
      <c r="K89" s="7">
        <f>('Financial Statements'!K89/'Financial Statements'!$I89)*100</f>
        <v>171.51334026334027</v>
      </c>
      <c r="L89" s="7">
        <f>('Financial Statements'!L89/'Financial Statements'!$I89)*100</f>
        <v>18.117636867636865</v>
      </c>
      <c r="M89" s="7">
        <f>('Financial Statements'!M89/'Financial Statements'!$I89)*100</f>
        <v>75.437456687456688</v>
      </c>
      <c r="N89" s="7"/>
      <c r="O89" s="7" t="s">
        <v>85</v>
      </c>
      <c r="P89" s="7">
        <f>('Financial Statements'!P89/'Financial Statements'!$P89)*100</f>
        <v>100</v>
      </c>
      <c r="Q89" s="7">
        <f>('Financial Statements'!Q89/'Financial Statements'!$P89)*100</f>
        <v>125.8232281688646</v>
      </c>
      <c r="R89" s="7">
        <f>('Financial Statements'!R89/'Financial Statements'!$P89)*100</f>
        <v>112.95406904237535</v>
      </c>
      <c r="S89" s="7">
        <f>('Financial Statements'!S89/'Financial Statements'!$P89)*100</f>
        <v>59.192825112107627</v>
      </c>
      <c r="T89" s="8">
        <f>('Financial Statements'!T89/'Financial Statements'!$P89)*100</f>
        <v>68.012842624777775</v>
      </c>
    </row>
    <row r="90" spans="1:20">
      <c r="A90" t="s">
        <v>86</v>
      </c>
      <c r="B90">
        <f>('Financial Statements'!B90/'Financial Statements'!$B90)*100</f>
        <v>100</v>
      </c>
      <c r="C90">
        <f>('Financial Statements'!C90/'Financial Statements'!$B90)*100</f>
        <v>163.77816291161179</v>
      </c>
      <c r="D90">
        <v>-11.59</v>
      </c>
      <c r="E90">
        <f>('Financial Statements'!E90/'Financial Statements'!$B90)*100</f>
        <v>152.16637781629117</v>
      </c>
      <c r="F90">
        <f>('Financial Statements'!F90/'Financial Statements'!$B90)*100</f>
        <v>-9.8786828422876951</v>
      </c>
      <c r="H90" t="s">
        <v>86</v>
      </c>
      <c r="I90">
        <f>('Financial Statements'!I90/'Financial Statements'!$I90)*100</f>
        <v>100</v>
      </c>
      <c r="J90">
        <f>('Financial Statements'!J90/'Financial Statements'!$I90)*100</f>
        <v>104.38596491228071</v>
      </c>
      <c r="K90">
        <f>('Financial Statements'!K90/'Financial Statements'!$I90)*100</f>
        <v>-22.807017543859651</v>
      </c>
      <c r="L90">
        <f>('Financial Statements'!L90/'Financial Statements'!$I90)*100</f>
        <v>54.385964912280706</v>
      </c>
      <c r="M90">
        <f>('Financial Statements'!M90/'Financial Statements'!$I90)*100</f>
        <v>331.57894736842104</v>
      </c>
      <c r="O90" t="s">
        <v>86</v>
      </c>
      <c r="P90">
        <f>('Financial Statements'!P90/'Financial Statements'!$P90)*100</f>
        <v>100</v>
      </c>
      <c r="Q90">
        <f>('Financial Statements'!Q90/'Financial Statements'!$P90)*100</f>
        <v>0</v>
      </c>
      <c r="R90">
        <f>('Financial Statements'!R90/'Financial Statements'!$P90)*100</f>
        <v>-100</v>
      </c>
      <c r="S90">
        <f>('Financial Statements'!S90/'Financial Statements'!$P90)*100</f>
        <v>-100</v>
      </c>
      <c r="T90">
        <f>('Financial Statements'!T90/'Financial Statements'!$P90)*100</f>
        <v>-100</v>
      </c>
    </row>
    <row r="91" spans="1:20">
      <c r="A91" t="s">
        <v>87</v>
      </c>
      <c r="B91">
        <f>('Financial Statements'!B91/'Financial Statements'!$B91)*100</f>
        <v>100</v>
      </c>
      <c r="C91">
        <f>('Financial Statements'!C91/'Financial Statements'!$B91)*100</f>
        <v>134.61538461538461</v>
      </c>
      <c r="D91">
        <v>-2.5099999999999998</v>
      </c>
      <c r="E91">
        <f>('Financial Statements'!E91/'Financial Statements'!$B91)*100</f>
        <v>-16.433566433566433</v>
      </c>
      <c r="F91">
        <f>('Financial Statements'!F91/'Financial Statements'!$B91)*100</f>
        <v>29.545454545454547</v>
      </c>
      <c r="H91" t="s">
        <v>87</v>
      </c>
      <c r="I91">
        <f>('Financial Statements'!I91/'Financial Statements'!$I91)*100</f>
        <v>100</v>
      </c>
      <c r="J91">
        <f>('Financial Statements'!J91/'Financial Statements'!$I91)*100</f>
        <v>85.247524752475243</v>
      </c>
      <c r="K91">
        <f>('Financial Statements'!K91/'Financial Statements'!$I91)*100</f>
        <v>179.75247524752479</v>
      </c>
      <c r="L91">
        <f>('Financial Statements'!L91/'Financial Statements'!$I91)*100</f>
        <v>142.32673267326734</v>
      </c>
      <c r="M91">
        <f>('Financial Statements'!M91/'Financial Statements'!$I91)*100</f>
        <v>40.693069306930695</v>
      </c>
      <c r="O91" t="s">
        <v>87</v>
      </c>
    </row>
    <row r="92" spans="1:20">
      <c r="A92" t="s">
        <v>88</v>
      </c>
      <c r="B92">
        <f>('Financial Statements'!B92/'Financial Statements'!$B92)*100</f>
        <v>100</v>
      </c>
      <c r="C92">
        <f>('Financial Statements'!C92/'Financial Statements'!$B92)*100</f>
        <v>85.493932176477244</v>
      </c>
      <c r="D92">
        <v>319.33999999999997</v>
      </c>
      <c r="E92">
        <f>('Financial Statements'!E92/'Financial Statements'!$B92)*100</f>
        <v>119.0994669388681</v>
      </c>
      <c r="F92">
        <f>('Financial Statements'!F92/'Financial Statements'!$B92)*100</f>
        <v>148.84881478961097</v>
      </c>
      <c r="H92" t="s">
        <v>88</v>
      </c>
      <c r="I92">
        <f>('Financial Statements'!I92/'Financial Statements'!$I92)*100</f>
        <v>100</v>
      </c>
      <c r="J92">
        <f>('Financial Statements'!J92/'Financial Statements'!$I92)*100</f>
        <v>91.685829831099824</v>
      </c>
      <c r="K92">
        <f>('Financial Statements'!K92/'Financial Statements'!$I92)*100</f>
        <v>171.29490127666324</v>
      </c>
      <c r="L92">
        <f>('Financial Statements'!L92/'Financial Statements'!$I92)*100</f>
        <v>28.229323606375388</v>
      </c>
      <c r="M92">
        <f>('Financial Statements'!M92/'Financial Statements'!$I92)*100</f>
        <v>73.812544603917203</v>
      </c>
      <c r="O92" t="s">
        <v>88</v>
      </c>
      <c r="P92">
        <f>('Financial Statements'!P92/'Financial Statements'!$P92)*100</f>
        <v>100</v>
      </c>
      <c r="Q92">
        <f>('Financial Statements'!Q92/'Financial Statements'!$P92)*100</f>
        <v>125.82211529957014</v>
      </c>
      <c r="R92">
        <f>('Financial Statements'!R92/'Financial Statements'!$P92)*100</f>
        <v>112.95218552652528</v>
      </c>
      <c r="S92">
        <f>('Financial Statements'!S92/'Financial Statements'!$P92)*100</f>
        <v>59.191417098583088</v>
      </c>
      <c r="T92">
        <f>('Financial Statements'!T92/'Financial Statements'!$P92)*100</f>
        <v>68.011356600803111</v>
      </c>
    </row>
    <row r="93" spans="1:20">
      <c r="A93" s="2" t="s">
        <v>89</v>
      </c>
      <c r="H93" s="2" t="s">
        <v>89</v>
      </c>
      <c r="O93" s="2" t="s">
        <v>89</v>
      </c>
    </row>
    <row r="94" spans="1:20">
      <c r="A94" s="2" t="s">
        <v>90</v>
      </c>
      <c r="H94" s="2" t="s">
        <v>90</v>
      </c>
      <c r="O94" s="2" t="s">
        <v>90</v>
      </c>
    </row>
    <row r="95" spans="1:20">
      <c r="A95" t="s">
        <v>91</v>
      </c>
      <c r="B95">
        <f>('Financial Statements'!B95/'Financial Statements'!$B95)*100</f>
        <v>100</v>
      </c>
      <c r="C95">
        <f>('Financial Statements'!C95/'Financial Statements'!$B95)*100</f>
        <v>75</v>
      </c>
      <c r="D95">
        <v>13</v>
      </c>
      <c r="E95">
        <f>('Financial Statements'!E95/'Financial Statements'!$B95)*100</f>
        <v>112.5</v>
      </c>
      <c r="F95">
        <f>('Financial Statements'!F95/'Financial Statements'!$B95)*100</f>
        <v>137.5</v>
      </c>
      <c r="H95" t="s">
        <v>91</v>
      </c>
      <c r="I95">
        <f>('Financial Statements'!I95/'Financial Statements'!$I95)*100</f>
        <v>100</v>
      </c>
      <c r="J95">
        <f>('Financial Statements'!J95/'Financial Statements'!$I95)*100</f>
        <v>91.935483870967744</v>
      </c>
      <c r="K95">
        <f>('Financial Statements'!K95/'Financial Statements'!$I95)*100</f>
        <v>172.58064516129033</v>
      </c>
      <c r="L95">
        <f>('Financial Statements'!L95/'Financial Statements'!$I95)*100</f>
        <v>29.032258064516132</v>
      </c>
      <c r="M95">
        <f>('Financial Statements'!M95/'Financial Statements'!$I95)*100</f>
        <v>74.193548387096769</v>
      </c>
      <c r="O95" t="s">
        <v>91</v>
      </c>
      <c r="P95">
        <f>('Financial Statements'!P95/'Financial Statements'!$P95)*100</f>
        <v>100</v>
      </c>
      <c r="Q95">
        <f>('Financial Statements'!Q95/'Financial Statements'!$P95)*100</f>
        <v>125.80645161290323</v>
      </c>
      <c r="R95">
        <f>('Financial Statements'!R95/'Financial Statements'!$P95)*100</f>
        <v>112.94073518379595</v>
      </c>
      <c r="S95">
        <f>('Financial Statements'!S95/'Financial Statements'!$P95)*100</f>
        <v>59.189797449362338</v>
      </c>
      <c r="T95">
        <f>('Financial Statements'!T95/'Financial Statements'!$P95)*100</f>
        <v>68.004501125281323</v>
      </c>
    </row>
    <row r="96" spans="1:20">
      <c r="A96" t="s">
        <v>92</v>
      </c>
      <c r="B96">
        <f>('Financial Statements'!B96/'Financial Statements'!$B96)*100</f>
        <v>100</v>
      </c>
      <c r="C96">
        <f>('Financial Statements'!C96/'Financial Statements'!$B96)*100</f>
        <v>75</v>
      </c>
      <c r="D96">
        <v>13</v>
      </c>
      <c r="E96">
        <f>('Financial Statements'!E96/'Financial Statements'!$B96)*100</f>
        <v>112.5</v>
      </c>
      <c r="F96">
        <f>('Financial Statements'!F96/'Financial Statements'!$B96)*100</f>
        <v>137.5</v>
      </c>
      <c r="H96" t="s">
        <v>92</v>
      </c>
      <c r="I96">
        <f>('Financial Statements'!I96/'Financial Statements'!$I96)*100</f>
        <v>100</v>
      </c>
      <c r="J96">
        <f>('Financial Statements'!J96/'Financial Statements'!$I96)*100</f>
        <v>91.935483870967744</v>
      </c>
      <c r="K96">
        <f>('Financial Statements'!K96/'Financial Statements'!$I96)*100</f>
        <v>172.58064516129033</v>
      </c>
      <c r="L96">
        <f>('Financial Statements'!L96/'Financial Statements'!$I96)*100</f>
        <v>29.032258064516132</v>
      </c>
      <c r="M96">
        <f>('Financial Statements'!M96/'Financial Statements'!$I96)*100</f>
        <v>74.193548387096769</v>
      </c>
      <c r="O96" t="s">
        <v>92</v>
      </c>
      <c r="P96">
        <f>('Financial Statements'!P96/'Financial Statements'!$P96)*100</f>
        <v>100</v>
      </c>
      <c r="Q96">
        <f>('Financial Statements'!Q96/'Financial Statements'!$P96)*100</f>
        <v>125.80645161290323</v>
      </c>
      <c r="R96">
        <f>('Financial Statements'!R96/'Financial Statements'!$P96)*100</f>
        <v>112.94073518379595</v>
      </c>
      <c r="S96">
        <f>('Financial Statements'!S96/'Financial Statements'!$P96)*100</f>
        <v>59.189797449362338</v>
      </c>
      <c r="T96">
        <f>('Financial Statements'!T96/'Financial Statements'!$P96)*100</f>
        <v>68.004501125281323</v>
      </c>
    </row>
    <row r="105" spans="1:20" ht="18.75">
      <c r="A105" s="14" t="s">
        <v>93</v>
      </c>
      <c r="B105" s="14">
        <v>2019</v>
      </c>
      <c r="C105" s="14">
        <v>2020</v>
      </c>
      <c r="D105" s="14">
        <v>2021</v>
      </c>
      <c r="E105" s="14">
        <v>2022</v>
      </c>
      <c r="F105" s="14">
        <v>2023</v>
      </c>
      <c r="G105" s="16"/>
      <c r="H105" s="14" t="s">
        <v>93</v>
      </c>
      <c r="I105" s="14">
        <v>2019</v>
      </c>
      <c r="J105" s="14">
        <v>2020</v>
      </c>
      <c r="K105" s="14">
        <v>2021</v>
      </c>
      <c r="L105" s="14">
        <v>2022</v>
      </c>
      <c r="M105" s="14">
        <v>2023</v>
      </c>
      <c r="N105" s="16"/>
      <c r="O105" s="14" t="s">
        <v>93</v>
      </c>
      <c r="P105" s="14">
        <v>2019</v>
      </c>
      <c r="Q105" s="14">
        <v>2020</v>
      </c>
      <c r="R105" s="14">
        <v>2021</v>
      </c>
      <c r="S105" s="14">
        <v>2022</v>
      </c>
      <c r="T105" s="14">
        <v>2023</v>
      </c>
    </row>
    <row r="106" spans="1:20">
      <c r="A106" t="s">
        <v>94</v>
      </c>
      <c r="B106">
        <f>('Financial Statements'!B106/'Financial Statements'!$B106)*100</f>
        <v>100</v>
      </c>
      <c r="C106">
        <f>('Financial Statements'!C106/'Financial Statements'!$B106)*100</f>
        <v>-6.2005472158544706</v>
      </c>
      <c r="D106">
        <f>('Financial Statements'!D106/'Financial Statements'!$B106)*100</f>
        <v>197.57080529468317</v>
      </c>
      <c r="E106">
        <f>('Financial Statements'!E106/'Financial Statements'!$B106)*100</f>
        <v>114.25349404717889</v>
      </c>
      <c r="F106">
        <f>('Financial Statements'!F106/'Financial Statements'!$B106)*100</f>
        <v>152.05575685868521</v>
      </c>
      <c r="H106" t="s">
        <v>94</v>
      </c>
      <c r="I106">
        <f>('Financial Statements'!I106/'Financial Statements'!$I106)*100</f>
        <v>100</v>
      </c>
      <c r="J106">
        <f>('Financial Statements'!J106/'Financial Statements'!$I106)*100</f>
        <v>80.637640449438194</v>
      </c>
      <c r="K106">
        <f>('Financial Statements'!K106/'Financial Statements'!$I106)*100</f>
        <v>125.7247191011236</v>
      </c>
      <c r="L106">
        <f>('Financial Statements'!L106/'Financial Statements'!$I106)*100</f>
        <v>18.575842696629213</v>
      </c>
      <c r="M106">
        <f>('Financial Statements'!M106/'Financial Statements'!$I106)*100</f>
        <v>69.078651685393254</v>
      </c>
      <c r="O106" t="s">
        <v>94</v>
      </c>
      <c r="P106">
        <f>('Financial Statements'!P107/'Financial Statements'!$P107)*100</f>
        <v>100</v>
      </c>
      <c r="Q106">
        <f>('Financial Statements'!Q106/'Financial Statements'!$P106)*100</f>
        <v>86.809548596399893</v>
      </c>
      <c r="R106">
        <f>('Financial Statements'!R106/'Financial Statements'!$P106)*100</f>
        <v>105.12413901632993</v>
      </c>
      <c r="S106">
        <f>('Financial Statements'!S106/'Financial Statements'!$P106)*100</f>
        <v>54.953455434637867</v>
      </c>
      <c r="T106">
        <f>('Financial Statements'!T106/'Financial Statements'!$P106)*100</f>
        <v>64.747182510380213</v>
      </c>
    </row>
    <row r="107" spans="1:20">
      <c r="A107" t="s">
        <v>95</v>
      </c>
      <c r="B107">
        <f>('Financial Statements'!B107/'Financial Statements'!$B107)*100</f>
        <v>100</v>
      </c>
      <c r="C107">
        <f>('Financial Statements'!C107/'Financial Statements'!$B107)*100</f>
        <v>168.88091263914862</v>
      </c>
      <c r="D107">
        <f>('Financial Statements'!D107/'Financial Statements'!$B107)*100</f>
        <v>200.60491208694674</v>
      </c>
      <c r="E107">
        <f>('Financial Statements'!E107/'Financial Statements'!$B107)*100</f>
        <v>43.429424831515675</v>
      </c>
      <c r="F107">
        <f>('Financial Statements'!F107/'Financial Statements'!$B107)*100</f>
        <v>153.63637504549393</v>
      </c>
      <c r="H107" t="s">
        <v>95</v>
      </c>
      <c r="I107">
        <f>('Financial Statements'!I107/'Financial Statements'!$I107)*100</f>
        <v>100</v>
      </c>
      <c r="J107">
        <f>('Financial Statements'!J107/'Financial Statements'!$I107)*100</f>
        <v>170.34734592091201</v>
      </c>
      <c r="K107">
        <f>('Financial Statements'!K107/'Financial Statements'!$I107)*100</f>
        <v>241.83469896686853</v>
      </c>
      <c r="L107">
        <f>('Financial Statements'!L107/'Financial Statements'!$I107)*100</f>
        <v>110.24047025293908</v>
      </c>
      <c r="M107">
        <f>('Financial Statements'!M107/'Financial Statements'!$I107)*100</f>
        <v>214.72924830780192</v>
      </c>
      <c r="O107" t="s">
        <v>95</v>
      </c>
      <c r="P107">
        <f>('Financial Statements'!P108/'Financial Statements'!$P108)*100</f>
        <v>100</v>
      </c>
      <c r="Q107">
        <f>('Financial Statements'!Q107/'Financial Statements'!$P107)*100</f>
        <v>181.39521890090595</v>
      </c>
      <c r="R107">
        <f>('Financial Statements'!R107/'Financial Statements'!$P107)*100</f>
        <v>345.17939098854617</v>
      </c>
      <c r="S107">
        <f>('Financial Statements'!S107/'Financial Statements'!$P107)*100</f>
        <v>-46.137207167657742</v>
      </c>
      <c r="T107">
        <f>('Financial Statements'!T107/'Financial Statements'!$P107)*100</f>
        <v>219.93614558805922</v>
      </c>
    </row>
    <row r="108" spans="1:20">
      <c r="A108" t="s">
        <v>96</v>
      </c>
      <c r="B108">
        <f>('Financial Statements'!B108/'Financial Statements'!$B108)*100</f>
        <v>100</v>
      </c>
      <c r="C108">
        <f>('Financial Statements'!C108/'Financial Statements'!$B108)*100</f>
        <v>163.0090324556032</v>
      </c>
      <c r="D108">
        <f>('Financial Statements'!D108/'Financial Statements'!$B108)*100</f>
        <v>52.786282914880587</v>
      </c>
      <c r="E108">
        <f>('Financial Statements'!E108/'Financial Statements'!$B108)*100</f>
        <v>93.876301285976737</v>
      </c>
      <c r="F108">
        <f>('Financial Statements'!F108/'Financial Statements'!$B108)*100</f>
        <v>153.26852418860992</v>
      </c>
      <c r="H108" t="s">
        <v>96</v>
      </c>
      <c r="I108">
        <f>('Financial Statements'!I108/'Financial Statements'!$I108)*100</f>
        <v>100</v>
      </c>
      <c r="J108">
        <f>('Financial Statements'!J108/'Financial Statements'!$I108)*100</f>
        <v>-101.41729610455741</v>
      </c>
      <c r="K108">
        <f>('Financial Statements'!K108/'Financial Statements'!$I108)*100</f>
        <v>58.281705281620411</v>
      </c>
      <c r="L108">
        <f>('Financial Statements'!L108/'Financial Statements'!$I108)*100</f>
        <v>89.052024102520576</v>
      </c>
      <c r="M108">
        <f>('Financial Statements'!M108/'Financial Statements'!$I108)*100</f>
        <v>80.069214593529281</v>
      </c>
      <c r="O108" t="s">
        <v>96</v>
      </c>
      <c r="P108">
        <f>('Financial Statements'!P109/'Financial Statements'!$P109)*100</f>
        <v>100</v>
      </c>
      <c r="Q108">
        <f>('Financial Statements'!Q108/'Financial Statements'!$P108)*100</f>
        <v>11.808967283483028</v>
      </c>
      <c r="R108">
        <f>('Financial Statements'!R108/'Financial Statements'!$P108)*100</f>
        <v>366.93142877754934</v>
      </c>
      <c r="S108">
        <f>('Financial Statements'!S108/'Financial Statements'!$P108)*100</f>
        <v>-11.904195072683329</v>
      </c>
      <c r="T108">
        <f>('Financial Statements'!T108/'Financial Statements'!$P108)*100</f>
        <v>138.76348158568697</v>
      </c>
    </row>
    <row r="109" spans="1:20">
      <c r="A109" t="s">
        <v>97</v>
      </c>
      <c r="B109">
        <f>('Financial Statements'!B109/'Financial Statements'!$B109)*100</f>
        <v>100</v>
      </c>
      <c r="C109">
        <f>('Financial Statements'!C109/'Financial Statements'!$B109)*100</f>
        <v>184.5453325408846</v>
      </c>
      <c r="D109">
        <f>('Financial Statements'!D109/'Financial Statements'!$B109)*100</f>
        <v>276.2246208707989</v>
      </c>
      <c r="E109">
        <f>('Financial Statements'!E109/'Financial Statements'!$B109)*100</f>
        <v>18.441687915795928</v>
      </c>
      <c r="F109">
        <f>('Financial Statements'!F109/'Financial Statements'!$B109)*100</f>
        <v>143.27920397246879</v>
      </c>
      <c r="H109" t="s">
        <v>98</v>
      </c>
      <c r="I109">
        <f>('Financial Statements'!I109/'Financial Statements'!$I109)*100</f>
        <v>100</v>
      </c>
      <c r="J109">
        <f>('Financial Statements'!J109/'Financial Statements'!$I109)*100</f>
        <v>16.311617537775575</v>
      </c>
      <c r="K109">
        <f>('Financial Statements'!K109/'Financial Statements'!$I109)*100</f>
        <v>-150.87730162662044</v>
      </c>
      <c r="L109">
        <f>('Financial Statements'!L109/'Financial Statements'!$I109)*100</f>
        <v>64.643712327636038</v>
      </c>
      <c r="M109">
        <f>('Financial Statements'!M109/'Financial Statements'!$I109)*100</f>
        <v>-65.958632648005945</v>
      </c>
      <c r="O109" t="s">
        <v>98</v>
      </c>
      <c r="P109">
        <f>('Financial Statements'!P110/'Financial Statements'!$P110)*100</f>
        <v>100</v>
      </c>
      <c r="Q109">
        <f>('Financial Statements'!Q109/'Financial Statements'!$P109)*100</f>
        <v>-2446.9068499644463</v>
      </c>
      <c r="R109">
        <f>('Financial Statements'!R109/'Financial Statements'!$P109)*100</f>
        <v>-591.79900450343689</v>
      </c>
      <c r="S109">
        <f>('Financial Statements'!S109/'Financial Statements'!$P109)*100</f>
        <v>1004.4086276368809</v>
      </c>
      <c r="T109">
        <f>('Financial Statements'!T109/'Financial Statements'!$P109)*100</f>
        <v>-1989.9028205735956</v>
      </c>
    </row>
    <row r="110" spans="1:20">
      <c r="A110" s="8" t="s">
        <v>99</v>
      </c>
      <c r="B110" s="8">
        <f>('Financial Statements'!B110/'Financial Statements'!$B110)*100</f>
        <v>100</v>
      </c>
      <c r="C110" s="8">
        <f>('Financial Statements'!C110/'Financial Statements'!$B110)*100</f>
        <v>59.809750297265161</v>
      </c>
      <c r="D110" s="8">
        <f>('Financial Statements'!D110/'Financial Statements'!$B110)*100</f>
        <v>81.093935790725325</v>
      </c>
      <c r="E110" s="8">
        <f>('Financial Statements'!E110/'Financial Statements'!$B110)*100</f>
        <v>86.023964145248328</v>
      </c>
      <c r="F110" s="8">
        <f>('Financial Statements'!F110/'Financial Statements'!$B110)*100</f>
        <v>158.37373090643007</v>
      </c>
      <c r="G110" s="8"/>
      <c r="H110" s="8" t="s">
        <v>99</v>
      </c>
      <c r="I110" s="8">
        <f>('Financial Statements'!I110/'Financial Statements'!$I110)*100</f>
        <v>100</v>
      </c>
      <c r="J110" s="8">
        <f>('Financial Statements'!J110/'Financial Statements'!$I110)*100</f>
        <v>0.40562546262028121</v>
      </c>
      <c r="K110" s="8">
        <f>('Financial Statements'!K110/'Financial Statements'!$I110)*100</f>
        <v>53.427091043671361</v>
      </c>
      <c r="L110" s="8">
        <f>('Financial Statements'!L110/'Financial Statements'!$I110)*100</f>
        <v>35.188749074759443</v>
      </c>
      <c r="M110" s="8">
        <f>('Financial Statements'!M110/'Financial Statements'!$I110)*100</f>
        <v>89.740932642487053</v>
      </c>
      <c r="N110" s="8"/>
      <c r="O110" s="8" t="s">
        <v>99</v>
      </c>
      <c r="P110" s="8">
        <f>('Financial Statements'!P110/'Financial Statements'!$P110)*100</f>
        <v>100</v>
      </c>
      <c r="Q110" s="8">
        <f>('Financial Statements'!Q110/'Financial Statements'!$P110)*100</f>
        <v>-1181.6156294588957</v>
      </c>
      <c r="R110" s="8">
        <f>('Financial Statements'!R110/'Financial Statements'!$P110)*100</f>
        <v>1109.9989024256392</v>
      </c>
      <c r="S110" s="8">
        <f>('Financial Statements'!S110/'Financial Statements'!$P110)*100</f>
        <v>-11.787948633519921</v>
      </c>
      <c r="T110" s="8">
        <f>('Financial Statements'!T110/'Financial Statements'!$P110)*100</f>
        <v>8.2757106793985287</v>
      </c>
    </row>
    <row r="117" spans="15:16">
      <c r="O117" s="37"/>
      <c r="P117" s="37"/>
    </row>
    <row r="120" spans="15:16">
      <c r="O120" s="2"/>
    </row>
    <row r="128" spans="15:16">
      <c r="O128" s="37"/>
      <c r="P128" s="37"/>
    </row>
    <row r="129" spans="8:16">
      <c r="O129" s="37"/>
      <c r="P129" s="37"/>
    </row>
    <row r="132" spans="8:16">
      <c r="O132" s="37"/>
      <c r="P132" s="37"/>
    </row>
    <row r="133" spans="8:16">
      <c r="O133" s="37"/>
      <c r="P133" s="37"/>
    </row>
    <row r="136" spans="8:16">
      <c r="H136" s="37"/>
      <c r="I136" s="37"/>
      <c r="O136" s="37"/>
      <c r="P136" s="37"/>
    </row>
    <row r="139" spans="8:16">
      <c r="O139" s="2"/>
    </row>
    <row r="146" spans="8:16">
      <c r="O146" s="37"/>
      <c r="P146" s="37"/>
    </row>
    <row r="147" spans="8:16">
      <c r="H147" s="37"/>
      <c r="I147" s="37"/>
      <c r="O147" s="37"/>
      <c r="P147" s="37"/>
    </row>
    <row r="150" spans="8:16">
      <c r="H150" s="2"/>
    </row>
    <row r="157" spans="8:16">
      <c r="H157" s="37"/>
      <c r="I157" s="37"/>
    </row>
    <row r="158" spans="8:16">
      <c r="H158" s="37"/>
      <c r="I158" s="37"/>
    </row>
    <row r="163" spans="8:9">
      <c r="H163" s="2"/>
    </row>
    <row r="170" spans="8:9">
      <c r="H170" s="37"/>
      <c r="I170" s="37"/>
    </row>
    <row r="171" spans="8:9">
      <c r="H171" s="37"/>
      <c r="I171" s="37"/>
    </row>
    <row r="174" spans="8:9">
      <c r="H174" s="37"/>
      <c r="I174" s="37"/>
    </row>
    <row r="179" spans="8:9">
      <c r="H179" s="37"/>
      <c r="I179" s="37"/>
    </row>
    <row r="189" spans="8:9">
      <c r="H189" s="37"/>
      <c r="I189" s="37"/>
    </row>
    <row r="190" spans="8:9">
      <c r="H190" s="37"/>
      <c r="I190" s="37"/>
    </row>
    <row r="193" spans="8:9">
      <c r="H193" s="37"/>
      <c r="I193" s="37"/>
    </row>
  </sheetData>
  <mergeCells count="19">
    <mergeCell ref="H136:I136"/>
    <mergeCell ref="O136:P136"/>
    <mergeCell ref="O117:P117"/>
    <mergeCell ref="O128:P128"/>
    <mergeCell ref="O129:P129"/>
    <mergeCell ref="O132:P132"/>
    <mergeCell ref="O133:P133"/>
    <mergeCell ref="H193:I193"/>
    <mergeCell ref="O146:P146"/>
    <mergeCell ref="H147:I147"/>
    <mergeCell ref="O147:P147"/>
    <mergeCell ref="H157:I157"/>
    <mergeCell ref="H158:I158"/>
    <mergeCell ref="H170:I170"/>
    <mergeCell ref="H171:I171"/>
    <mergeCell ref="H174:I174"/>
    <mergeCell ref="H179:I179"/>
    <mergeCell ref="H189:I189"/>
    <mergeCell ref="H190:I19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EDC7-EA26-45FC-BF04-99AD9116DE11}">
  <dimension ref="A1:U23"/>
  <sheetViews>
    <sheetView workbookViewId="0">
      <selection activeCell="A9" sqref="A9:G15"/>
    </sheetView>
  </sheetViews>
  <sheetFormatPr defaultRowHeight="15"/>
  <cols>
    <col min="1" max="1" width="29.7109375" customWidth="1"/>
    <col min="2" max="2" width="16.28515625" customWidth="1"/>
    <col min="3" max="3" width="13.140625" customWidth="1"/>
    <col min="4" max="4" width="11" customWidth="1"/>
    <col min="8" max="8" width="23.42578125" customWidth="1"/>
    <col min="15" max="15" width="24.42578125" customWidth="1"/>
  </cols>
  <sheetData>
    <row r="1" spans="1:21">
      <c r="A1" s="20" t="s">
        <v>100</v>
      </c>
      <c r="B1" s="18">
        <v>2019</v>
      </c>
      <c r="C1" s="18">
        <v>2020</v>
      </c>
      <c r="D1" s="18">
        <v>2021</v>
      </c>
      <c r="E1" s="18">
        <v>2022</v>
      </c>
      <c r="F1" s="18">
        <v>2023</v>
      </c>
      <c r="G1" s="18" t="s">
        <v>104</v>
      </c>
      <c r="H1" s="20"/>
      <c r="I1" s="18"/>
      <c r="J1" s="18"/>
      <c r="K1" s="18"/>
      <c r="L1" s="18"/>
      <c r="M1" s="18"/>
      <c r="N1" s="18"/>
    </row>
    <row r="2" spans="1:21">
      <c r="A2" s="20" t="s">
        <v>132</v>
      </c>
      <c r="B2" s="18">
        <v>11.24375</v>
      </c>
      <c r="C2" s="18">
        <v>6.8</v>
      </c>
      <c r="D2" s="18">
        <v>8.3346153846153843</v>
      </c>
      <c r="E2" s="18">
        <v>13.033333333333333</v>
      </c>
      <c r="F2" s="18">
        <v>14.086363636363636</v>
      </c>
      <c r="G2" s="18"/>
      <c r="H2" s="20"/>
      <c r="I2" s="18"/>
      <c r="J2" s="18"/>
      <c r="K2" s="18"/>
      <c r="L2" s="18"/>
      <c r="M2" s="18"/>
      <c r="N2" s="18"/>
    </row>
    <row r="3" spans="1:21">
      <c r="A3" s="20" t="s">
        <v>133</v>
      </c>
      <c r="B3" s="18">
        <v>89.95</v>
      </c>
      <c r="C3" s="18">
        <v>40.799999999999997</v>
      </c>
      <c r="D3" s="18">
        <v>108.35</v>
      </c>
      <c r="E3" s="18">
        <v>117.3</v>
      </c>
      <c r="F3" s="18">
        <v>154.94999999999999</v>
      </c>
      <c r="G3" s="18"/>
      <c r="H3" s="20"/>
      <c r="I3" s="18"/>
      <c r="J3" s="18"/>
      <c r="K3" s="18"/>
      <c r="L3" s="18"/>
      <c r="M3" s="18"/>
      <c r="N3" s="18"/>
    </row>
    <row r="4" spans="1:21">
      <c r="A4" s="20" t="s">
        <v>134</v>
      </c>
      <c r="B4">
        <v>8</v>
      </c>
      <c r="C4">
        <v>6</v>
      </c>
      <c r="D4">
        <v>13</v>
      </c>
      <c r="E4">
        <v>9</v>
      </c>
      <c r="F4">
        <v>11</v>
      </c>
      <c r="G4" s="18"/>
      <c r="H4" s="20"/>
      <c r="N4" s="18"/>
    </row>
    <row r="5" spans="1:21">
      <c r="A5" s="20" t="s">
        <v>105</v>
      </c>
      <c r="B5" s="19"/>
      <c r="C5" s="19">
        <v>6.4565888533824403E-2</v>
      </c>
      <c r="D5" s="19">
        <v>0.1332669876041398</v>
      </c>
      <c r="E5" s="19">
        <v>7.2558661848742559E-2</v>
      </c>
      <c r="F5" s="19">
        <v>8.4791823805703298E-2</v>
      </c>
      <c r="G5" s="19">
        <v>8.8795840448102514E-2</v>
      </c>
      <c r="H5" s="20"/>
      <c r="I5" s="19"/>
      <c r="J5" s="19"/>
      <c r="K5" s="19"/>
      <c r="L5" s="19"/>
      <c r="M5" s="19"/>
      <c r="N5" s="19"/>
    </row>
    <row r="6" spans="1:21">
      <c r="A6" s="20" t="s">
        <v>135</v>
      </c>
      <c r="B6" s="19"/>
      <c r="C6" s="19">
        <v>-0.16252567687937527</v>
      </c>
      <c r="D6" s="19">
        <v>4.4780876676084026E-2</v>
      </c>
      <c r="E6" s="19">
        <v>0.31428815114261249</v>
      </c>
      <c r="F6" s="19">
        <v>0.22146807859215664</v>
      </c>
      <c r="G6" s="19">
        <v>0.10450285738286946</v>
      </c>
      <c r="H6" s="20"/>
      <c r="I6" s="19"/>
      <c r="J6" s="19"/>
      <c r="K6" s="19"/>
      <c r="L6" s="19"/>
      <c r="M6" s="19"/>
      <c r="N6" s="19"/>
    </row>
    <row r="7" spans="1:21">
      <c r="A7" s="20" t="s">
        <v>136</v>
      </c>
      <c r="B7" s="19"/>
      <c r="C7" s="19">
        <v>-0.15474502240626242</v>
      </c>
      <c r="D7" s="19">
        <v>1.2377021676397559</v>
      </c>
      <c r="E7" s="19">
        <v>-0.39929222648752394</v>
      </c>
      <c r="F7" s="19">
        <v>0.32171742386420366</v>
      </c>
      <c r="G7" s="19">
        <v>0.25134558565254334</v>
      </c>
      <c r="H7" s="20"/>
      <c r="I7" s="19"/>
      <c r="J7" s="19"/>
      <c r="K7" s="19"/>
      <c r="L7" s="19"/>
      <c r="M7" s="19"/>
      <c r="N7" s="19"/>
    </row>
    <row r="9" spans="1:21">
      <c r="A9" s="20" t="s">
        <v>130</v>
      </c>
      <c r="B9" s="18">
        <v>2019</v>
      </c>
      <c r="C9" s="18">
        <v>2020</v>
      </c>
      <c r="D9" s="18">
        <v>2021</v>
      </c>
      <c r="E9" s="18">
        <v>2022</v>
      </c>
      <c r="F9" s="18">
        <v>2023</v>
      </c>
      <c r="G9" s="18" t="s">
        <v>104</v>
      </c>
      <c r="O9" s="20"/>
      <c r="P9" s="18"/>
      <c r="Q9" s="18"/>
      <c r="R9" s="18"/>
      <c r="S9" s="18"/>
      <c r="T9" s="18"/>
      <c r="U9" s="18"/>
    </row>
    <row r="10" spans="1:21">
      <c r="A10" s="20" t="s">
        <v>132</v>
      </c>
      <c r="B10" s="18">
        <v>17.535483870967742</v>
      </c>
      <c r="C10" s="18">
        <v>13.808771929824562</v>
      </c>
      <c r="D10" s="18">
        <v>14.591121495327103</v>
      </c>
      <c r="E10" s="18">
        <v>51.766666666666666</v>
      </c>
      <c r="F10" s="18">
        <v>31.525000000000002</v>
      </c>
      <c r="G10" s="18"/>
      <c r="O10" s="20"/>
      <c r="P10" s="18"/>
      <c r="Q10" s="18"/>
      <c r="R10" s="18"/>
      <c r="S10" s="18"/>
      <c r="T10" s="18"/>
      <c r="U10" s="18"/>
    </row>
    <row r="11" spans="1:21">
      <c r="A11" s="20" t="s">
        <v>133</v>
      </c>
      <c r="B11" s="18">
        <v>1087.2</v>
      </c>
      <c r="C11" s="18">
        <v>787.1</v>
      </c>
      <c r="D11" s="18">
        <v>1561.25</v>
      </c>
      <c r="E11" s="18">
        <v>931.8</v>
      </c>
      <c r="F11" s="18">
        <v>1450.15</v>
      </c>
      <c r="G11" s="18"/>
      <c r="O11" s="20"/>
      <c r="P11" s="18"/>
      <c r="Q11" s="18"/>
      <c r="R11" s="18"/>
      <c r="S11" s="18"/>
      <c r="T11" s="18"/>
      <c r="U11" s="18"/>
    </row>
    <row r="12" spans="1:21">
      <c r="A12" s="20" t="s">
        <v>134</v>
      </c>
      <c r="B12">
        <v>62</v>
      </c>
      <c r="C12">
        <v>57</v>
      </c>
      <c r="D12">
        <v>107</v>
      </c>
      <c r="E12">
        <v>18</v>
      </c>
      <c r="F12">
        <v>46</v>
      </c>
      <c r="G12" s="18"/>
      <c r="O12" s="20"/>
      <c r="U12" s="18"/>
    </row>
    <row r="13" spans="1:21">
      <c r="A13" s="20" t="s">
        <v>105</v>
      </c>
      <c r="B13" s="19"/>
      <c r="C13" s="19">
        <v>7.5022514861571054E-4</v>
      </c>
      <c r="D13" s="19">
        <v>1.2724185077302983E-3</v>
      </c>
      <c r="E13" s="19">
        <v>1.2696726411801307E-4</v>
      </c>
      <c r="F13" s="19">
        <v>5.1894613740139587E-4</v>
      </c>
      <c r="G13" s="19">
        <v>6.6713926446635449E-4</v>
      </c>
      <c r="O13" s="20"/>
      <c r="P13" s="19"/>
      <c r="Q13" s="19"/>
      <c r="R13" s="19"/>
      <c r="S13" s="19"/>
      <c r="T13" s="19"/>
      <c r="U13" s="19"/>
    </row>
    <row r="14" spans="1:21">
      <c r="A14" s="20" t="s">
        <v>135</v>
      </c>
      <c r="B14" s="19"/>
      <c r="C14" s="19">
        <v>-3.1917089888104391E-2</v>
      </c>
      <c r="D14" s="19">
        <v>0.12119852809243245</v>
      </c>
      <c r="E14" s="19">
        <v>0.22973970965748919</v>
      </c>
      <c r="F14" s="19">
        <v>0.20875196403980459</v>
      </c>
      <c r="G14" s="19">
        <v>0.13194327797540545</v>
      </c>
      <c r="O14" s="20"/>
      <c r="P14" s="19"/>
      <c r="Q14" s="19"/>
      <c r="R14" s="19"/>
      <c r="S14" s="19"/>
      <c r="T14" s="19"/>
      <c r="U14" s="19"/>
    </row>
    <row r="15" spans="1:21">
      <c r="A15" s="20" t="s">
        <v>136</v>
      </c>
      <c r="B15" s="19"/>
      <c r="C15" s="19">
        <v>-7.8135828135828103E-2</v>
      </c>
      <c r="D15" s="19">
        <v>0.86050554407066338</v>
      </c>
      <c r="E15" s="19">
        <v>-0.8943660193439229</v>
      </c>
      <c r="F15" s="19">
        <v>3.1637580683719815</v>
      </c>
      <c r="G15" s="19">
        <v>0.76294044124072347</v>
      </c>
      <c r="O15" s="20"/>
      <c r="P15" s="19"/>
      <c r="Q15" s="19"/>
      <c r="R15" s="19"/>
      <c r="S15" s="19"/>
      <c r="T15" s="19"/>
      <c r="U15" s="19"/>
    </row>
    <row r="17" spans="1:7">
      <c r="A17" s="20" t="s">
        <v>131</v>
      </c>
      <c r="B17" s="18">
        <v>2019</v>
      </c>
      <c r="C17" s="18">
        <v>2020</v>
      </c>
      <c r="D17" s="18">
        <v>2021</v>
      </c>
      <c r="E17" s="18">
        <v>2022</v>
      </c>
      <c r="F17" s="18">
        <v>2023</v>
      </c>
      <c r="G17" s="18" t="s">
        <v>104</v>
      </c>
    </row>
    <row r="18" spans="1:7">
      <c r="A18" s="20" t="s">
        <v>132</v>
      </c>
      <c r="B18" s="18">
        <v>21.074006001500376</v>
      </c>
      <c r="C18" s="18">
        <v>17.364833035181874</v>
      </c>
      <c r="D18" s="18">
        <v>27.306110926602457</v>
      </c>
      <c r="E18" s="18">
        <v>41.174493029150824</v>
      </c>
      <c r="F18" s="18">
        <v>46.357942636514061</v>
      </c>
      <c r="G18" s="18"/>
    </row>
    <row r="19" spans="1:7">
      <c r="A19" s="20" t="s">
        <v>133</v>
      </c>
      <c r="B19" s="18">
        <v>56183.3</v>
      </c>
      <c r="C19" s="18">
        <v>58241.65</v>
      </c>
      <c r="D19" s="18">
        <v>82218.7</v>
      </c>
      <c r="E19" s="18">
        <v>64973.35</v>
      </c>
      <c r="F19" s="18">
        <v>84046.95</v>
      </c>
      <c r="G19" s="18"/>
    </row>
    <row r="20" spans="1:7">
      <c r="A20" s="20" t="s">
        <v>134</v>
      </c>
      <c r="B20">
        <v>2666</v>
      </c>
      <c r="C20">
        <v>3354</v>
      </c>
      <c r="D20">
        <v>3011</v>
      </c>
      <c r="E20">
        <v>1578</v>
      </c>
      <c r="F20">
        <v>1813</v>
      </c>
      <c r="G20" s="18"/>
    </row>
    <row r="21" spans="1:7">
      <c r="A21" s="20" t="s">
        <v>105</v>
      </c>
      <c r="B21" s="19"/>
      <c r="C21" s="19">
        <v>0.12342237526711279</v>
      </c>
      <c r="D21" s="19">
        <v>9.966061061994555E-2</v>
      </c>
      <c r="E21" s="19">
        <v>4.8768792753034938E-2</v>
      </c>
      <c r="F21" s="19">
        <v>5.351258080802633E-2</v>
      </c>
      <c r="G21" s="19">
        <v>8.1341089862029897E-2</v>
      </c>
    </row>
    <row r="22" spans="1:7">
      <c r="A22" s="20" t="s">
        <v>135</v>
      </c>
      <c r="B22" s="19"/>
      <c r="C22" s="19">
        <v>5.4931422168758622E-3</v>
      </c>
      <c r="D22" s="19">
        <v>-1.2163690048833489E-2</v>
      </c>
      <c r="E22" s="19">
        <v>0.19914213104030812</v>
      </c>
      <c r="F22" s="19">
        <v>0.18475672707807131</v>
      </c>
      <c r="G22" s="19">
        <v>9.4307077571605447E-2</v>
      </c>
    </row>
    <row r="23" spans="1:7">
      <c r="A23" s="20" t="s">
        <v>136</v>
      </c>
      <c r="B23" s="19"/>
      <c r="C23" s="19">
        <v>0.25823228168864598</v>
      </c>
      <c r="D23" s="19">
        <v>-0.10227967692275249</v>
      </c>
      <c r="E23" s="19">
        <v>-0.47595668209260256</v>
      </c>
      <c r="F23" s="19">
        <v>0.14900484131253366</v>
      </c>
      <c r="G23" s="19">
        <v>-4.2749809003543845E-2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Rajat Verma</dc:creator>
  <cp:keywords/>
  <dc:description/>
  <cp:lastModifiedBy/>
  <cp:revision/>
  <dcterms:created xsi:type="dcterms:W3CDTF">2023-11-06T20:08:36Z</dcterms:created>
  <dcterms:modified xsi:type="dcterms:W3CDTF">2023-11-26T10:25:38Z</dcterms:modified>
  <cp:category/>
  <cp:contentStatus/>
</cp:coreProperties>
</file>