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Richards\Dropbox (SIP)\Profile\Desktop\Work\1420 Beverly - McLean\Lease Files\Medstar\"/>
    </mc:Choice>
  </mc:AlternateContent>
  <xr:revisionPtr revIDLastSave="0" documentId="8_{593A7DC8-D6DE-4639-9853-D84178321934}" xr6:coauthVersionLast="47" xr6:coauthVersionMax="47" xr10:uidLastSave="{00000000-0000-0000-0000-000000000000}"/>
  <bookViews>
    <workbookView xWindow="-96" yWindow="-96" windowWidth="23232" windowHeight="12432" xr2:uid="{EB56FB71-0E11-46D0-80A8-6E57226AE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" i="1" l="1"/>
  <c r="K24" i="1"/>
  <c r="K25" i="1"/>
  <c r="K26" i="1"/>
  <c r="K27" i="1"/>
  <c r="K28" i="1"/>
  <c r="K29" i="1"/>
  <c r="L29" i="1" s="1"/>
  <c r="K30" i="1"/>
  <c r="L30" i="1" s="1"/>
  <c r="K31" i="1"/>
  <c r="L31" i="1" s="1"/>
  <c r="K32" i="1"/>
  <c r="K33" i="1"/>
  <c r="K34" i="1"/>
  <c r="K35" i="1"/>
  <c r="K36" i="1"/>
  <c r="K37" i="1"/>
  <c r="L37" i="1" s="1"/>
  <c r="K38" i="1"/>
  <c r="L38" i="1" s="1"/>
  <c r="K39" i="1"/>
  <c r="L39" i="1" s="1"/>
  <c r="K40" i="1"/>
  <c r="K41" i="1"/>
  <c r="K23" i="1"/>
  <c r="K22" i="1"/>
  <c r="M4" i="1"/>
  <c r="N4" i="1" s="1"/>
  <c r="O4" i="1" s="1"/>
  <c r="M5" i="1"/>
  <c r="M6" i="1"/>
  <c r="M7" i="1"/>
  <c r="N7" i="1" s="1"/>
  <c r="M8" i="1"/>
  <c r="N8" i="1" s="1"/>
  <c r="M9" i="1"/>
  <c r="M10" i="1"/>
  <c r="N10" i="1" s="1"/>
  <c r="M11" i="1"/>
  <c r="M12" i="1"/>
  <c r="N12" i="1" s="1"/>
  <c r="M13" i="1"/>
  <c r="M14" i="1"/>
  <c r="N14" i="1" s="1"/>
  <c r="M3" i="1"/>
  <c r="N3" i="1" s="1"/>
  <c r="O3" i="1" s="1"/>
  <c r="Q1" i="1"/>
  <c r="E43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2" i="1"/>
  <c r="N23" i="1"/>
  <c r="N5" i="1"/>
  <c r="O5" i="1" s="1"/>
  <c r="N9" i="1"/>
  <c r="N11" i="1"/>
  <c r="N13" i="1"/>
  <c r="B22" i="1"/>
  <c r="L41" i="1"/>
  <c r="N41" i="1" s="1"/>
  <c r="L40" i="1"/>
  <c r="N40" i="1" s="1"/>
  <c r="L36" i="1"/>
  <c r="N36" i="1" s="1"/>
  <c r="L34" i="1"/>
  <c r="N34" i="1" s="1"/>
  <c r="L33" i="1"/>
  <c r="N33" i="1" s="1"/>
  <c r="L32" i="1"/>
  <c r="N32" i="1" s="1"/>
  <c r="L28" i="1"/>
  <c r="N28" i="1" s="1"/>
  <c r="L26" i="1"/>
  <c r="N26" i="1" s="1"/>
  <c r="L25" i="1"/>
  <c r="N25" i="1" s="1"/>
  <c r="L24" i="1"/>
  <c r="N24" i="1" s="1"/>
  <c r="L23" i="1"/>
  <c r="N6" i="1"/>
  <c r="D13" i="1"/>
  <c r="H1" i="1"/>
  <c r="D3" i="1" s="1"/>
  <c r="N27" i="1" l="1"/>
  <c r="N39" i="1"/>
  <c r="N38" i="1"/>
  <c r="N30" i="1"/>
  <c r="L27" i="1"/>
  <c r="L35" i="1"/>
  <c r="N35" i="1" s="1"/>
  <c r="N37" i="1"/>
  <c r="N29" i="1"/>
  <c r="N31" i="1"/>
  <c r="N22" i="1"/>
  <c r="F3" i="1"/>
  <c r="D9" i="1"/>
  <c r="E9" i="1" s="1"/>
  <c r="D8" i="1"/>
  <c r="E8" i="1" s="1"/>
  <c r="D12" i="1"/>
  <c r="E12" i="1" s="1"/>
  <c r="D10" i="1"/>
  <c r="E10" i="1" s="1"/>
  <c r="D11" i="1"/>
  <c r="E11" i="1" s="1"/>
  <c r="D5" i="1"/>
  <c r="D4" i="1"/>
  <c r="D7" i="1"/>
  <c r="E7" i="1" s="1"/>
  <c r="D14" i="1"/>
  <c r="E14" i="1" s="1"/>
  <c r="D6" i="1"/>
  <c r="E6" i="1" s="1"/>
  <c r="B32" i="1"/>
  <c r="C32" i="1" s="1"/>
  <c r="B39" i="1"/>
  <c r="C39" i="1" s="1"/>
  <c r="E13" i="1"/>
  <c r="N43" i="1" l="1"/>
  <c r="B23" i="1"/>
  <c r="C23" i="1" s="1"/>
  <c r="B27" i="1"/>
  <c r="C27" i="1" s="1"/>
  <c r="B37" i="1"/>
  <c r="C37" i="1" s="1"/>
  <c r="E4" i="1"/>
  <c r="F4" i="1" s="1"/>
  <c r="B25" i="1"/>
  <c r="C25" i="1" s="1"/>
  <c r="E5" i="1"/>
  <c r="F5" i="1" s="1"/>
  <c r="B33" i="1"/>
  <c r="C33" i="1" s="1"/>
  <c r="B31" i="1"/>
  <c r="C31" i="1" s="1"/>
  <c r="B29" i="1"/>
  <c r="C29" i="1" s="1"/>
  <c r="B24" i="1"/>
  <c r="C24" i="1" s="1"/>
  <c r="B30" i="1"/>
  <c r="C30" i="1" s="1"/>
  <c r="B28" i="1"/>
  <c r="C28" i="1" s="1"/>
  <c r="B26" i="1"/>
  <c r="C26" i="1" s="1"/>
  <c r="B38" i="1"/>
  <c r="C38" i="1" s="1"/>
  <c r="B40" i="1"/>
  <c r="C40" i="1" s="1"/>
  <c r="B41" i="1"/>
  <c r="C41" i="1" s="1"/>
  <c r="B34" i="1"/>
  <c r="C34" i="1" s="1"/>
  <c r="B36" i="1"/>
  <c r="C36" i="1" s="1"/>
  <c r="B35" i="1"/>
  <c r="C35" i="1" s="1"/>
</calcChain>
</file>

<file path=xl/sharedStrings.xml><?xml version="1.0" encoding="utf-8"?>
<sst xmlns="http://schemas.openxmlformats.org/spreadsheetml/2006/main" count="21" uniqueCount="10">
  <si>
    <t>Period</t>
  </si>
  <si>
    <t>Cover</t>
  </si>
  <si>
    <t>Rate</t>
  </si>
  <si>
    <t>Annual rent</t>
  </si>
  <si>
    <t>Monthly Rent</t>
  </si>
  <si>
    <t>Abatement</t>
  </si>
  <si>
    <t>Total</t>
  </si>
  <si>
    <t>Total SQF=</t>
  </si>
  <si>
    <t>Rent Due</t>
  </si>
  <si>
    <t>Medstar Medical Group Per 1st Amendment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</si>
</sst>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0" applyNumberFormat="1"/>
    <xf numFmtId="4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left"/>
    </xf>
    <xf numFmtId="14" fontId="0" fillId="0" borderId="0" xfId="0" applyNumberFormat="1"/>
    <xf numFmtId="44" fontId="0" fillId="0" borderId="0" xfId="1" applyFont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C130-6E05-4491-AC93-E2EB6D91F6CB}">
  <dimension ref="A1:Q57"/>
  <sheetViews>
    <sheetView tabSelected="1" topLeftCell="A13" workbookViewId="0">
      <selection activeCell="N46" sqref="N46"/>
    </sheetView>
  </sheetViews>
  <sheetFormatPr defaultRowHeight="14.4" x14ac:dyDescent="0.3"/>
  <cols>
    <col min="1" max="1" width="9.5546875" bestFit="1" customWidth="1"/>
    <col min="2" max="2" width="13.88671875" bestFit="1" customWidth="1"/>
    <col min="3" max="3" width="14.5546875" bestFit="1" customWidth="1"/>
    <col min="4" max="4" width="14.88671875" bestFit="1" customWidth="1"/>
    <col min="5" max="5" width="12.77734375" customWidth="1"/>
    <col min="6" max="6" width="14.33203125" customWidth="1"/>
    <col min="7" max="7" width="10" bestFit="1" customWidth="1"/>
    <col min="8" max="8" width="13.88671875" bestFit="1" customWidth="1"/>
    <col min="9" max="9" width="12.21875" bestFit="1" customWidth="1"/>
    <col min="10" max="10" width="9.5546875" bestFit="1" customWidth="1"/>
    <col min="11" max="11" width="12.21875" bestFit="1" customWidth="1"/>
    <col min="12" max="12" width="13" bestFit="1" customWidth="1"/>
    <col min="13" max="13" width="13.88671875" bestFit="1" customWidth="1"/>
    <col min="14" max="14" width="12.88671875" bestFit="1" customWidth="1"/>
    <col min="15" max="15" width="14.5546875" bestFit="1" customWidth="1"/>
  </cols>
  <sheetData>
    <row r="1" spans="1:17" ht="18" x14ac:dyDescent="0.35">
      <c r="A1" s="9" t="s">
        <v>9</v>
      </c>
      <c r="B1" s="9"/>
      <c r="C1" s="9"/>
      <c r="D1" s="9"/>
      <c r="E1" s="9"/>
      <c r="F1" s="9"/>
      <c r="G1" t="s">
        <v>7</v>
      </c>
      <c r="H1" s="6">
        <f>15467+16509+7424</f>
        <v>39400</v>
      </c>
      <c r="J1" s="9" t="s">
        <v>9</v>
      </c>
      <c r="K1" s="9"/>
      <c r="L1" s="9"/>
      <c r="M1" s="9"/>
      <c r="N1" s="9"/>
      <c r="O1" s="9"/>
      <c r="P1" t="s">
        <v>7</v>
      </c>
      <c r="Q1" s="6">
        <f>8563+16688+14726</f>
        <v>39977</v>
      </c>
    </row>
    <row r="2" spans="1:17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5" t="s">
        <v>5</v>
      </c>
    </row>
    <row r="3" spans="1:17" x14ac:dyDescent="0.3">
      <c r="A3" s="3">
        <v>44615</v>
      </c>
      <c r="B3" s="3">
        <v>44926</v>
      </c>
      <c r="C3" s="4">
        <v>43</v>
      </c>
      <c r="D3" s="2">
        <f>((((H1*C3)/12)/28)*6)+((H1*C3)/12)*10</f>
        <v>1442086.9047619049</v>
      </c>
      <c r="E3" s="2">
        <v>141183.32999999999</v>
      </c>
      <c r="F3" s="2">
        <f>-(E3*6)-((E3*0.607)*2)-((E3*0.542)*2)</f>
        <v>-1171539.2723399999</v>
      </c>
      <c r="H3" s="1"/>
      <c r="J3" s="3">
        <v>44615</v>
      </c>
      <c r="K3" s="3">
        <v>44926</v>
      </c>
      <c r="L3" s="4">
        <v>43</v>
      </c>
      <c r="M3" s="2">
        <f>$Q$1*L3</f>
        <v>1719011</v>
      </c>
      <c r="N3" s="2">
        <f>M3/12</f>
        <v>143250.91666666666</v>
      </c>
      <c r="O3" s="2">
        <f>-(N3*6)-((N3*0.607)*2)-((N3*0.542)*2)</f>
        <v>-1188696.1065</v>
      </c>
    </row>
    <row r="4" spans="1:17" x14ac:dyDescent="0.3">
      <c r="A4" s="3">
        <v>44927</v>
      </c>
      <c r="B4" s="3">
        <v>45291</v>
      </c>
      <c r="C4" s="4">
        <v>43</v>
      </c>
      <c r="D4" s="2">
        <f>(($H$1*C4)/365)*365</f>
        <v>1694200</v>
      </c>
      <c r="E4" s="2">
        <f>D4/12</f>
        <v>141183.33333333334</v>
      </c>
      <c r="F4" s="2">
        <f>-((E4*0.542)*7)-(E4*0.271)*5</f>
        <v>-726952.98333333351</v>
      </c>
      <c r="H4" s="1"/>
      <c r="I4" s="1"/>
      <c r="J4" s="3">
        <v>44927</v>
      </c>
      <c r="K4" s="3">
        <v>45291</v>
      </c>
      <c r="L4" s="4">
        <v>43</v>
      </c>
      <c r="M4" s="2">
        <f t="shared" ref="M4:M14" si="0">$Q$1*L4</f>
        <v>1719011</v>
      </c>
      <c r="N4" s="2">
        <f>M4/12</f>
        <v>143250.91666666666</v>
      </c>
      <c r="O4" s="2">
        <f>-((N4*0.542)*7)-(N4*0.271)*5</f>
        <v>-737598.96991666674</v>
      </c>
    </row>
    <row r="5" spans="1:17" x14ac:dyDescent="0.3">
      <c r="A5" s="3">
        <v>45292</v>
      </c>
      <c r="B5" s="3">
        <v>45657</v>
      </c>
      <c r="C5" s="4">
        <v>43</v>
      </c>
      <c r="D5" s="2">
        <f t="shared" ref="D5:D14" si="1">C5*$H$1</f>
        <v>1694200</v>
      </c>
      <c r="E5" s="2">
        <f t="shared" ref="E5:E14" si="2">D5/12</f>
        <v>141183.33333333334</v>
      </c>
      <c r="F5" s="4">
        <f>-(E5*0.271)</f>
        <v>-38260.683333333342</v>
      </c>
      <c r="J5" s="3">
        <v>45292</v>
      </c>
      <c r="K5" s="3">
        <v>45657</v>
      </c>
      <c r="L5" s="4">
        <v>43</v>
      </c>
      <c r="M5" s="2">
        <f t="shared" si="0"/>
        <v>1719011</v>
      </c>
      <c r="N5" s="2">
        <f t="shared" ref="N5:N14" si="3">M5/12</f>
        <v>143250.91666666666</v>
      </c>
      <c r="O5" s="4">
        <f>-(N5*0.271)</f>
        <v>-38820.998416666669</v>
      </c>
    </row>
    <row r="6" spans="1:17" x14ac:dyDescent="0.3">
      <c r="A6" s="3">
        <v>45658</v>
      </c>
      <c r="B6" s="3">
        <v>46022</v>
      </c>
      <c r="C6" s="4">
        <v>44.08</v>
      </c>
      <c r="D6" s="2">
        <f t="shared" si="1"/>
        <v>1736752</v>
      </c>
      <c r="E6" s="2">
        <f t="shared" si="2"/>
        <v>144729.33333333334</v>
      </c>
      <c r="F6" s="4">
        <v>0</v>
      </c>
      <c r="J6" s="3">
        <v>45658</v>
      </c>
      <c r="K6" s="3">
        <v>46022</v>
      </c>
      <c r="L6" s="4">
        <v>44.08</v>
      </c>
      <c r="M6" s="2">
        <f t="shared" si="0"/>
        <v>1762186.16</v>
      </c>
      <c r="N6" s="2">
        <f t="shared" si="3"/>
        <v>146848.84666666665</v>
      </c>
      <c r="O6" s="4">
        <v>0</v>
      </c>
    </row>
    <row r="7" spans="1:17" x14ac:dyDescent="0.3">
      <c r="A7" s="3">
        <v>46023</v>
      </c>
      <c r="B7" s="3">
        <v>46387</v>
      </c>
      <c r="C7" s="4">
        <v>45.18</v>
      </c>
      <c r="D7" s="2">
        <f t="shared" si="1"/>
        <v>1780092</v>
      </c>
      <c r="E7" s="2">
        <f t="shared" si="2"/>
        <v>148341</v>
      </c>
      <c r="F7" s="4">
        <v>0</v>
      </c>
      <c r="J7" s="3">
        <v>46023</v>
      </c>
      <c r="K7" s="3">
        <v>46387</v>
      </c>
      <c r="L7" s="4">
        <v>45.18</v>
      </c>
      <c r="M7" s="2">
        <f t="shared" si="0"/>
        <v>1806160.86</v>
      </c>
      <c r="N7" s="2">
        <f t="shared" si="3"/>
        <v>150513.405</v>
      </c>
      <c r="O7" s="4">
        <v>0</v>
      </c>
    </row>
    <row r="8" spans="1:17" x14ac:dyDescent="0.3">
      <c r="A8" s="3">
        <v>46388</v>
      </c>
      <c r="B8" s="3">
        <v>46752</v>
      </c>
      <c r="C8" s="4">
        <v>46.31</v>
      </c>
      <c r="D8" s="2">
        <f t="shared" si="1"/>
        <v>1824614</v>
      </c>
      <c r="E8" s="2">
        <f t="shared" si="2"/>
        <v>152051.16666666666</v>
      </c>
      <c r="F8" s="4">
        <v>0</v>
      </c>
      <c r="J8" s="3">
        <v>46388</v>
      </c>
      <c r="K8" s="3">
        <v>46752</v>
      </c>
      <c r="L8" s="4">
        <v>46.31</v>
      </c>
      <c r="M8" s="2">
        <f t="shared" si="0"/>
        <v>1851334.87</v>
      </c>
      <c r="N8" s="2">
        <f t="shared" si="3"/>
        <v>154277.90583333335</v>
      </c>
      <c r="O8" s="4">
        <v>0</v>
      </c>
    </row>
    <row r="9" spans="1:17" x14ac:dyDescent="0.3">
      <c r="A9" s="3">
        <v>46753</v>
      </c>
      <c r="B9" s="3">
        <v>47118</v>
      </c>
      <c r="C9" s="4">
        <v>47.47</v>
      </c>
      <c r="D9" s="2">
        <f t="shared" si="1"/>
        <v>1870318</v>
      </c>
      <c r="E9" s="2">
        <f t="shared" si="2"/>
        <v>155859.83333333334</v>
      </c>
      <c r="F9" s="4">
        <v>0</v>
      </c>
      <c r="J9" s="3">
        <v>46753</v>
      </c>
      <c r="K9" s="3">
        <v>47118</v>
      </c>
      <c r="L9" s="4">
        <v>47.47</v>
      </c>
      <c r="M9" s="2">
        <f t="shared" si="0"/>
        <v>1897708.19</v>
      </c>
      <c r="N9" s="2">
        <f t="shared" si="3"/>
        <v>158142.34916666665</v>
      </c>
      <c r="O9" s="4">
        <v>0</v>
      </c>
    </row>
    <row r="10" spans="1:17" x14ac:dyDescent="0.3">
      <c r="A10" s="3">
        <v>47119</v>
      </c>
      <c r="B10" s="3">
        <v>47483</v>
      </c>
      <c r="C10" s="4">
        <v>48.66</v>
      </c>
      <c r="D10" s="2">
        <f t="shared" si="1"/>
        <v>1917203.9999999998</v>
      </c>
      <c r="E10" s="2">
        <f t="shared" si="2"/>
        <v>159766.99999999997</v>
      </c>
      <c r="F10" s="4">
        <v>0</v>
      </c>
      <c r="J10" s="3">
        <v>47119</v>
      </c>
      <c r="K10" s="3">
        <v>47483</v>
      </c>
      <c r="L10" s="4">
        <v>48.66</v>
      </c>
      <c r="M10" s="2">
        <f t="shared" si="0"/>
        <v>1945280.8199999998</v>
      </c>
      <c r="N10" s="2">
        <f t="shared" si="3"/>
        <v>162106.73499999999</v>
      </c>
      <c r="O10" s="4">
        <v>0</v>
      </c>
    </row>
    <row r="11" spans="1:17" x14ac:dyDescent="0.3">
      <c r="A11" s="3">
        <v>47484</v>
      </c>
      <c r="B11" s="3">
        <v>47848</v>
      </c>
      <c r="C11" s="4">
        <v>49.88</v>
      </c>
      <c r="D11" s="2">
        <f t="shared" si="1"/>
        <v>1965272</v>
      </c>
      <c r="E11" s="2">
        <f t="shared" si="2"/>
        <v>163772.66666666666</v>
      </c>
      <c r="F11" s="4">
        <v>0</v>
      </c>
      <c r="J11" s="3">
        <v>47484</v>
      </c>
      <c r="K11" s="3">
        <v>47848</v>
      </c>
      <c r="L11" s="4">
        <v>49.88</v>
      </c>
      <c r="M11" s="2">
        <f t="shared" si="0"/>
        <v>1994052.76</v>
      </c>
      <c r="N11" s="2">
        <f t="shared" si="3"/>
        <v>166171.06333333332</v>
      </c>
      <c r="O11" s="4">
        <v>0</v>
      </c>
    </row>
    <row r="12" spans="1:17" x14ac:dyDescent="0.3">
      <c r="A12" s="3">
        <v>47849</v>
      </c>
      <c r="B12" s="3">
        <v>48213</v>
      </c>
      <c r="C12" s="4">
        <v>51.13</v>
      </c>
      <c r="D12" s="2">
        <f t="shared" si="1"/>
        <v>2014522</v>
      </c>
      <c r="E12" s="2">
        <f t="shared" si="2"/>
        <v>167876.83333333334</v>
      </c>
      <c r="F12" s="4">
        <v>0</v>
      </c>
      <c r="J12" s="3">
        <v>47849</v>
      </c>
      <c r="K12" s="3">
        <v>48213</v>
      </c>
      <c r="L12" s="4">
        <v>51.13</v>
      </c>
      <c r="M12" s="2">
        <f t="shared" si="0"/>
        <v>2044024.01</v>
      </c>
      <c r="N12" s="2">
        <f t="shared" si="3"/>
        <v>170335.33416666667</v>
      </c>
      <c r="O12" s="4">
        <v>0</v>
      </c>
    </row>
    <row r="13" spans="1:17" x14ac:dyDescent="0.3">
      <c r="A13" s="3">
        <v>48214</v>
      </c>
      <c r="B13" s="3">
        <v>48579</v>
      </c>
      <c r="C13" s="4">
        <v>52.41</v>
      </c>
      <c r="D13" s="2">
        <f t="shared" si="1"/>
        <v>2064953.9999999998</v>
      </c>
      <c r="E13" s="2">
        <f t="shared" si="2"/>
        <v>172079.49999999997</v>
      </c>
      <c r="F13" s="4">
        <v>0</v>
      </c>
      <c r="J13" s="3">
        <v>48214</v>
      </c>
      <c r="K13" s="3">
        <v>48579</v>
      </c>
      <c r="L13" s="4">
        <v>52.41</v>
      </c>
      <c r="M13" s="2">
        <f t="shared" si="0"/>
        <v>2095194.5699999998</v>
      </c>
      <c r="N13" s="2">
        <f t="shared" si="3"/>
        <v>174599.54749999999</v>
      </c>
      <c r="O13" s="4">
        <v>0</v>
      </c>
    </row>
    <row r="14" spans="1:17" x14ac:dyDescent="0.3">
      <c r="A14" s="3">
        <v>48580</v>
      </c>
      <c r="B14" s="3">
        <v>48944</v>
      </c>
      <c r="C14" s="4">
        <v>53.72</v>
      </c>
      <c r="D14" s="2">
        <f t="shared" si="1"/>
        <v>2116568</v>
      </c>
      <c r="E14" s="2">
        <f t="shared" si="2"/>
        <v>176380.66666666666</v>
      </c>
      <c r="F14" s="4">
        <v>0</v>
      </c>
      <c r="J14" s="3">
        <v>48580</v>
      </c>
      <c r="K14" s="3">
        <v>48944</v>
      </c>
      <c r="L14" s="4">
        <v>53.72</v>
      </c>
      <c r="M14" s="2">
        <f t="shared" si="0"/>
        <v>2147564.44</v>
      </c>
      <c r="N14" s="2">
        <f t="shared" si="3"/>
        <v>178963.70333333334</v>
      </c>
      <c r="O14" s="4">
        <v>0</v>
      </c>
    </row>
    <row r="16" spans="1:17" x14ac:dyDescent="0.3">
      <c r="D16" s="1"/>
      <c r="F16" s="1"/>
      <c r="M16" s="1"/>
      <c r="O16" s="1"/>
    </row>
    <row r="21" spans="1:14" x14ac:dyDescent="0.3">
      <c r="B21" t="s">
        <v>8</v>
      </c>
      <c r="C21" t="s">
        <v>5</v>
      </c>
      <c r="K21" t="s">
        <v>8</v>
      </c>
      <c r="L21" t="s">
        <v>5</v>
      </c>
      <c r="N21" t="s">
        <v>6</v>
      </c>
    </row>
    <row r="22" spans="1:14" x14ac:dyDescent="0.3">
      <c r="A22" s="7">
        <v>44615</v>
      </c>
      <c r="B22" s="8">
        <f>(E3/28)*5</f>
        <v>25211.308928571423</v>
      </c>
      <c r="C22" s="8">
        <v>0</v>
      </c>
      <c r="E22" s="1">
        <f>B22+C22</f>
        <v>25211.308928571423</v>
      </c>
      <c r="J22" s="7">
        <v>44615</v>
      </c>
      <c r="K22" s="8">
        <f>(N3/28)*5</f>
        <v>25580.520833333328</v>
      </c>
      <c r="L22" s="8">
        <v>0</v>
      </c>
      <c r="N22" s="1">
        <f>K22+L22</f>
        <v>25580.520833333328</v>
      </c>
    </row>
    <row r="23" spans="1:14" x14ac:dyDescent="0.3">
      <c r="A23" s="7">
        <v>44621</v>
      </c>
      <c r="B23" s="8">
        <f>$D$4/12</f>
        <v>141183.33333333334</v>
      </c>
      <c r="C23" s="8">
        <f>-B23</f>
        <v>-141183.33333333334</v>
      </c>
      <c r="E23" s="1">
        <f>B23+C23</f>
        <v>0</v>
      </c>
      <c r="J23" s="7">
        <v>44621</v>
      </c>
      <c r="K23" s="8">
        <f>$M$4/12</f>
        <v>143250.91666666666</v>
      </c>
      <c r="L23" s="8">
        <f>-K23</f>
        <v>-143250.91666666666</v>
      </c>
      <c r="N23" s="1">
        <f t="shared" ref="N23:N41" si="4">K23+L23</f>
        <v>0</v>
      </c>
    </row>
    <row r="24" spans="1:14" x14ac:dyDescent="0.3">
      <c r="A24" s="7">
        <v>44652</v>
      </c>
      <c r="B24" s="8">
        <f t="shared" ref="B24:B32" si="5">$D$4/12</f>
        <v>141183.33333333334</v>
      </c>
      <c r="C24" s="8">
        <f t="shared" ref="C24:C28" si="6">-B24</f>
        <v>-141183.33333333334</v>
      </c>
      <c r="E24" s="1">
        <f>B24+C24</f>
        <v>0</v>
      </c>
      <c r="J24" s="7">
        <v>44652</v>
      </c>
      <c r="K24" s="8">
        <f t="shared" ref="K24:K41" si="7">$M$4/12</f>
        <v>143250.91666666666</v>
      </c>
      <c r="L24" s="8">
        <f t="shared" ref="L24:L28" si="8">-K24</f>
        <v>-143250.91666666666</v>
      </c>
      <c r="N24" s="1">
        <f t="shared" si="4"/>
        <v>0</v>
      </c>
    </row>
    <row r="25" spans="1:14" x14ac:dyDescent="0.3">
      <c r="A25" s="7">
        <v>44682</v>
      </c>
      <c r="B25" s="8">
        <f t="shared" si="5"/>
        <v>141183.33333333334</v>
      </c>
      <c r="C25" s="8">
        <f t="shared" si="6"/>
        <v>-141183.33333333334</v>
      </c>
      <c r="E25" s="1">
        <f>B25+C25</f>
        <v>0</v>
      </c>
      <c r="J25" s="7">
        <v>44682</v>
      </c>
      <c r="K25" s="8">
        <f t="shared" si="7"/>
        <v>143250.91666666666</v>
      </c>
      <c r="L25" s="8">
        <f t="shared" si="8"/>
        <v>-143250.91666666666</v>
      </c>
      <c r="N25" s="1">
        <f t="shared" si="4"/>
        <v>0</v>
      </c>
    </row>
    <row r="26" spans="1:14" x14ac:dyDescent="0.3">
      <c r="A26" s="7">
        <v>44713</v>
      </c>
      <c r="B26" s="8">
        <f t="shared" si="5"/>
        <v>141183.33333333334</v>
      </c>
      <c r="C26" s="8">
        <f t="shared" si="6"/>
        <v>-141183.33333333334</v>
      </c>
      <c r="E26" s="1">
        <f>B26+C26</f>
        <v>0</v>
      </c>
      <c r="J26" s="7">
        <v>44713</v>
      </c>
      <c r="K26" s="8">
        <f t="shared" si="7"/>
        <v>143250.91666666666</v>
      </c>
      <c r="L26" s="8">
        <f t="shared" si="8"/>
        <v>-143250.91666666666</v>
      </c>
      <c r="N26" s="1">
        <f t="shared" si="4"/>
        <v>0</v>
      </c>
    </row>
    <row r="27" spans="1:14" x14ac:dyDescent="0.3">
      <c r="A27" s="7">
        <v>44743</v>
      </c>
      <c r="B27" s="8">
        <f t="shared" si="5"/>
        <v>141183.33333333334</v>
      </c>
      <c r="C27" s="8">
        <f t="shared" si="6"/>
        <v>-141183.33333333334</v>
      </c>
      <c r="E27" s="1">
        <f>B27+C27</f>
        <v>0</v>
      </c>
      <c r="J27" s="7">
        <v>44743</v>
      </c>
      <c r="K27" s="8">
        <f t="shared" si="7"/>
        <v>143250.91666666666</v>
      </c>
      <c r="L27" s="8">
        <f t="shared" si="8"/>
        <v>-143250.91666666666</v>
      </c>
      <c r="N27" s="1">
        <f t="shared" si="4"/>
        <v>0</v>
      </c>
    </row>
    <row r="28" spans="1:14" x14ac:dyDescent="0.3">
      <c r="A28" s="7">
        <v>44774</v>
      </c>
      <c r="B28" s="8">
        <f t="shared" si="5"/>
        <v>141183.33333333334</v>
      </c>
      <c r="C28" s="8">
        <f t="shared" si="6"/>
        <v>-141183.33333333334</v>
      </c>
      <c r="E28" s="1">
        <f>B28+C28</f>
        <v>0</v>
      </c>
      <c r="J28" s="7">
        <v>44774</v>
      </c>
      <c r="K28" s="8">
        <f t="shared" si="7"/>
        <v>143250.91666666666</v>
      </c>
      <c r="L28" s="8">
        <f t="shared" si="8"/>
        <v>-143250.91666666666</v>
      </c>
      <c r="N28" s="1">
        <f t="shared" si="4"/>
        <v>0</v>
      </c>
    </row>
    <row r="29" spans="1:14" x14ac:dyDescent="0.3">
      <c r="A29" s="7">
        <v>44805</v>
      </c>
      <c r="B29" s="8">
        <f t="shared" si="5"/>
        <v>141183.33333333334</v>
      </c>
      <c r="C29" s="8">
        <f>-B29*0.607</f>
        <v>-85698.28333333334</v>
      </c>
      <c r="E29" s="1">
        <f>B29+C29</f>
        <v>55485.05</v>
      </c>
      <c r="J29" s="7">
        <v>44805</v>
      </c>
      <c r="K29" s="8">
        <f t="shared" si="7"/>
        <v>143250.91666666666</v>
      </c>
      <c r="L29" s="8">
        <f>-K29*0.607</f>
        <v>-86953.306416666659</v>
      </c>
      <c r="N29" s="1">
        <f t="shared" si="4"/>
        <v>56297.610249999998</v>
      </c>
    </row>
    <row r="30" spans="1:14" x14ac:dyDescent="0.3">
      <c r="A30" s="7">
        <v>44835</v>
      </c>
      <c r="B30" s="8">
        <f t="shared" si="5"/>
        <v>141183.33333333334</v>
      </c>
      <c r="C30" s="8">
        <f>-B30*0.607</f>
        <v>-85698.28333333334</v>
      </c>
      <c r="E30" s="1">
        <f>B30+C30</f>
        <v>55485.05</v>
      </c>
      <c r="J30" s="7">
        <v>44835</v>
      </c>
      <c r="K30" s="8">
        <f t="shared" si="7"/>
        <v>143250.91666666666</v>
      </c>
      <c r="L30" s="8">
        <f>-K30*0.607</f>
        <v>-86953.306416666659</v>
      </c>
      <c r="N30" s="1">
        <f t="shared" si="4"/>
        <v>56297.610249999998</v>
      </c>
    </row>
    <row r="31" spans="1:14" x14ac:dyDescent="0.3">
      <c r="A31" s="7">
        <v>44866</v>
      </c>
      <c r="B31" s="8">
        <f t="shared" si="5"/>
        <v>141183.33333333334</v>
      </c>
      <c r="C31" s="8">
        <f>-B31*0.542</f>
        <v>-76521.366666666683</v>
      </c>
      <c r="E31" s="1">
        <f>B31+C31</f>
        <v>64661.96666666666</v>
      </c>
      <c r="J31" s="7">
        <v>44866</v>
      </c>
      <c r="K31" s="8">
        <f t="shared" si="7"/>
        <v>143250.91666666666</v>
      </c>
      <c r="L31" s="8">
        <f>-K31*0.542</f>
        <v>-77641.996833333338</v>
      </c>
      <c r="N31" s="1">
        <f t="shared" si="4"/>
        <v>65608.919833333319</v>
      </c>
    </row>
    <row r="32" spans="1:14" x14ac:dyDescent="0.3">
      <c r="A32" s="7">
        <v>44896</v>
      </c>
      <c r="B32" s="8">
        <f t="shared" si="5"/>
        <v>141183.33333333334</v>
      </c>
      <c r="C32" s="8">
        <f t="shared" ref="C32:C39" si="9">-B32*0.542</f>
        <v>-76521.366666666683</v>
      </c>
      <c r="E32" s="1">
        <f>B32+C32</f>
        <v>64661.96666666666</v>
      </c>
      <c r="J32" s="7">
        <v>44896</v>
      </c>
      <c r="K32" s="8">
        <f t="shared" si="7"/>
        <v>143250.91666666666</v>
      </c>
      <c r="L32" s="8">
        <f t="shared" ref="L32:L39" si="10">-K32*0.542</f>
        <v>-77641.996833333338</v>
      </c>
      <c r="M32" s="1"/>
      <c r="N32" s="1">
        <f t="shared" si="4"/>
        <v>65608.919833333319</v>
      </c>
    </row>
    <row r="33" spans="1:14" x14ac:dyDescent="0.3">
      <c r="A33" s="7">
        <v>44927</v>
      </c>
      <c r="B33" s="8">
        <f>$D$4/12</f>
        <v>141183.33333333334</v>
      </c>
      <c r="C33" s="8">
        <f t="shared" si="9"/>
        <v>-76521.366666666683</v>
      </c>
      <c r="E33" s="1">
        <f>B33+C33</f>
        <v>64661.96666666666</v>
      </c>
      <c r="J33" s="7">
        <v>44927</v>
      </c>
      <c r="K33" s="8">
        <f t="shared" si="7"/>
        <v>143250.91666666666</v>
      </c>
      <c r="L33" s="8">
        <f t="shared" si="10"/>
        <v>-77641.996833333338</v>
      </c>
      <c r="N33" s="1">
        <f t="shared" si="4"/>
        <v>65608.919833333319</v>
      </c>
    </row>
    <row r="34" spans="1:14" x14ac:dyDescent="0.3">
      <c r="A34" s="7">
        <v>44958</v>
      </c>
      <c r="B34" s="8">
        <f t="shared" ref="B34:B44" si="11">$D$4/12</f>
        <v>141183.33333333334</v>
      </c>
      <c r="C34" s="8">
        <f t="shared" si="9"/>
        <v>-76521.366666666683</v>
      </c>
      <c r="E34" s="1">
        <f>B34+C34</f>
        <v>64661.96666666666</v>
      </c>
      <c r="J34" s="7">
        <v>44958</v>
      </c>
      <c r="K34" s="8">
        <f t="shared" si="7"/>
        <v>143250.91666666666</v>
      </c>
      <c r="L34" s="8">
        <f t="shared" si="10"/>
        <v>-77641.996833333338</v>
      </c>
      <c r="N34" s="1">
        <f t="shared" si="4"/>
        <v>65608.919833333319</v>
      </c>
    </row>
    <row r="35" spans="1:14" x14ac:dyDescent="0.3">
      <c r="A35" s="7">
        <v>44986</v>
      </c>
      <c r="B35" s="8">
        <f t="shared" si="11"/>
        <v>141183.33333333334</v>
      </c>
      <c r="C35" s="8">
        <f t="shared" si="9"/>
        <v>-76521.366666666683</v>
      </c>
      <c r="E35" s="1">
        <f>B35+C35</f>
        <v>64661.96666666666</v>
      </c>
      <c r="J35" s="7">
        <v>44986</v>
      </c>
      <c r="K35" s="8">
        <f t="shared" si="7"/>
        <v>143250.91666666666</v>
      </c>
      <c r="L35" s="8">
        <f t="shared" si="10"/>
        <v>-77641.996833333338</v>
      </c>
      <c r="N35" s="1">
        <f t="shared" si="4"/>
        <v>65608.919833333319</v>
      </c>
    </row>
    <row r="36" spans="1:14" x14ac:dyDescent="0.3">
      <c r="A36" s="7">
        <v>45017</v>
      </c>
      <c r="B36" s="8">
        <f t="shared" si="11"/>
        <v>141183.33333333334</v>
      </c>
      <c r="C36" s="8">
        <f t="shared" si="9"/>
        <v>-76521.366666666683</v>
      </c>
      <c r="E36" s="1">
        <f>B36+C36</f>
        <v>64661.96666666666</v>
      </c>
      <c r="J36" s="7">
        <v>45017</v>
      </c>
      <c r="K36" s="8">
        <f t="shared" si="7"/>
        <v>143250.91666666666</v>
      </c>
      <c r="L36" s="8">
        <f t="shared" si="10"/>
        <v>-77641.996833333338</v>
      </c>
      <c r="N36" s="1">
        <f t="shared" si="4"/>
        <v>65608.919833333319</v>
      </c>
    </row>
    <row r="37" spans="1:14" x14ac:dyDescent="0.3">
      <c r="A37" s="7">
        <v>45047</v>
      </c>
      <c r="B37" s="8">
        <f t="shared" si="11"/>
        <v>141183.33333333334</v>
      </c>
      <c r="C37" s="8">
        <f t="shared" si="9"/>
        <v>-76521.366666666683</v>
      </c>
      <c r="E37" s="1">
        <f>B37+C37</f>
        <v>64661.96666666666</v>
      </c>
      <c r="J37" s="7">
        <v>45047</v>
      </c>
      <c r="K37" s="8">
        <f t="shared" si="7"/>
        <v>143250.91666666666</v>
      </c>
      <c r="L37" s="8">
        <f t="shared" si="10"/>
        <v>-77641.996833333338</v>
      </c>
      <c r="N37" s="1">
        <f t="shared" si="4"/>
        <v>65608.919833333319</v>
      </c>
    </row>
    <row r="38" spans="1:14" x14ac:dyDescent="0.3">
      <c r="A38" s="7">
        <v>45078</v>
      </c>
      <c r="B38" s="8">
        <f t="shared" si="11"/>
        <v>141183.33333333334</v>
      </c>
      <c r="C38" s="8">
        <f t="shared" si="9"/>
        <v>-76521.366666666683</v>
      </c>
      <c r="E38" s="1">
        <f>B38+C38</f>
        <v>64661.96666666666</v>
      </c>
      <c r="J38" s="7">
        <v>45078</v>
      </c>
      <c r="K38" s="8">
        <f t="shared" si="7"/>
        <v>143250.91666666666</v>
      </c>
      <c r="L38" s="8">
        <f t="shared" si="10"/>
        <v>-77641.996833333338</v>
      </c>
      <c r="N38" s="1">
        <f t="shared" si="4"/>
        <v>65608.919833333319</v>
      </c>
    </row>
    <row r="39" spans="1:14" x14ac:dyDescent="0.3">
      <c r="A39" s="7">
        <v>45108</v>
      </c>
      <c r="B39" s="8">
        <f t="shared" si="11"/>
        <v>141183.33333333334</v>
      </c>
      <c r="C39" s="8">
        <f t="shared" si="9"/>
        <v>-76521.366666666683</v>
      </c>
      <c r="E39" s="1">
        <f>B39+C39</f>
        <v>64661.96666666666</v>
      </c>
      <c r="J39" s="7">
        <v>45108</v>
      </c>
      <c r="K39" s="8">
        <f t="shared" si="7"/>
        <v>143250.91666666666</v>
      </c>
      <c r="L39" s="8">
        <f t="shared" si="10"/>
        <v>-77641.996833333338</v>
      </c>
      <c r="N39" s="1">
        <f t="shared" si="4"/>
        <v>65608.919833333319</v>
      </c>
    </row>
    <row r="40" spans="1:14" x14ac:dyDescent="0.3">
      <c r="A40" s="7">
        <v>45139</v>
      </c>
      <c r="B40" s="8">
        <f t="shared" si="11"/>
        <v>141183.33333333334</v>
      </c>
      <c r="C40" s="8">
        <f>-B40*0.271</f>
        <v>-38260.683333333342</v>
      </c>
      <c r="E40" s="1">
        <f>B40+C40</f>
        <v>102922.65</v>
      </c>
      <c r="J40" s="7">
        <v>45139</v>
      </c>
      <c r="K40" s="8">
        <f t="shared" si="7"/>
        <v>143250.91666666666</v>
      </c>
      <c r="L40" s="8">
        <f>-K40*0.271</f>
        <v>-38820.998416666669</v>
      </c>
      <c r="N40" s="1">
        <f t="shared" si="4"/>
        <v>104429.91824999999</v>
      </c>
    </row>
    <row r="41" spans="1:14" x14ac:dyDescent="0.3">
      <c r="A41" s="7">
        <v>45170</v>
      </c>
      <c r="B41" s="8">
        <f t="shared" si="11"/>
        <v>141183.33333333334</v>
      </c>
      <c r="C41" s="8">
        <f t="shared" ref="C41:C45" si="12">-B41*0.271</f>
        <v>-38260.683333333342</v>
      </c>
      <c r="E41" s="1">
        <f>B41+C41</f>
        <v>102922.65</v>
      </c>
      <c r="J41" s="7">
        <v>45170</v>
      </c>
      <c r="K41" s="8">
        <f t="shared" si="7"/>
        <v>143250.91666666666</v>
      </c>
      <c r="L41" s="8">
        <f t="shared" ref="L41:L45" si="13">-K41*0.271</f>
        <v>-38820.998416666669</v>
      </c>
      <c r="N41" s="1">
        <f t="shared" si="4"/>
        <v>104429.91824999999</v>
      </c>
    </row>
    <row r="42" spans="1:14" x14ac:dyDescent="0.3">
      <c r="A42" s="7"/>
      <c r="B42" s="8"/>
      <c r="C42" s="8"/>
      <c r="J42" s="7"/>
      <c r="K42" s="8"/>
      <c r="L42" s="8"/>
    </row>
    <row r="43" spans="1:14" x14ac:dyDescent="0.3">
      <c r="A43" s="7"/>
      <c r="B43" s="8"/>
      <c r="C43" s="8"/>
      <c r="E43" s="1">
        <f>SUM(E22:E41)</f>
        <v>923984.4089285715</v>
      </c>
      <c r="J43" s="7"/>
      <c r="K43" s="8"/>
      <c r="L43" s="8"/>
      <c r="N43" s="1">
        <f>SUM(N22:N41)</f>
        <v>937515.8563333333</v>
      </c>
    </row>
    <row r="44" spans="1:14" x14ac:dyDescent="0.3">
      <c r="A44" s="7"/>
      <c r="B44" s="8"/>
      <c r="C44" s="8"/>
      <c r="D44" s="1"/>
      <c r="J44" s="7"/>
      <c r="K44" s="8"/>
      <c r="L44" s="8"/>
      <c r="M44" s="1"/>
    </row>
    <row r="45" spans="1:14" x14ac:dyDescent="0.3">
      <c r="A45" s="7"/>
      <c r="B45" s="8"/>
      <c r="C45" s="8"/>
      <c r="J45" s="7"/>
      <c r="K45" s="8"/>
      <c r="L45" s="8"/>
      <c r="N45" s="1">
        <f>N43-E43</f>
        <v>13531.447404761799</v>
      </c>
    </row>
    <row r="46" spans="1:14" x14ac:dyDescent="0.3">
      <c r="A46" s="7"/>
      <c r="B46" s="8"/>
      <c r="C46" s="8"/>
      <c r="J46" s="7"/>
      <c r="K46" s="8"/>
      <c r="L46" s="8"/>
    </row>
    <row r="47" spans="1:14" x14ac:dyDescent="0.3">
      <c r="A47" s="7"/>
      <c r="B47" s="8"/>
      <c r="C47" s="8"/>
      <c r="J47" s="7"/>
      <c r="K47" s="8"/>
      <c r="L47" s="8"/>
    </row>
    <row r="48" spans="1:14" x14ac:dyDescent="0.3">
      <c r="A48" s="7"/>
      <c r="B48" s="8"/>
      <c r="C48" s="8"/>
      <c r="J48" s="7"/>
      <c r="K48" s="8"/>
      <c r="L48" s="8"/>
    </row>
    <row r="49" spans="1:12" x14ac:dyDescent="0.3">
      <c r="A49" s="7"/>
      <c r="B49" s="8"/>
      <c r="C49" s="8"/>
      <c r="J49" s="7"/>
      <c r="K49" s="8"/>
      <c r="L49" s="8"/>
    </row>
    <row r="50" spans="1:12" x14ac:dyDescent="0.3">
      <c r="A50" s="7"/>
      <c r="B50" s="8"/>
      <c r="C50" s="8"/>
      <c r="J50" s="7"/>
      <c r="K50" s="8"/>
      <c r="L50" s="8"/>
    </row>
    <row r="51" spans="1:12" x14ac:dyDescent="0.3">
      <c r="A51" s="7"/>
      <c r="B51" s="8"/>
      <c r="C51" s="8"/>
      <c r="J51" s="7"/>
      <c r="K51" s="8"/>
      <c r="L51" s="8"/>
    </row>
    <row r="52" spans="1:12" x14ac:dyDescent="0.3">
      <c r="A52" s="7"/>
      <c r="B52" s="8"/>
      <c r="C52" s="8"/>
      <c r="J52" s="7"/>
      <c r="K52" s="8"/>
      <c r="L52" s="8"/>
    </row>
    <row r="53" spans="1:12" x14ac:dyDescent="0.3">
      <c r="A53" s="7"/>
      <c r="B53" s="8"/>
      <c r="C53" s="8"/>
      <c r="J53" s="7"/>
      <c r="K53" s="8"/>
      <c r="L53" s="8"/>
    </row>
    <row r="54" spans="1:12" x14ac:dyDescent="0.3">
      <c r="A54" s="7"/>
      <c r="B54" s="8"/>
      <c r="C54" s="8"/>
      <c r="J54" s="7"/>
      <c r="K54" s="8"/>
      <c r="L54" s="8"/>
    </row>
    <row r="55" spans="1:12" x14ac:dyDescent="0.3">
      <c r="A55" s="7"/>
      <c r="B55" s="8"/>
      <c r="C55" s="8"/>
      <c r="J55" s="7"/>
      <c r="K55" s="8"/>
      <c r="L55" s="8"/>
    </row>
    <row r="56" spans="1:12" x14ac:dyDescent="0.3">
      <c r="A56" s="7"/>
      <c r="B56" s="8"/>
      <c r="C56" s="8"/>
      <c r="J56" s="7"/>
      <c r="K56" s="8"/>
      <c r="L56" s="8"/>
    </row>
    <row r="57" spans="1:12" x14ac:dyDescent="0.3">
      <c r="A57" s="7"/>
    </row>
  </sheetData>
  <mergeCells count="2">
    <mergeCell ref="A1:F1"/>
    <mergeCell ref="J1:O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59357135D4024F83ABF0EBCB578DDA" ma:contentTypeVersion="12" ma:contentTypeDescription="Create a new document." ma:contentTypeScope="" ma:versionID="37ffeebd3f38a5a84be3929e8b771612">
  <xsd:schema xmlns:xsd="http://www.w3.org/2001/XMLSchema" xmlns:xs="http://www.w3.org/2001/XMLSchema" xmlns:p="http://schemas.microsoft.com/office/2006/metadata/properties" xmlns:ns2="bcc8c5f8-ebcb-4466-95da-85712340ef35" xmlns:ns3="4a566f9d-1779-4b35-8ac3-019dd19702c6" targetNamespace="http://schemas.microsoft.com/office/2006/metadata/properties" ma:root="true" ma:fieldsID="e24341c257b6d6480979abc7426ad1eb" ns2:_="" ns3:_="">
    <xsd:import namespace="bcc8c5f8-ebcb-4466-95da-85712340ef35"/>
    <xsd:import namespace="4a566f9d-1779-4b35-8ac3-019dd19702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8c5f8-ebcb-4466-95da-85712340e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a29001e-1f5e-41de-9661-d61a5f1832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566f9d-1779-4b35-8ac3-019dd19702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aae4fe3-f379-41fa-b8cd-9f00ca3f92d6}" ma:internalName="TaxCatchAll" ma:showField="CatchAllData" ma:web="4a566f9d-1779-4b35-8ac3-019dd19702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c8c5f8-ebcb-4466-95da-85712340ef35">
      <Terms xmlns="http://schemas.microsoft.com/office/infopath/2007/PartnerControls"/>
    </lcf76f155ced4ddcb4097134ff3c332f>
    <TaxCatchAll xmlns="4a566f9d-1779-4b35-8ac3-019dd19702c6" xsi:nil="true"/>
  </documentManagement>
</p:properties>
</file>

<file path=customXml/itemProps1.xml><?xml version="1.0" encoding="utf-8"?>
<ds:datastoreItem xmlns:ds="http://schemas.openxmlformats.org/officeDocument/2006/customXml" ds:itemID="{DE748331-DAB2-437E-8C3E-27B26705F8AF}"/>
</file>

<file path=customXml/itemProps2.xml><?xml version="1.0" encoding="utf-8"?>
<ds:datastoreItem xmlns:ds="http://schemas.openxmlformats.org/officeDocument/2006/customXml" ds:itemID="{54C9A367-D0C8-4ADC-8361-226D9560FDF4}"/>
</file>

<file path=customXml/itemProps3.xml><?xml version="1.0" encoding="utf-8"?>
<ds:datastoreItem xmlns:ds="http://schemas.openxmlformats.org/officeDocument/2006/customXml" ds:itemID="{5886AF10-AA77-4D60-BDBF-350ADB0819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Richards</dc:creator>
  <cp:lastModifiedBy>Charlie Richards</cp:lastModifiedBy>
  <dcterms:created xsi:type="dcterms:W3CDTF">2022-02-23T22:46:37Z</dcterms:created>
  <dcterms:modified xsi:type="dcterms:W3CDTF">2023-09-19T12:58:17Z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0x0101004659357135D4024F83ABF0EBCB578DDA</vt:lpwstr>
  </property>
</Properties>
</file>