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Richards\Dropbox (SIP)\Profile\Desktop\Work\1420 Beverly - McLean\"/>
    </mc:Choice>
  </mc:AlternateContent>
  <xr:revisionPtr revIDLastSave="0" documentId="13_ncr:1_{7AA68472-98B9-45DF-B98F-054079588C7B}" xr6:coauthVersionLast="47" xr6:coauthVersionMax="47" xr10:uidLastSave="{00000000-0000-0000-0000-000000000000}"/>
  <bookViews>
    <workbookView xWindow="28680" yWindow="-4065" windowWidth="29040" windowHeight="15840" xr2:uid="{EB56FB71-0E11-46D0-80A8-6E57226AE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D3" i="1"/>
  <c r="G3" i="1" s="1"/>
  <c r="I3" i="1" s="1"/>
  <c r="B23" i="1"/>
  <c r="D4" i="1"/>
  <c r="B27" i="1"/>
  <c r="C27" i="1" s="1"/>
  <c r="B45" i="1"/>
  <c r="C45" i="1" s="1"/>
  <c r="D5" i="1"/>
  <c r="E5" i="1"/>
  <c r="F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 s="1"/>
  <c r="I13" i="1" s="1"/>
  <c r="D14" i="1"/>
  <c r="G14" i="1"/>
  <c r="I14" i="1"/>
  <c r="I18" i="1"/>
  <c r="F3" i="1"/>
  <c r="K1" i="1"/>
  <c r="E9" i="1"/>
  <c r="E14" i="1"/>
  <c r="E12" i="1"/>
  <c r="E11" i="1"/>
  <c r="E8" i="1"/>
  <c r="E7" i="1"/>
  <c r="E6" i="1"/>
  <c r="E10" i="1"/>
  <c r="B24" i="1" l="1"/>
  <c r="C24" i="1" s="1"/>
  <c r="E4" i="1"/>
  <c r="F4" i="1" s="1"/>
  <c r="G4" i="1" s="1"/>
  <c r="I4" i="1" s="1"/>
  <c r="I16" i="1" s="1"/>
  <c r="I20" i="1" s="1"/>
  <c r="B43" i="1"/>
  <c r="C43" i="1" s="1"/>
  <c r="B40" i="1"/>
  <c r="C40" i="1" s="1"/>
  <c r="B38" i="1"/>
  <c r="C38" i="1" s="1"/>
  <c r="B32" i="1"/>
  <c r="C32" i="1" s="1"/>
  <c r="B35" i="1"/>
  <c r="C35" i="1" s="1"/>
  <c r="B26" i="1"/>
  <c r="C26" i="1" s="1"/>
  <c r="B29" i="1"/>
  <c r="C29" i="1" s="1"/>
  <c r="B31" i="1"/>
  <c r="C31" i="1" s="1"/>
  <c r="B33" i="1"/>
  <c r="C33" i="1" s="1"/>
  <c r="B37" i="1"/>
  <c r="C37" i="1" s="1"/>
  <c r="B30" i="1"/>
  <c r="C30" i="1" s="1"/>
  <c r="B44" i="1"/>
  <c r="C44" i="1" s="1"/>
  <c r="B36" i="1"/>
  <c r="C36" i="1" s="1"/>
  <c r="B28" i="1"/>
  <c r="C28" i="1" s="1"/>
  <c r="B42" i="1"/>
  <c r="C42" i="1" s="1"/>
  <c r="B34" i="1"/>
  <c r="C34" i="1" s="1"/>
  <c r="B41" i="1"/>
  <c r="C41" i="1" s="1"/>
  <c r="C23" i="1"/>
  <c r="B25" i="1"/>
  <c r="C25" i="1" s="1"/>
  <c r="B39" i="1"/>
  <c r="C39" i="1" s="1"/>
  <c r="E13" i="1"/>
</calcChain>
</file>

<file path=xl/sharedStrings.xml><?xml version="1.0" encoding="utf-8"?>
<sst xmlns="http://schemas.openxmlformats.org/spreadsheetml/2006/main" count="20" uniqueCount="19">
  <si>
    <t>Period</t>
  </si>
  <si>
    <t>Cover</t>
  </si>
  <si>
    <t>Rate</t>
  </si>
  <si>
    <t>Annual rent</t>
  </si>
  <si>
    <t>Monthly Rent</t>
  </si>
  <si>
    <t>Fee Consideration</t>
  </si>
  <si>
    <t>Fee%</t>
  </si>
  <si>
    <t>Leasing Fee</t>
  </si>
  <si>
    <t>Medstar Medical Group</t>
  </si>
  <si>
    <t>Abatement</t>
  </si>
  <si>
    <t>Total</t>
  </si>
  <si>
    <t>Already Billed</t>
  </si>
  <si>
    <t>Remaining</t>
  </si>
  <si>
    <t>Total SQF=</t>
  </si>
  <si>
    <t>Rent Due</t>
  </si>
  <si>
    <t>100% abatement for the first 6 full months</t>
  </si>
  <si>
    <t>60.7% abatement for the next 2 full months</t>
  </si>
  <si>
    <t xml:space="preserve">54.2% abatement for the next 9 full months </t>
  </si>
  <si>
    <t>27.1% abatement for the next 6 full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</si>
</sst>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44" fontId="1" fillId="0" borderId="0" xfId="1" applyFont="1"/>
    <xf numFmtId="0" fontId="3" fillId="0" borderId="0" xfId="0" applyFont="1" applyAlignment="1">
      <alignment horizontal="center"/>
    </xf>
    <xf numFmtId="14" fontId="0" fillId="0" borderId="0" xfId="0" applyNumberForma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C130-6E05-4491-AC93-E2EB6D91F6CB}">
  <dimension ref="A1:L57"/>
  <sheetViews>
    <sheetView tabSelected="1" workbookViewId="0">
      <selection activeCell="D34" sqref="D34"/>
    </sheetView>
  </sheetViews>
  <sheetFormatPr defaultRowHeight="14.4" x14ac:dyDescent="0.3"/>
  <cols>
    <col min="1" max="1" width="9.5546875" bestFit="1" customWidth="1"/>
    <col min="2" max="2" width="13.88671875" bestFit="1" customWidth="1"/>
    <col min="3" max="3" width="14.5546875" bestFit="1" customWidth="1"/>
    <col min="4" max="4" width="14.88671875" bestFit="1" customWidth="1"/>
    <col min="5" max="5" width="12.77734375" customWidth="1"/>
    <col min="6" max="6" width="14.33203125" customWidth="1"/>
    <col min="7" max="7" width="16.88671875" customWidth="1"/>
    <col min="8" max="8" width="7" style="2" customWidth="1"/>
    <col min="9" max="9" width="13.6640625" customWidth="1"/>
    <col min="10" max="10" width="10" bestFit="1" customWidth="1"/>
    <col min="11" max="11" width="13.88671875" bestFit="1" customWidth="1"/>
    <col min="12" max="12" width="12.21875" bestFit="1" customWidth="1"/>
  </cols>
  <sheetData>
    <row r="1" spans="1:12" ht="18" x14ac:dyDescent="0.35">
      <c r="A1" s="11" t="s">
        <v>8</v>
      </c>
      <c r="B1" s="11"/>
      <c r="C1" s="11"/>
      <c r="D1" s="11"/>
      <c r="E1" s="11"/>
      <c r="F1" s="11"/>
      <c r="G1" s="11"/>
      <c r="H1" s="11"/>
      <c r="I1" s="11"/>
      <c r="J1" t="s">
        <v>13</v>
      </c>
      <c r="K1" s="9">
        <f>15467+16509+7424</f>
        <v>39400</v>
      </c>
    </row>
    <row r="2" spans="1:12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9</v>
      </c>
      <c r="G2" s="7" t="s">
        <v>5</v>
      </c>
      <c r="H2" s="7" t="s">
        <v>6</v>
      </c>
      <c r="I2" s="7" t="s">
        <v>7</v>
      </c>
    </row>
    <row r="3" spans="1:12" x14ac:dyDescent="0.3">
      <c r="A3" s="5">
        <v>44615</v>
      </c>
      <c r="B3" s="5">
        <v>44926</v>
      </c>
      <c r="C3" s="6">
        <v>43</v>
      </c>
      <c r="D3" s="3">
        <f>((((K1*C3)/12)/28)*6)+((K1*C3)/12)*10</f>
        <v>1442086.9047619049</v>
      </c>
      <c r="E3" s="3">
        <v>141183.32999999999</v>
      </c>
      <c r="F3" s="3">
        <f>-(E3*6)-((E3*0.607)*2)-((E3*0.542)*2)</f>
        <v>-1171539.2723399999</v>
      </c>
      <c r="G3" s="3">
        <f>D3+F3</f>
        <v>270547.63242190494</v>
      </c>
      <c r="H3" s="4">
        <v>0.06</v>
      </c>
      <c r="I3" s="3">
        <f>G3*H3</f>
        <v>16232.857945314296</v>
      </c>
      <c r="K3" s="1"/>
    </row>
    <row r="4" spans="1:12" x14ac:dyDescent="0.3">
      <c r="A4" s="5">
        <v>44927</v>
      </c>
      <c r="B4" s="5">
        <v>45291</v>
      </c>
      <c r="C4" s="6">
        <v>43</v>
      </c>
      <c r="D4" s="3">
        <f>(($K$1*C4)/365)*365</f>
        <v>1694200</v>
      </c>
      <c r="E4" s="3">
        <f>D4/12</f>
        <v>141183.33333333334</v>
      </c>
      <c r="F4" s="3">
        <f>-((E4*0.542)*7)-(E4*0.271)*5</f>
        <v>-726952.98333333351</v>
      </c>
      <c r="G4" s="3">
        <f t="shared" ref="G4:G14" si="0">D4+F4</f>
        <v>967247.01666666649</v>
      </c>
      <c r="H4" s="4">
        <v>0.06</v>
      </c>
      <c r="I4" s="3">
        <f t="shared" ref="I4:I14" si="1">G4*H4</f>
        <v>58034.820999999989</v>
      </c>
      <c r="K4" s="1"/>
      <c r="L4" s="1"/>
    </row>
    <row r="5" spans="1:12" x14ac:dyDescent="0.3">
      <c r="A5" s="5">
        <v>45292</v>
      </c>
      <c r="B5" s="5">
        <v>45657</v>
      </c>
      <c r="C5" s="6">
        <v>43</v>
      </c>
      <c r="D5" s="3">
        <f t="shared" ref="D4:D14" si="2">C5*$K$1</f>
        <v>1694200</v>
      </c>
      <c r="E5" s="3">
        <f t="shared" ref="E5:E14" si="3">D5/12</f>
        <v>141183.33333333334</v>
      </c>
      <c r="F5" s="6">
        <f>-(E5*0.271)</f>
        <v>-38260.683333333342</v>
      </c>
      <c r="G5" s="3">
        <f t="shared" si="0"/>
        <v>1655939.3166666667</v>
      </c>
      <c r="H5" s="4">
        <v>0.06</v>
      </c>
      <c r="I5" s="3">
        <f t="shared" si="1"/>
        <v>99356.358999999997</v>
      </c>
    </row>
    <row r="6" spans="1:12" x14ac:dyDescent="0.3">
      <c r="A6" s="5">
        <v>45658</v>
      </c>
      <c r="B6" s="5">
        <v>46022</v>
      </c>
      <c r="C6" s="6">
        <v>44.08</v>
      </c>
      <c r="D6" s="3">
        <f t="shared" si="2"/>
        <v>1736752</v>
      </c>
      <c r="E6" s="3">
        <f t="shared" si="3"/>
        <v>144729.33333333334</v>
      </c>
      <c r="F6" s="6">
        <v>0</v>
      </c>
      <c r="G6" s="3">
        <f t="shared" si="0"/>
        <v>1736752</v>
      </c>
      <c r="H6" s="4">
        <v>0.06</v>
      </c>
      <c r="I6" s="3">
        <f t="shared" si="1"/>
        <v>104205.12</v>
      </c>
    </row>
    <row r="7" spans="1:12" x14ac:dyDescent="0.3">
      <c r="A7" s="5">
        <v>46023</v>
      </c>
      <c r="B7" s="5">
        <v>46387</v>
      </c>
      <c r="C7" s="6">
        <v>45.18</v>
      </c>
      <c r="D7" s="3">
        <f t="shared" si="2"/>
        <v>1780092</v>
      </c>
      <c r="E7" s="3">
        <f t="shared" si="3"/>
        <v>148341</v>
      </c>
      <c r="F7" s="6">
        <v>0</v>
      </c>
      <c r="G7" s="3">
        <f t="shared" si="0"/>
        <v>1780092</v>
      </c>
      <c r="H7" s="4">
        <v>0.06</v>
      </c>
      <c r="I7" s="3">
        <f t="shared" si="1"/>
        <v>106805.51999999999</v>
      </c>
    </row>
    <row r="8" spans="1:12" x14ac:dyDescent="0.3">
      <c r="A8" s="5">
        <v>46388</v>
      </c>
      <c r="B8" s="5">
        <v>46752</v>
      </c>
      <c r="C8" s="6">
        <v>46.31</v>
      </c>
      <c r="D8" s="3">
        <f t="shared" si="2"/>
        <v>1824614</v>
      </c>
      <c r="E8" s="3">
        <f t="shared" si="3"/>
        <v>152051.16666666666</v>
      </c>
      <c r="F8" s="6">
        <v>0</v>
      </c>
      <c r="G8" s="3">
        <f t="shared" si="0"/>
        <v>1824614</v>
      </c>
      <c r="H8" s="4">
        <v>0.06</v>
      </c>
      <c r="I8" s="3">
        <f t="shared" si="1"/>
        <v>109476.84</v>
      </c>
    </row>
    <row r="9" spans="1:12" x14ac:dyDescent="0.3">
      <c r="A9" s="5">
        <v>46753</v>
      </c>
      <c r="B9" s="5">
        <v>47118</v>
      </c>
      <c r="C9" s="6">
        <v>47.47</v>
      </c>
      <c r="D9" s="3">
        <f t="shared" si="2"/>
        <v>1870318</v>
      </c>
      <c r="E9" s="3">
        <f t="shared" si="3"/>
        <v>155859.83333333334</v>
      </c>
      <c r="F9" s="6">
        <v>0</v>
      </c>
      <c r="G9" s="3">
        <f t="shared" si="0"/>
        <v>1870318</v>
      </c>
      <c r="H9" s="4">
        <v>0.06</v>
      </c>
      <c r="I9" s="3">
        <f t="shared" si="1"/>
        <v>112219.08</v>
      </c>
    </row>
    <row r="10" spans="1:12" x14ac:dyDescent="0.3">
      <c r="A10" s="5">
        <v>47119</v>
      </c>
      <c r="B10" s="5">
        <v>47483</v>
      </c>
      <c r="C10" s="6">
        <v>48.66</v>
      </c>
      <c r="D10" s="3">
        <f t="shared" si="2"/>
        <v>1917203.9999999998</v>
      </c>
      <c r="E10" s="3">
        <f t="shared" si="3"/>
        <v>159766.99999999997</v>
      </c>
      <c r="F10" s="6">
        <v>0</v>
      </c>
      <c r="G10" s="3">
        <f t="shared" si="0"/>
        <v>1917203.9999999998</v>
      </c>
      <c r="H10" s="4">
        <v>0.06</v>
      </c>
      <c r="I10" s="3">
        <f t="shared" si="1"/>
        <v>115032.23999999998</v>
      </c>
    </row>
    <row r="11" spans="1:12" x14ac:dyDescent="0.3">
      <c r="A11" s="5">
        <v>47484</v>
      </c>
      <c r="B11" s="5">
        <v>47848</v>
      </c>
      <c r="C11" s="6">
        <v>49.88</v>
      </c>
      <c r="D11" s="3">
        <f t="shared" si="2"/>
        <v>1965272</v>
      </c>
      <c r="E11" s="3">
        <f t="shared" si="3"/>
        <v>163772.66666666666</v>
      </c>
      <c r="F11" s="6">
        <v>0</v>
      </c>
      <c r="G11" s="3">
        <f t="shared" si="0"/>
        <v>1965272</v>
      </c>
      <c r="H11" s="4">
        <v>0.06</v>
      </c>
      <c r="I11" s="3">
        <f t="shared" si="1"/>
        <v>117916.31999999999</v>
      </c>
    </row>
    <row r="12" spans="1:12" x14ac:dyDescent="0.3">
      <c r="A12" s="5">
        <v>47849</v>
      </c>
      <c r="B12" s="5">
        <v>48213</v>
      </c>
      <c r="C12" s="6">
        <v>51.13</v>
      </c>
      <c r="D12" s="3">
        <f t="shared" si="2"/>
        <v>2014522</v>
      </c>
      <c r="E12" s="3">
        <f t="shared" si="3"/>
        <v>167876.83333333334</v>
      </c>
      <c r="F12" s="6">
        <v>0</v>
      </c>
      <c r="G12" s="3">
        <f t="shared" si="0"/>
        <v>2014522</v>
      </c>
      <c r="H12" s="4">
        <v>0.06</v>
      </c>
      <c r="I12" s="3">
        <f t="shared" si="1"/>
        <v>120871.31999999999</v>
      </c>
    </row>
    <row r="13" spans="1:12" x14ac:dyDescent="0.3">
      <c r="A13" s="5">
        <v>48214</v>
      </c>
      <c r="B13" s="5">
        <v>48579</v>
      </c>
      <c r="C13" s="6">
        <v>52.41</v>
      </c>
      <c r="D13" s="3">
        <f t="shared" si="2"/>
        <v>2064953.9999999998</v>
      </c>
      <c r="E13" s="3">
        <f t="shared" si="3"/>
        <v>172079.49999999997</v>
      </c>
      <c r="F13" s="6">
        <v>0</v>
      </c>
      <c r="G13" s="3">
        <f t="shared" si="0"/>
        <v>2064953.9999999998</v>
      </c>
      <c r="H13" s="4">
        <v>0.06</v>
      </c>
      <c r="I13" s="3">
        <f t="shared" si="1"/>
        <v>123897.23999999998</v>
      </c>
    </row>
    <row r="14" spans="1:12" x14ac:dyDescent="0.3">
      <c r="A14" s="5">
        <v>48580</v>
      </c>
      <c r="B14" s="5">
        <v>48944</v>
      </c>
      <c r="C14" s="6">
        <v>53.72</v>
      </c>
      <c r="D14" s="3">
        <f t="shared" si="2"/>
        <v>2116568</v>
      </c>
      <c r="E14" s="3">
        <f t="shared" si="3"/>
        <v>176380.66666666666</v>
      </c>
      <c r="F14" s="6">
        <v>0</v>
      </c>
      <c r="G14" s="3">
        <f t="shared" si="0"/>
        <v>2116568</v>
      </c>
      <c r="H14" s="4">
        <v>0.06</v>
      </c>
      <c r="I14" s="3">
        <f t="shared" si="1"/>
        <v>126994.08</v>
      </c>
    </row>
    <row r="16" spans="1:12" x14ac:dyDescent="0.3">
      <c r="D16" s="1"/>
      <c r="F16" s="1"/>
      <c r="H16" s="7" t="s">
        <v>10</v>
      </c>
      <c r="I16" s="10">
        <f>SUM(I3:I14)</f>
        <v>1211041.7979453141</v>
      </c>
    </row>
    <row r="17" spans="1:9" x14ac:dyDescent="0.3">
      <c r="H17" s="7"/>
      <c r="I17" s="10"/>
    </row>
    <row r="18" spans="1:9" x14ac:dyDescent="0.3">
      <c r="H18" s="8" t="s">
        <v>11</v>
      </c>
      <c r="I18" s="10">
        <f>-414936.27-37721.48</f>
        <v>-452657.75</v>
      </c>
    </row>
    <row r="19" spans="1:9" x14ac:dyDescent="0.3">
      <c r="H19" s="7"/>
      <c r="I19" s="10"/>
    </row>
    <row r="20" spans="1:9" x14ac:dyDescent="0.3">
      <c r="H20" s="8" t="s">
        <v>12</v>
      </c>
      <c r="I20" s="10">
        <f>I16+I18</f>
        <v>758384.04794531409</v>
      </c>
    </row>
    <row r="21" spans="1:9" x14ac:dyDescent="0.3">
      <c r="B21" t="s">
        <v>14</v>
      </c>
      <c r="C21" t="s">
        <v>9</v>
      </c>
    </row>
    <row r="22" spans="1:9" x14ac:dyDescent="0.3">
      <c r="A22" s="12">
        <v>44615</v>
      </c>
      <c r="B22" s="13">
        <f>(E3/28)*6</f>
        <v>30253.57071428571</v>
      </c>
      <c r="C22" s="13">
        <v>0</v>
      </c>
    </row>
    <row r="23" spans="1:9" x14ac:dyDescent="0.3">
      <c r="A23" s="12">
        <v>44621</v>
      </c>
      <c r="B23" s="13">
        <f>$D$4/12</f>
        <v>141183.33333333334</v>
      </c>
      <c r="C23" s="13">
        <f>-B23</f>
        <v>-141183.33333333334</v>
      </c>
      <c r="D23" t="s">
        <v>15</v>
      </c>
    </row>
    <row r="24" spans="1:9" x14ac:dyDescent="0.3">
      <c r="A24" s="12">
        <v>44652</v>
      </c>
      <c r="B24" s="13">
        <f t="shared" ref="B24:B32" si="4">$D$4/12</f>
        <v>141183.33333333334</v>
      </c>
      <c r="C24" s="13">
        <f t="shared" ref="C24:C28" si="5">-B24</f>
        <v>-141183.33333333334</v>
      </c>
    </row>
    <row r="25" spans="1:9" x14ac:dyDescent="0.3">
      <c r="A25" s="12">
        <v>44682</v>
      </c>
      <c r="B25" s="13">
        <f t="shared" si="4"/>
        <v>141183.33333333334</v>
      </c>
      <c r="C25" s="13">
        <f t="shared" si="5"/>
        <v>-141183.33333333334</v>
      </c>
    </row>
    <row r="26" spans="1:9" x14ac:dyDescent="0.3">
      <c r="A26" s="12">
        <v>44713</v>
      </c>
      <c r="B26" s="13">
        <f t="shared" si="4"/>
        <v>141183.33333333334</v>
      </c>
      <c r="C26" s="13">
        <f t="shared" si="5"/>
        <v>-141183.33333333334</v>
      </c>
    </row>
    <row r="27" spans="1:9" x14ac:dyDescent="0.3">
      <c r="A27" s="12">
        <v>44743</v>
      </c>
      <c r="B27" s="13">
        <f t="shared" si="4"/>
        <v>141183.33333333334</v>
      </c>
      <c r="C27" s="13">
        <f t="shared" si="5"/>
        <v>-141183.33333333334</v>
      </c>
    </row>
    <row r="28" spans="1:9" x14ac:dyDescent="0.3">
      <c r="A28" s="12">
        <v>44774</v>
      </c>
      <c r="B28" s="13">
        <f t="shared" si="4"/>
        <v>141183.33333333334</v>
      </c>
      <c r="C28" s="13">
        <f t="shared" si="5"/>
        <v>-141183.33333333334</v>
      </c>
    </row>
    <row r="29" spans="1:9" x14ac:dyDescent="0.3">
      <c r="A29" s="12">
        <v>44805</v>
      </c>
      <c r="B29" s="13">
        <f t="shared" si="4"/>
        <v>141183.33333333334</v>
      </c>
      <c r="C29" s="13">
        <f>-B29*0.607</f>
        <v>-85698.28333333334</v>
      </c>
      <c r="D29" t="s">
        <v>16</v>
      </c>
    </row>
    <row r="30" spans="1:9" x14ac:dyDescent="0.3">
      <c r="A30" s="12">
        <v>44835</v>
      </c>
      <c r="B30" s="13">
        <f t="shared" si="4"/>
        <v>141183.33333333334</v>
      </c>
      <c r="C30" s="13">
        <f>-B30*0.607</f>
        <v>-85698.28333333334</v>
      </c>
    </row>
    <row r="31" spans="1:9" x14ac:dyDescent="0.3">
      <c r="A31" s="12">
        <v>44866</v>
      </c>
      <c r="B31" s="13">
        <f t="shared" si="4"/>
        <v>141183.33333333334</v>
      </c>
      <c r="C31" s="13">
        <f>-B31*0.542</f>
        <v>-76521.366666666683</v>
      </c>
      <c r="D31" t="s">
        <v>17</v>
      </c>
    </row>
    <row r="32" spans="1:9" x14ac:dyDescent="0.3">
      <c r="A32" s="12">
        <v>44896</v>
      </c>
      <c r="B32" s="13">
        <f t="shared" si="4"/>
        <v>141183.33333333334</v>
      </c>
      <c r="C32" s="13">
        <f t="shared" ref="C32:C39" si="6">-B32*0.542</f>
        <v>-76521.366666666683</v>
      </c>
      <c r="D32" s="1"/>
      <c r="E32" s="1"/>
    </row>
    <row r="33" spans="1:4" x14ac:dyDescent="0.3">
      <c r="A33" s="12">
        <v>44927</v>
      </c>
      <c r="B33" s="13">
        <f>$D$4/12</f>
        <v>141183.33333333334</v>
      </c>
      <c r="C33" s="13">
        <f t="shared" si="6"/>
        <v>-76521.366666666683</v>
      </c>
    </row>
    <row r="34" spans="1:4" x14ac:dyDescent="0.3">
      <c r="A34" s="12">
        <v>44958</v>
      </c>
      <c r="B34" s="13">
        <f t="shared" ref="B34:B44" si="7">$D$4/12</f>
        <v>141183.33333333334</v>
      </c>
      <c r="C34" s="13">
        <f t="shared" si="6"/>
        <v>-76521.366666666683</v>
      </c>
    </row>
    <row r="35" spans="1:4" x14ac:dyDescent="0.3">
      <c r="A35" s="12">
        <v>44986</v>
      </c>
      <c r="B35" s="13">
        <f t="shared" si="7"/>
        <v>141183.33333333334</v>
      </c>
      <c r="C35" s="13">
        <f t="shared" si="6"/>
        <v>-76521.366666666683</v>
      </c>
    </row>
    <row r="36" spans="1:4" x14ac:dyDescent="0.3">
      <c r="A36" s="12">
        <v>45017</v>
      </c>
      <c r="B36" s="13">
        <f t="shared" si="7"/>
        <v>141183.33333333334</v>
      </c>
      <c r="C36" s="13">
        <f t="shared" si="6"/>
        <v>-76521.366666666683</v>
      </c>
    </row>
    <row r="37" spans="1:4" x14ac:dyDescent="0.3">
      <c r="A37" s="12">
        <v>45047</v>
      </c>
      <c r="B37" s="13">
        <f t="shared" si="7"/>
        <v>141183.33333333334</v>
      </c>
      <c r="C37" s="13">
        <f t="shared" si="6"/>
        <v>-76521.366666666683</v>
      </c>
    </row>
    <row r="38" spans="1:4" x14ac:dyDescent="0.3">
      <c r="A38" s="12">
        <v>45078</v>
      </c>
      <c r="B38" s="13">
        <f t="shared" si="7"/>
        <v>141183.33333333334</v>
      </c>
      <c r="C38" s="13">
        <f t="shared" si="6"/>
        <v>-76521.366666666683</v>
      </c>
    </row>
    <row r="39" spans="1:4" x14ac:dyDescent="0.3">
      <c r="A39" s="12">
        <v>45108</v>
      </c>
      <c r="B39" s="13">
        <f t="shared" si="7"/>
        <v>141183.33333333334</v>
      </c>
      <c r="C39" s="13">
        <f t="shared" si="6"/>
        <v>-76521.366666666683</v>
      </c>
    </row>
    <row r="40" spans="1:4" x14ac:dyDescent="0.3">
      <c r="A40" s="12">
        <v>45139</v>
      </c>
      <c r="B40" s="13">
        <f t="shared" si="7"/>
        <v>141183.33333333334</v>
      </c>
      <c r="C40" s="13">
        <f>-B40*0.271</f>
        <v>-38260.683333333342</v>
      </c>
      <c r="D40" t="s">
        <v>18</v>
      </c>
    </row>
    <row r="41" spans="1:4" x14ac:dyDescent="0.3">
      <c r="A41" s="12">
        <v>45170</v>
      </c>
      <c r="B41" s="13">
        <f t="shared" si="7"/>
        <v>141183.33333333334</v>
      </c>
      <c r="C41" s="13">
        <f t="shared" ref="C41:C45" si="8">-B41*0.271</f>
        <v>-38260.683333333342</v>
      </c>
    </row>
    <row r="42" spans="1:4" x14ac:dyDescent="0.3">
      <c r="A42" s="12">
        <v>45200</v>
      </c>
      <c r="B42" s="13">
        <f t="shared" si="7"/>
        <v>141183.33333333334</v>
      </c>
      <c r="C42" s="13">
        <f t="shared" si="8"/>
        <v>-38260.683333333342</v>
      </c>
    </row>
    <row r="43" spans="1:4" x14ac:dyDescent="0.3">
      <c r="A43" s="12">
        <v>45231</v>
      </c>
      <c r="B43" s="13">
        <f t="shared" si="7"/>
        <v>141183.33333333334</v>
      </c>
      <c r="C43" s="13">
        <f t="shared" si="8"/>
        <v>-38260.683333333342</v>
      </c>
    </row>
    <row r="44" spans="1:4" x14ac:dyDescent="0.3">
      <c r="A44" s="12">
        <v>45261</v>
      </c>
      <c r="B44" s="13">
        <f t="shared" si="7"/>
        <v>141183.33333333334</v>
      </c>
      <c r="C44" s="13">
        <f t="shared" si="8"/>
        <v>-38260.683333333342</v>
      </c>
      <c r="D44" s="1"/>
    </row>
    <row r="45" spans="1:4" x14ac:dyDescent="0.3">
      <c r="A45" s="12">
        <v>45292</v>
      </c>
      <c r="B45" s="13">
        <f>$D$5/12</f>
        <v>141183.33333333334</v>
      </c>
      <c r="C45" s="13">
        <f t="shared" si="8"/>
        <v>-38260.683333333342</v>
      </c>
    </row>
    <row r="46" spans="1:4" x14ac:dyDescent="0.3">
      <c r="A46" s="12">
        <v>45323</v>
      </c>
      <c r="B46" s="13">
        <v>141183.32999999999</v>
      </c>
      <c r="C46" s="13"/>
    </row>
    <row r="47" spans="1:4" x14ac:dyDescent="0.3">
      <c r="A47" s="12">
        <v>45352</v>
      </c>
      <c r="B47" s="13">
        <v>141183.32999999999</v>
      </c>
      <c r="C47" s="13"/>
    </row>
    <row r="48" spans="1:4" x14ac:dyDescent="0.3">
      <c r="A48" s="12">
        <v>45383</v>
      </c>
      <c r="B48" s="13">
        <v>141183.32999999999</v>
      </c>
      <c r="C48" s="13"/>
    </row>
    <row r="49" spans="1:3" x14ac:dyDescent="0.3">
      <c r="A49" s="12">
        <v>45413</v>
      </c>
      <c r="B49" s="13">
        <v>141183.32999999999</v>
      </c>
      <c r="C49" s="13"/>
    </row>
    <row r="50" spans="1:3" x14ac:dyDescent="0.3">
      <c r="A50" s="12">
        <v>45444</v>
      </c>
      <c r="B50" s="13">
        <v>141183.32999999999</v>
      </c>
      <c r="C50" s="13"/>
    </row>
    <row r="51" spans="1:3" x14ac:dyDescent="0.3">
      <c r="A51" s="12">
        <v>45474</v>
      </c>
      <c r="B51" s="13">
        <v>141183.32999999999</v>
      </c>
      <c r="C51" s="13"/>
    </row>
    <row r="52" spans="1:3" x14ac:dyDescent="0.3">
      <c r="A52" s="12">
        <v>45505</v>
      </c>
      <c r="B52" s="13">
        <v>141183.32999999999</v>
      </c>
      <c r="C52" s="13"/>
    </row>
    <row r="53" spans="1:3" x14ac:dyDescent="0.3">
      <c r="A53" s="12">
        <v>45536</v>
      </c>
      <c r="B53" s="13">
        <v>141183.32999999999</v>
      </c>
      <c r="C53" s="13"/>
    </row>
    <row r="54" spans="1:3" x14ac:dyDescent="0.3">
      <c r="A54" s="12">
        <v>45566</v>
      </c>
      <c r="B54" s="13">
        <v>141183.32999999999</v>
      </c>
      <c r="C54" s="13"/>
    </row>
    <row r="55" spans="1:3" x14ac:dyDescent="0.3">
      <c r="A55" s="12">
        <v>45597</v>
      </c>
      <c r="B55" s="13">
        <v>141183.32999999999</v>
      </c>
      <c r="C55" s="13"/>
    </row>
    <row r="56" spans="1:3" x14ac:dyDescent="0.3">
      <c r="A56" s="12">
        <v>45627</v>
      </c>
      <c r="B56" s="13">
        <v>141183.32999999999</v>
      </c>
      <c r="C56" s="13"/>
    </row>
    <row r="57" spans="1:3" x14ac:dyDescent="0.3">
      <c r="A57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59357135D4024F83ABF0EBCB578DDA" ma:contentTypeVersion="12" ma:contentTypeDescription="Create a new document." ma:contentTypeScope="" ma:versionID="37ffeebd3f38a5a84be3929e8b771612">
  <xsd:schema xmlns:xsd="http://www.w3.org/2001/XMLSchema" xmlns:xs="http://www.w3.org/2001/XMLSchema" xmlns:p="http://schemas.microsoft.com/office/2006/metadata/properties" xmlns:ns2="bcc8c5f8-ebcb-4466-95da-85712340ef35" xmlns:ns3="4a566f9d-1779-4b35-8ac3-019dd19702c6" targetNamespace="http://schemas.microsoft.com/office/2006/metadata/properties" ma:root="true" ma:fieldsID="e24341c257b6d6480979abc7426ad1eb" ns2:_="" ns3:_="">
    <xsd:import namespace="bcc8c5f8-ebcb-4466-95da-85712340ef35"/>
    <xsd:import namespace="4a566f9d-1779-4b35-8ac3-019dd19702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8c5f8-ebcb-4466-95da-85712340e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a29001e-1f5e-41de-9661-d61a5f1832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566f9d-1779-4b35-8ac3-019dd19702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aae4fe3-f379-41fa-b8cd-9f00ca3f92d6}" ma:internalName="TaxCatchAll" ma:showField="CatchAllData" ma:web="4a566f9d-1779-4b35-8ac3-019dd19702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c8c5f8-ebcb-4466-95da-85712340ef35">
      <Terms xmlns="http://schemas.microsoft.com/office/infopath/2007/PartnerControls"/>
    </lcf76f155ced4ddcb4097134ff3c332f>
    <TaxCatchAll xmlns="4a566f9d-1779-4b35-8ac3-019dd19702c6" xsi:nil="true"/>
  </documentManagement>
</p:properties>
</file>

<file path=customXml/itemProps1.xml><?xml version="1.0" encoding="utf-8"?>
<ds:datastoreItem xmlns:ds="http://schemas.openxmlformats.org/officeDocument/2006/customXml" ds:itemID="{B9E263DC-241B-4778-984B-EA269EF00A94}"/>
</file>

<file path=customXml/itemProps2.xml><?xml version="1.0" encoding="utf-8"?>
<ds:datastoreItem xmlns:ds="http://schemas.openxmlformats.org/officeDocument/2006/customXml" ds:itemID="{EA2751E2-E8E1-43FD-AD63-C905CAEDEEC1}"/>
</file>

<file path=customXml/itemProps3.xml><?xml version="1.0" encoding="utf-8"?>
<ds:datastoreItem xmlns:ds="http://schemas.openxmlformats.org/officeDocument/2006/customXml" ds:itemID="{3C7BEE1C-2C8A-4224-9817-28EE77B7B9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Richards</dc:creator>
  <cp:lastModifiedBy>Charlie Richards</cp:lastModifiedBy>
  <dcterms:created xsi:type="dcterms:W3CDTF">2022-02-23T22:46:37Z</dcterms:created>
  <dcterms:modified xsi:type="dcterms:W3CDTF">2022-02-25T23:14:13Z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0x0101004659357135D4024F83ABF0EBCB578DDA</vt:lpwstr>
  </property>
</Properties>
</file>