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200" yWindow="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G4" i="1"/>
  <c r="B10" i="1"/>
  <c r="B8" i="1"/>
  <c r="B31" i="1"/>
  <c r="D31" i="1"/>
  <c r="D8" i="1"/>
  <c r="G5" i="1"/>
  <c r="G6" i="1"/>
  <c r="G7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5" i="1"/>
  <c r="F3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5" i="1"/>
  <c r="E7" i="1"/>
  <c r="E6" i="1"/>
  <c r="E5" i="1"/>
  <c r="E4" i="1"/>
  <c r="C7" i="1"/>
  <c r="C6" i="1"/>
  <c r="C5" i="1"/>
  <c r="C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5" i="1"/>
  <c r="D10" i="1"/>
</calcChain>
</file>

<file path=xl/sharedStrings.xml><?xml version="1.0" encoding="utf-8"?>
<sst xmlns="http://schemas.openxmlformats.org/spreadsheetml/2006/main" count="46" uniqueCount="32">
  <si>
    <t>A</t>
  </si>
  <si>
    <t>T</t>
  </si>
  <si>
    <t>G</t>
  </si>
  <si>
    <t>C</t>
  </si>
  <si>
    <t>N</t>
  </si>
  <si>
    <t>Total</t>
  </si>
  <si>
    <t>unmasked</t>
  </si>
  <si>
    <t>DiSegment</t>
  </si>
  <si>
    <t>Total+N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</si>
  <si>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</si>
  <si>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</si>
  <si>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</si>
  <si>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</si>
  <si>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</si>
  <si>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</si>
  <si>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</si>
  <si>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</si>
  <si>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</si>
  <si>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</si>
  <si>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</si>
  <si>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</si>
  <si>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</si>
  <si>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</si>
  <si>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</si>
  <si>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</si>
  <si>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masked</t>
  </si>
  <si>
    <t>percentage</t>
  </si>
  <si>
    <t>With Overlaps</t>
  </si>
  <si>
    <t>Hypercube Model with TReMoR</t>
  </si>
  <si>
    <t>fraction</t>
  </si>
  <si>
    <t>Mono Base</t>
  </si>
  <si>
    <t>Hypercube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</si>
</sst>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sz val="8"/>
      <name val="Calibri"/>
      <family val="2"/>
      <charset val="128"/>
      <scheme val="minor"/>
    </font>
    <font>
      <b/>
      <sz val="12"/>
      <color theme="3" tint="0.39997558519241921"/>
      <name val="Calibri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7" tint="-0.249977111117893"/>
      <name val="Calibri"/>
      <scheme val="minor"/>
    </font>
    <font>
      <sz val="12"/>
      <color theme="8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Sheet1!$C$15:$C$30</c:f>
              <c:numCache>
                <c:formatCode>General</c:formatCode>
                <c:ptCount val="16"/>
                <c:pt idx="0">
                  <c:v>9.822736385133488</c:v>
                </c:pt>
                <c:pt idx="1">
                  <c:v>5.031037168612207</c:v>
                </c:pt>
                <c:pt idx="2">
                  <c:v>6.980948202035297</c:v>
                </c:pt>
                <c:pt idx="3">
                  <c:v>7.771092193853654</c:v>
                </c:pt>
                <c:pt idx="4">
                  <c:v>7.248588458249291</c:v>
                </c:pt>
                <c:pt idx="5">
                  <c:v>5.166889505608925</c:v>
                </c:pt>
                <c:pt idx="6">
                  <c:v>0.966129914488802</c:v>
                </c:pt>
                <c:pt idx="7">
                  <c:v>6.98385087034625</c:v>
                </c:pt>
                <c:pt idx="8">
                  <c:v>5.927089040220173</c:v>
                </c:pt>
                <c:pt idx="9">
                  <c:v>4.239021562043284</c:v>
                </c:pt>
                <c:pt idx="10">
                  <c:v>5.170196453155868</c:v>
                </c:pt>
                <c:pt idx="11">
                  <c:v>5.041681519417246</c:v>
                </c:pt>
                <c:pt idx="12">
                  <c:v>6.60880165446535</c:v>
                </c:pt>
                <c:pt idx="13">
                  <c:v>5.92933329433114</c:v>
                </c:pt>
                <c:pt idx="14">
                  <c:v>7.261429893626005</c:v>
                </c:pt>
                <c:pt idx="15">
                  <c:v>9.851173884413018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Sheet1!$E$15:$E$30</c:f>
              <c:numCache>
                <c:formatCode>General</c:formatCode>
                <c:ptCount val="16"/>
                <c:pt idx="0">
                  <c:v>9.90101647858748</c:v>
                </c:pt>
                <c:pt idx="1">
                  <c:v>4.960538176313025</c:v>
                </c:pt>
                <c:pt idx="2">
                  <c:v>7.02169635560027</c:v>
                </c:pt>
                <c:pt idx="3">
                  <c:v>7.971159632354475</c:v>
                </c:pt>
                <c:pt idx="4">
                  <c:v>7.114605041561416</c:v>
                </c:pt>
                <c:pt idx="5">
                  <c:v>5.042339185572787</c:v>
                </c:pt>
                <c:pt idx="6">
                  <c:v>0.933762888099147</c:v>
                </c:pt>
                <c:pt idx="7">
                  <c:v>7.020621751486659</c:v>
                </c:pt>
                <c:pt idx="8">
                  <c:v>5.986343736220343</c:v>
                </c:pt>
                <c:pt idx="9">
                  <c:v>4.120644354008113</c:v>
                </c:pt>
                <c:pt idx="10">
                  <c:v>5.048576129914832</c:v>
                </c:pt>
                <c:pt idx="11">
                  <c:v>4.97547572594954</c:v>
                </c:pt>
                <c:pt idx="12">
                  <c:v>6.866511546709296</c:v>
                </c:pt>
                <c:pt idx="13">
                  <c:v>5.984946616491141</c:v>
                </c:pt>
                <c:pt idx="14">
                  <c:v>7.130132973949803</c:v>
                </c:pt>
                <c:pt idx="15">
                  <c:v>9.921629407181673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48488"/>
        <c:axId val="2133233048"/>
      </c:barChart>
      <c:catAx>
        <c:axId val="21327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33048"/>
        <c:crosses val="autoZero"/>
        <c:auto val="1"/>
        <c:lblAlgn val="ctr"/>
        <c:lblOffset val="100"/>
        <c:noMultiLvlLbl val="0"/>
      </c:catAx>
      <c:valAx>
        <c:axId val="213323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48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7144789890954"/>
          <c:y val="0.0906279328720274"/>
          <c:w val="0.213468084530671"/>
          <c:h val="0.2028577109679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1667541557305"/>
          <c:y val="0.0401838997099047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29.60635477040031</c:v>
                </c:pt>
                <c:pt idx="1">
                  <c:v>20.36603284316393</c:v>
                </c:pt>
                <c:pt idx="2">
                  <c:v>20.37851114591111</c:v>
                </c:pt>
                <c:pt idx="3">
                  <c:v>29.64910124052465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29.85486029839027</c:v>
                </c:pt>
                <c:pt idx="1">
                  <c:v>20.11638480249966</c:v>
                </c:pt>
                <c:pt idx="2">
                  <c:v>20.13925101805775</c:v>
                </c:pt>
                <c:pt idx="3">
                  <c:v>29.88950388105231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72344"/>
        <c:axId val="2067675320"/>
      </c:barChart>
      <c:catAx>
        <c:axId val="20676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75320"/>
        <c:crosses val="autoZero"/>
        <c:auto val="1"/>
        <c:lblAlgn val="ctr"/>
        <c:lblOffset val="100"/>
        <c:noMultiLvlLbl val="0"/>
      </c:catAx>
      <c:valAx>
        <c:axId val="206767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7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4788286295674"/>
          <c:y val="0.0608528295473857"/>
          <c:w val="0.308271916010499"/>
          <c:h val="0.2870886862826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Sheet1!$G$15:$G$30</c:f>
              <c:numCache>
                <c:formatCode>General</c:formatCode>
                <c:ptCount val="16"/>
                <c:pt idx="0">
                  <c:v>9.822492737565815</c:v>
                </c:pt>
                <c:pt idx="1">
                  <c:v>5.031238160151395</c:v>
                </c:pt>
                <c:pt idx="2">
                  <c:v>6.980732556886808</c:v>
                </c:pt>
                <c:pt idx="3">
                  <c:v>7.771970844120193</c:v>
                </c:pt>
                <c:pt idx="4">
                  <c:v>7.248248345272865</c:v>
                </c:pt>
                <c:pt idx="5">
                  <c:v>5.166622750255372</c:v>
                </c:pt>
                <c:pt idx="6">
                  <c:v>0.966167603845421</c:v>
                </c:pt>
                <c:pt idx="7">
                  <c:v>6.984726474155851</c:v>
                </c:pt>
                <c:pt idx="8">
                  <c:v>5.927047827696485</c:v>
                </c:pt>
                <c:pt idx="9">
                  <c:v>4.238953144607004</c:v>
                </c:pt>
                <c:pt idx="10">
                  <c:v>5.170693299879962</c:v>
                </c:pt>
                <c:pt idx="11">
                  <c:v>5.041759470523484</c:v>
                </c:pt>
                <c:pt idx="12">
                  <c:v>6.608810626705695</c:v>
                </c:pt>
                <c:pt idx="13">
                  <c:v>5.929161748640717</c:v>
                </c:pt>
                <c:pt idx="14">
                  <c:v>7.260646277533656</c:v>
                </c:pt>
                <c:pt idx="15">
                  <c:v>9.850728132159272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Sheet1!$I$15:$I$30</c:f>
              <c:numCache>
                <c:formatCode>General</c:formatCode>
                <c:ptCount val="16"/>
                <c:pt idx="0">
                  <c:v>9.900826732801613</c:v>
                </c:pt>
                <c:pt idx="1">
                  <c:v>4.961475372442327</c:v>
                </c:pt>
                <c:pt idx="2">
                  <c:v>7.020788830223388</c:v>
                </c:pt>
                <c:pt idx="3">
                  <c:v>7.97202377372112</c:v>
                </c:pt>
                <c:pt idx="4">
                  <c:v>7.113906341179992</c:v>
                </c:pt>
                <c:pt idx="5">
                  <c:v>5.04182743951592</c:v>
                </c:pt>
                <c:pt idx="6">
                  <c:v>0.933796300021173</c:v>
                </c:pt>
                <c:pt idx="7">
                  <c:v>7.021858807483512</c:v>
                </c:pt>
                <c:pt idx="8">
                  <c:v>5.986319704655756</c:v>
                </c:pt>
                <c:pt idx="9">
                  <c:v>4.120205378387324</c:v>
                </c:pt>
                <c:pt idx="10">
                  <c:v>5.049700492259493</c:v>
                </c:pt>
                <c:pt idx="11">
                  <c:v>4.975406727215051</c:v>
                </c:pt>
                <c:pt idx="12">
                  <c:v>6.86687313888152</c:v>
                </c:pt>
                <c:pt idx="13">
                  <c:v>5.984848448594825</c:v>
                </c:pt>
                <c:pt idx="14">
                  <c:v>7.129289690631208</c:v>
                </c:pt>
                <c:pt idx="15">
                  <c:v>9.920852821985775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02872"/>
        <c:axId val="2067705848"/>
      </c:barChart>
      <c:catAx>
        <c:axId val="20677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05848"/>
        <c:crosses val="autoZero"/>
        <c:auto val="1"/>
        <c:lblAlgn val="ctr"/>
        <c:lblOffset val="100"/>
        <c:noMultiLvlLbl val="0"/>
      </c:catAx>
      <c:valAx>
        <c:axId val="206770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02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282930735353"/>
          <c:y val="0.0539831920048455"/>
          <c:w val="0.257957827305485"/>
          <c:h val="0.22792247122955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5185337472502"/>
          <c:y val="0.0467625899280575"/>
          <c:w val="0.874247445570609"/>
          <c:h val="0.862062538945222"/>
        </c:manualLayout>
      </c:layout>
      <c:barChart>
        <c:barDir val="col"/>
        <c:grouping val="clustered"/>
        <c:varyColors val="0"/>
        <c:ser>
          <c:idx val="1"/>
          <c:order val="0"/>
          <c:tx>
            <c:v>experiment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Sheet1!$E$15:$E$30</c:f>
              <c:numCache>
                <c:formatCode>General</c:formatCode>
                <c:ptCount val="16"/>
                <c:pt idx="0">
                  <c:v>9.90101647858748</c:v>
                </c:pt>
                <c:pt idx="1">
                  <c:v>4.960538176313025</c:v>
                </c:pt>
                <c:pt idx="2">
                  <c:v>7.02169635560027</c:v>
                </c:pt>
                <c:pt idx="3">
                  <c:v>7.971159632354475</c:v>
                </c:pt>
                <c:pt idx="4">
                  <c:v>7.114605041561416</c:v>
                </c:pt>
                <c:pt idx="5">
                  <c:v>5.042339185572787</c:v>
                </c:pt>
                <c:pt idx="6">
                  <c:v>0.933762888099147</c:v>
                </c:pt>
                <c:pt idx="7">
                  <c:v>7.020621751486659</c:v>
                </c:pt>
                <c:pt idx="8">
                  <c:v>5.986343736220343</c:v>
                </c:pt>
                <c:pt idx="9">
                  <c:v>4.120644354008113</c:v>
                </c:pt>
                <c:pt idx="10">
                  <c:v>5.048576129914832</c:v>
                </c:pt>
                <c:pt idx="11">
                  <c:v>4.97547572594954</c:v>
                </c:pt>
                <c:pt idx="12">
                  <c:v>6.866511546709296</c:v>
                </c:pt>
                <c:pt idx="13">
                  <c:v>5.984946616491141</c:v>
                </c:pt>
                <c:pt idx="14">
                  <c:v>7.130132973949803</c:v>
                </c:pt>
                <c:pt idx="15">
                  <c:v>9.921629407181673</c:v>
                </c:pt>
              </c:numCache>
            </c:numRef>
          </c:val>
        </c:ser>
        <c:ser>
          <c:idx val="2"/>
          <c:order val="1"/>
          <c:tx>
            <c:v>equil. 2mer-dsNEMR-ZEN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Sheet1!$K$15:$K$30</c:f>
              <c:numCache>
                <c:formatCode>General</c:formatCode>
                <c:ptCount val="16"/>
                <c:pt idx="0">
                  <c:v>9.47027</c:v>
                </c:pt>
                <c:pt idx="1">
                  <c:v>5.91663</c:v>
                </c:pt>
                <c:pt idx="2">
                  <c:v>5.91663</c:v>
                </c:pt>
                <c:pt idx="3">
                  <c:v>9.47027</c:v>
                </c:pt>
                <c:pt idx="4">
                  <c:v>5.91663</c:v>
                </c:pt>
                <c:pt idx="5">
                  <c:v>3.69646</c:v>
                </c:pt>
                <c:pt idx="6">
                  <c:v>3.69646</c:v>
                </c:pt>
                <c:pt idx="7">
                  <c:v>5.91663</c:v>
                </c:pt>
                <c:pt idx="8">
                  <c:v>5.91663</c:v>
                </c:pt>
                <c:pt idx="9">
                  <c:v>3.69646</c:v>
                </c:pt>
                <c:pt idx="10">
                  <c:v>3.69646</c:v>
                </c:pt>
                <c:pt idx="11">
                  <c:v>5.91663</c:v>
                </c:pt>
                <c:pt idx="12">
                  <c:v>9.47027</c:v>
                </c:pt>
                <c:pt idx="13">
                  <c:v>5.91663</c:v>
                </c:pt>
                <c:pt idx="14">
                  <c:v>5.91663</c:v>
                </c:pt>
                <c:pt idx="15">
                  <c:v>9.47027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36712"/>
        <c:axId val="2067739688"/>
      </c:barChart>
      <c:catAx>
        <c:axId val="2067736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67739688"/>
        <c:crosses val="autoZero"/>
        <c:auto val="1"/>
        <c:lblAlgn val="ctr"/>
        <c:lblOffset val="100"/>
        <c:noMultiLvlLbl val="0"/>
      </c:catAx>
      <c:valAx>
        <c:axId val="2067739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 baseline="0">
                    <a:latin typeface="Arial"/>
                    <a:cs typeface="Arial"/>
                  </a:rPr>
                  <a:t>diad content, %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736712"/>
        <c:crosses val="autoZero"/>
        <c:crossBetween val="between"/>
      </c:valAx>
      <c:spPr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4108673752596"/>
          <c:y val="0.0478675012745709"/>
          <c:w val="0.411956579840053"/>
          <c:h val="0.1694261598595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38603604782"/>
          <c:y val="0.0467625899280575"/>
          <c:w val="0.853611060245376"/>
          <c:h val="0.827874352244431"/>
        </c:manualLayout>
      </c:layout>
      <c:barChart>
        <c:barDir val="col"/>
        <c:grouping val="clustered"/>
        <c:varyColors val="0"/>
        <c:ser>
          <c:idx val="1"/>
          <c:order val="0"/>
          <c:tx>
            <c:v>experiment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29.85486029839027</c:v>
                </c:pt>
                <c:pt idx="1">
                  <c:v>20.11638480249966</c:v>
                </c:pt>
                <c:pt idx="2">
                  <c:v>20.13925101805775</c:v>
                </c:pt>
                <c:pt idx="3">
                  <c:v>29.88950388105231</c:v>
                </c:pt>
              </c:numCache>
            </c:numRef>
          </c:val>
        </c:ser>
        <c:ser>
          <c:idx val="2"/>
          <c:order val="1"/>
          <c:tx>
            <c:v>equil. 1mer-dsNEMR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30.7738</c:v>
                </c:pt>
                <c:pt idx="1">
                  <c:v>19.2262</c:v>
                </c:pt>
                <c:pt idx="2">
                  <c:v>19.2262</c:v>
                </c:pt>
                <c:pt idx="3">
                  <c:v>30.7738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67288"/>
        <c:axId val="2133270264"/>
      </c:barChart>
      <c:catAx>
        <c:axId val="2133267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270264"/>
        <c:crosses val="autoZero"/>
        <c:auto val="1"/>
        <c:lblAlgn val="ctr"/>
        <c:lblOffset val="100"/>
        <c:noMultiLvlLbl val="0"/>
      </c:catAx>
      <c:valAx>
        <c:axId val="2133270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 b="0" i="0"/>
                </a:pPr>
                <a:r>
                  <a:rPr lang="en-US" sz="1200" b="0" i="0"/>
                  <a:t>base content,</a:t>
                </a:r>
                <a:r>
                  <a:rPr lang="en-US" sz="1200" b="0" i="0" baseline="0"/>
                  <a:t> %</a:t>
                </a:r>
                <a:endParaRPr lang="en-US" sz="12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67288"/>
        <c:crosses val="autoZero"/>
        <c:crossBetween val="between"/>
      </c:valAx>
      <c:spPr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61432756951893"/>
          <c:y val="0.0608526818763039"/>
          <c:w val="0.365729196641117"/>
          <c:h val="0.17444175247324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62201115195"/>
          <c:y val="0.0575221238938053"/>
          <c:w val="0.806447767435975"/>
          <c:h val="0.77103268064943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Pt>
            <c:idx val="6"/>
            <c:marker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Sheet1!$I$15:$I$30</c:f>
              <c:numCache>
                <c:formatCode>General</c:formatCode>
                <c:ptCount val="16"/>
                <c:pt idx="0">
                  <c:v>9.900826732801613</c:v>
                </c:pt>
                <c:pt idx="1">
                  <c:v>4.961475372442327</c:v>
                </c:pt>
                <c:pt idx="2">
                  <c:v>7.020788830223388</c:v>
                </c:pt>
                <c:pt idx="3">
                  <c:v>7.97202377372112</c:v>
                </c:pt>
                <c:pt idx="4">
                  <c:v>7.113906341179992</c:v>
                </c:pt>
                <c:pt idx="5">
                  <c:v>5.04182743951592</c:v>
                </c:pt>
                <c:pt idx="6">
                  <c:v>0.933796300021173</c:v>
                </c:pt>
                <c:pt idx="7">
                  <c:v>7.021858807483512</c:v>
                </c:pt>
                <c:pt idx="8">
                  <c:v>5.986319704655756</c:v>
                </c:pt>
                <c:pt idx="9">
                  <c:v>4.120205378387324</c:v>
                </c:pt>
                <c:pt idx="10">
                  <c:v>5.049700492259493</c:v>
                </c:pt>
                <c:pt idx="11">
                  <c:v>4.975406727215051</c:v>
                </c:pt>
                <c:pt idx="12">
                  <c:v>6.86687313888152</c:v>
                </c:pt>
                <c:pt idx="13">
                  <c:v>5.984848448594825</c:v>
                </c:pt>
                <c:pt idx="14">
                  <c:v>7.129289690631208</c:v>
                </c:pt>
                <c:pt idx="15">
                  <c:v>9.920852821985775</c:v>
                </c:pt>
              </c:numCache>
            </c:numRef>
          </c:xVal>
          <c:yVal>
            <c:numRef>
              <c:f>Sheet1!$K$15:$K$30</c:f>
              <c:numCache>
                <c:formatCode>General</c:formatCode>
                <c:ptCount val="16"/>
                <c:pt idx="0">
                  <c:v>9.47027</c:v>
                </c:pt>
                <c:pt idx="1">
                  <c:v>5.91663</c:v>
                </c:pt>
                <c:pt idx="2">
                  <c:v>5.91663</c:v>
                </c:pt>
                <c:pt idx="3">
                  <c:v>9.47027</c:v>
                </c:pt>
                <c:pt idx="4">
                  <c:v>5.91663</c:v>
                </c:pt>
                <c:pt idx="5">
                  <c:v>3.69646</c:v>
                </c:pt>
                <c:pt idx="6">
                  <c:v>3.69646</c:v>
                </c:pt>
                <c:pt idx="7">
                  <c:v>5.91663</c:v>
                </c:pt>
                <c:pt idx="8">
                  <c:v>5.91663</c:v>
                </c:pt>
                <c:pt idx="9">
                  <c:v>3.69646</c:v>
                </c:pt>
                <c:pt idx="10">
                  <c:v>3.69646</c:v>
                </c:pt>
                <c:pt idx="11">
                  <c:v>5.91663</c:v>
                </c:pt>
                <c:pt idx="12">
                  <c:v>9.47027</c:v>
                </c:pt>
                <c:pt idx="13">
                  <c:v>5.91663</c:v>
                </c:pt>
                <c:pt idx="14">
                  <c:v>5.91663</c:v>
                </c:pt>
                <c:pt idx="15">
                  <c:v>9.47027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dPt>
            <c:idx val="1"/>
            <c:bubble3D val="0"/>
            <c:spPr>
              <a:ln w="19050">
                <a:solidFill>
                  <a:schemeClr val="tx1"/>
                </a:solidFill>
                <a:prstDash val="dash"/>
              </a:ln>
            </c:spPr>
          </c:dPt>
          <c:xVal>
            <c:numRef>
              <c:f>Sheet1!$I$33:$I$34</c:f>
              <c:numCache>
                <c:formatCode>General</c:formatCode>
                <c:ptCount val="2"/>
                <c:pt idx="0">
                  <c:v>0.0</c:v>
                </c:pt>
                <c:pt idx="1">
                  <c:v>12.0</c:v>
                </c:pt>
              </c:numCache>
            </c:numRef>
          </c:xVal>
          <c:yVal>
            <c:numRef>
              <c:f>Sheet1!$J$33:$J$34</c:f>
              <c:numCache>
                <c:formatCode>General</c:formatCode>
                <c:ptCount val="2"/>
                <c:pt idx="0">
                  <c:v>0.0</c:v>
                </c:pt>
                <c:pt idx="1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28280"/>
        <c:axId val="2067750888"/>
      </c:scatterChart>
      <c:valAx>
        <c:axId val="2067728280"/>
        <c:scaling>
          <c:orientation val="minMax"/>
          <c:max val="1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baseline="0"/>
                  <a:t>exp. diad content, %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344875237991476"/>
              <c:y val="0.8829467309959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7750888"/>
        <c:crosses val="autoZero"/>
        <c:crossBetween val="midCat"/>
      </c:valAx>
      <c:valAx>
        <c:axId val="2067750888"/>
        <c:scaling>
          <c:orientation val="minMax"/>
          <c:max val="10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pred.</a:t>
                </a:r>
                <a:r>
                  <a:rPr lang="en-US" sz="1200" b="0" baseline="0"/>
                  <a:t> diad content, %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0155118899246977"/>
              <c:y val="0.256152168425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7728280"/>
        <c:crosses val="autoZero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14</xdr:row>
      <xdr:rowOff>177800</xdr:rowOff>
    </xdr:from>
    <xdr:to>
      <xdr:col>20</xdr:col>
      <xdr:colOff>711200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0</xdr:row>
      <xdr:rowOff>101600</xdr:rowOff>
    </xdr:from>
    <xdr:to>
      <xdr:col>22</xdr:col>
      <xdr:colOff>673100</xdr:colOff>
      <xdr:row>10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14</xdr:row>
      <xdr:rowOff>114300</xdr:rowOff>
    </xdr:from>
    <xdr:to>
      <xdr:col>25</xdr:col>
      <xdr:colOff>673100</xdr:colOff>
      <xdr:row>28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1016000</xdr:colOff>
      <xdr:row>32</xdr:row>
      <xdr:rowOff>101600</xdr:rowOff>
    </xdr:from>
    <xdr:to>
      <xdr:col>7</xdr:col>
      <xdr:colOff>292100</xdr:colOff>
      <xdr:row>51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317500</xdr:colOff>
      <xdr:row>31</xdr:row>
      <xdr:rowOff>38100</xdr:rowOff>
    </xdr:from>
    <xdr:to>
      <xdr:col>17</xdr:col>
      <xdr:colOff>12700</xdr:colOff>
      <xdr:row>46</xdr:row>
      <xdr:rowOff>152400</xdr:rowOff>
    </xdr:to>
    <xdr:graphicFrame macro="">
      <xdr:nvGraphicFramePr>
        <xdr:cNvPr id="6" name="Chart 5" title="Experimental versus predicted base conten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622298</xdr:colOff>
      <xdr:row>44</xdr:row>
      <xdr:rowOff>101597</xdr:rowOff>
    </xdr:from>
    <xdr:to>
      <xdr:col>12</xdr:col>
      <xdr:colOff>541865</xdr:colOff>
      <xdr:row>63</xdr:row>
      <xdr:rowOff>160867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topLeftCell="B1" workbookViewId="0">
      <selection activeCell="N54" sqref="N54"/>
    </sheetView>
  </sheetViews>
  <sheetFormatPr baseColWidth="10" defaultRowHeight="15" x14ac:dyDescent="0"/>
  <cols>
    <col min="2" max="2" width="23.6640625" customWidth="1"/>
    <col min="3" max="3" width="12.6640625" customWidth="1"/>
    <col min="4" max="4" width="23.33203125" customWidth="1"/>
    <col min="5" max="5" width="11.83203125" customWidth="1"/>
    <col min="6" max="6" width="27.33203125" customWidth="1"/>
    <col min="8" max="8" width="11.1640625" bestFit="1" customWidth="1"/>
  </cols>
  <sheetData>
    <row r="2" spans="1:12">
      <c r="B2" s="1" t="s">
        <v>30</v>
      </c>
      <c r="C2" s="1"/>
      <c r="D2" s="2" t="s">
        <v>30</v>
      </c>
      <c r="F2" s="9" t="s">
        <v>28</v>
      </c>
      <c r="G2" s="10"/>
    </row>
    <row r="3" spans="1:12">
      <c r="B3" s="1" t="s">
        <v>6</v>
      </c>
      <c r="C3" s="1"/>
      <c r="D3" s="2" t="s">
        <v>25</v>
      </c>
      <c r="F3" s="9" t="s">
        <v>29</v>
      </c>
      <c r="G3" s="9" t="s">
        <v>26</v>
      </c>
    </row>
    <row r="4" spans="1:12">
      <c r="A4" s="1" t="s">
        <v>0</v>
      </c>
      <c r="B4" s="1">
        <v>816003279</v>
      </c>
      <c r="C4" s="1">
        <f>100*B4/$B$8</f>
        <v>29.606354770400312</v>
      </c>
      <c r="D4" s="1">
        <v>401219375</v>
      </c>
      <c r="E4" s="1">
        <f>100*D4/$D$8</f>
        <v>29.854860298390275</v>
      </c>
      <c r="F4" s="10">
        <v>0.30773800000000001</v>
      </c>
      <c r="G4" s="10">
        <f>100*F4</f>
        <v>30.773800000000001</v>
      </c>
    </row>
    <row r="5" spans="1:12">
      <c r="A5" s="1" t="s">
        <v>3</v>
      </c>
      <c r="B5" s="1">
        <v>561323733</v>
      </c>
      <c r="C5" s="1">
        <f>100*B5/$B$8</f>
        <v>20.366032843163932</v>
      </c>
      <c r="D5" s="1">
        <v>270344033</v>
      </c>
      <c r="E5" s="1">
        <f>100*D5/$D$8</f>
        <v>20.116384802499656</v>
      </c>
      <c r="F5" s="10">
        <v>0.19226199999999999</v>
      </c>
      <c r="G5" s="10">
        <f t="shared" ref="G5:G7" si="0">100*F5</f>
        <v>19.226199999999999</v>
      </c>
    </row>
    <row r="6" spans="1:12">
      <c r="A6" s="1" t="s">
        <v>2</v>
      </c>
      <c r="B6" s="1">
        <v>561667657</v>
      </c>
      <c r="C6" s="1">
        <f>100*B6/$B$8</f>
        <v>20.378511145911112</v>
      </c>
      <c r="D6" s="1">
        <v>270651332</v>
      </c>
      <c r="E6" s="1">
        <f>100*D6/$D$8</f>
        <v>20.139251018057752</v>
      </c>
      <c r="F6" s="10">
        <v>0.19226199999999999</v>
      </c>
      <c r="G6" s="10">
        <f t="shared" si="0"/>
        <v>19.226199999999999</v>
      </c>
    </row>
    <row r="7" spans="1:12">
      <c r="A7" s="1" t="s">
        <v>1</v>
      </c>
      <c r="B7" s="1">
        <v>817181447</v>
      </c>
      <c r="C7" s="1">
        <f>100*B7/$B$8</f>
        <v>29.649101240524647</v>
      </c>
      <c r="D7" s="1">
        <v>401684950</v>
      </c>
      <c r="E7" s="1">
        <f>100*D7/$D$8</f>
        <v>29.889503881052313</v>
      </c>
      <c r="F7" s="10">
        <v>0.30773800000000001</v>
      </c>
      <c r="G7" s="10">
        <f t="shared" si="0"/>
        <v>30.773800000000001</v>
      </c>
    </row>
    <row r="8" spans="1:12">
      <c r="A8" s="1" t="s">
        <v>5</v>
      </c>
      <c r="B8" s="1">
        <f>SUM(B4:B7)</f>
        <v>2756176116</v>
      </c>
      <c r="C8" s="1"/>
      <c r="D8" s="1">
        <f>SUM(D4:D7)</f>
        <v>1343899690</v>
      </c>
    </row>
    <row r="9" spans="1:12">
      <c r="A9" s="1" t="s">
        <v>4</v>
      </c>
      <c r="B9" s="1">
        <v>390487455</v>
      </c>
      <c r="C9" s="1"/>
      <c r="D9" s="1">
        <v>1802763881</v>
      </c>
    </row>
    <row r="10" spans="1:12">
      <c r="A10" s="1" t="s">
        <v>8</v>
      </c>
      <c r="B10" s="1">
        <f>B8+B9</f>
        <v>3146663571</v>
      </c>
      <c r="C10" s="1"/>
      <c r="D10" s="1">
        <f>SUM(D8:D9)</f>
        <v>3146663571</v>
      </c>
    </row>
    <row r="13" spans="1:12">
      <c r="B13" s="1" t="s">
        <v>7</v>
      </c>
      <c r="C13" s="1"/>
      <c r="D13" s="2" t="s">
        <v>7</v>
      </c>
      <c r="F13" s="6" t="s">
        <v>27</v>
      </c>
      <c r="G13" s="3"/>
      <c r="H13" s="6" t="s">
        <v>27</v>
      </c>
      <c r="I13" s="3"/>
      <c r="J13" s="9" t="s">
        <v>31</v>
      </c>
      <c r="K13" s="10"/>
      <c r="L13" s="10"/>
    </row>
    <row r="14" spans="1:12">
      <c r="B14" s="1" t="s">
        <v>6</v>
      </c>
      <c r="C14" s="1" t="s">
        <v>26</v>
      </c>
      <c r="D14" s="2" t="s">
        <v>25</v>
      </c>
      <c r="E14" s="1" t="s">
        <v>26</v>
      </c>
      <c r="F14" s="6" t="s">
        <v>6</v>
      </c>
      <c r="G14" s="6" t="s">
        <v>26</v>
      </c>
      <c r="H14" s="6" t="s">
        <v>25</v>
      </c>
      <c r="I14" s="6" t="s">
        <v>26</v>
      </c>
      <c r="J14" s="9" t="s">
        <v>29</v>
      </c>
      <c r="K14" s="9" t="s">
        <v>26</v>
      </c>
      <c r="L14" s="10"/>
    </row>
    <row r="15" spans="1:12">
      <c r="A15" s="1" t="s">
        <v>9</v>
      </c>
      <c r="B15" s="5">
        <v>135358088</v>
      </c>
      <c r="C15" s="5">
        <f>100*B15/$B$31</f>
        <v>9.8227363851334886</v>
      </c>
      <c r="D15" s="4">
        <v>66310574</v>
      </c>
      <c r="E15" s="4">
        <f>D15*100/$D$31</f>
        <v>9.9010164785874792</v>
      </c>
      <c r="F15" s="12">
        <v>270709474</v>
      </c>
      <c r="G15" s="12">
        <f>F15*100/$F$31</f>
        <v>9.8224927375658151</v>
      </c>
      <c r="H15" s="11">
        <v>132618378</v>
      </c>
      <c r="I15" s="11">
        <f>H15*100/$H$31</f>
        <v>9.9008267328016135</v>
      </c>
      <c r="J15" s="8">
        <v>9.4702700000000001E-2</v>
      </c>
      <c r="K15" s="8">
        <f>J15*100</f>
        <v>9.4702699999999993</v>
      </c>
    </row>
    <row r="16" spans="1:12">
      <c r="A16" s="1" t="s">
        <v>10</v>
      </c>
      <c r="B16" s="5">
        <v>69328092</v>
      </c>
      <c r="C16" s="5">
        <f t="shared" ref="C16:C30" si="1">100*B16/$B$31</f>
        <v>5.0310371686122073</v>
      </c>
      <c r="D16" s="4">
        <v>33222461</v>
      </c>
      <c r="E16" s="4">
        <f t="shared" ref="E16:E30" si="2">D16*100/$D$31</f>
        <v>4.9605381763130252</v>
      </c>
      <c r="F16" s="12">
        <v>138661730</v>
      </c>
      <c r="G16" s="12">
        <f t="shared" ref="G16:G30" si="3">F16*100/$F$31</f>
        <v>5.0312381601513954</v>
      </c>
      <c r="H16" s="11">
        <v>66457361</v>
      </c>
      <c r="I16" s="11">
        <f t="shared" ref="I16:I30" si="4">H16*100/$H$31</f>
        <v>4.9614753724423277</v>
      </c>
      <c r="J16" s="8">
        <v>5.9166299999999998E-2</v>
      </c>
      <c r="K16" s="8">
        <f t="shared" ref="K16:K30" si="5">J16*100</f>
        <v>5.9166299999999996</v>
      </c>
    </row>
    <row r="17" spans="1:11">
      <c r="A17" s="1" t="s">
        <v>11</v>
      </c>
      <c r="B17" s="5">
        <v>96198021</v>
      </c>
      <c r="C17" s="5">
        <f t="shared" si="1"/>
        <v>6.9809482020352966</v>
      </c>
      <c r="D17" s="4">
        <v>47026759</v>
      </c>
      <c r="E17" s="4">
        <f t="shared" si="2"/>
        <v>7.0216963556002705</v>
      </c>
      <c r="F17" s="12">
        <v>192390108</v>
      </c>
      <c r="G17" s="12">
        <f t="shared" si="3"/>
        <v>6.9807325568868084</v>
      </c>
      <c r="H17" s="11">
        <v>94041200</v>
      </c>
      <c r="I17" s="11">
        <f t="shared" si="4"/>
        <v>7.0207888302233883</v>
      </c>
      <c r="J17" s="8">
        <v>5.9166299999999998E-2</v>
      </c>
      <c r="K17" s="8">
        <f t="shared" si="5"/>
        <v>5.9166299999999996</v>
      </c>
    </row>
    <row r="18" spans="1:11">
      <c r="A18" s="1" t="s">
        <v>12</v>
      </c>
      <c r="B18" s="5">
        <v>107086268</v>
      </c>
      <c r="C18" s="5">
        <f t="shared" si="1"/>
        <v>7.7710921938536544</v>
      </c>
      <c r="D18" s="4">
        <v>53385647</v>
      </c>
      <c r="E18" s="4">
        <f t="shared" si="2"/>
        <v>7.9711596323544756</v>
      </c>
      <c r="F18" s="12">
        <v>214196762</v>
      </c>
      <c r="G18" s="12">
        <f t="shared" si="3"/>
        <v>7.7719708441201929</v>
      </c>
      <c r="H18" s="11">
        <v>106782685</v>
      </c>
      <c r="I18" s="11">
        <f t="shared" si="4"/>
        <v>7.9720237737211193</v>
      </c>
      <c r="J18" s="8">
        <v>9.4702700000000001E-2</v>
      </c>
      <c r="K18" s="8">
        <f t="shared" si="5"/>
        <v>9.4702699999999993</v>
      </c>
    </row>
    <row r="19" spans="1:11">
      <c r="A19" s="1" t="s">
        <v>13</v>
      </c>
      <c r="B19" s="5">
        <v>99886125</v>
      </c>
      <c r="C19" s="5">
        <f t="shared" si="1"/>
        <v>7.2485884582492908</v>
      </c>
      <c r="D19" s="4">
        <v>47649001</v>
      </c>
      <c r="E19" s="4">
        <f t="shared" si="2"/>
        <v>7.1146050415614157</v>
      </c>
      <c r="F19" s="12">
        <v>199762886</v>
      </c>
      <c r="G19" s="12">
        <f t="shared" si="3"/>
        <v>7.2482483452728657</v>
      </c>
      <c r="H19" s="11">
        <v>95288479</v>
      </c>
      <c r="I19" s="11">
        <f t="shared" si="4"/>
        <v>7.1139063411799919</v>
      </c>
      <c r="J19" s="8">
        <v>5.9166299999999998E-2</v>
      </c>
      <c r="K19" s="8">
        <f t="shared" si="5"/>
        <v>5.9166299999999996</v>
      </c>
    </row>
    <row r="20" spans="1:11">
      <c r="A20" s="1" t="s">
        <v>14</v>
      </c>
      <c r="B20" s="5">
        <v>71200148</v>
      </c>
      <c r="C20" s="5">
        <f t="shared" si="1"/>
        <v>5.1668895056089248</v>
      </c>
      <c r="D20" s="4">
        <v>33770311</v>
      </c>
      <c r="E20" s="4">
        <f t="shared" si="2"/>
        <v>5.0423391855727875</v>
      </c>
      <c r="F20" s="12">
        <v>142392951</v>
      </c>
      <c r="G20" s="12">
        <f t="shared" si="3"/>
        <v>5.1666227502553719</v>
      </c>
      <c r="H20" s="11">
        <v>67533651</v>
      </c>
      <c r="I20" s="11">
        <f t="shared" si="4"/>
        <v>5.0418274395159202</v>
      </c>
      <c r="J20" s="8">
        <v>3.69646E-2</v>
      </c>
      <c r="K20" s="8">
        <f t="shared" si="5"/>
        <v>3.6964600000000001</v>
      </c>
    </row>
    <row r="21" spans="1:11">
      <c r="A21" s="1" t="s">
        <v>15</v>
      </c>
      <c r="B21" s="5">
        <v>13313347</v>
      </c>
      <c r="C21" s="5">
        <f t="shared" si="1"/>
        <v>0.96612991448880225</v>
      </c>
      <c r="D21" s="4">
        <v>6253737</v>
      </c>
      <c r="E21" s="4">
        <f t="shared" si="2"/>
        <v>0.93376288809914731</v>
      </c>
      <c r="F21" s="12">
        <v>26627734</v>
      </c>
      <c r="G21" s="12">
        <f t="shared" si="3"/>
        <v>0.96616760384542122</v>
      </c>
      <c r="H21" s="11">
        <v>12507900</v>
      </c>
      <c r="I21" s="11">
        <f t="shared" si="4"/>
        <v>0.93379630002117286</v>
      </c>
      <c r="J21" s="8">
        <v>3.69646E-2</v>
      </c>
      <c r="K21" s="8">
        <f t="shared" si="5"/>
        <v>3.6964600000000001</v>
      </c>
    </row>
    <row r="22" spans="1:11">
      <c r="A22" s="1" t="s">
        <v>16</v>
      </c>
      <c r="B22" s="5">
        <v>96238020</v>
      </c>
      <c r="C22" s="5">
        <f t="shared" si="1"/>
        <v>6.9838508703462505</v>
      </c>
      <c r="D22" s="4">
        <v>47019562</v>
      </c>
      <c r="E22" s="4">
        <f t="shared" si="2"/>
        <v>7.0206217514866589</v>
      </c>
      <c r="F22" s="12">
        <v>192500181</v>
      </c>
      <c r="G22" s="12">
        <f t="shared" si="3"/>
        <v>6.9847264741558508</v>
      </c>
      <c r="H22" s="11">
        <v>94055532</v>
      </c>
      <c r="I22" s="11">
        <f t="shared" si="4"/>
        <v>7.021858807483512</v>
      </c>
      <c r="J22" s="8">
        <v>5.9166299999999998E-2</v>
      </c>
      <c r="K22" s="8">
        <f t="shared" si="5"/>
        <v>5.9166299999999996</v>
      </c>
    </row>
    <row r="23" spans="1:11">
      <c r="A23" s="1" t="s">
        <v>17</v>
      </c>
      <c r="B23" s="5">
        <v>81675758</v>
      </c>
      <c r="C23" s="5">
        <f t="shared" si="1"/>
        <v>5.9270890402201726</v>
      </c>
      <c r="D23" s="4">
        <v>40092640</v>
      </c>
      <c r="E23" s="4">
        <f t="shared" si="2"/>
        <v>5.9863437362203431</v>
      </c>
      <c r="F23" s="12">
        <v>163350388</v>
      </c>
      <c r="G23" s="12">
        <f t="shared" si="3"/>
        <v>5.9270478276964855</v>
      </c>
      <c r="H23" s="11">
        <v>80184820</v>
      </c>
      <c r="I23" s="11">
        <f t="shared" si="4"/>
        <v>5.9863197046557568</v>
      </c>
      <c r="J23" s="8">
        <v>5.9166299999999998E-2</v>
      </c>
      <c r="K23" s="8">
        <f t="shared" si="5"/>
        <v>5.9166299999999996</v>
      </c>
    </row>
    <row r="24" spans="1:11">
      <c r="A24" s="1" t="s">
        <v>18</v>
      </c>
      <c r="B24" s="5">
        <v>58414054</v>
      </c>
      <c r="C24" s="5">
        <f t="shared" si="1"/>
        <v>4.239021562043285</v>
      </c>
      <c r="D24" s="4">
        <v>27597398</v>
      </c>
      <c r="E24" s="4">
        <f t="shared" si="2"/>
        <v>4.120644354008113</v>
      </c>
      <c r="F24" s="12">
        <v>116826228</v>
      </c>
      <c r="G24" s="12">
        <f t="shared" si="3"/>
        <v>4.2389531446070041</v>
      </c>
      <c r="H24" s="11">
        <v>55188821</v>
      </c>
      <c r="I24" s="11">
        <f t="shared" si="4"/>
        <v>4.1202053783873236</v>
      </c>
      <c r="J24" s="8">
        <v>3.69646E-2</v>
      </c>
      <c r="K24" s="8">
        <f t="shared" si="5"/>
        <v>3.6964600000000001</v>
      </c>
    </row>
    <row r="25" spans="1:11">
      <c r="A25" s="1" t="s">
        <v>19</v>
      </c>
      <c r="B25" s="5">
        <v>71245718</v>
      </c>
      <c r="C25" s="5">
        <f t="shared" si="1"/>
        <v>5.1701964531558682</v>
      </c>
      <c r="D25" s="4">
        <v>33812082</v>
      </c>
      <c r="E25" s="4">
        <f t="shared" si="2"/>
        <v>5.0485761299148324</v>
      </c>
      <c r="F25" s="12">
        <v>142505136</v>
      </c>
      <c r="G25" s="12">
        <f t="shared" si="3"/>
        <v>5.1706932998799626</v>
      </c>
      <c r="H25" s="11">
        <v>67639108</v>
      </c>
      <c r="I25" s="11">
        <f t="shared" si="4"/>
        <v>5.0497004922594932</v>
      </c>
      <c r="J25" s="8">
        <v>3.69646E-2</v>
      </c>
      <c r="K25" s="8">
        <f t="shared" si="5"/>
        <v>3.6964600000000001</v>
      </c>
    </row>
    <row r="26" spans="1:11">
      <c r="A26" s="1" t="s">
        <v>20</v>
      </c>
      <c r="B26" s="5">
        <v>69474772</v>
      </c>
      <c r="C26" s="5">
        <f t="shared" si="1"/>
        <v>5.0416815194172457</v>
      </c>
      <c r="D26" s="4">
        <v>33322503</v>
      </c>
      <c r="E26" s="4">
        <f t="shared" si="2"/>
        <v>4.9754757259495408</v>
      </c>
      <c r="F26" s="12">
        <v>138951699</v>
      </c>
      <c r="G26" s="12">
        <f t="shared" si="3"/>
        <v>5.0417594705234849</v>
      </c>
      <c r="H26" s="11">
        <v>66643967</v>
      </c>
      <c r="I26" s="11">
        <f t="shared" si="4"/>
        <v>4.9754067272150513</v>
      </c>
      <c r="J26" s="8">
        <v>5.9166299999999998E-2</v>
      </c>
      <c r="K26" s="8">
        <f t="shared" si="5"/>
        <v>5.9166299999999996</v>
      </c>
    </row>
    <row r="27" spans="1:11">
      <c r="A27" s="1" t="s">
        <v>21</v>
      </c>
      <c r="B27" s="5">
        <v>91069812</v>
      </c>
      <c r="C27" s="5">
        <f t="shared" si="1"/>
        <v>6.6088016544653501</v>
      </c>
      <c r="D27" s="4">
        <v>45987432</v>
      </c>
      <c r="E27" s="4">
        <f t="shared" si="2"/>
        <v>6.8665115467092956</v>
      </c>
      <c r="F27" s="12">
        <v>182139880</v>
      </c>
      <c r="G27" s="12">
        <f t="shared" si="3"/>
        <v>6.6088106267056954</v>
      </c>
      <c r="H27" s="11">
        <v>91979549</v>
      </c>
      <c r="I27" s="11">
        <f t="shared" si="4"/>
        <v>6.8668731388815205</v>
      </c>
      <c r="J27" s="8">
        <v>9.4702700000000001E-2</v>
      </c>
      <c r="K27" s="8">
        <f t="shared" si="5"/>
        <v>9.4702699999999993</v>
      </c>
    </row>
    <row r="28" spans="1:11">
      <c r="A28" s="1" t="s">
        <v>22</v>
      </c>
      <c r="B28" s="5">
        <v>81706684</v>
      </c>
      <c r="C28" s="5">
        <f t="shared" si="1"/>
        <v>5.9293332943311396</v>
      </c>
      <c r="D28" s="4">
        <v>40083283</v>
      </c>
      <c r="E28" s="4">
        <f t="shared" si="2"/>
        <v>5.9849466164911407</v>
      </c>
      <c r="F28" s="12">
        <v>163408648</v>
      </c>
      <c r="G28" s="12">
        <f t="shared" si="3"/>
        <v>5.9291617486407171</v>
      </c>
      <c r="H28" s="11">
        <v>80165113</v>
      </c>
      <c r="I28" s="11">
        <f t="shared" si="4"/>
        <v>5.9848484485948257</v>
      </c>
      <c r="J28" s="8">
        <v>5.9166299999999998E-2</v>
      </c>
      <c r="K28" s="8">
        <f t="shared" si="5"/>
        <v>5.9166299999999996</v>
      </c>
    </row>
    <row r="29" spans="1:11">
      <c r="A29" s="1" t="s">
        <v>23</v>
      </c>
      <c r="B29" s="5">
        <v>100063081</v>
      </c>
      <c r="C29" s="5">
        <f t="shared" si="1"/>
        <v>7.2614298936260058</v>
      </c>
      <c r="D29" s="4">
        <v>47752997</v>
      </c>
      <c r="E29" s="4">
        <f t="shared" si="2"/>
        <v>7.1301329739498032</v>
      </c>
      <c r="F29" s="12">
        <v>200104575</v>
      </c>
      <c r="G29" s="12">
        <f t="shared" si="3"/>
        <v>7.260646277533656</v>
      </c>
      <c r="H29" s="11">
        <v>95494534</v>
      </c>
      <c r="I29" s="11">
        <f t="shared" si="4"/>
        <v>7.1292896906312082</v>
      </c>
      <c r="J29" s="8">
        <v>5.9166299999999998E-2</v>
      </c>
      <c r="K29" s="8">
        <f t="shared" si="5"/>
        <v>5.9166299999999996</v>
      </c>
    </row>
    <row r="30" spans="1:11">
      <c r="A30" s="1" t="s">
        <v>24</v>
      </c>
      <c r="B30" s="5">
        <v>135749959</v>
      </c>
      <c r="C30" s="5">
        <f t="shared" si="1"/>
        <v>9.8511738844130186</v>
      </c>
      <c r="D30" s="4">
        <v>66448626</v>
      </c>
      <c r="E30" s="4">
        <f t="shared" si="2"/>
        <v>9.9216294071816726</v>
      </c>
      <c r="F30" s="12">
        <v>271487646</v>
      </c>
      <c r="G30" s="12">
        <f t="shared" si="3"/>
        <v>9.8507281321592721</v>
      </c>
      <c r="H30" s="11">
        <v>132886621</v>
      </c>
      <c r="I30" s="11">
        <f t="shared" si="4"/>
        <v>9.9208528219857754</v>
      </c>
      <c r="J30" s="8">
        <v>9.4702700000000001E-2</v>
      </c>
      <c r="K30" s="8">
        <f t="shared" si="5"/>
        <v>9.4702699999999993</v>
      </c>
    </row>
    <row r="31" spans="1:11">
      <c r="A31" s="1" t="s">
        <v>5</v>
      </c>
      <c r="B31" s="5">
        <f>SUM(B15:B30)</f>
        <v>1378007947</v>
      </c>
      <c r="C31" s="5"/>
      <c r="D31" s="4">
        <f>SUM(D15:D30)</f>
        <v>669735013</v>
      </c>
      <c r="E31" s="4"/>
      <c r="F31" s="12">
        <f>SUM(F15:F30)</f>
        <v>2756016026</v>
      </c>
      <c r="G31" s="12"/>
      <c r="H31" s="11">
        <f>SUM(H15:H30)</f>
        <v>1339467719</v>
      </c>
      <c r="I31" s="11"/>
      <c r="J31" s="7"/>
      <c r="K31" s="7"/>
    </row>
    <row r="33" spans="9:10">
      <c r="I33">
        <v>0</v>
      </c>
      <c r="J33" s="7">
        <v>0</v>
      </c>
    </row>
    <row r="34" spans="9:10">
      <c r="I34">
        <v>12</v>
      </c>
      <c r="J34" s="7">
        <v>12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Sahakyan</dc:creator>
  <cp:lastModifiedBy>Aleksandr Sahakyan</cp:lastModifiedBy>
  <cp:lastPrinted>2014-12-17T12:10:11Z</cp:lastPrinted>
  <dcterms:created xsi:type="dcterms:W3CDTF">2014-12-17T10:46:48Z</dcterms:created>
  <dcterms:modified xsi:type="dcterms:W3CDTF">2015-07-07T13:12:47Z</dcterms:modified>
</cp:coreProperties>
</file>