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SUS\Documents\Data Base\Zobaliazh\debt_collection\Chips_Report\Excel_report\"/>
    </mc:Choice>
  </mc:AlternateContent>
  <xr:revisionPtr revIDLastSave="0" documentId="13_ncr:1_{45F30538-92F7-4FA7-968D-74D1B89E837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Q3" i="2" s="1"/>
  <c r="R3" i="2" s="1"/>
  <c r="P9" i="2"/>
  <c r="G3" i="2"/>
  <c r="G4" i="2"/>
  <c r="G5" i="2"/>
  <c r="G6" i="2"/>
  <c r="G7" i="2"/>
  <c r="G8" i="2"/>
  <c r="G9" i="2"/>
  <c r="G10" i="2"/>
  <c r="G11" i="2"/>
  <c r="G12" i="2"/>
  <c r="H6" i="2"/>
  <c r="I6" i="2"/>
  <c r="O6" i="2"/>
  <c r="Q6" i="2" s="1"/>
  <c r="R6" i="2" s="1"/>
  <c r="O4" i="2"/>
  <c r="Q4" i="2" s="1"/>
  <c r="R4" i="2" s="1"/>
  <c r="O5" i="2"/>
  <c r="Q5" i="2" s="1"/>
  <c r="R5" i="2" s="1"/>
  <c r="O7" i="2"/>
  <c r="Q7" i="2" s="1"/>
  <c r="R7" i="2" s="1"/>
  <c r="O8" i="2"/>
  <c r="Q8" i="2" s="1"/>
  <c r="R8" i="2" s="1"/>
  <c r="O9" i="2"/>
  <c r="Q9" i="2" s="1"/>
  <c r="R9" i="2" s="1"/>
  <c r="O10" i="2"/>
  <c r="Q10" i="2" s="1"/>
  <c r="R10" i="2" s="1"/>
  <c r="O11" i="2"/>
  <c r="Q11" i="2" s="1"/>
  <c r="R11" i="2" s="1"/>
  <c r="O12" i="2"/>
  <c r="Q12" i="2" s="1"/>
  <c r="R12" i="2" s="1"/>
  <c r="H9" i="2"/>
  <c r="I9" i="2"/>
  <c r="F13" i="2"/>
  <c r="E13" i="2"/>
  <c r="I12" i="2"/>
  <c r="H12" i="2"/>
  <c r="I11" i="2"/>
  <c r="H11" i="2"/>
  <c r="I10" i="2"/>
  <c r="H10" i="2"/>
  <c r="I8" i="2"/>
  <c r="H8" i="2"/>
  <c r="I7" i="2"/>
  <c r="H7" i="2"/>
  <c r="I5" i="2"/>
  <c r="H5" i="2"/>
  <c r="I4" i="2"/>
  <c r="H4" i="2"/>
  <c r="I3" i="2"/>
  <c r="H3" i="2"/>
  <c r="E8" i="1"/>
  <c r="D8" i="1"/>
  <c r="J4" i="2" l="1"/>
  <c r="J6" i="2"/>
  <c r="L6" i="2"/>
  <c r="M6" i="2" s="1"/>
  <c r="K6" i="2" s="1"/>
  <c r="J12" i="2"/>
  <c r="J5" i="2"/>
  <c r="L11" i="2"/>
  <c r="M11" i="2" s="1"/>
  <c r="K11" i="2" s="1"/>
  <c r="L3" i="2"/>
  <c r="M3" i="2" s="1"/>
  <c r="K3" i="2" s="1"/>
  <c r="L8" i="2"/>
  <c r="M8" i="2" s="1"/>
  <c r="K8" i="2" s="1"/>
  <c r="J9" i="2"/>
  <c r="L4" i="2"/>
  <c r="M4" i="2" s="1"/>
  <c r="K4" i="2" s="1"/>
  <c r="L9" i="2"/>
  <c r="M9" i="2" s="1"/>
  <c r="K9" i="2" s="1"/>
  <c r="J7" i="2"/>
  <c r="L10" i="2"/>
  <c r="M10" i="2" s="1"/>
  <c r="K10" i="2" s="1"/>
  <c r="L5" i="2"/>
  <c r="M5" i="2" s="1"/>
  <c r="K5" i="2" s="1"/>
  <c r="L7" i="2"/>
  <c r="M7" i="2" s="1"/>
  <c r="K7" i="2" s="1"/>
  <c r="L12" i="2"/>
  <c r="M12" i="2" s="1"/>
  <c r="K12" i="2" s="1"/>
  <c r="J3" i="2"/>
  <c r="J11" i="2"/>
  <c r="J10" i="2"/>
  <c r="J8" i="2"/>
  <c r="N11" i="2" l="1"/>
  <c r="N3" i="2"/>
  <c r="N6" i="2"/>
  <c r="N10" i="2"/>
  <c r="N12" i="2"/>
  <c r="N8" i="2"/>
  <c r="N4" i="2"/>
  <c r="N9" i="2"/>
  <c r="N5" i="2"/>
  <c r="N7" i="2"/>
  <c r="G3" i="1" l="1"/>
  <c r="G4" i="1"/>
  <c r="G5" i="1"/>
  <c r="G6" i="1"/>
  <c r="G7" i="1"/>
  <c r="F3" i="1"/>
  <c r="F4" i="1"/>
  <c r="F5" i="1"/>
  <c r="F6" i="1"/>
  <c r="F7" i="1"/>
  <c r="G8" i="1" l="1"/>
  <c r="F8" i="1"/>
  <c r="J3" i="1"/>
  <c r="K3" i="1" s="1"/>
  <c r="I3" i="1" s="1"/>
  <c r="J4" i="1"/>
  <c r="K4" i="1" s="1"/>
  <c r="I4" i="1" s="1"/>
  <c r="H5" i="1"/>
  <c r="H6" i="1"/>
  <c r="H3" i="1"/>
  <c r="J7" i="1"/>
  <c r="K7" i="1" s="1"/>
  <c r="I7" i="1" s="1"/>
  <c r="J6" i="1"/>
  <c r="K6" i="1" s="1"/>
  <c r="I6" i="1" s="1"/>
  <c r="J5" i="1"/>
  <c r="K5" i="1" s="1"/>
  <c r="I5" i="1" s="1"/>
  <c r="H7" i="1"/>
  <c r="H4" i="1"/>
  <c r="H8" i="1" l="1"/>
  <c r="L4" i="1"/>
  <c r="L7" i="1"/>
  <c r="L3" i="1"/>
  <c r="L6" i="1"/>
  <c r="L5" i="1"/>
  <c r="L8" i="1" l="1"/>
  <c r="J8" i="1"/>
  <c r="I8" i="1"/>
  <c r="K8" i="1"/>
</calcChain>
</file>

<file path=xl/sharedStrings.xml><?xml version="1.0" encoding="utf-8"?>
<sst xmlns="http://schemas.openxmlformats.org/spreadsheetml/2006/main" count="47" uniqueCount="24">
  <si>
    <t>بستانکار</t>
  </si>
  <si>
    <t>تاریخ</t>
  </si>
  <si>
    <t>مانده در خط</t>
  </si>
  <si>
    <t>عنوان</t>
  </si>
  <si>
    <t>Total</t>
  </si>
  <si>
    <t>مانده بدهکار</t>
  </si>
  <si>
    <t>مانده بستانکار</t>
  </si>
  <si>
    <t>بدهکار</t>
  </si>
  <si>
    <t>مانده در خط تسویه نشده</t>
  </si>
  <si>
    <t>مانده در خط تسویه شده</t>
  </si>
  <si>
    <t>مقدار</t>
  </si>
  <si>
    <t>سفارش تسویه شده</t>
  </si>
  <si>
    <t>سفارش تسویه نشده</t>
  </si>
  <si>
    <t>اصلاح بستانکار</t>
  </si>
  <si>
    <t>اصلاح بدهکار</t>
  </si>
  <si>
    <t>O</t>
  </si>
  <si>
    <t>R</t>
  </si>
  <si>
    <t>S</t>
  </si>
  <si>
    <t>ردیف فاکتور فروش</t>
  </si>
  <si>
    <t>ردیف</t>
  </si>
  <si>
    <t>Column1</t>
  </si>
  <si>
    <t>Column2</t>
  </si>
  <si>
    <t>مشتری</t>
  </si>
  <si>
    <t>سهند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</si>
</sst>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4" formatCode="#,##0.00"/>
    </dxf>
    <dxf>
      <numFmt numFmtId="4" formatCode="#,##0.00"/>
      <alignment horizontal="center" vertical="center" textRotation="0" wrapText="1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6957A6-A948-437E-A2B3-15CBA7677F59}" name="Table13" displayName="Table13" ref="B2:S13" totalsRowCount="1" headerRowDxfId="61" dataDxfId="60" totalsRowDxfId="59">
  <tableColumns count="18">
    <tableColumn id="1" xr3:uid="{EE76EDFE-4162-419B-9EC1-AC58D669BEE6}" name="ردیف" totalsRowLabel="Total" dataDxfId="58" totalsRowDxfId="38"/>
    <tableColumn id="11" xr3:uid="{BD9FDE88-AF5E-46AE-B04D-88678A76DBD1}" name="تاریخ" dataDxfId="57" totalsRowDxfId="37"/>
    <tableColumn id="2" xr3:uid="{0BAF3D20-67D2-45AD-AF69-AF883FFA3ECC}" name="عنوان" dataDxfId="56" totalsRowDxfId="36"/>
    <tableColumn id="3" xr3:uid="{DF665A65-5920-4AA9-A572-9B25020F95AE}" name="بدهکار" totalsRowFunction="sum" dataDxfId="55" totalsRowDxfId="35"/>
    <tableColumn id="4" xr3:uid="{73520075-0FCA-4E5D-9E43-3CF360CA33EE}" name="بستانکار" totalsRowFunction="sum" dataDxfId="54" totalsRowDxfId="34"/>
    <tableColumn id="17" xr3:uid="{AFFCE458-2DFF-4693-9B9D-6F5FE2712912}" name="مقدار" dataDxfId="53" totalsRowDxfId="33">
      <calculatedColumnFormula>-Table13[[#This Row],[بدهکار]]+Table13[[#This Row],[بستانکار]]</calculatedColumnFormula>
    </tableColumn>
    <tableColumn id="5" xr3:uid="{9AFB687E-EE5F-4967-B6F4-6DB7188C702D}" name="مانده بدهکار" dataDxfId="52" totalsRowDxfId="32">
      <calculatedColumnFormula>SUM(INDEX(Table13[بدهکار],1):Table13[[#This Row],[بدهکار]])</calculatedColumnFormula>
    </tableColumn>
    <tableColumn id="6" xr3:uid="{A1711F96-F127-486E-BBC1-B90459CA1F27}" name="مانده بستانکار" dataDxfId="51" totalsRowDxfId="31">
      <calculatedColumnFormula>SUM(INDEX(Table13[بستانکار],1):Table13[[#This Row],[بستانکار]])</calculatedColumnFormula>
    </tableColumn>
    <tableColumn id="7" xr3:uid="{625111F2-BB12-4195-9355-407755430EE2}" name="مانده در خط" dataDxfId="50" totalsRowDxfId="30">
      <calculatedColumnFormula>Table13[[#This Row],[مانده بدهکار]]-Table13[[#This Row],[مانده بستانکار]]</calculatedColumnFormula>
    </tableColumn>
    <tableColumn id="14" xr3:uid="{25634109-9737-43A3-B261-4A49A003D3B3}" name="سفارش تسویه نشده" dataDxfId="49" totalsRowDxfId="29">
      <calculatedColumnFormula>Table13[[#This Row],[بدهکار]]-Table13[[#This Row],[سفارش تسویه شده]]</calculatedColumnFormula>
    </tableColumn>
    <tableColumn id="8" xr3:uid="{6E436441-C1EE-4BDA-A723-529A1D4B26F8}" name="مانده در خط تسویه نشده" dataDxfId="48" totalsRowDxfId="28">
      <calculatedColumnFormula>IF(Table13[[#This Row],[مانده بدهکار]]&gt;Table13[[#Totals],[بستانکار]],Table13[[#This Row],[مانده بدهکار]]-Table13[[#Totals],[بستانکار]],0)</calculatedColumnFormula>
    </tableColumn>
    <tableColumn id="12" xr3:uid="{612631C0-8803-4EF0-907E-FFC7BC88F987}" name="سفارش تسویه شده" dataDxfId="47" totalsRowDxfId="27">
      <calculatedColumnFormula>IF(Table13[[#This Row],[بدهکار]]-Table13[[#This Row],[مانده در خط تسویه نشده]]&gt;0,Table13[[#This Row],[بدهکار]]-Table13[[#This Row],[مانده در خط تسویه نشده]],0)</calculatedColumnFormula>
    </tableColumn>
    <tableColumn id="9" xr3:uid="{ABF03D55-C9B2-4373-84B7-12CB061FF0B3}" name="مانده در خط تسویه شده" dataDxfId="46" totalsRowDxfId="26">
      <calculatedColumnFormula>Table13[[#This Row],[مانده در خط]]-Table13[[#This Row],[مانده در خط تسویه نشده]]</calculatedColumnFormula>
    </tableColumn>
    <tableColumn id="15" xr3:uid="{BE72A40B-F239-4830-89FA-A2B998192ACF}" name="اصلاح بدهکار" dataDxfId="45" totalsRowDxfId="25">
      <calculatedColumnFormula>IF(Table13[[#This Row],[عنوان]]="s",Table13[[#This Row],[بدهکار]],0)</calculatedColumnFormula>
    </tableColumn>
    <tableColumn id="16" xr3:uid="{C0A82153-DF22-44EF-AEF4-80EFCE69B052}" name="اصلاح بستانکار" dataDxfId="44" totalsRowDxfId="24"/>
    <tableColumn id="10" xr3:uid="{19F4BDA4-FFDB-4ACA-8F7A-88FEB65CF42E}" name="ردیف فاکتور فروش" dataDxfId="43" totalsRowDxfId="23">
      <calculatedColumnFormula>IF(Table13[[#This Row],[اصلاح بدهکار]]=0,0,Table13[[#This Row],[ردیف]])</calculatedColumnFormula>
    </tableColumn>
    <tableColumn id="13" xr3:uid="{0AD8632C-1606-4C24-B7C0-10D6EEE60503}" name="Column1" dataDxfId="42" totalsRowDxfId="22">
      <calculatedColumnFormula>IF(Table13[[#This Row],[ردیف فاکتور فروش]]&gt;0,Table13[[#This Row],[ردیف فاکتور فروش]]+7,0)</calculatedColumnFormula>
    </tableColumn>
    <tableColumn id="18" xr3:uid="{BC907C27-1D5C-4F94-92B3-1C453B9B3442}" name="Column2" dataDxfId="41" totalsRow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3AF52-71FB-407D-B900-018B2ECFF4F3}" name="Table1" displayName="Table1" ref="B2:M8" totalsRowCount="1" headerRowDxfId="40" dataDxfId="39">
  <autoFilter ref="B2:M7" xr:uid="{9423AF52-71FB-407D-B900-018B2ECFF4F3}"/>
  <tableColumns count="12">
    <tableColumn id="1" xr3:uid="{ED6F17C1-6958-4B74-B4D4-0C45CD695695}" name="تاریخ" totalsRowLabel="Total" dataDxfId="20"/>
    <tableColumn id="2" xr3:uid="{32A68AFA-830D-41C9-B97E-6D001CE6151D}" name="مشتری" dataDxfId="19"/>
    <tableColumn id="3" xr3:uid="{E32AF4ED-2B0C-4524-9374-9C33565173A2}" name="بدهکار" totalsRowFunction="sum" dataDxfId="18" totalsRowDxfId="8"/>
    <tableColumn id="4" xr3:uid="{1132C648-15E4-411A-A222-FE545B6D90C3}" name="بستانکار" totalsRowFunction="sum" dataDxfId="17" totalsRowDxfId="7"/>
    <tableColumn id="5" xr3:uid="{D4DDC53B-ABB8-4191-9F3A-531B38D9A418}" name="مانده بدهکار" totalsRowFunction="sum" dataDxfId="16" totalsRowDxfId="6">
      <calculatedColumnFormula>SUM(INDEX(Table1[بدهکار],1):Table1[[#This Row],[بدهکار]])</calculatedColumnFormula>
    </tableColumn>
    <tableColumn id="6" xr3:uid="{C36F0E09-9644-4D27-8F89-5B70B6D9D62D}" name="مانده بستانکار" totalsRowFunction="sum" dataDxfId="15" totalsRowDxfId="5">
      <calculatedColumnFormula>SUM(INDEX(Table1[بستانکار],1):Table1[[#This Row],[بستانکار]])</calculatedColumnFormula>
    </tableColumn>
    <tableColumn id="7" xr3:uid="{025E4B44-AD3F-4F81-9E56-A3ABD4260412}" name="مانده در خط" totalsRowFunction="sum" dataDxfId="14" totalsRowDxfId="4">
      <calculatedColumnFormula>Table1[[#This Row],[مانده بدهکار]]-Table1[[#This Row],[مانده بستانکار]]</calculatedColumnFormula>
    </tableColumn>
    <tableColumn id="14" xr3:uid="{EB9C9F1B-36F1-4F34-86D1-401913F75211}" name="سفارش تسویه نشده" totalsRowFunction="sum" dataDxfId="13" totalsRowDxfId="3">
      <calculatedColumnFormula>Table1[[#This Row],[بدهکار]]-Table1[[#This Row],[سفارش تسویه شده]]</calculatedColumnFormula>
    </tableColumn>
    <tableColumn id="8" xr3:uid="{27C602E4-DC22-4FF4-B26F-1662A9CA2FD9}" name="مانده در خط تسویه نشده" totalsRowFunction="sum" dataDxfId="12" totalsRowDxfId="2">
      <calculatedColumnFormula>IF(Table1[[#This Row],[مانده بدهکار]]&gt;Table1[[#Totals],[بستانکار]],Table1[[#This Row],[مانده بدهکار]]-Table1[[#Totals],[بستانکار]],0)</calculatedColumnFormula>
    </tableColumn>
    <tableColumn id="12" xr3:uid="{0ABC7000-F0C0-421D-BC20-3E9F4E577C88}" name="سفارش تسویه شده" totalsRowFunction="sum" dataDxfId="11" totalsRowDxfId="1">
      <calculatedColumnFormula>IF(Table1[[#This Row],[بدهکار]]-Table1[[#This Row],[مانده در خط تسویه نشده]]&gt;0,Table1[[#This Row],[بدهکار]]-Table1[[#This Row],[مانده در خط تسویه نشده]],0)</calculatedColumnFormula>
    </tableColumn>
    <tableColumn id="9" xr3:uid="{0AF19865-941C-4749-BDF3-E7E67C0AC584}" name="مانده در خط تسویه شده" totalsRowFunction="sum" dataDxfId="10" totalsRowDxfId="0">
      <calculatedColumnFormula>Table1[[#This Row],[مانده در خط]]-Table1[[#This Row],[مانده در خط تسویه نشده]]</calculatedColumnFormula>
    </tableColumn>
    <tableColumn id="10" xr3:uid="{776C90B7-3290-41ED-AE48-0D23DD40607C}" name="Column1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34DB-F479-43C2-9DD6-E3D6A773A9B1}">
  <dimension ref="B2:S13"/>
  <sheetViews>
    <sheetView rightToLeft="1" topLeftCell="B1" workbookViewId="0">
      <selection activeCell="O4" sqref="O4"/>
    </sheetView>
  </sheetViews>
  <sheetFormatPr defaultRowHeight="14.5" x14ac:dyDescent="0.35"/>
  <cols>
    <col min="1" max="3" width="8.7265625" style="6"/>
    <col min="4" max="5" width="8.7265625" style="6" customWidth="1"/>
    <col min="6" max="6" width="8.7265625" style="6"/>
    <col min="7" max="7" width="9.453125" style="6" bestFit="1" customWidth="1"/>
    <col min="8" max="14" width="8.7265625" style="6" customWidth="1"/>
    <col min="15" max="15" width="8.7265625" style="6"/>
    <col min="16" max="16" width="9.453125" style="6" bestFit="1" customWidth="1"/>
    <col min="17" max="16384" width="8.7265625" style="6"/>
  </cols>
  <sheetData>
    <row r="2" spans="2:19" s="5" customFormat="1" ht="43.5" x14ac:dyDescent="0.35">
      <c r="B2" s="5" t="s">
        <v>19</v>
      </c>
      <c r="C2" s="5" t="s">
        <v>1</v>
      </c>
      <c r="D2" s="5" t="s">
        <v>3</v>
      </c>
      <c r="E2" s="5" t="s">
        <v>7</v>
      </c>
      <c r="F2" s="5" t="s">
        <v>0</v>
      </c>
      <c r="G2" s="5" t="s">
        <v>10</v>
      </c>
      <c r="H2" s="5" t="s">
        <v>5</v>
      </c>
      <c r="I2" s="5" t="s">
        <v>6</v>
      </c>
      <c r="J2" s="5" t="s">
        <v>2</v>
      </c>
      <c r="K2" s="5" t="s">
        <v>12</v>
      </c>
      <c r="L2" s="5" t="s">
        <v>8</v>
      </c>
      <c r="M2" s="5" t="s">
        <v>11</v>
      </c>
      <c r="N2" s="5" t="s">
        <v>9</v>
      </c>
      <c r="O2" s="5" t="s">
        <v>14</v>
      </c>
      <c r="P2" s="5" t="s">
        <v>13</v>
      </c>
      <c r="Q2" s="5" t="s">
        <v>18</v>
      </c>
      <c r="R2" s="5" t="s">
        <v>20</v>
      </c>
      <c r="S2" s="5" t="s">
        <v>21</v>
      </c>
    </row>
    <row r="3" spans="2:19" x14ac:dyDescent="0.35">
      <c r="B3" s="6">
        <v>1</v>
      </c>
      <c r="C3" s="6">
        <v>1</v>
      </c>
      <c r="D3" s="6" t="s">
        <v>15</v>
      </c>
      <c r="E3" s="6">
        <v>1000</v>
      </c>
      <c r="G3" s="6">
        <f>-Table13[[#This Row],[بدهکار]]+Table13[[#This Row],[بستانکار]]</f>
        <v>-1000</v>
      </c>
      <c r="H3" s="6">
        <f>SUM(INDEX(Table13[بدهکار],1):Table13[[#This Row],[بدهکار]])</f>
        <v>1000</v>
      </c>
      <c r="I3" s="6">
        <f>SUM(INDEX(Table13[بستانکار],1):Table13[[#This Row],[بستانکار]])</f>
        <v>0</v>
      </c>
      <c r="J3" s="6">
        <f>Table13[[#This Row],[مانده بدهکار]]-Table13[[#This Row],[مانده بستانکار]]</f>
        <v>1000</v>
      </c>
      <c r="K3" s="6">
        <f>Table13[[#This Row],[بدهکار]]-Table13[[#This Row],[سفارش تسویه شده]]</f>
        <v>0</v>
      </c>
      <c r="L3" s="6">
        <f>IF(Table13[[#This Row],[مانده بدهکار]]&gt;Table13[[#Totals],[بستانکار]],Table13[[#This Row],[مانده بدهکار]]-Table13[[#Totals],[بستانکار]],0)</f>
        <v>0</v>
      </c>
      <c r="M3" s="6">
        <f>IF(Table13[[#This Row],[بدهکار]]-Table13[[#This Row],[مانده در خط تسویه نشده]]&gt;0,Table13[[#This Row],[بدهکار]]-Table13[[#This Row],[مانده در خط تسویه نشده]],0)</f>
        <v>1000</v>
      </c>
      <c r="N3" s="6">
        <f>Table13[[#This Row],[مانده در خط]]-Table13[[#This Row],[مانده در خط تسویه نشده]]</f>
        <v>1000</v>
      </c>
      <c r="O3" s="6">
        <f>IF(Table13[[#This Row],[عنوان]]="s",Table13[[#This Row],[بدهکار]],0)</f>
        <v>0</v>
      </c>
      <c r="Q3" s="6">
        <f>IF(Table13[[#This Row],[اصلاح بدهکار]]=0,0,Table13[[#This Row],[ردیف]])</f>
        <v>0</v>
      </c>
      <c r="R3" s="6">
        <f>IF(Table13[[#This Row],[ردیف فاکتور فروش]]&gt;0,Table13[[#This Row],[ردیف فاکتور فروش]]+7,0)</f>
        <v>0</v>
      </c>
    </row>
    <row r="4" spans="2:19" x14ac:dyDescent="0.35">
      <c r="B4" s="6">
        <v>2</v>
      </c>
      <c r="C4" s="6">
        <v>2</v>
      </c>
      <c r="D4" s="6" t="s">
        <v>15</v>
      </c>
      <c r="E4" s="6">
        <v>2000</v>
      </c>
      <c r="G4" s="6">
        <f>-Table13[[#This Row],[بدهکار]]+Table13[[#This Row],[بستانکار]]</f>
        <v>-2000</v>
      </c>
      <c r="H4" s="6">
        <f>SUM(INDEX(Table13[بدهکار],1):Table13[[#This Row],[بدهکار]])</f>
        <v>3000</v>
      </c>
      <c r="I4" s="6">
        <f>SUM(INDEX(Table13[بستانکار],1):Table13[[#This Row],[بستانکار]])</f>
        <v>0</v>
      </c>
      <c r="J4" s="6">
        <f>Table13[[#This Row],[مانده بدهکار]]-Table13[[#This Row],[مانده بستانکار]]</f>
        <v>3000</v>
      </c>
      <c r="K4" s="6">
        <f>Table13[[#This Row],[بدهکار]]-Table13[[#This Row],[سفارش تسویه شده]]</f>
        <v>0</v>
      </c>
      <c r="L4" s="6">
        <f>IF(Table13[[#This Row],[مانده بدهکار]]&gt;Table13[[#Totals],[بستانکار]],Table13[[#This Row],[مانده بدهکار]]-Table13[[#Totals],[بستانکار]],0)</f>
        <v>0</v>
      </c>
      <c r="M4" s="6">
        <f>IF(Table13[[#This Row],[بدهکار]]-Table13[[#This Row],[مانده در خط تسویه نشده]]&gt;0,Table13[[#This Row],[بدهکار]]-Table13[[#This Row],[مانده در خط تسویه نشده]],0)</f>
        <v>2000</v>
      </c>
      <c r="N4" s="6">
        <f>Table13[[#This Row],[مانده در خط]]-Table13[[#This Row],[مانده در خط تسویه نشده]]</f>
        <v>3000</v>
      </c>
      <c r="O4" s="6">
        <f>IF(Table13[[#This Row],[عنوان]]="s",Table13[[#This Row],[بدهکار]],0)</f>
        <v>0</v>
      </c>
      <c r="Q4" s="6">
        <f>IF(Table13[[#This Row],[اصلاح بدهکار]]=0,0,Table13[[#This Row],[ردیف]])</f>
        <v>0</v>
      </c>
      <c r="R4" s="6">
        <f>IF(Table13[[#This Row],[ردیف فاکتور فروش]]&gt;0,Table13[[#This Row],[ردیف فاکتور فروش]]+7,0)</f>
        <v>0</v>
      </c>
    </row>
    <row r="5" spans="2:19" x14ac:dyDescent="0.35">
      <c r="B5" s="6">
        <v>3</v>
      </c>
      <c r="C5" s="6">
        <v>3</v>
      </c>
      <c r="D5" s="6" t="s">
        <v>16</v>
      </c>
      <c r="F5" s="6">
        <v>4000</v>
      </c>
      <c r="G5" s="6">
        <f>-Table13[[#This Row],[بدهکار]]+Table13[[#This Row],[بستانکار]]</f>
        <v>4000</v>
      </c>
      <c r="H5" s="6">
        <f>SUM(INDEX(Table13[بدهکار],1):Table13[[#This Row],[بدهکار]])</f>
        <v>3000</v>
      </c>
      <c r="I5" s="6">
        <f>SUM(INDEX(Table13[بستانکار],1):Table13[[#This Row],[بستانکار]])</f>
        <v>4000</v>
      </c>
      <c r="J5" s="6">
        <f>Table13[[#This Row],[مانده بدهکار]]-Table13[[#This Row],[مانده بستانکار]]</f>
        <v>-1000</v>
      </c>
      <c r="K5" s="6">
        <f>Table13[[#This Row],[بدهکار]]-Table13[[#This Row],[سفارش تسویه شده]]</f>
        <v>0</v>
      </c>
      <c r="L5" s="6">
        <f>IF(Table13[[#This Row],[مانده بدهکار]]&gt;Table13[[#Totals],[بستانکار]],Table13[[#This Row],[مانده بدهکار]]-Table13[[#Totals],[بستانکار]],0)</f>
        <v>0</v>
      </c>
      <c r="M5" s="6">
        <f>IF(Table13[[#This Row],[بدهکار]]-Table13[[#This Row],[مانده در خط تسویه نشده]]&gt;0,Table13[[#This Row],[بدهکار]]-Table13[[#This Row],[مانده در خط تسویه نشده]],0)</f>
        <v>0</v>
      </c>
      <c r="N5" s="6">
        <f>Table13[[#This Row],[مانده در خط]]-Table13[[#This Row],[مانده در خط تسویه نشده]]</f>
        <v>-1000</v>
      </c>
      <c r="O5" s="6">
        <f>IF(Table13[[#This Row],[عنوان]]="s",Table13[[#This Row],[بدهکار]],0)</f>
        <v>0</v>
      </c>
      <c r="P5" s="6">
        <v>3500</v>
      </c>
      <c r="Q5" s="6">
        <f>IF(Table13[[#This Row],[اصلاح بدهکار]]=0,0,Table13[[#This Row],[ردیف]])</f>
        <v>0</v>
      </c>
      <c r="R5" s="6">
        <f>IF(Table13[[#This Row],[ردیف فاکتور فروش]]&gt;0,Table13[[#This Row],[ردیف فاکتور فروش]]+7,0)</f>
        <v>0</v>
      </c>
    </row>
    <row r="6" spans="2:19" x14ac:dyDescent="0.35">
      <c r="B6" s="6">
        <v>4</v>
      </c>
      <c r="C6" s="6">
        <v>4</v>
      </c>
      <c r="D6" s="6" t="s">
        <v>15</v>
      </c>
      <c r="E6" s="6">
        <v>500</v>
      </c>
      <c r="G6" s="6">
        <f>-Table13[[#This Row],[بدهکار]]+Table13[[#This Row],[بستانکار]]</f>
        <v>-500</v>
      </c>
      <c r="H6" s="6">
        <f>SUM(INDEX(Table13[بدهکار],1):Table13[[#This Row],[بدهکار]])</f>
        <v>3500</v>
      </c>
      <c r="I6" s="6">
        <f>SUM(INDEX(Table13[بستانکار],1):Table13[[#This Row],[بستانکار]])</f>
        <v>4000</v>
      </c>
      <c r="J6" s="6">
        <f>Table13[[#This Row],[مانده بدهکار]]-Table13[[#This Row],[مانده بستانکار]]</f>
        <v>-500</v>
      </c>
      <c r="K6" s="6">
        <f>Table13[[#This Row],[بدهکار]]-Table13[[#This Row],[سفارش تسویه شده]]</f>
        <v>0</v>
      </c>
      <c r="L6" s="6">
        <f>IF(Table13[[#This Row],[مانده بدهکار]]&gt;Table13[[#Totals],[بستانکار]],Table13[[#This Row],[مانده بدهکار]]-Table13[[#Totals],[بستانکار]],0)</f>
        <v>0</v>
      </c>
      <c r="M6" s="6">
        <f>IF(Table13[[#This Row],[بدهکار]]-Table13[[#This Row],[مانده در خط تسویه نشده]]&gt;0,Table13[[#This Row],[بدهکار]]-Table13[[#This Row],[مانده در خط تسویه نشده]],0)</f>
        <v>500</v>
      </c>
      <c r="N6" s="6">
        <f>Table13[[#This Row],[مانده در خط]]-Table13[[#This Row],[مانده در خط تسویه نشده]]</f>
        <v>-500</v>
      </c>
      <c r="O6" s="6">
        <f>IF(Table13[[#This Row],[عنوان]]="s",Table13[[#This Row],[بدهکار]],0)</f>
        <v>0</v>
      </c>
      <c r="Q6" s="6">
        <f>IF(Table13[[#This Row],[اصلاح بدهکار]]=0,0,Table13[[#This Row],[ردیف]])</f>
        <v>0</v>
      </c>
      <c r="R6" s="6">
        <f>IF(Table13[[#This Row],[ردیف فاکتور فروش]]&gt;0,Table13[[#This Row],[ردیف فاکتور فروش]]+7,0)</f>
        <v>0</v>
      </c>
    </row>
    <row r="7" spans="2:19" x14ac:dyDescent="0.35">
      <c r="B7" s="6">
        <v>5</v>
      </c>
      <c r="C7" s="6">
        <v>5</v>
      </c>
      <c r="D7" s="6" t="s">
        <v>17</v>
      </c>
      <c r="E7" s="6">
        <v>10000</v>
      </c>
      <c r="G7" s="6">
        <f>-Table13[[#This Row],[بدهکار]]+Table13[[#This Row],[بستانکار]]</f>
        <v>-10000</v>
      </c>
      <c r="H7" s="6">
        <f>SUM(INDEX(Table13[بدهکار],1):Table13[[#This Row],[بدهکار]])</f>
        <v>13500</v>
      </c>
      <c r="I7" s="6">
        <f>SUM(INDEX(Table13[بستانکار],1):Table13[[#This Row],[بستانکار]])</f>
        <v>4000</v>
      </c>
      <c r="J7" s="6">
        <f>Table13[[#This Row],[مانده بدهکار]]-Table13[[#This Row],[مانده بستانکار]]</f>
        <v>9500</v>
      </c>
      <c r="K7" s="6">
        <f>Table13[[#This Row],[بدهکار]]-Table13[[#This Row],[سفارش تسویه شده]]</f>
        <v>0</v>
      </c>
      <c r="L7" s="6">
        <f>IF(Table13[[#This Row],[مانده بدهکار]]&gt;Table13[[#Totals],[بستانکار]],Table13[[#This Row],[مانده بدهکار]]-Table13[[#Totals],[بستانکار]],0)</f>
        <v>0</v>
      </c>
      <c r="M7" s="6">
        <f>IF(Table13[[#This Row],[بدهکار]]-Table13[[#This Row],[مانده در خط تسویه نشده]]&gt;0,Table13[[#This Row],[بدهکار]]-Table13[[#This Row],[مانده در خط تسویه نشده]],0)</f>
        <v>10000</v>
      </c>
      <c r="N7" s="6">
        <f>Table13[[#This Row],[مانده در خط]]-Table13[[#This Row],[مانده در خط تسویه نشده]]</f>
        <v>9500</v>
      </c>
      <c r="O7" s="6">
        <f>IF(Table13[[#This Row],[عنوان]]="s",Table13[[#This Row],[بدهکار]],0)</f>
        <v>10000</v>
      </c>
      <c r="Q7" s="6">
        <f>IF(Table13[[#This Row],[اصلاح بدهکار]]=0,0,Table13[[#This Row],[ردیف]])</f>
        <v>5</v>
      </c>
      <c r="R7" s="6">
        <f>IF(Table13[[#This Row],[ردیف فاکتور فروش]]&gt;0,Table13[[#This Row],[ردیف فاکتور فروش]]+7,0)</f>
        <v>12</v>
      </c>
    </row>
    <row r="8" spans="2:19" x14ac:dyDescent="0.35">
      <c r="B8" s="6">
        <v>6</v>
      </c>
      <c r="C8" s="6">
        <v>6</v>
      </c>
      <c r="D8" s="6" t="s">
        <v>16</v>
      </c>
      <c r="F8" s="6">
        <v>5000</v>
      </c>
      <c r="G8" s="6">
        <f>-Table13[[#This Row],[بدهکار]]+Table13[[#This Row],[بستانکار]]</f>
        <v>5000</v>
      </c>
      <c r="H8" s="6">
        <f>SUM(INDEX(Table13[بدهکار],1):Table13[[#This Row],[بدهکار]])</f>
        <v>13500</v>
      </c>
      <c r="I8" s="6">
        <f>SUM(INDEX(Table13[بستانکار],1):Table13[[#This Row],[بستانکار]])</f>
        <v>9000</v>
      </c>
      <c r="J8" s="6">
        <f>Table13[[#This Row],[مانده بدهکار]]-Table13[[#This Row],[مانده بستانکار]]</f>
        <v>4500</v>
      </c>
      <c r="K8" s="6">
        <f>Table13[[#This Row],[بدهکار]]-Table13[[#This Row],[سفارش تسویه شده]]</f>
        <v>0</v>
      </c>
      <c r="L8" s="6">
        <f>IF(Table13[[#This Row],[مانده بدهکار]]&gt;Table13[[#Totals],[بستانکار]],Table13[[#This Row],[مانده بدهکار]]-Table13[[#Totals],[بستانکار]],0)</f>
        <v>0</v>
      </c>
      <c r="M8" s="6">
        <f>IF(Table13[[#This Row],[بدهکار]]-Table13[[#This Row],[مانده در خط تسویه نشده]]&gt;0,Table13[[#This Row],[بدهکار]]-Table13[[#This Row],[مانده در خط تسویه نشده]],0)</f>
        <v>0</v>
      </c>
      <c r="N8" s="6">
        <f>Table13[[#This Row],[مانده در خط]]-Table13[[#This Row],[مانده در خط تسویه نشده]]</f>
        <v>4500</v>
      </c>
      <c r="O8" s="6">
        <f>IF(Table13[[#This Row],[عنوان]]="s",Table13[[#This Row],[بدهکار]],0)</f>
        <v>0</v>
      </c>
      <c r="Q8" s="6">
        <f>IF(Table13[[#This Row],[اصلاح بدهکار]]=0,0,Table13[[#This Row],[ردیف]])</f>
        <v>0</v>
      </c>
      <c r="R8" s="6">
        <f>IF(Table13[[#This Row],[ردیف فاکتور فروش]]&gt;0,Table13[[#This Row],[ردیف فاکتور فروش]]+7,0)</f>
        <v>0</v>
      </c>
    </row>
    <row r="9" spans="2:19" x14ac:dyDescent="0.35">
      <c r="B9" s="6">
        <v>7</v>
      </c>
      <c r="C9" s="6">
        <v>7</v>
      </c>
      <c r="D9" s="6" t="s">
        <v>16</v>
      </c>
      <c r="F9" s="6">
        <v>6000</v>
      </c>
      <c r="G9" s="6">
        <f>-Table13[[#This Row],[بدهکار]]+Table13[[#This Row],[بستانکار]]</f>
        <v>6000</v>
      </c>
      <c r="H9" s="6">
        <f>SUM(INDEX(Table13[بدهکار],1):Table13[[#This Row],[بدهکار]])</f>
        <v>13500</v>
      </c>
      <c r="I9" s="6">
        <f>SUM(INDEX(Table13[بستانکار],1):Table13[[#This Row],[بستانکار]])</f>
        <v>15000</v>
      </c>
      <c r="J9" s="6">
        <f>Table13[[#This Row],[مانده بدهکار]]-Table13[[#This Row],[مانده بستانکار]]</f>
        <v>-1500</v>
      </c>
      <c r="K9" s="6">
        <f>Table13[[#This Row],[بدهکار]]-Table13[[#This Row],[سفارش تسویه شده]]</f>
        <v>0</v>
      </c>
      <c r="L9" s="6">
        <f>IF(Table13[[#This Row],[مانده بدهکار]]&gt;Table13[[#Totals],[بستانکار]],Table13[[#This Row],[مانده بدهکار]]-Table13[[#Totals],[بستانکار]],0)</f>
        <v>0</v>
      </c>
      <c r="M9" s="6">
        <f>IF(Table13[[#This Row],[بدهکار]]-Table13[[#This Row],[مانده در خط تسویه نشده]]&gt;0,Table13[[#This Row],[بدهکار]]-Table13[[#This Row],[مانده در خط تسویه نشده]],0)</f>
        <v>0</v>
      </c>
      <c r="N9" s="6">
        <f>Table13[[#This Row],[مانده در خط]]-Table13[[#This Row],[مانده در خط تسویه نشده]]</f>
        <v>-1500</v>
      </c>
      <c r="O9" s="6">
        <f>IF(Table13[[#This Row],[عنوان]]="s",Table13[[#This Row],[بدهکار]],0)</f>
        <v>0</v>
      </c>
      <c r="P9" s="6">
        <f>Table13[[#This Row],[بستانکار]]-4500</f>
        <v>1500</v>
      </c>
      <c r="Q9" s="6">
        <f>IF(Table13[[#This Row],[اصلاح بدهکار]]=0,0,Table13[[#This Row],[ردیف]])</f>
        <v>0</v>
      </c>
      <c r="R9" s="6">
        <f>IF(Table13[[#This Row],[ردیف فاکتور فروش]]&gt;0,Table13[[#This Row],[ردیف فاکتور فروش]]+7,0)</f>
        <v>0</v>
      </c>
    </row>
    <row r="10" spans="2:19" x14ac:dyDescent="0.35">
      <c r="B10" s="6">
        <v>8</v>
      </c>
      <c r="C10" s="6">
        <v>8</v>
      </c>
      <c r="D10" s="6" t="s">
        <v>15</v>
      </c>
      <c r="E10" s="6">
        <v>1500</v>
      </c>
      <c r="G10" s="6">
        <f>-Table13[[#This Row],[بدهکار]]+Table13[[#This Row],[بستانکار]]</f>
        <v>-1500</v>
      </c>
      <c r="H10" s="6">
        <f>SUM(INDEX(Table13[بدهکار],1):Table13[[#This Row],[بدهکار]])</f>
        <v>15000</v>
      </c>
      <c r="I10" s="6">
        <f>SUM(INDEX(Table13[بستانکار],1):Table13[[#This Row],[بستانکار]])</f>
        <v>15000</v>
      </c>
      <c r="J10" s="6">
        <f>Table13[[#This Row],[مانده بدهکار]]-Table13[[#This Row],[مانده بستانکار]]</f>
        <v>0</v>
      </c>
      <c r="K10" s="6">
        <f>Table13[[#This Row],[بدهکار]]-Table13[[#This Row],[سفارش تسویه شده]]</f>
        <v>0</v>
      </c>
      <c r="L10" s="6">
        <f>IF(Table13[[#This Row],[مانده بدهکار]]&gt;Table13[[#Totals],[بستانکار]],Table13[[#This Row],[مانده بدهکار]]-Table13[[#Totals],[بستانکار]],0)</f>
        <v>0</v>
      </c>
      <c r="M10" s="6">
        <f>IF(Table13[[#This Row],[بدهکار]]-Table13[[#This Row],[مانده در خط تسویه نشده]]&gt;0,Table13[[#This Row],[بدهکار]]-Table13[[#This Row],[مانده در خط تسویه نشده]],0)</f>
        <v>1500</v>
      </c>
      <c r="N10" s="6">
        <f>Table13[[#This Row],[مانده در خط]]-Table13[[#This Row],[مانده در خط تسویه نشده]]</f>
        <v>0</v>
      </c>
      <c r="O10" s="6">
        <f>IF(Table13[[#This Row],[عنوان]]="s",Table13[[#This Row],[بدهکار]],0)</f>
        <v>0</v>
      </c>
      <c r="Q10" s="6">
        <f>IF(Table13[[#This Row],[اصلاح بدهکار]]=0,0,Table13[[#This Row],[ردیف]])</f>
        <v>0</v>
      </c>
      <c r="R10" s="6">
        <f>IF(Table13[[#This Row],[ردیف فاکتور فروش]]&gt;0,Table13[[#This Row],[ردیف فاکتور فروش]]+7,0)</f>
        <v>0</v>
      </c>
    </row>
    <row r="11" spans="2:19" x14ac:dyDescent="0.35">
      <c r="B11" s="6">
        <v>9</v>
      </c>
      <c r="C11" s="6">
        <v>9</v>
      </c>
      <c r="D11" s="6" t="s">
        <v>15</v>
      </c>
      <c r="E11" s="6">
        <v>1500</v>
      </c>
      <c r="G11" s="6">
        <f>-Table13[[#This Row],[بدهکار]]+Table13[[#This Row],[بستانکار]]</f>
        <v>-1500</v>
      </c>
      <c r="H11" s="6">
        <f>SUM(INDEX(Table13[بدهکار],1):Table13[[#This Row],[بدهکار]])</f>
        <v>16500</v>
      </c>
      <c r="I11" s="6">
        <f>SUM(INDEX(Table13[بستانکار],1):Table13[[#This Row],[بستانکار]])</f>
        <v>15000</v>
      </c>
      <c r="J11" s="6">
        <f>Table13[[#This Row],[مانده بدهکار]]-Table13[[#This Row],[مانده بستانکار]]</f>
        <v>1500</v>
      </c>
      <c r="K11" s="6">
        <f>Table13[[#This Row],[بدهکار]]-Table13[[#This Row],[سفارش تسویه شده]]</f>
        <v>1500</v>
      </c>
      <c r="L11" s="6">
        <f>IF(Table13[[#This Row],[مانده بدهکار]]&gt;Table13[[#Totals],[بستانکار]],Table13[[#This Row],[مانده بدهکار]]-Table13[[#Totals],[بستانکار]],0)</f>
        <v>1500</v>
      </c>
      <c r="M11" s="6">
        <f>IF(Table13[[#This Row],[بدهکار]]-Table13[[#This Row],[مانده در خط تسویه نشده]]&gt;0,Table13[[#This Row],[بدهکار]]-Table13[[#This Row],[مانده در خط تسویه نشده]],0)</f>
        <v>0</v>
      </c>
      <c r="N11" s="6">
        <f>Table13[[#This Row],[مانده در خط]]-Table13[[#This Row],[مانده در خط تسویه نشده]]</f>
        <v>0</v>
      </c>
      <c r="O11" s="6">
        <f>IF(Table13[[#This Row],[عنوان]]="s",Table13[[#This Row],[بدهکار]],0)</f>
        <v>0</v>
      </c>
      <c r="Q11" s="6">
        <f>IF(Table13[[#This Row],[اصلاح بدهکار]]=0,0,Table13[[#This Row],[ردیف]])</f>
        <v>0</v>
      </c>
      <c r="R11" s="6">
        <f>IF(Table13[[#This Row],[ردیف فاکتور فروش]]&gt;0,Table13[[#This Row],[ردیف فاکتور فروش]]+7,0)</f>
        <v>0</v>
      </c>
    </row>
    <row r="12" spans="2:19" x14ac:dyDescent="0.35">
      <c r="B12" s="6">
        <v>10</v>
      </c>
      <c r="C12" s="6">
        <v>10</v>
      </c>
      <c r="D12" s="6" t="s">
        <v>15</v>
      </c>
      <c r="E12" s="6">
        <v>1500</v>
      </c>
      <c r="G12" s="6">
        <f>-Table13[[#This Row],[بدهکار]]+Table13[[#This Row],[بستانکار]]</f>
        <v>-1500</v>
      </c>
      <c r="H12" s="6">
        <f>SUM(INDEX(Table13[بدهکار],1):Table13[[#This Row],[بدهکار]])</f>
        <v>18000</v>
      </c>
      <c r="I12" s="6">
        <f>SUM(INDEX(Table13[بستانکار],1):Table13[[#This Row],[بستانکار]])</f>
        <v>15000</v>
      </c>
      <c r="J12" s="6">
        <f>Table13[[#This Row],[مانده بدهکار]]-Table13[[#This Row],[مانده بستانکار]]</f>
        <v>3000</v>
      </c>
      <c r="K12" s="6">
        <f>Table13[[#This Row],[بدهکار]]-Table13[[#This Row],[سفارش تسویه شده]]</f>
        <v>1500</v>
      </c>
      <c r="L12" s="6">
        <f>IF(Table13[[#This Row],[مانده بدهکار]]&gt;Table13[[#Totals],[بستانکار]],Table13[[#This Row],[مانده بدهکار]]-Table13[[#Totals],[بستانکار]],0)</f>
        <v>3000</v>
      </c>
      <c r="M12" s="6">
        <f>IF(Table13[[#This Row],[بدهکار]]-Table13[[#This Row],[مانده در خط تسویه نشده]]&gt;0,Table13[[#This Row],[بدهکار]]-Table13[[#This Row],[مانده در خط تسویه نشده]],0)</f>
        <v>0</v>
      </c>
      <c r="N12" s="6">
        <f>Table13[[#This Row],[مانده در خط]]-Table13[[#This Row],[مانده در خط تسویه نشده]]</f>
        <v>0</v>
      </c>
      <c r="O12" s="6">
        <f>IF(Table13[[#This Row],[عنوان]]="s",Table13[[#This Row],[بدهکار]],0)</f>
        <v>0</v>
      </c>
      <c r="Q12" s="6">
        <f>IF(Table13[[#This Row],[اصلاح بدهکار]]=0,0,Table13[[#This Row],[ردیف]])</f>
        <v>0</v>
      </c>
      <c r="R12" s="6">
        <f>IF(Table13[[#This Row],[ردیف فاکتور فروش]]&gt;0,Table13[[#This Row],[ردیف فاکتور فروش]]+7,0)</f>
        <v>0</v>
      </c>
    </row>
    <row r="13" spans="2:19" x14ac:dyDescent="0.35">
      <c r="B13" s="6" t="s">
        <v>4</v>
      </c>
      <c r="E13" s="6">
        <f>SUBTOTAL(109,Table13[بدهکار])</f>
        <v>18000</v>
      </c>
      <c r="F13" s="6">
        <f>SUBTOTAL(109,Table13[بستانکار])</f>
        <v>15000</v>
      </c>
      <c r="Q13" s="7"/>
      <c r="R13" s="7"/>
      <c r="S13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"/>
  <sheetViews>
    <sheetView rightToLeft="1" tabSelected="1" workbookViewId="0">
      <selection activeCell="I3" sqref="I3"/>
    </sheetView>
  </sheetViews>
  <sheetFormatPr defaultRowHeight="14.5" x14ac:dyDescent="0.35"/>
  <cols>
    <col min="3" max="4" width="8.7265625" customWidth="1"/>
    <col min="6" max="12" width="8.7265625" customWidth="1"/>
  </cols>
  <sheetData>
    <row r="1" spans="2:13" x14ac:dyDescent="0.35">
      <c r="F1" s="1">
        <v>1</v>
      </c>
      <c r="G1" s="1">
        <v>2</v>
      </c>
      <c r="H1" s="1">
        <v>3</v>
      </c>
      <c r="I1" s="1">
        <v>6</v>
      </c>
      <c r="J1" s="1">
        <v>4</v>
      </c>
      <c r="K1" s="1">
        <v>5</v>
      </c>
      <c r="L1" s="1">
        <v>7</v>
      </c>
    </row>
    <row r="2" spans="2:13" s="4" customFormat="1" ht="58" x14ac:dyDescent="0.35">
      <c r="B2" s="3" t="s">
        <v>1</v>
      </c>
      <c r="C2" s="3" t="s">
        <v>22</v>
      </c>
      <c r="D2" s="3" t="s">
        <v>7</v>
      </c>
      <c r="E2" s="3" t="s">
        <v>0</v>
      </c>
      <c r="F2" s="3" t="s">
        <v>5</v>
      </c>
      <c r="G2" s="3" t="s">
        <v>6</v>
      </c>
      <c r="H2" s="3" t="s">
        <v>2</v>
      </c>
      <c r="I2" s="3" t="s">
        <v>12</v>
      </c>
      <c r="J2" s="3" t="s">
        <v>8</v>
      </c>
      <c r="K2" s="3" t="s">
        <v>11</v>
      </c>
      <c r="L2" s="3" t="s">
        <v>9</v>
      </c>
      <c r="M2" s="3" t="s">
        <v>20</v>
      </c>
    </row>
    <row r="3" spans="2:13" x14ac:dyDescent="0.35">
      <c r="B3" s="2">
        <v>1</v>
      </c>
      <c r="C3" s="2" t="s">
        <v>23</v>
      </c>
      <c r="D3" s="2">
        <v>1000</v>
      </c>
      <c r="E3" s="2"/>
      <c r="F3" s="2">
        <f>SUM(INDEX(Table1[بدهکار],1):Table1[[#This Row],[بدهکار]])</f>
        <v>1000</v>
      </c>
      <c r="G3" s="2">
        <f>SUM(INDEX(Table1[بستانکار],1):Table1[[#This Row],[بستانکار]])</f>
        <v>0</v>
      </c>
      <c r="H3" s="2">
        <f>Table1[[#This Row],[مانده بدهکار]]-Table1[[#This Row],[مانده بستانکار]]</f>
        <v>1000</v>
      </c>
      <c r="I3" s="2">
        <f>Table1[[#This Row],[بدهکار]]-Table1[[#This Row],[سفارش تسویه شده]]</f>
        <v>0</v>
      </c>
      <c r="J3" s="2">
        <f>IF(Table1[[#This Row],[مانده بدهکار]]&gt;Table1[[#Totals],[بستانکار]],Table1[[#This Row],[مانده بدهکار]]-Table1[[#Totals],[بستانکار]],0)</f>
        <v>0</v>
      </c>
      <c r="K3" s="2">
        <f>IF(Table1[[#This Row],[بدهکار]]-Table1[[#This Row],[مانده در خط تسویه نشده]]&gt;0,Table1[[#This Row],[بدهکار]]-Table1[[#This Row],[مانده در خط تسویه نشده]],0)</f>
        <v>1000</v>
      </c>
      <c r="L3" s="2">
        <f>Table1[[#This Row],[مانده در خط]]-Table1[[#This Row],[مانده در خط تسویه نشده]]</f>
        <v>1000</v>
      </c>
      <c r="M3" s="2"/>
    </row>
    <row r="4" spans="2:13" x14ac:dyDescent="0.35">
      <c r="B4" s="2">
        <v>2</v>
      </c>
      <c r="C4" s="2" t="s">
        <v>23</v>
      </c>
      <c r="D4" s="2"/>
      <c r="E4" s="2">
        <v>500</v>
      </c>
      <c r="F4" s="2">
        <f>SUM(INDEX(Table1[بدهکار],1):Table1[[#This Row],[بدهکار]])</f>
        <v>1000</v>
      </c>
      <c r="G4" s="2">
        <f>SUM(INDEX(Table1[بستانکار],1):Table1[[#This Row],[بستانکار]])</f>
        <v>500</v>
      </c>
      <c r="H4" s="2">
        <f>Table1[[#This Row],[مانده بدهکار]]-Table1[[#This Row],[مانده بستانکار]]</f>
        <v>500</v>
      </c>
      <c r="I4" s="2">
        <f>Table1[[#This Row],[بدهکار]]-Table1[[#This Row],[سفارش تسویه شده]]</f>
        <v>0</v>
      </c>
      <c r="J4" s="2">
        <f>IF(Table1[[#This Row],[مانده بدهکار]]&gt;Table1[[#Totals],[بستانکار]],Table1[[#This Row],[مانده بدهکار]]-Table1[[#Totals],[بستانکار]],0)</f>
        <v>0</v>
      </c>
      <c r="K4" s="2">
        <f>IF(Table1[[#This Row],[بدهکار]]-Table1[[#This Row],[مانده در خط تسویه نشده]]&gt;0,Table1[[#This Row],[بدهکار]]-Table1[[#This Row],[مانده در خط تسویه نشده]],0)</f>
        <v>0</v>
      </c>
      <c r="L4" s="2">
        <f>Table1[[#This Row],[مانده در خط]]-Table1[[#This Row],[مانده در خط تسویه نشده]]</f>
        <v>500</v>
      </c>
      <c r="M4" s="2"/>
    </row>
    <row r="5" spans="2:13" x14ac:dyDescent="0.35">
      <c r="B5" s="2">
        <v>3</v>
      </c>
      <c r="C5" s="2" t="s">
        <v>23</v>
      </c>
      <c r="D5" s="2">
        <v>1000</v>
      </c>
      <c r="E5" s="2"/>
      <c r="F5" s="2">
        <f>SUM(INDEX(Table1[بدهکار],1):Table1[[#This Row],[بدهکار]])</f>
        <v>2000</v>
      </c>
      <c r="G5" s="2">
        <f>SUM(INDEX(Table1[بستانکار],1):Table1[[#This Row],[بستانکار]])</f>
        <v>500</v>
      </c>
      <c r="H5" s="2">
        <f>Table1[[#This Row],[مانده بدهکار]]-Table1[[#This Row],[مانده بستانکار]]</f>
        <v>1500</v>
      </c>
      <c r="I5" s="2">
        <f>Table1[[#This Row],[بدهکار]]-Table1[[#This Row],[سفارش تسویه شده]]</f>
        <v>1000</v>
      </c>
      <c r="J5" s="2">
        <f>IF(Table1[[#This Row],[مانده بدهکار]]&gt;Table1[[#Totals],[بستانکار]],Table1[[#This Row],[مانده بدهکار]]-Table1[[#Totals],[بستانکار]],0)</f>
        <v>1000</v>
      </c>
      <c r="K5" s="2">
        <f>IF(Table1[[#This Row],[بدهکار]]-Table1[[#This Row],[مانده در خط تسویه نشده]]&gt;0,Table1[[#This Row],[بدهکار]]-Table1[[#This Row],[مانده در خط تسویه نشده]],0)</f>
        <v>0</v>
      </c>
      <c r="L5" s="2">
        <f>Table1[[#This Row],[مانده در خط]]-Table1[[#This Row],[مانده در خط تسویه نشده]]</f>
        <v>500</v>
      </c>
      <c r="M5" s="2"/>
    </row>
    <row r="6" spans="2:13" x14ac:dyDescent="0.35">
      <c r="B6" s="2">
        <v>4</v>
      </c>
      <c r="C6" s="2" t="s">
        <v>23</v>
      </c>
      <c r="D6" s="2"/>
      <c r="E6" s="2">
        <v>500</v>
      </c>
      <c r="F6" s="2">
        <f>SUM(INDEX(Table1[بدهکار],1):Table1[[#This Row],[بدهکار]])</f>
        <v>2000</v>
      </c>
      <c r="G6" s="2">
        <f>SUM(INDEX(Table1[بستانکار],1):Table1[[#This Row],[بستانکار]])</f>
        <v>1000</v>
      </c>
      <c r="H6" s="2">
        <f>Table1[[#This Row],[مانده بدهکار]]-Table1[[#This Row],[مانده بستانکار]]</f>
        <v>1000</v>
      </c>
      <c r="I6" s="2">
        <f>Table1[[#This Row],[بدهکار]]-Table1[[#This Row],[سفارش تسویه شده]]</f>
        <v>0</v>
      </c>
      <c r="J6" s="2">
        <f>IF(Table1[[#This Row],[مانده بدهکار]]&gt;Table1[[#Totals],[بستانکار]],Table1[[#This Row],[مانده بدهکار]]-Table1[[#Totals],[بستانکار]],0)</f>
        <v>1000</v>
      </c>
      <c r="K6" s="2">
        <f>IF(Table1[[#This Row],[بدهکار]]-Table1[[#This Row],[مانده در خط تسویه نشده]]&gt;0,Table1[[#This Row],[بدهکار]]-Table1[[#This Row],[مانده در خط تسویه نشده]],0)</f>
        <v>0</v>
      </c>
      <c r="L6" s="2">
        <f>Table1[[#This Row],[مانده در خط]]-Table1[[#This Row],[مانده در خط تسویه نشده]]</f>
        <v>0</v>
      </c>
      <c r="M6" s="2"/>
    </row>
    <row r="7" spans="2:13" x14ac:dyDescent="0.35">
      <c r="B7" s="2">
        <v>5</v>
      </c>
      <c r="C7" s="2" t="s">
        <v>23</v>
      </c>
      <c r="D7" s="2">
        <v>10000</v>
      </c>
      <c r="E7" s="2"/>
      <c r="F7" s="2">
        <f>SUM(INDEX(Table1[بدهکار],1):Table1[[#This Row],[بدهکار]])</f>
        <v>12000</v>
      </c>
      <c r="G7" s="2">
        <f>SUM(INDEX(Table1[بستانکار],1):Table1[[#This Row],[بستانکار]])</f>
        <v>1000</v>
      </c>
      <c r="H7" s="2">
        <f>Table1[[#This Row],[مانده بدهکار]]-Table1[[#This Row],[مانده بستانکار]]</f>
        <v>11000</v>
      </c>
      <c r="I7" s="2">
        <f>Table1[[#This Row],[بدهکار]]-Table1[[#This Row],[سفارش تسویه شده]]</f>
        <v>10000</v>
      </c>
      <c r="J7" s="2">
        <f>IF(Table1[[#This Row],[مانده بدهکار]]&gt;Table1[[#Totals],[بستانکار]],Table1[[#This Row],[مانده بدهکار]]-Table1[[#Totals],[بستانکار]],0)</f>
        <v>11000</v>
      </c>
      <c r="K7" s="2">
        <f>IF(Table1[[#This Row],[بدهکار]]-Table1[[#This Row],[مانده در خط تسویه نشده]]&gt;0,Table1[[#This Row],[بدهکار]]-Table1[[#This Row],[مانده در خط تسویه نشده]],0)</f>
        <v>0</v>
      </c>
      <c r="L7" s="2">
        <f>Table1[[#This Row],[مانده در خط]]-Table1[[#This Row],[مانده در خط تسویه نشده]]</f>
        <v>0</v>
      </c>
      <c r="M7" s="2"/>
    </row>
    <row r="8" spans="2:13" x14ac:dyDescent="0.35">
      <c r="B8" t="s">
        <v>4</v>
      </c>
      <c r="D8" s="2">
        <f>SUBTOTAL(109,Table1[بدهکار])</f>
        <v>12000</v>
      </c>
      <c r="E8" s="2">
        <f>SUBTOTAL(109,Table1[بستانکار])</f>
        <v>1000</v>
      </c>
      <c r="F8" s="2">
        <f>SUBTOTAL(109,Table1[مانده بدهکار])</f>
        <v>18000</v>
      </c>
      <c r="G8" s="2">
        <f>SUBTOTAL(109,Table1[مانده بستانکار])</f>
        <v>3000</v>
      </c>
      <c r="H8" s="2">
        <f>SUBTOTAL(109,Table1[مانده در خط])</f>
        <v>15000</v>
      </c>
      <c r="I8" s="2">
        <f>SUBTOTAL(109,Table1[سفارش تسویه نشده])</f>
        <v>11000</v>
      </c>
      <c r="J8" s="2">
        <f>SUBTOTAL(109,Table1[مانده در خط تسویه نشده])</f>
        <v>13000</v>
      </c>
      <c r="K8" s="2">
        <f>SUBTOTAL(109,Table1[سفارش تسویه شده])</f>
        <v>1000</v>
      </c>
      <c r="L8" s="2">
        <f>SUBTOTAL(109,Table1[مانده در خط تسویه شده])</f>
        <v>2000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Sahand</dc:creator>
  <cp:lastModifiedBy>sahand sabahi</cp:lastModifiedBy>
  <dcterms:created xsi:type="dcterms:W3CDTF">2015-06-05T18:17:20Z</dcterms:created>
  <dcterms:modified xsi:type="dcterms:W3CDTF">2024-06-21T09:54:17Z</dcterms:modified>
</cp:coreProperties>
</file>