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SUS\Documents\Data Base\Zobaliazh\debt_collection\Chips_Report\Excel_report\"/>
    </mc:Choice>
  </mc:AlternateContent>
  <xr:revisionPtr revIDLastSave="0" documentId="13_ncr:1_{F27BF23A-F4FE-4C4E-A5FF-2E400112DEAD}" xr6:coauthVersionLast="47" xr6:coauthVersionMax="47" xr10:uidLastSave="{00000000-0000-0000-0000-000000000000}"/>
  <bookViews>
    <workbookView xWindow="-110" yWindow="-110" windowWidth="19420" windowHeight="10300" tabRatio="825" activeTab="7" xr2:uid="{00000000-000D-0000-FFFF-FFFF00000000}"/>
  </bookViews>
  <sheets>
    <sheet name="کد تفصیلی" sheetId="3" r:id="rId1"/>
    <sheet name="مانده سوفاله" sheetId="1" r:id="rId2"/>
    <sheet name="حسابهای دریافتنی" sheetId="4" r:id="rId3"/>
    <sheet name="درجریان وصول" sheetId="5" r:id="rId4"/>
    <sheet name="چکهای دریافتنی" sheetId="6" r:id="rId5"/>
    <sheet name="گزارش بدهکاران" sheetId="11" r:id="rId6"/>
    <sheet name="4021220" sheetId="95" r:id="rId7"/>
    <sheet name="report" sheetId="97" r:id="rId8"/>
  </sheets>
  <definedNames>
    <definedName name="_xlnm._FilterDatabase" localSheetId="2" hidden="1">'حسابهای دریافتنی'!$A$1:$H$134</definedName>
    <definedName name="_xlnm._FilterDatabase" localSheetId="0" hidden="1">'کد تفصیلی'!$A$1:$C$1</definedName>
    <definedName name="_xlnm._FilterDatabase" localSheetId="5" hidden="1">'گزارش بدهکاران'!#REF!</definedName>
    <definedName name="_xlnm._FilterDatabase" localSheetId="1" hidden="1">'مانده سوفاله'!$A$1:$E$80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97" l="1"/>
  <c r="E44" i="97"/>
  <c r="D44" i="97"/>
  <c r="G72" i="97"/>
  <c r="E72" i="97"/>
  <c r="D72" i="97"/>
  <c r="G38" i="97"/>
  <c r="E38" i="97"/>
  <c r="D38" i="97"/>
  <c r="G139" i="97"/>
  <c r="E139" i="97"/>
  <c r="D139" i="97"/>
  <c r="G110" i="97"/>
  <c r="E110" i="97"/>
  <c r="D110" i="97"/>
  <c r="G162" i="97"/>
  <c r="E162" i="97"/>
  <c r="D162" i="97"/>
  <c r="G184" i="97"/>
  <c r="E184" i="97"/>
  <c r="D184" i="97"/>
  <c r="G41" i="97"/>
  <c r="E41" i="97"/>
  <c r="D41" i="97"/>
  <c r="G124" i="97"/>
  <c r="E124" i="97"/>
  <c r="D124" i="97"/>
  <c r="G183" i="97"/>
  <c r="E183" i="97"/>
  <c r="D183" i="97"/>
  <c r="G181" i="97"/>
  <c r="E181" i="97"/>
  <c r="D181" i="97"/>
  <c r="G182" i="97"/>
  <c r="E182" i="97"/>
  <c r="D182" i="97"/>
  <c r="G148" i="97"/>
  <c r="E148" i="97"/>
  <c r="D148" i="97"/>
  <c r="G19" i="97"/>
  <c r="E19" i="97"/>
  <c r="D19" i="97"/>
  <c r="G173" i="97"/>
  <c r="E173" i="97"/>
  <c r="D173" i="97"/>
  <c r="G20" i="97"/>
  <c r="E20" i="97"/>
  <c r="D20" i="97"/>
  <c r="G35" i="97"/>
  <c r="E35" i="97"/>
  <c r="D35" i="97"/>
  <c r="G114" i="97"/>
  <c r="E114" i="97"/>
  <c r="D114" i="97"/>
  <c r="G166" i="97"/>
  <c r="E166" i="97"/>
  <c r="D166" i="97"/>
  <c r="G34" i="97"/>
  <c r="E34" i="97"/>
  <c r="D34" i="97"/>
  <c r="G161" i="97"/>
  <c r="E161" i="97"/>
  <c r="D161" i="97"/>
  <c r="G165" i="97"/>
  <c r="E165" i="97"/>
  <c r="D165" i="97"/>
  <c r="G144" i="97"/>
  <c r="E144" i="97"/>
  <c r="D144" i="97"/>
  <c r="G159" i="97"/>
  <c r="E159" i="97"/>
  <c r="D159" i="97"/>
  <c r="G158" i="97"/>
  <c r="E158" i="97"/>
  <c r="D158" i="97"/>
  <c r="G156" i="97"/>
  <c r="E156" i="97"/>
  <c r="D156" i="97"/>
  <c r="G152" i="97"/>
  <c r="E152" i="97"/>
  <c r="D152" i="97"/>
  <c r="G150" i="97"/>
  <c r="E150" i="97"/>
  <c r="D150" i="97"/>
  <c r="G145" i="97"/>
  <c r="E145" i="97"/>
  <c r="D145" i="97"/>
  <c r="G141" i="97"/>
  <c r="E141" i="97"/>
  <c r="D141" i="97"/>
  <c r="G16" i="97"/>
  <c r="E16" i="97"/>
  <c r="D16" i="97"/>
  <c r="G138" i="97"/>
  <c r="E138" i="97"/>
  <c r="D138" i="97"/>
  <c r="G135" i="97"/>
  <c r="E135" i="97"/>
  <c r="D135" i="97"/>
  <c r="G42" i="97"/>
  <c r="E42" i="97"/>
  <c r="D42" i="97"/>
  <c r="G134" i="97"/>
  <c r="E134" i="97"/>
  <c r="D134" i="97"/>
  <c r="G12" i="97"/>
  <c r="E12" i="97"/>
  <c r="D12" i="97"/>
  <c r="G133" i="97"/>
  <c r="E133" i="97"/>
  <c r="D133" i="97"/>
  <c r="G132" i="97"/>
  <c r="E132" i="97"/>
  <c r="D132" i="97"/>
  <c r="G131" i="97"/>
  <c r="E131" i="97"/>
  <c r="D131" i="97"/>
  <c r="G130" i="97"/>
  <c r="E130" i="97"/>
  <c r="D130" i="97"/>
  <c r="G129" i="97"/>
  <c r="E129" i="97"/>
  <c r="D129" i="97"/>
  <c r="G128" i="97"/>
  <c r="E128" i="97"/>
  <c r="D128" i="97"/>
  <c r="G127" i="97"/>
  <c r="E127" i="97"/>
  <c r="D127" i="97"/>
  <c r="G125" i="97"/>
  <c r="E125" i="97"/>
  <c r="D125" i="97"/>
  <c r="G123" i="97"/>
  <c r="E123" i="97"/>
  <c r="D123" i="97"/>
  <c r="G122" i="97"/>
  <c r="E122" i="97"/>
  <c r="D122" i="97"/>
  <c r="G121" i="97"/>
  <c r="E121" i="97"/>
  <c r="D121" i="97"/>
  <c r="G120" i="97"/>
  <c r="E120" i="97"/>
  <c r="D120" i="97"/>
  <c r="G117" i="97"/>
  <c r="E117" i="97"/>
  <c r="D117" i="97"/>
  <c r="G115" i="97"/>
  <c r="E115" i="97"/>
  <c r="D115" i="97"/>
  <c r="G146" i="97"/>
  <c r="E146" i="97"/>
  <c r="D146" i="97"/>
  <c r="G151" i="97"/>
  <c r="E151" i="97"/>
  <c r="D151" i="97"/>
  <c r="G113" i="97"/>
  <c r="E113" i="97"/>
  <c r="D113" i="97"/>
  <c r="G112" i="97"/>
  <c r="E112" i="97"/>
  <c r="D112" i="97"/>
  <c r="G180" i="97"/>
  <c r="E180" i="97"/>
  <c r="D180" i="97"/>
  <c r="G111" i="97"/>
  <c r="E111" i="97"/>
  <c r="D111" i="97"/>
  <c r="G109" i="97"/>
  <c r="E109" i="97"/>
  <c r="D109" i="97"/>
  <c r="G108" i="97"/>
  <c r="E108" i="97"/>
  <c r="D108" i="97"/>
  <c r="G137" i="97"/>
  <c r="E137" i="97"/>
  <c r="D137" i="97"/>
  <c r="G174" i="97"/>
  <c r="E174" i="97"/>
  <c r="D174" i="97"/>
  <c r="G78" i="97"/>
  <c r="E78" i="97"/>
  <c r="D78" i="97"/>
  <c r="G107" i="97"/>
  <c r="E107" i="97"/>
  <c r="D107" i="97"/>
  <c r="C107" i="97"/>
  <c r="G106" i="97"/>
  <c r="E106" i="97"/>
  <c r="D106" i="97"/>
  <c r="G24" i="97"/>
  <c r="E24" i="97"/>
  <c r="D24" i="97"/>
  <c r="C24" i="97"/>
  <c r="G26" i="97"/>
  <c r="E26" i="97"/>
  <c r="D26" i="97"/>
  <c r="G28" i="97"/>
  <c r="E28" i="97"/>
  <c r="D28" i="97"/>
  <c r="C28" i="97"/>
  <c r="G105" i="97"/>
  <c r="E105" i="97"/>
  <c r="D105" i="97"/>
  <c r="C105" i="97"/>
  <c r="G169" i="97"/>
  <c r="E169" i="97"/>
  <c r="D169" i="97"/>
  <c r="C169" i="97"/>
  <c r="G104" i="97"/>
  <c r="E104" i="97"/>
  <c r="D104" i="97"/>
  <c r="C104" i="97"/>
  <c r="G103" i="97"/>
  <c r="E103" i="97"/>
  <c r="D103" i="97"/>
  <c r="C103" i="97"/>
  <c r="G102" i="97"/>
  <c r="E102" i="97"/>
  <c r="D102" i="97"/>
  <c r="C102" i="97"/>
  <c r="G101" i="97"/>
  <c r="E101" i="97"/>
  <c r="D101" i="97"/>
  <c r="C101" i="97"/>
  <c r="G56" i="97"/>
  <c r="E56" i="97"/>
  <c r="D56" i="97"/>
  <c r="G100" i="97"/>
  <c r="E100" i="97"/>
  <c r="D100" i="97"/>
  <c r="C100" i="97"/>
  <c r="G160" i="97"/>
  <c r="E160" i="97"/>
  <c r="D160" i="97"/>
  <c r="G99" i="97"/>
  <c r="E99" i="97"/>
  <c r="D99" i="97"/>
  <c r="C99" i="97"/>
  <c r="G98" i="97"/>
  <c r="E98" i="97"/>
  <c r="D98" i="97"/>
  <c r="C98" i="97"/>
  <c r="G97" i="97"/>
  <c r="E97" i="97"/>
  <c r="D97" i="97"/>
  <c r="C97" i="97"/>
  <c r="G51" i="97"/>
  <c r="E51" i="97"/>
  <c r="D51" i="97"/>
  <c r="C51" i="97"/>
  <c r="G118" i="97"/>
  <c r="E118" i="97"/>
  <c r="D118" i="97"/>
  <c r="G40" i="97"/>
  <c r="E40" i="97"/>
  <c r="D40" i="97"/>
  <c r="G32" i="97"/>
  <c r="E32" i="97"/>
  <c r="D32" i="97"/>
  <c r="G11" i="97"/>
  <c r="E11" i="97"/>
  <c r="D11" i="97"/>
  <c r="G147" i="97"/>
  <c r="E147" i="97"/>
  <c r="D147" i="97"/>
  <c r="G96" i="97"/>
  <c r="E96" i="97"/>
  <c r="D96" i="97"/>
  <c r="C96" i="97"/>
  <c r="G95" i="97"/>
  <c r="E95" i="97"/>
  <c r="D95" i="97"/>
  <c r="C95" i="97"/>
  <c r="G30" i="97"/>
  <c r="E30" i="97"/>
  <c r="D30" i="97"/>
  <c r="C30" i="97"/>
  <c r="G119" i="97"/>
  <c r="E119" i="97"/>
  <c r="D119" i="97"/>
  <c r="G47" i="97"/>
  <c r="E47" i="97"/>
  <c r="D47" i="97"/>
  <c r="G153" i="97"/>
  <c r="E153" i="97"/>
  <c r="D153" i="97"/>
  <c r="G94" i="97"/>
  <c r="E94" i="97"/>
  <c r="D94" i="97"/>
  <c r="G175" i="97"/>
  <c r="E175" i="97"/>
  <c r="D175" i="97"/>
  <c r="C175" i="97"/>
  <c r="G61" i="97"/>
  <c r="E61" i="97"/>
  <c r="D61" i="97"/>
  <c r="G55" i="97"/>
  <c r="E55" i="97"/>
  <c r="D55" i="97"/>
  <c r="C55" i="97"/>
  <c r="G79" i="97"/>
  <c r="E79" i="97"/>
  <c r="D79" i="97"/>
  <c r="G176" i="97"/>
  <c r="E176" i="97"/>
  <c r="D176" i="97"/>
  <c r="G164" i="97"/>
  <c r="E164" i="97"/>
  <c r="D164" i="97"/>
  <c r="G93" i="97"/>
  <c r="E93" i="97"/>
  <c r="D93" i="97"/>
  <c r="C93" i="97"/>
  <c r="G92" i="97"/>
  <c r="E92" i="97"/>
  <c r="D92" i="97"/>
  <c r="C92" i="97"/>
  <c r="G91" i="97"/>
  <c r="E91" i="97"/>
  <c r="D91" i="97"/>
  <c r="C91" i="97"/>
  <c r="G136" i="97"/>
  <c r="E136" i="97"/>
  <c r="D136" i="97"/>
  <c r="C136" i="97"/>
  <c r="G88" i="97"/>
  <c r="E88" i="97"/>
  <c r="D88" i="97"/>
  <c r="G27" i="97"/>
  <c r="E27" i="97"/>
  <c r="D27" i="97"/>
  <c r="C27" i="97"/>
  <c r="G168" i="97"/>
  <c r="E168" i="97"/>
  <c r="D168" i="97"/>
  <c r="G143" i="97"/>
  <c r="E143" i="97"/>
  <c r="D143" i="97"/>
  <c r="C143" i="97"/>
  <c r="G87" i="97"/>
  <c r="E87" i="97"/>
  <c r="D87" i="97"/>
  <c r="G116" i="97"/>
  <c r="E116" i="97"/>
  <c r="D116" i="97"/>
  <c r="C116" i="97"/>
  <c r="G178" i="97"/>
  <c r="E178" i="97"/>
  <c r="D178" i="97"/>
  <c r="G31" i="97"/>
  <c r="E31" i="97"/>
  <c r="D31" i="97"/>
  <c r="C31" i="97"/>
  <c r="G163" i="97"/>
  <c r="E163" i="97"/>
  <c r="D163" i="97"/>
  <c r="G154" i="97"/>
  <c r="E154" i="97"/>
  <c r="D154" i="97"/>
  <c r="C154" i="97"/>
  <c r="G140" i="97"/>
  <c r="E140" i="97"/>
  <c r="D140" i="97"/>
  <c r="G85" i="97"/>
  <c r="E85" i="97"/>
  <c r="D85" i="97"/>
  <c r="C85" i="97"/>
  <c r="G83" i="97"/>
  <c r="E83" i="97"/>
  <c r="D83" i="97"/>
  <c r="G81" i="97"/>
  <c r="E81" i="97"/>
  <c r="D81" i="97"/>
  <c r="C81" i="97"/>
  <c r="G63" i="97"/>
  <c r="E63" i="97"/>
  <c r="D63" i="97"/>
  <c r="C63" i="97"/>
  <c r="G126" i="97"/>
  <c r="E126" i="97"/>
  <c r="D126" i="97"/>
  <c r="C126" i="97"/>
  <c r="G177" i="97"/>
  <c r="E177" i="97"/>
  <c r="D177" i="97"/>
  <c r="G77" i="97"/>
  <c r="E77" i="97"/>
  <c r="D77" i="97"/>
  <c r="C77" i="97"/>
  <c r="G25" i="97"/>
  <c r="E25" i="97"/>
  <c r="D25" i="97"/>
  <c r="G76" i="97"/>
  <c r="E76" i="97"/>
  <c r="D76" i="97"/>
  <c r="C76" i="97"/>
  <c r="G75" i="97"/>
  <c r="E75" i="97"/>
  <c r="D75" i="97"/>
  <c r="G73" i="97"/>
  <c r="E73" i="97"/>
  <c r="D73" i="97"/>
  <c r="C73" i="97"/>
  <c r="G71" i="97"/>
  <c r="E71" i="97"/>
  <c r="D71" i="97"/>
  <c r="G167" i="97"/>
  <c r="E167" i="97"/>
  <c r="D167" i="97"/>
  <c r="C167" i="97"/>
  <c r="G69" i="97"/>
  <c r="E69" i="97"/>
  <c r="D69" i="97"/>
  <c r="G68" i="97"/>
  <c r="E68" i="97"/>
  <c r="D68" i="97"/>
  <c r="C68" i="97"/>
  <c r="G67" i="97"/>
  <c r="E67" i="97"/>
  <c r="D67" i="97"/>
  <c r="G66" i="97"/>
  <c r="E66" i="97"/>
  <c r="D66" i="97"/>
  <c r="C66" i="97"/>
  <c r="G65" i="97"/>
  <c r="E65" i="97"/>
  <c r="D65" i="97"/>
  <c r="C65" i="97"/>
  <c r="G171" i="97"/>
  <c r="E171" i="97"/>
  <c r="D171" i="97"/>
  <c r="C171" i="97"/>
  <c r="G64" i="97"/>
  <c r="E64" i="97"/>
  <c r="D64" i="97"/>
  <c r="G62" i="97"/>
  <c r="E62" i="97"/>
  <c r="D62" i="97"/>
  <c r="C62" i="97"/>
  <c r="G59" i="97"/>
  <c r="E59" i="97"/>
  <c r="D59" i="97"/>
  <c r="G58" i="97"/>
  <c r="E58" i="97"/>
  <c r="D58" i="97"/>
  <c r="C58" i="97"/>
  <c r="G80" i="97"/>
  <c r="E80" i="97"/>
  <c r="D80" i="97"/>
  <c r="G57" i="97"/>
  <c r="E57" i="97"/>
  <c r="D57" i="97"/>
  <c r="G90" i="97"/>
  <c r="E90" i="97"/>
  <c r="D90" i="97"/>
  <c r="C90" i="97"/>
  <c r="G155" i="97"/>
  <c r="E155" i="97"/>
  <c r="D155" i="97"/>
  <c r="C155" i="97"/>
  <c r="G53" i="97"/>
  <c r="E53" i="97"/>
  <c r="D53" i="97"/>
  <c r="G74" i="97"/>
  <c r="E74" i="97"/>
  <c r="D74" i="97"/>
  <c r="C74" i="97"/>
  <c r="G185" i="97"/>
  <c r="E185" i="97"/>
  <c r="D185" i="97"/>
  <c r="G50" i="97"/>
  <c r="E50" i="97"/>
  <c r="D50" i="97"/>
  <c r="G9" i="97"/>
  <c r="E9" i="97"/>
  <c r="D9" i="97"/>
  <c r="C9" i="97"/>
  <c r="G170" i="97"/>
  <c r="E170" i="97"/>
  <c r="D170" i="97"/>
  <c r="C170" i="97"/>
  <c r="G60" i="97"/>
  <c r="E60" i="97"/>
  <c r="D60" i="97"/>
  <c r="G46" i="97"/>
  <c r="E46" i="97"/>
  <c r="D46" i="97"/>
  <c r="C46" i="97"/>
  <c r="G3" i="97"/>
  <c r="E3" i="97"/>
  <c r="D3" i="97"/>
  <c r="G89" i="97"/>
  <c r="E89" i="97"/>
  <c r="D89" i="97"/>
  <c r="C89" i="97"/>
  <c r="G22" i="97"/>
  <c r="E22" i="97"/>
  <c r="D22" i="97"/>
  <c r="C22" i="97"/>
  <c r="G52" i="97"/>
  <c r="E52" i="97"/>
  <c r="D52" i="97"/>
  <c r="C52" i="97"/>
  <c r="G179" i="97"/>
  <c r="E179" i="97"/>
  <c r="D179" i="97"/>
  <c r="G86" i="97"/>
  <c r="E86" i="97"/>
  <c r="D86" i="97"/>
  <c r="C86" i="97"/>
  <c r="G157" i="97"/>
  <c r="E157" i="97"/>
  <c r="D157" i="97"/>
  <c r="G21" i="97"/>
  <c r="E21" i="97"/>
  <c r="D21" i="97"/>
  <c r="C21" i="97"/>
  <c r="G36" i="97"/>
  <c r="E36" i="97"/>
  <c r="D36" i="97"/>
  <c r="G149" i="97"/>
  <c r="E149" i="97"/>
  <c r="D149" i="97"/>
  <c r="C149" i="97"/>
  <c r="G18" i="97"/>
  <c r="E18" i="97"/>
  <c r="D18" i="97"/>
  <c r="G23" i="97"/>
  <c r="E23" i="97"/>
  <c r="D23" i="97"/>
  <c r="G142" i="97"/>
  <c r="E142" i="97"/>
  <c r="D142" i="97"/>
  <c r="G49" i="97"/>
  <c r="E49" i="97"/>
  <c r="D49" i="97"/>
  <c r="G82" i="97"/>
  <c r="E82" i="97"/>
  <c r="D82" i="97"/>
  <c r="G17" i="97"/>
  <c r="E17" i="97"/>
  <c r="D17" i="97"/>
  <c r="C17" i="97"/>
  <c r="G54" i="97"/>
  <c r="E54" i="97"/>
  <c r="D54" i="97"/>
  <c r="G15" i="97"/>
  <c r="E15" i="97"/>
  <c r="D15" i="97"/>
  <c r="G43" i="97"/>
  <c r="E43" i="97"/>
  <c r="D43" i="97"/>
  <c r="G48" i="97"/>
  <c r="E48" i="97"/>
  <c r="D48" i="97"/>
  <c r="C48" i="97"/>
  <c r="G45" i="97"/>
  <c r="E45" i="97"/>
  <c r="D45" i="97"/>
  <c r="G10" i="97"/>
  <c r="E10" i="97"/>
  <c r="D10" i="97"/>
  <c r="C10" i="97"/>
  <c r="G84" i="97"/>
  <c r="E84" i="97"/>
  <c r="D84" i="97"/>
  <c r="G13" i="97"/>
  <c r="E13" i="97"/>
  <c r="D13" i="97"/>
  <c r="C13" i="97"/>
  <c r="G70" i="97"/>
  <c r="E70" i="97"/>
  <c r="D70" i="97"/>
  <c r="C70" i="97"/>
  <c r="G14" i="97"/>
  <c r="E14" i="97"/>
  <c r="D14" i="97"/>
  <c r="C14" i="97"/>
  <c r="G172" i="97"/>
  <c r="E172" i="97"/>
  <c r="D172" i="97"/>
  <c r="C172" i="97"/>
  <c r="G29" i="97"/>
  <c r="E29" i="97"/>
  <c r="D29" i="97"/>
  <c r="G6" i="97"/>
  <c r="E6" i="97"/>
  <c r="D6" i="97"/>
  <c r="C6" i="97"/>
  <c r="G33" i="97"/>
  <c r="E33" i="97"/>
  <c r="D33" i="97"/>
  <c r="C33" i="97"/>
  <c r="G5" i="97"/>
  <c r="E5" i="97"/>
  <c r="D5" i="97"/>
  <c r="G8" i="97"/>
  <c r="E8" i="97"/>
  <c r="D8" i="97"/>
  <c r="G39" i="97"/>
  <c r="E39" i="97"/>
  <c r="D39" i="97"/>
  <c r="G7" i="97"/>
  <c r="E7" i="97"/>
  <c r="D7" i="97"/>
  <c r="G4" i="97"/>
  <c r="E4" i="97"/>
  <c r="D4" i="97"/>
  <c r="G37" i="97"/>
  <c r="E37" i="97"/>
  <c r="D37" i="97"/>
  <c r="C37" i="97"/>
  <c r="G2" i="97"/>
  <c r="E2" i="97"/>
  <c r="D2" i="97"/>
  <c r="G186" i="97"/>
  <c r="E186" i="97"/>
  <c r="D186" i="97"/>
  <c r="H239" i="4"/>
  <c r="H238" i="4"/>
  <c r="H237" i="4"/>
  <c r="C153" i="97" s="1"/>
  <c r="H236" i="4"/>
  <c r="C119" i="97" s="1"/>
  <c r="H235" i="4"/>
  <c r="H234" i="4"/>
  <c r="H233" i="4"/>
  <c r="H232" i="4"/>
  <c r="H231" i="4"/>
  <c r="C163" i="97" s="1"/>
  <c r="H230" i="4"/>
  <c r="H229" i="4"/>
  <c r="H228" i="4"/>
  <c r="H227" i="4"/>
  <c r="H226" i="4"/>
  <c r="H225" i="4"/>
  <c r="H224" i="4"/>
  <c r="H223" i="4"/>
  <c r="H222" i="4"/>
  <c r="H221" i="4"/>
  <c r="H220" i="4"/>
  <c r="C147" i="97" s="1"/>
  <c r="H219" i="4"/>
  <c r="C94" i="97" s="1"/>
  <c r="H218" i="4"/>
  <c r="H217" i="4"/>
  <c r="H216" i="4"/>
  <c r="C176" i="97" s="1"/>
  <c r="H215" i="4"/>
  <c r="C164" i="97" s="1"/>
  <c r="H214" i="4"/>
  <c r="H213" i="4"/>
  <c r="C177" i="97" s="1"/>
  <c r="H212" i="4"/>
  <c r="C106" i="97" s="1"/>
  <c r="H211" i="4"/>
  <c r="H210" i="4"/>
  <c r="H209" i="4"/>
  <c r="H208" i="4"/>
  <c r="H207" i="4"/>
  <c r="C118" i="97" s="1"/>
  <c r="H206" i="4"/>
  <c r="H205" i="4"/>
  <c r="H204" i="4"/>
  <c r="C130" i="97" s="1"/>
  <c r="H203" i="4"/>
  <c r="H202" i="4"/>
  <c r="C145" i="97" s="1"/>
  <c r="H201" i="4"/>
  <c r="H200" i="4"/>
  <c r="H199" i="4"/>
  <c r="C122" i="97" s="1"/>
  <c r="H198" i="4"/>
  <c r="C109" i="97" s="1"/>
  <c r="H197" i="4"/>
  <c r="C157" i="97" s="1"/>
  <c r="H196" i="4"/>
  <c r="C110" i="97" s="1"/>
  <c r="H195" i="4"/>
  <c r="C129" i="97" s="1"/>
  <c r="H194" i="4"/>
  <c r="C139" i="97" s="1"/>
  <c r="H193" i="4"/>
  <c r="H192" i="4"/>
  <c r="H191" i="4"/>
  <c r="C165" i="97" s="1"/>
  <c r="H190" i="4"/>
  <c r="C174" i="97" s="1"/>
  <c r="H189" i="4"/>
  <c r="C162" i="97" s="1"/>
  <c r="H188" i="4"/>
  <c r="C144" i="97" s="1"/>
  <c r="H187" i="4"/>
  <c r="H186" i="4"/>
  <c r="H185" i="4"/>
  <c r="H184" i="4"/>
  <c r="H183" i="4"/>
  <c r="C127" i="97" s="1"/>
  <c r="H182" i="4"/>
  <c r="H181" i="4"/>
  <c r="H180" i="4"/>
  <c r="C113" i="97" s="1"/>
  <c r="H179" i="4"/>
  <c r="H178" i="4"/>
  <c r="C131" i="97" s="1"/>
  <c r="H177" i="4"/>
  <c r="H176" i="4"/>
  <c r="H175" i="4"/>
  <c r="C128" i="97" s="1"/>
  <c r="H174" i="4"/>
  <c r="C150" i="97" s="1"/>
  <c r="H173" i="4"/>
  <c r="H172" i="4"/>
  <c r="C141" i="97" s="1"/>
  <c r="H171" i="4"/>
  <c r="H170" i="4"/>
  <c r="H169" i="4"/>
  <c r="H168" i="4"/>
  <c r="C140" i="97" s="1"/>
  <c r="H167" i="4"/>
  <c r="C124" i="97" s="1"/>
  <c r="H166" i="4"/>
  <c r="C121" i="97" s="1"/>
  <c r="H165" i="4"/>
  <c r="H164" i="4"/>
  <c r="C166" i="97" s="1"/>
  <c r="H163" i="4"/>
  <c r="C148" i="97" s="1"/>
  <c r="H162" i="4"/>
  <c r="C182" i="97" s="1"/>
  <c r="H161" i="4"/>
  <c r="C134" i="97" s="1"/>
  <c r="H160" i="4"/>
  <c r="C186" i="97" s="1"/>
  <c r="H159" i="4"/>
  <c r="H158" i="4"/>
  <c r="C181" i="97" s="1"/>
  <c r="H157" i="4"/>
  <c r="C117" i="97" s="1"/>
  <c r="H156" i="4"/>
  <c r="C138" i="97" s="1"/>
  <c r="H155" i="4"/>
  <c r="H154" i="4"/>
  <c r="C112" i="97" s="1"/>
  <c r="H153" i="4"/>
  <c r="C132" i="97" s="1"/>
  <c r="H152" i="4"/>
  <c r="C173" i="97" s="1"/>
  <c r="H151" i="4"/>
  <c r="H150" i="4"/>
  <c r="C152" i="97" s="1"/>
  <c r="H149" i="4"/>
  <c r="H148" i="4"/>
  <c r="C183" i="97" s="1"/>
  <c r="H147" i="4"/>
  <c r="C168" i="97" s="1"/>
  <c r="H146" i="4"/>
  <c r="C160" i="97" s="1"/>
  <c r="H145" i="4"/>
  <c r="H144" i="4"/>
  <c r="C151" i="97" s="1"/>
  <c r="H143" i="4"/>
  <c r="C180" i="97" s="1"/>
  <c r="H142" i="4"/>
  <c r="C108" i="97" s="1"/>
  <c r="H141" i="4"/>
  <c r="H140" i="4"/>
  <c r="H139" i="4"/>
  <c r="C146" i="97" s="1"/>
  <c r="H138" i="4"/>
  <c r="H137" i="4"/>
  <c r="H136" i="4"/>
  <c r="C123" i="97" s="1"/>
  <c r="H135" i="4"/>
  <c r="C159" i="97" s="1"/>
  <c r="H134" i="4"/>
  <c r="H133" i="4"/>
  <c r="C137" i="97" s="1"/>
  <c r="H132" i="4"/>
  <c r="H131" i="4"/>
  <c r="H130" i="4"/>
  <c r="H129" i="4"/>
  <c r="C133" i="97" s="1"/>
  <c r="H128" i="4"/>
  <c r="H127" i="4"/>
  <c r="H126" i="4"/>
  <c r="C120" i="97" s="1"/>
  <c r="H125" i="4"/>
  <c r="H124" i="4"/>
  <c r="H123" i="4"/>
  <c r="H122" i="4"/>
  <c r="C184" i="97" s="1"/>
  <c r="H121" i="4"/>
  <c r="C115" i="97" s="1"/>
  <c r="H120" i="4"/>
  <c r="C156" i="97" s="1"/>
  <c r="H119" i="4"/>
  <c r="C111" i="97" s="1"/>
  <c r="H118" i="4"/>
  <c r="C125" i="97" s="1"/>
  <c r="H117" i="4"/>
  <c r="C158" i="97" s="1"/>
  <c r="H116" i="4"/>
  <c r="H115" i="4"/>
  <c r="C114" i="97" s="1"/>
  <c r="H114" i="4"/>
  <c r="H113" i="4"/>
  <c r="H112" i="4"/>
  <c r="C179" i="97" s="1"/>
  <c r="H111" i="4"/>
  <c r="C135" i="97" s="1"/>
  <c r="H110" i="4"/>
  <c r="H109" i="4"/>
  <c r="C142" i="97" s="1"/>
  <c r="H108" i="4"/>
  <c r="C178" i="97" s="1"/>
  <c r="H107" i="4"/>
  <c r="C185" i="97" s="1"/>
  <c r="H106" i="4"/>
  <c r="H105" i="4"/>
  <c r="C161" i="97" s="1"/>
  <c r="H104" i="4"/>
  <c r="H103" i="4"/>
  <c r="C88" i="97" s="1"/>
  <c r="H102" i="4"/>
  <c r="H101" i="4"/>
  <c r="H100" i="4"/>
  <c r="H99" i="4"/>
  <c r="C87" i="97" s="1"/>
  <c r="H98" i="4"/>
  <c r="H97" i="4"/>
  <c r="H96" i="4"/>
  <c r="H95" i="4"/>
  <c r="H94" i="4"/>
  <c r="H93" i="4"/>
  <c r="H92" i="4"/>
  <c r="C84" i="97" s="1"/>
  <c r="H91" i="4"/>
  <c r="C83" i="97" s="1"/>
  <c r="H90" i="4"/>
  <c r="C82" i="97" s="1"/>
  <c r="H89" i="4"/>
  <c r="H88" i="4"/>
  <c r="C80" i="97" s="1"/>
  <c r="H87" i="4"/>
  <c r="C79" i="97" s="1"/>
  <c r="H86" i="4"/>
  <c r="C78" i="97" s="1"/>
  <c r="H85" i="4"/>
  <c r="H84" i="4"/>
  <c r="H83" i="4"/>
  <c r="C75" i="97" s="1"/>
  <c r="H82" i="4"/>
  <c r="H81" i="4"/>
  <c r="H80" i="4"/>
  <c r="C72" i="97" s="1"/>
  <c r="H79" i="4"/>
  <c r="C71" i="97" s="1"/>
  <c r="H78" i="4"/>
  <c r="H77" i="4"/>
  <c r="C69" i="97" s="1"/>
  <c r="H76" i="4"/>
  <c r="H75" i="4"/>
  <c r="C67" i="97" s="1"/>
  <c r="H74" i="4"/>
  <c r="H73" i="4"/>
  <c r="H72" i="4"/>
  <c r="H71" i="4"/>
  <c r="C64" i="97" s="1"/>
  <c r="H70" i="4"/>
  <c r="H69" i="4"/>
  <c r="H68" i="4"/>
  <c r="C61" i="97" s="1"/>
  <c r="H67" i="4"/>
  <c r="C60" i="97" s="1"/>
  <c r="H66" i="4"/>
  <c r="C59" i="97" s="1"/>
  <c r="H65" i="4"/>
  <c r="H64" i="4"/>
  <c r="C57" i="97" s="1"/>
  <c r="H63" i="4"/>
  <c r="C56" i="97" s="1"/>
  <c r="H62" i="4"/>
  <c r="H61" i="4"/>
  <c r="C54" i="97" s="1"/>
  <c r="H60" i="4"/>
  <c r="C53" i="97" s="1"/>
  <c r="H59" i="4"/>
  <c r="H58" i="4"/>
  <c r="H57" i="4"/>
  <c r="H56" i="4"/>
  <c r="C50" i="97" s="1"/>
  <c r="H55" i="4"/>
  <c r="C49" i="97" s="1"/>
  <c r="H54" i="4"/>
  <c r="H53" i="4"/>
  <c r="C47" i="97" s="1"/>
  <c r="H52" i="4"/>
  <c r="H51" i="4"/>
  <c r="H50" i="4"/>
  <c r="C45" i="97" s="1"/>
  <c r="H49" i="4"/>
  <c r="H48" i="4"/>
  <c r="C44" i="97" s="1"/>
  <c r="H47" i="4"/>
  <c r="C43" i="97" s="1"/>
  <c r="H46" i="4"/>
  <c r="C42" i="97" s="1"/>
  <c r="H45" i="4"/>
  <c r="C41" i="97" s="1"/>
  <c r="H44" i="4"/>
  <c r="C40" i="97" s="1"/>
  <c r="H43" i="4"/>
  <c r="C39" i="97" s="1"/>
  <c r="H42" i="4"/>
  <c r="C38" i="97" s="1"/>
  <c r="H41" i="4"/>
  <c r="H40" i="4"/>
  <c r="H39" i="4"/>
  <c r="C36" i="97" s="1"/>
  <c r="H38" i="4"/>
  <c r="C35" i="97" s="1"/>
  <c r="H37" i="4"/>
  <c r="C34" i="97" s="1"/>
  <c r="H36" i="4"/>
  <c r="H35" i="4"/>
  <c r="C32" i="97" s="1"/>
  <c r="H34" i="4"/>
  <c r="H33" i="4"/>
  <c r="H32" i="4"/>
  <c r="C29" i="97" s="1"/>
  <c r="H31" i="4"/>
  <c r="H30" i="4"/>
  <c r="H29" i="4"/>
  <c r="H28" i="4"/>
  <c r="C26" i="97" s="1"/>
  <c r="H27" i="4"/>
  <c r="C25" i="97" s="1"/>
  <c r="H26" i="4"/>
  <c r="H25" i="4"/>
  <c r="H24" i="4"/>
  <c r="C23" i="97" s="1"/>
  <c r="H23" i="4"/>
  <c r="H22" i="4"/>
  <c r="H21" i="4"/>
  <c r="H20" i="4"/>
  <c r="C20" i="97" s="1"/>
  <c r="H19" i="4"/>
  <c r="C19" i="97" s="1"/>
  <c r="H18" i="4"/>
  <c r="C18" i="97" s="1"/>
  <c r="H17" i="4"/>
  <c r="H16" i="4"/>
  <c r="C16" i="97" s="1"/>
  <c r="H15" i="4"/>
  <c r="C15" i="97" s="1"/>
  <c r="H14" i="4"/>
  <c r="H13" i="4"/>
  <c r="H12" i="4"/>
  <c r="C12" i="97" s="1"/>
  <c r="H11" i="4"/>
  <c r="C11" i="97" s="1"/>
  <c r="H10" i="4"/>
  <c r="H9" i="4"/>
  <c r="H8" i="4"/>
  <c r="C8" i="97" s="1"/>
  <c r="H7" i="4"/>
  <c r="C7" i="97" s="1"/>
  <c r="H6" i="4"/>
  <c r="H5" i="4"/>
  <c r="C5" i="97" s="1"/>
  <c r="H4" i="4"/>
  <c r="C4" i="97" s="1"/>
  <c r="H3" i="4"/>
  <c r="C3" i="97" s="1"/>
  <c r="H2" i="4"/>
  <c r="C2" i="97" s="1"/>
  <c r="F134" i="97" l="1"/>
  <c r="F41" i="97"/>
  <c r="F72" i="97"/>
  <c r="F3" i="97"/>
  <c r="F108" i="97"/>
  <c r="F160" i="97"/>
  <c r="F92" i="97"/>
  <c r="F176" i="97"/>
  <c r="F91" i="97"/>
  <c r="F33" i="97"/>
  <c r="F6" i="97"/>
  <c r="F17" i="97"/>
  <c r="F163" i="97"/>
  <c r="F169" i="97"/>
  <c r="F105" i="97"/>
  <c r="F42" i="97"/>
  <c r="F35" i="97"/>
  <c r="F142" i="97"/>
  <c r="F157" i="97"/>
  <c r="F24" i="97"/>
  <c r="F172" i="97"/>
  <c r="F82" i="97"/>
  <c r="F80" i="97"/>
  <c r="F58" i="97"/>
  <c r="F59" i="97"/>
  <c r="F171" i="97"/>
  <c r="F65" i="97"/>
  <c r="F66" i="97"/>
  <c r="F25" i="97"/>
  <c r="F77" i="97"/>
  <c r="F63" i="97"/>
  <c r="F81" i="97"/>
  <c r="F11" i="97"/>
  <c r="F146" i="97"/>
  <c r="F123" i="97"/>
  <c r="F130" i="97"/>
  <c r="F37" i="97"/>
  <c r="F22" i="97"/>
  <c r="F185" i="97"/>
  <c r="F167" i="97"/>
  <c r="F75" i="97"/>
  <c r="F27" i="97"/>
  <c r="F88" i="97"/>
  <c r="F175" i="97"/>
  <c r="F94" i="97"/>
  <c r="F30" i="97"/>
  <c r="F97" i="97"/>
  <c r="F56" i="97"/>
  <c r="F101" i="97"/>
  <c r="F109" i="97"/>
  <c r="F113" i="97"/>
  <c r="F117" i="97"/>
  <c r="F145" i="97"/>
  <c r="F156" i="97"/>
  <c r="F144" i="97"/>
  <c r="F165" i="97"/>
  <c r="F161" i="97"/>
  <c r="F184" i="97"/>
  <c r="F139" i="97"/>
  <c r="F7" i="97"/>
  <c r="F186" i="97"/>
  <c r="F45" i="97"/>
  <c r="F43" i="97"/>
  <c r="F36" i="97"/>
  <c r="F21" i="97"/>
  <c r="F14" i="97"/>
  <c r="F84" i="97"/>
  <c r="F46" i="97"/>
  <c r="F9" i="97"/>
  <c r="F50" i="97"/>
  <c r="F68" i="97"/>
  <c r="F83" i="97"/>
  <c r="F148" i="97"/>
  <c r="F164" i="97"/>
  <c r="F2" i="97"/>
  <c r="F40" i="97"/>
  <c r="F151" i="97"/>
  <c r="F152" i="97"/>
  <c r="C187" i="97"/>
  <c r="F39" i="97"/>
  <c r="F15" i="97"/>
  <c r="F127" i="97"/>
  <c r="F173" i="97"/>
  <c r="F5" i="97"/>
  <c r="F10" i="97"/>
  <c r="F106" i="97"/>
  <c r="F13" i="97"/>
  <c r="F23" i="97"/>
  <c r="F4" i="97"/>
  <c r="F70" i="97"/>
  <c r="F48" i="97"/>
  <c r="F149" i="97"/>
  <c r="F52" i="97"/>
  <c r="F155" i="97"/>
  <c r="F57" i="97"/>
  <c r="F31" i="97"/>
  <c r="F116" i="97"/>
  <c r="F143" i="97"/>
  <c r="F55" i="97"/>
  <c r="F118" i="97"/>
  <c r="F78" i="97"/>
  <c r="F129" i="97"/>
  <c r="F170" i="97"/>
  <c r="F90" i="97"/>
  <c r="F64" i="97"/>
  <c r="F126" i="97"/>
  <c r="F154" i="97"/>
  <c r="F61" i="97"/>
  <c r="F47" i="97"/>
  <c r="F147" i="97"/>
  <c r="F99" i="97"/>
  <c r="F102" i="97"/>
  <c r="F107" i="97"/>
  <c r="F112" i="97"/>
  <c r="F115" i="97"/>
  <c r="F122" i="97"/>
  <c r="F128" i="97"/>
  <c r="F132" i="97"/>
  <c r="F16" i="97"/>
  <c r="F150" i="97"/>
  <c r="F159" i="97"/>
  <c r="F114" i="97"/>
  <c r="F19" i="97"/>
  <c r="F181" i="97"/>
  <c r="F110" i="97"/>
  <c r="F44" i="97"/>
  <c r="F18" i="97"/>
  <c r="F179" i="97"/>
  <c r="F60" i="97"/>
  <c r="F74" i="97"/>
  <c r="F62" i="97"/>
  <c r="F71" i="97"/>
  <c r="F73" i="97"/>
  <c r="F177" i="97"/>
  <c r="F140" i="97"/>
  <c r="F87" i="97"/>
  <c r="F136" i="97"/>
  <c r="F153" i="97"/>
  <c r="F96" i="97"/>
  <c r="F51" i="97"/>
  <c r="F100" i="97"/>
  <c r="F180" i="97"/>
  <c r="F121" i="97"/>
  <c r="F131" i="97"/>
  <c r="F138" i="97"/>
  <c r="F158" i="97"/>
  <c r="F166" i="97"/>
  <c r="F182" i="97"/>
  <c r="F162" i="97"/>
  <c r="D187" i="97"/>
  <c r="F29" i="97"/>
  <c r="F49" i="97"/>
  <c r="F89" i="97"/>
  <c r="F53" i="97"/>
  <c r="F168" i="97"/>
  <c r="G187" i="97"/>
  <c r="E187" i="97"/>
  <c r="F8" i="97"/>
  <c r="F54" i="97"/>
  <c r="F86" i="97"/>
  <c r="F69" i="97"/>
  <c r="F76" i="97"/>
  <c r="F178" i="97"/>
  <c r="F93" i="97"/>
  <c r="F119" i="97"/>
  <c r="F103" i="97"/>
  <c r="F28" i="97"/>
  <c r="F174" i="97"/>
  <c r="F137" i="97"/>
  <c r="F133" i="97"/>
  <c r="F12" i="97"/>
  <c r="F183" i="97"/>
  <c r="F124" i="97"/>
  <c r="F79" i="97"/>
  <c r="F32" i="97"/>
  <c r="F104" i="97"/>
  <c r="F125" i="97"/>
  <c r="F141" i="97"/>
  <c r="F20" i="97"/>
  <c r="F38" i="97"/>
  <c r="F67" i="97"/>
  <c r="F85" i="97"/>
  <c r="F95" i="97"/>
  <c r="F98" i="97"/>
  <c r="F26" i="97"/>
  <c r="F111" i="97"/>
  <c r="F120" i="97"/>
  <c r="F135" i="97"/>
  <c r="F34" i="97"/>
  <c r="G43" i="95"/>
  <c r="E43" i="95"/>
  <c r="D43" i="95"/>
  <c r="C43" i="95"/>
  <c r="G68" i="95"/>
  <c r="E68" i="95"/>
  <c r="D68" i="95"/>
  <c r="C68" i="95"/>
  <c r="G35" i="95"/>
  <c r="E35" i="95"/>
  <c r="D35" i="95"/>
  <c r="C35" i="95"/>
  <c r="G13" i="95"/>
  <c r="E13" i="95"/>
  <c r="D13" i="95"/>
  <c r="C13" i="95"/>
  <c r="G32" i="95"/>
  <c r="E32" i="95"/>
  <c r="D32" i="95"/>
  <c r="C32" i="95"/>
  <c r="G177" i="95"/>
  <c r="E177" i="95"/>
  <c r="D177" i="95"/>
  <c r="C177" i="95"/>
  <c r="G89" i="95"/>
  <c r="E89" i="95"/>
  <c r="D89" i="95"/>
  <c r="C89" i="95"/>
  <c r="G121" i="95"/>
  <c r="E121" i="95"/>
  <c r="D121" i="95"/>
  <c r="C121" i="95"/>
  <c r="G175" i="95"/>
  <c r="E175" i="95"/>
  <c r="D175" i="95"/>
  <c r="C175" i="95"/>
  <c r="G30" i="95"/>
  <c r="E30" i="95"/>
  <c r="D30" i="95"/>
  <c r="C30" i="95"/>
  <c r="G174" i="95"/>
  <c r="E174" i="95"/>
  <c r="D174" i="95"/>
  <c r="C174" i="95"/>
  <c r="G141" i="95"/>
  <c r="E141" i="95"/>
  <c r="D141" i="95"/>
  <c r="C141" i="95"/>
  <c r="G27" i="95"/>
  <c r="E27" i="95"/>
  <c r="D27" i="95"/>
  <c r="C27" i="95"/>
  <c r="G171" i="95"/>
  <c r="E171" i="95"/>
  <c r="D171" i="95"/>
  <c r="C171" i="95"/>
  <c r="G110" i="95"/>
  <c r="E110" i="95"/>
  <c r="D110" i="95"/>
  <c r="C110" i="95"/>
  <c r="G159" i="95"/>
  <c r="E159" i="95"/>
  <c r="D159" i="95"/>
  <c r="C159" i="95"/>
  <c r="G178" i="95"/>
  <c r="E178" i="95"/>
  <c r="D178" i="95"/>
  <c r="C178" i="95"/>
  <c r="G90" i="95"/>
  <c r="E90" i="95"/>
  <c r="D90" i="95"/>
  <c r="C90" i="95"/>
  <c r="G156" i="95"/>
  <c r="E156" i="95"/>
  <c r="D156" i="95"/>
  <c r="C156" i="95"/>
  <c r="G158" i="95"/>
  <c r="E158" i="95"/>
  <c r="D158" i="95"/>
  <c r="C158" i="95"/>
  <c r="G139" i="95"/>
  <c r="E139" i="95"/>
  <c r="D139" i="95"/>
  <c r="C139" i="95"/>
  <c r="G154" i="95"/>
  <c r="E154" i="95"/>
  <c r="D154" i="95"/>
  <c r="C154" i="95"/>
  <c r="G153" i="95"/>
  <c r="E153" i="95"/>
  <c r="D153" i="95"/>
  <c r="C153" i="95"/>
  <c r="G150" i="95"/>
  <c r="E150" i="95"/>
  <c r="D150" i="95"/>
  <c r="C150" i="95"/>
  <c r="G146" i="95"/>
  <c r="E146" i="95"/>
  <c r="D146" i="95"/>
  <c r="C146" i="95"/>
  <c r="G144" i="95"/>
  <c r="E144" i="95"/>
  <c r="D144" i="95"/>
  <c r="C144" i="95"/>
  <c r="G140" i="95"/>
  <c r="E140" i="95"/>
  <c r="D140" i="95"/>
  <c r="C140" i="95"/>
  <c r="G135" i="95"/>
  <c r="E135" i="95"/>
  <c r="D135" i="95"/>
  <c r="C135" i="95"/>
  <c r="G24" i="95"/>
  <c r="E24" i="95"/>
  <c r="D24" i="95"/>
  <c r="C24" i="95"/>
  <c r="G134" i="95"/>
  <c r="E134" i="95"/>
  <c r="D134" i="95"/>
  <c r="C134" i="95"/>
  <c r="G131" i="95"/>
  <c r="E131" i="95"/>
  <c r="D131" i="95"/>
  <c r="C131" i="95"/>
  <c r="G42" i="95"/>
  <c r="E42" i="95"/>
  <c r="D42" i="95"/>
  <c r="C42" i="95"/>
  <c r="G130" i="95"/>
  <c r="E130" i="95"/>
  <c r="D130" i="95"/>
  <c r="C130" i="95"/>
  <c r="G22" i="95"/>
  <c r="E22" i="95"/>
  <c r="D22" i="95"/>
  <c r="C22" i="95"/>
  <c r="G129" i="95"/>
  <c r="E129" i="95"/>
  <c r="D129" i="95"/>
  <c r="C129" i="95"/>
  <c r="G128" i="95"/>
  <c r="E128" i="95"/>
  <c r="D128" i="95"/>
  <c r="C128" i="95"/>
  <c r="G127" i="95"/>
  <c r="E127" i="95"/>
  <c r="D127" i="95"/>
  <c r="C127" i="95"/>
  <c r="G126" i="95"/>
  <c r="E126" i="95"/>
  <c r="D126" i="95"/>
  <c r="C126" i="95"/>
  <c r="G125" i="95"/>
  <c r="E125" i="95"/>
  <c r="D125" i="95"/>
  <c r="C125" i="95"/>
  <c r="G124" i="95"/>
  <c r="E124" i="95"/>
  <c r="D124" i="95"/>
  <c r="C124" i="95"/>
  <c r="G123" i="95"/>
  <c r="E123" i="95"/>
  <c r="D123" i="95"/>
  <c r="C123" i="95"/>
  <c r="G122" i="95"/>
  <c r="E122" i="95"/>
  <c r="D122" i="95"/>
  <c r="C122" i="95"/>
  <c r="G120" i="95"/>
  <c r="E120" i="95"/>
  <c r="D120" i="95"/>
  <c r="C120" i="95"/>
  <c r="G119" i="95"/>
  <c r="E119" i="95"/>
  <c r="D119" i="95"/>
  <c r="C119" i="95"/>
  <c r="G118" i="95"/>
  <c r="E118" i="95"/>
  <c r="D118" i="95"/>
  <c r="C118" i="95"/>
  <c r="G117" i="95"/>
  <c r="E117" i="95"/>
  <c r="D117" i="95"/>
  <c r="C117" i="95"/>
  <c r="G114" i="95"/>
  <c r="E114" i="95"/>
  <c r="D114" i="95"/>
  <c r="C114" i="95"/>
  <c r="G111" i="95"/>
  <c r="E111" i="95"/>
  <c r="D111" i="95"/>
  <c r="C111" i="95"/>
  <c r="G145" i="95"/>
  <c r="E145" i="95"/>
  <c r="D145" i="95"/>
  <c r="C145" i="95"/>
  <c r="G109" i="95"/>
  <c r="E109" i="95"/>
  <c r="D109" i="95"/>
  <c r="C109" i="95"/>
  <c r="G108" i="95"/>
  <c r="E108" i="95"/>
  <c r="D108" i="95"/>
  <c r="C108" i="95"/>
  <c r="G170" i="95"/>
  <c r="E170" i="95"/>
  <c r="D170" i="95"/>
  <c r="C170" i="95"/>
  <c r="G107" i="95"/>
  <c r="E107" i="95"/>
  <c r="D107" i="95"/>
  <c r="C107" i="95"/>
  <c r="G106" i="95"/>
  <c r="E106" i="95"/>
  <c r="D106" i="95"/>
  <c r="C106" i="95"/>
  <c r="G105" i="95"/>
  <c r="E105" i="95"/>
  <c r="D105" i="95"/>
  <c r="C105" i="95"/>
  <c r="G133" i="95"/>
  <c r="E133" i="95"/>
  <c r="D133" i="95"/>
  <c r="C133" i="95"/>
  <c r="G152" i="95"/>
  <c r="E152" i="95"/>
  <c r="D152" i="95"/>
  <c r="C152" i="95"/>
  <c r="G74" i="95"/>
  <c r="E74" i="95"/>
  <c r="D74" i="95"/>
  <c r="C74" i="95"/>
  <c r="G104" i="95"/>
  <c r="E104" i="95"/>
  <c r="D104" i="95"/>
  <c r="C104" i="95"/>
  <c r="G132" i="95"/>
  <c r="E132" i="95"/>
  <c r="D132" i="95"/>
  <c r="C132" i="95"/>
  <c r="G25" i="95"/>
  <c r="E25" i="95"/>
  <c r="D25" i="95"/>
  <c r="C25" i="95"/>
  <c r="G40" i="95"/>
  <c r="E40" i="95"/>
  <c r="D40" i="95"/>
  <c r="C40" i="95"/>
  <c r="G31" i="95"/>
  <c r="E31" i="95"/>
  <c r="D31" i="95"/>
  <c r="C31" i="95"/>
  <c r="G163" i="95"/>
  <c r="E163" i="95"/>
  <c r="D163" i="95"/>
  <c r="C163" i="95"/>
  <c r="G99" i="95"/>
  <c r="E99" i="95"/>
  <c r="D99" i="95"/>
  <c r="C99" i="95"/>
  <c r="G96" i="95"/>
  <c r="E96" i="95"/>
  <c r="D96" i="95"/>
  <c r="C96" i="95"/>
  <c r="G101" i="95"/>
  <c r="E101" i="95"/>
  <c r="D101" i="95"/>
  <c r="C101" i="95"/>
  <c r="G100" i="95"/>
  <c r="E100" i="95"/>
  <c r="D100" i="95"/>
  <c r="C100" i="95"/>
  <c r="G54" i="95"/>
  <c r="E54" i="95"/>
  <c r="D54" i="95"/>
  <c r="C54" i="95"/>
  <c r="G102" i="95"/>
  <c r="E102" i="95"/>
  <c r="D102" i="95"/>
  <c r="C102" i="95"/>
  <c r="G155" i="95"/>
  <c r="E155" i="95"/>
  <c r="D155" i="95"/>
  <c r="C155" i="95"/>
  <c r="G103" i="95"/>
  <c r="E103" i="95"/>
  <c r="D103" i="95"/>
  <c r="C103" i="95"/>
  <c r="G98" i="95"/>
  <c r="E98" i="95"/>
  <c r="D98" i="95"/>
  <c r="C98" i="95"/>
  <c r="G93" i="95"/>
  <c r="E93" i="95"/>
  <c r="D93" i="95"/>
  <c r="C93" i="95"/>
  <c r="G50" i="95"/>
  <c r="E50" i="95"/>
  <c r="D50" i="95"/>
  <c r="C50" i="95"/>
  <c r="G115" i="95"/>
  <c r="E115" i="95"/>
  <c r="D115" i="95"/>
  <c r="C115" i="95"/>
  <c r="G19" i="95"/>
  <c r="E19" i="95"/>
  <c r="D19" i="95"/>
  <c r="C19" i="95"/>
  <c r="G26" i="95"/>
  <c r="E26" i="95"/>
  <c r="D26" i="95"/>
  <c r="C26" i="95"/>
  <c r="G142" i="95"/>
  <c r="E142" i="95"/>
  <c r="D142" i="95"/>
  <c r="C142" i="95"/>
  <c r="G92" i="95"/>
  <c r="E92" i="95"/>
  <c r="D92" i="95"/>
  <c r="C92" i="95"/>
  <c r="G88" i="95"/>
  <c r="E88" i="95"/>
  <c r="D88" i="95"/>
  <c r="C88" i="95"/>
  <c r="G41" i="95"/>
  <c r="E41" i="95"/>
  <c r="D41" i="95"/>
  <c r="C41" i="95"/>
  <c r="G116" i="95"/>
  <c r="E116" i="95"/>
  <c r="D116" i="95"/>
  <c r="C116" i="95"/>
  <c r="G47" i="95"/>
  <c r="E47" i="95"/>
  <c r="D47" i="95"/>
  <c r="C47" i="95"/>
  <c r="G147" i="95"/>
  <c r="E147" i="95"/>
  <c r="D147" i="95"/>
  <c r="C147" i="95"/>
  <c r="G168" i="95"/>
  <c r="E168" i="95"/>
  <c r="D168" i="95"/>
  <c r="C168" i="95"/>
  <c r="G57" i="95"/>
  <c r="E57" i="95"/>
  <c r="D57" i="95"/>
  <c r="C57" i="95"/>
  <c r="G59" i="95"/>
  <c r="E59" i="95"/>
  <c r="D59" i="95"/>
  <c r="C59" i="95"/>
  <c r="G75" i="95"/>
  <c r="E75" i="95"/>
  <c r="D75" i="95"/>
  <c r="C75" i="95"/>
  <c r="G169" i="95"/>
  <c r="E169" i="95"/>
  <c r="D169" i="95"/>
  <c r="C169" i="95"/>
  <c r="G157" i="95"/>
  <c r="E157" i="95"/>
  <c r="D157" i="95"/>
  <c r="C157" i="95"/>
  <c r="G91" i="95"/>
  <c r="E91" i="95"/>
  <c r="D91" i="95"/>
  <c r="C91" i="95"/>
  <c r="G97" i="95"/>
  <c r="E97" i="95"/>
  <c r="D97" i="95"/>
  <c r="C97" i="95"/>
  <c r="G95" i="95"/>
  <c r="E95" i="95"/>
  <c r="D95" i="95"/>
  <c r="C95" i="95"/>
  <c r="G87" i="95"/>
  <c r="E87" i="95"/>
  <c r="D87" i="95"/>
  <c r="C87" i="95"/>
  <c r="G17" i="95"/>
  <c r="E17" i="95"/>
  <c r="D17" i="95"/>
  <c r="C17" i="95"/>
  <c r="G161" i="95"/>
  <c r="E161" i="95"/>
  <c r="D161" i="95"/>
  <c r="C161" i="95"/>
  <c r="G138" i="95"/>
  <c r="E138" i="95"/>
  <c r="D138" i="95"/>
  <c r="C138" i="95"/>
  <c r="G86" i="95"/>
  <c r="E86" i="95"/>
  <c r="D86" i="95"/>
  <c r="C86" i="95"/>
  <c r="G112" i="95"/>
  <c r="E112" i="95"/>
  <c r="D112" i="95"/>
  <c r="C112" i="95"/>
  <c r="G85" i="95"/>
  <c r="E85" i="95"/>
  <c r="D85" i="95"/>
  <c r="C85" i="95"/>
  <c r="G34" i="95"/>
  <c r="E34" i="95"/>
  <c r="D34" i="95"/>
  <c r="C34" i="95"/>
  <c r="G77" i="95"/>
  <c r="E77" i="95"/>
  <c r="D77" i="95"/>
  <c r="C77" i="95"/>
  <c r="G148" i="95"/>
  <c r="E148" i="95"/>
  <c r="D148" i="95"/>
  <c r="C148" i="95"/>
  <c r="G84" i="95"/>
  <c r="E84" i="95"/>
  <c r="D84" i="95"/>
  <c r="C84" i="95"/>
  <c r="G83" i="95"/>
  <c r="E83" i="95"/>
  <c r="D83" i="95"/>
  <c r="C83" i="95"/>
  <c r="G81" i="95"/>
  <c r="E81" i="95"/>
  <c r="D81" i="95"/>
  <c r="C81" i="95"/>
  <c r="G79" i="95"/>
  <c r="E79" i="95"/>
  <c r="D79" i="95"/>
  <c r="C79" i="95"/>
  <c r="G60" i="95"/>
  <c r="E60" i="95"/>
  <c r="D60" i="95"/>
  <c r="C60" i="95"/>
  <c r="G76" i="95"/>
  <c r="E76" i="95"/>
  <c r="D76" i="95"/>
  <c r="C76" i="95"/>
  <c r="G162" i="95"/>
  <c r="E162" i="95"/>
  <c r="D162" i="95"/>
  <c r="C162" i="95"/>
  <c r="G73" i="95"/>
  <c r="E73" i="95"/>
  <c r="D73" i="95"/>
  <c r="C73" i="95"/>
  <c r="G38" i="95"/>
  <c r="E38" i="95"/>
  <c r="D38" i="95"/>
  <c r="C38" i="95"/>
  <c r="G72" i="95"/>
  <c r="E72" i="95"/>
  <c r="D72" i="95"/>
  <c r="C72" i="95"/>
  <c r="G71" i="95"/>
  <c r="E71" i="95"/>
  <c r="D71" i="95"/>
  <c r="C71" i="95"/>
  <c r="G69" i="95"/>
  <c r="E69" i="95"/>
  <c r="D69" i="95"/>
  <c r="C69" i="95"/>
  <c r="G67" i="95"/>
  <c r="E67" i="95"/>
  <c r="D67" i="95"/>
  <c r="C67" i="95"/>
  <c r="G160" i="95"/>
  <c r="E160" i="95"/>
  <c r="D160" i="95"/>
  <c r="C160" i="95"/>
  <c r="G66" i="95"/>
  <c r="E66" i="95"/>
  <c r="D66" i="95"/>
  <c r="C66" i="95"/>
  <c r="G65" i="95"/>
  <c r="E65" i="95"/>
  <c r="D65" i="95"/>
  <c r="C65" i="95"/>
  <c r="G64" i="95"/>
  <c r="E64" i="95"/>
  <c r="D64" i="95"/>
  <c r="C64" i="95"/>
  <c r="G63" i="95"/>
  <c r="E63" i="95"/>
  <c r="D63" i="95"/>
  <c r="C63" i="95"/>
  <c r="G62" i="95"/>
  <c r="E62" i="95"/>
  <c r="D62" i="95"/>
  <c r="C62" i="95"/>
  <c r="G166" i="95"/>
  <c r="E166" i="95"/>
  <c r="D166" i="95"/>
  <c r="C166" i="95"/>
  <c r="G61" i="95"/>
  <c r="E61" i="95"/>
  <c r="D61" i="95"/>
  <c r="C61" i="95"/>
  <c r="G58" i="95"/>
  <c r="E58" i="95"/>
  <c r="D58" i="95"/>
  <c r="C58" i="95"/>
  <c r="G56" i="95"/>
  <c r="E56" i="95"/>
  <c r="D56" i="95"/>
  <c r="C56" i="95"/>
  <c r="G55" i="95"/>
  <c r="E55" i="95"/>
  <c r="D55" i="95"/>
  <c r="C55" i="95"/>
  <c r="G78" i="95"/>
  <c r="E78" i="95"/>
  <c r="D78" i="95"/>
  <c r="C78" i="95"/>
  <c r="G172" i="95"/>
  <c r="E172" i="95"/>
  <c r="D172" i="95"/>
  <c r="C172" i="95"/>
  <c r="G149" i="95"/>
  <c r="E149" i="95"/>
  <c r="D149" i="95"/>
  <c r="C149" i="95"/>
  <c r="G52" i="95"/>
  <c r="E52" i="95"/>
  <c r="D52" i="95"/>
  <c r="C52" i="95"/>
  <c r="G70" i="95"/>
  <c r="E70" i="95"/>
  <c r="D70" i="95"/>
  <c r="C70" i="95"/>
  <c r="G15" i="95"/>
  <c r="E15" i="95"/>
  <c r="D15" i="95"/>
  <c r="C15" i="95"/>
  <c r="G49" i="95"/>
  <c r="E49" i="95"/>
  <c r="D49" i="95"/>
  <c r="C49" i="95"/>
  <c r="G173" i="95"/>
  <c r="E173" i="95"/>
  <c r="D173" i="95"/>
  <c r="C173" i="95"/>
  <c r="G165" i="95"/>
  <c r="E165" i="95"/>
  <c r="D165" i="95"/>
  <c r="C165" i="95"/>
  <c r="G46" i="95"/>
  <c r="E46" i="95"/>
  <c r="D46" i="95"/>
  <c r="C46" i="95"/>
  <c r="G45" i="95"/>
  <c r="E45" i="95"/>
  <c r="D45" i="95"/>
  <c r="C45" i="95"/>
  <c r="G16" i="95"/>
  <c r="E16" i="95"/>
  <c r="D16" i="95"/>
  <c r="C16" i="95"/>
  <c r="G94" i="95"/>
  <c r="E94" i="95"/>
  <c r="D94" i="95"/>
  <c r="C94" i="95"/>
  <c r="G33" i="95"/>
  <c r="E33" i="95"/>
  <c r="D33" i="95"/>
  <c r="C33" i="95"/>
  <c r="G51" i="95"/>
  <c r="E51" i="95"/>
  <c r="D51" i="95"/>
  <c r="C51" i="95"/>
  <c r="G167" i="95"/>
  <c r="E167" i="95"/>
  <c r="D167" i="95"/>
  <c r="C167" i="95"/>
  <c r="G39" i="95"/>
  <c r="E39" i="95"/>
  <c r="D39" i="95"/>
  <c r="C39" i="95"/>
  <c r="G28" i="95"/>
  <c r="E28" i="95"/>
  <c r="D28" i="95"/>
  <c r="C28" i="95"/>
  <c r="G151" i="95"/>
  <c r="E151" i="95"/>
  <c r="D151" i="95"/>
  <c r="C151" i="95"/>
  <c r="G29" i="95"/>
  <c r="E29" i="95"/>
  <c r="D29" i="95"/>
  <c r="C29" i="95"/>
  <c r="G37" i="95"/>
  <c r="E37" i="95"/>
  <c r="D37" i="95"/>
  <c r="C37" i="95"/>
  <c r="G143" i="95"/>
  <c r="E143" i="95"/>
  <c r="D143" i="95"/>
  <c r="C143" i="95"/>
  <c r="G23" i="95"/>
  <c r="E23" i="95"/>
  <c r="D23" i="95"/>
  <c r="C23" i="95"/>
  <c r="G18" i="95"/>
  <c r="E18" i="95"/>
  <c r="D18" i="95"/>
  <c r="C18" i="95"/>
  <c r="G137" i="95"/>
  <c r="E137" i="95"/>
  <c r="D137" i="95"/>
  <c r="C137" i="95"/>
  <c r="G176" i="95"/>
  <c r="E176" i="95"/>
  <c r="D176" i="95"/>
  <c r="C176" i="95"/>
  <c r="G80" i="95"/>
  <c r="E80" i="95"/>
  <c r="D80" i="95"/>
  <c r="C80" i="95"/>
  <c r="G12" i="95"/>
  <c r="E12" i="95"/>
  <c r="D12" i="95"/>
  <c r="C12" i="95"/>
  <c r="G53" i="95"/>
  <c r="E53" i="95"/>
  <c r="D53" i="95"/>
  <c r="C53" i="95"/>
  <c r="G179" i="95"/>
  <c r="E179" i="95"/>
  <c r="D179" i="95"/>
  <c r="C179" i="95"/>
  <c r="G20" i="95"/>
  <c r="E20" i="95"/>
  <c r="D20" i="95"/>
  <c r="C20" i="95"/>
  <c r="G48" i="95"/>
  <c r="E48" i="95"/>
  <c r="D48" i="95"/>
  <c r="C48" i="95"/>
  <c r="G44" i="95"/>
  <c r="E44" i="95"/>
  <c r="D44" i="95"/>
  <c r="C44" i="95"/>
  <c r="G10" i="95"/>
  <c r="E10" i="95"/>
  <c r="D10" i="95"/>
  <c r="C10" i="95"/>
  <c r="G82" i="95"/>
  <c r="E82" i="95"/>
  <c r="D82" i="95"/>
  <c r="C82" i="95"/>
  <c r="G21" i="95"/>
  <c r="E21" i="95"/>
  <c r="D21" i="95"/>
  <c r="C21" i="95"/>
  <c r="G164" i="95"/>
  <c r="E164" i="95"/>
  <c r="D164" i="95"/>
  <c r="C164" i="95"/>
  <c r="G14" i="95"/>
  <c r="E14" i="95"/>
  <c r="D14" i="95"/>
  <c r="C14" i="95"/>
  <c r="G136" i="95"/>
  <c r="E136" i="95"/>
  <c r="D136" i="95"/>
  <c r="C136" i="95"/>
  <c r="G113" i="95"/>
  <c r="E113" i="95"/>
  <c r="D113" i="95"/>
  <c r="C113" i="95"/>
  <c r="G11" i="95"/>
  <c r="E11" i="95"/>
  <c r="D11" i="95"/>
  <c r="C11" i="95"/>
  <c r="G36" i="95"/>
  <c r="E36" i="95"/>
  <c r="D36" i="95"/>
  <c r="C36" i="95"/>
  <c r="G8" i="95"/>
  <c r="E8" i="95"/>
  <c r="D8" i="95"/>
  <c r="C8" i="95"/>
  <c r="G7" i="95"/>
  <c r="E7" i="95"/>
  <c r="D7" i="95"/>
  <c r="C7" i="95"/>
  <c r="G180" i="95"/>
  <c r="E180" i="95"/>
  <c r="D180" i="95"/>
  <c r="C180" i="95"/>
  <c r="G9" i="95"/>
  <c r="E9" i="95"/>
  <c r="D9" i="95"/>
  <c r="C9" i="95"/>
  <c r="G6" i="95"/>
  <c r="E6" i="95"/>
  <c r="D6" i="95"/>
  <c r="C6" i="95"/>
  <c r="G5" i="95"/>
  <c r="E5" i="95"/>
  <c r="D5" i="95"/>
  <c r="C5" i="95"/>
  <c r="G4" i="95"/>
  <c r="E4" i="95"/>
  <c r="D4" i="95"/>
  <c r="C4" i="95"/>
  <c r="G3" i="95"/>
  <c r="E3" i="95"/>
  <c r="D3" i="95"/>
  <c r="C3" i="95"/>
  <c r="F10" i="95" l="1"/>
  <c r="F143" i="95"/>
  <c r="F29" i="95"/>
  <c r="F151" i="95"/>
  <c r="F33" i="95"/>
  <c r="F16" i="95"/>
  <c r="F45" i="95"/>
  <c r="F46" i="95"/>
  <c r="F76" i="95"/>
  <c r="F54" i="95"/>
  <c r="F170" i="95"/>
  <c r="F154" i="95"/>
  <c r="F111" i="95"/>
  <c r="F118" i="95"/>
  <c r="F120" i="95"/>
  <c r="F125" i="95"/>
  <c r="F128" i="95"/>
  <c r="F130" i="95"/>
  <c r="F146" i="95"/>
  <c r="F150" i="95"/>
  <c r="F53" i="95"/>
  <c r="F12" i="95"/>
  <c r="F116" i="95"/>
  <c r="F19" i="95"/>
  <c r="F5" i="95"/>
  <c r="F6" i="95"/>
  <c r="F9" i="95"/>
  <c r="F11" i="95"/>
  <c r="F136" i="95"/>
  <c r="F14" i="95"/>
  <c r="F65" i="95"/>
  <c r="F73" i="95"/>
  <c r="F171" i="95"/>
  <c r="F174" i="95"/>
  <c r="F175" i="95"/>
  <c r="F121" i="95"/>
  <c r="F89" i="95"/>
  <c r="F4" i="95"/>
  <c r="F7" i="95"/>
  <c r="F36" i="95"/>
  <c r="F21" i="95"/>
  <c r="F56" i="95"/>
  <c r="F61" i="95"/>
  <c r="F62" i="95"/>
  <c r="F160" i="95"/>
  <c r="F71" i="95"/>
  <c r="F156" i="95"/>
  <c r="F13" i="95"/>
  <c r="F43" i="95"/>
  <c r="F23" i="95"/>
  <c r="F39" i="95"/>
  <c r="F51" i="95"/>
  <c r="F34" i="95"/>
  <c r="F112" i="95"/>
  <c r="F138" i="95"/>
  <c r="F87" i="95"/>
  <c r="F169" i="95"/>
  <c r="F50" i="95"/>
  <c r="F74" i="95"/>
  <c r="F105" i="95"/>
  <c r="F109" i="95"/>
  <c r="F124" i="95"/>
  <c r="F24" i="95"/>
  <c r="F135" i="95"/>
  <c r="F140" i="95"/>
  <c r="F144" i="95"/>
  <c r="F142" i="95"/>
  <c r="F147" i="95"/>
  <c r="D181" i="95"/>
  <c r="F44" i="95"/>
  <c r="F48" i="95"/>
  <c r="F165" i="95"/>
  <c r="F49" i="95"/>
  <c r="F79" i="95"/>
  <c r="F104" i="95"/>
  <c r="G181" i="95"/>
  <c r="F20" i="95"/>
  <c r="F80" i="95"/>
  <c r="F137" i="95"/>
  <c r="F149" i="95"/>
  <c r="F77" i="95"/>
  <c r="F59" i="95"/>
  <c r="F57" i="95"/>
  <c r="F115" i="95"/>
  <c r="F103" i="95"/>
  <c r="F96" i="95"/>
  <c r="F110" i="95"/>
  <c r="C181" i="95"/>
  <c r="F113" i="95"/>
  <c r="F164" i="95"/>
  <c r="F82" i="95"/>
  <c r="F176" i="95"/>
  <c r="F18" i="95"/>
  <c r="F94" i="95"/>
  <c r="F52" i="95"/>
  <c r="F58" i="95"/>
  <c r="F166" i="95"/>
  <c r="F72" i="95"/>
  <c r="F86" i="95"/>
  <c r="F161" i="95"/>
  <c r="F17" i="95"/>
  <c r="F95" i="95"/>
  <c r="F91" i="95"/>
  <c r="F47" i="95"/>
  <c r="F41" i="95"/>
  <c r="F100" i="95"/>
  <c r="F101" i="95"/>
  <c r="F119" i="95"/>
  <c r="F134" i="95"/>
  <c r="F159" i="95"/>
  <c r="F177" i="95"/>
  <c r="F106" i="95"/>
  <c r="F123" i="95"/>
  <c r="F180" i="95"/>
  <c r="F8" i="95"/>
  <c r="F179" i="95"/>
  <c r="F37" i="95"/>
  <c r="F28" i="95"/>
  <c r="F167" i="95"/>
  <c r="F173" i="95"/>
  <c r="F15" i="95"/>
  <c r="F70" i="95"/>
  <c r="F172" i="95"/>
  <c r="F67" i="95"/>
  <c r="F69" i="95"/>
  <c r="F84" i="95"/>
  <c r="F102" i="95"/>
  <c r="F31" i="95"/>
  <c r="F25" i="95"/>
  <c r="F152" i="95"/>
  <c r="F133" i="95"/>
  <c r="F145" i="95"/>
  <c r="F114" i="95"/>
  <c r="F127" i="95"/>
  <c r="F129" i="95"/>
  <c r="F22" i="95"/>
  <c r="F158" i="95"/>
  <c r="F30" i="95"/>
  <c r="F32" i="95"/>
  <c r="F35" i="95"/>
  <c r="F68" i="95"/>
  <c r="E181" i="95"/>
  <c r="F162" i="95"/>
  <c r="F148" i="95"/>
  <c r="F75" i="95"/>
  <c r="F99" i="95"/>
  <c r="F122" i="95"/>
  <c r="F153" i="95"/>
  <c r="F27" i="95"/>
  <c r="F3" i="95"/>
  <c r="F78" i="95"/>
  <c r="F63" i="95"/>
  <c r="F66" i="95"/>
  <c r="F60" i="95"/>
  <c r="F88" i="95"/>
  <c r="F26" i="95"/>
  <c r="F155" i="95"/>
  <c r="F132" i="95"/>
  <c r="F108" i="95"/>
  <c r="F42" i="95"/>
  <c r="F139" i="95"/>
  <c r="F81" i="95"/>
  <c r="F157" i="95"/>
  <c r="F93" i="95"/>
  <c r="F90" i="95"/>
  <c r="F55" i="95"/>
  <c r="F38" i="95"/>
  <c r="F85" i="95"/>
  <c r="F97" i="95"/>
  <c r="F168" i="95"/>
  <c r="F163" i="95"/>
  <c r="F126" i="95"/>
  <c r="F141" i="95"/>
  <c r="F64" i="95"/>
  <c r="F83" i="95"/>
  <c r="F92" i="95"/>
  <c r="F98" i="95"/>
  <c r="F40" i="95"/>
  <c r="F107" i="95"/>
  <c r="F117" i="95"/>
  <c r="F131" i="95"/>
  <c r="F178" i="95"/>
  <c r="C351" i="11" l="1"/>
  <c r="C199" i="11"/>
  <c r="C331" i="11"/>
  <c r="C22" i="11"/>
  <c r="C200" i="11"/>
  <c r="C201" i="11"/>
  <c r="C202" i="11"/>
  <c r="C203" i="11"/>
  <c r="C204" i="11"/>
  <c r="C205" i="11"/>
  <c r="C372" i="11"/>
  <c r="C206" i="11"/>
  <c r="C342" i="11"/>
  <c r="C58" i="11"/>
  <c r="C207" i="11"/>
  <c r="C71" i="11"/>
  <c r="C208" i="11"/>
  <c r="C209" i="11"/>
  <c r="C210" i="11"/>
  <c r="C340" i="11"/>
  <c r="C343" i="11"/>
  <c r="C211" i="11"/>
  <c r="C42" i="11"/>
  <c r="C212" i="11"/>
  <c r="C41" i="11"/>
  <c r="C16" i="11"/>
  <c r="C213" i="11"/>
  <c r="C214" i="11"/>
  <c r="C215" i="11"/>
  <c r="C216" i="11"/>
  <c r="C217" i="11"/>
  <c r="C105" i="11"/>
  <c r="C218" i="11"/>
  <c r="C8" i="11"/>
  <c r="C366" i="11"/>
  <c r="C25" i="11"/>
  <c r="C33" i="11"/>
  <c r="C365" i="11"/>
  <c r="C219" i="11"/>
  <c r="C220" i="11"/>
  <c r="C221" i="11"/>
  <c r="C371" i="11"/>
  <c r="C222" i="11"/>
  <c r="C223" i="11"/>
  <c r="C374" i="11"/>
  <c r="C224" i="11"/>
  <c r="C225" i="11"/>
  <c r="C226" i="11"/>
  <c r="C12" i="11"/>
  <c r="C44" i="11"/>
  <c r="C90" i="11"/>
  <c r="C227" i="11"/>
  <c r="C228" i="11"/>
  <c r="C229" i="11"/>
  <c r="C337" i="11"/>
  <c r="C230" i="11"/>
  <c r="C329" i="11"/>
  <c r="C231" i="11"/>
  <c r="C232" i="11"/>
  <c r="C233" i="11"/>
  <c r="C341" i="11"/>
  <c r="C234" i="11"/>
  <c r="C235" i="11"/>
  <c r="C236" i="11"/>
  <c r="C6" i="11"/>
  <c r="C13" i="11"/>
  <c r="C237" i="11"/>
  <c r="C45" i="11"/>
  <c r="C238" i="11"/>
  <c r="C358" i="11"/>
  <c r="C239" i="11"/>
  <c r="C240" i="11"/>
  <c r="C241" i="11"/>
  <c r="C63" i="11"/>
  <c r="C242" i="11"/>
  <c r="C96" i="11"/>
  <c r="C364" i="11"/>
  <c r="C243" i="11"/>
  <c r="C346" i="11"/>
  <c r="C244" i="11"/>
  <c r="C245" i="11"/>
  <c r="C246" i="11"/>
  <c r="C385" i="11"/>
  <c r="C247" i="11"/>
  <c r="C248" i="11"/>
  <c r="C249" i="11"/>
  <c r="C250" i="11"/>
  <c r="C251" i="11"/>
  <c r="C252" i="11"/>
  <c r="C77" i="11"/>
  <c r="C390" i="11"/>
  <c r="C253" i="11"/>
  <c r="C254" i="11"/>
  <c r="C3" i="11"/>
  <c r="C361" i="11"/>
  <c r="C94" i="11"/>
  <c r="C255" i="11"/>
  <c r="C387" i="11"/>
  <c r="C256" i="11"/>
  <c r="C380" i="11"/>
  <c r="C257" i="11"/>
  <c r="C101" i="11"/>
  <c r="C258" i="11"/>
  <c r="C259" i="11"/>
  <c r="C260" i="11"/>
  <c r="C261" i="11"/>
  <c r="C67" i="11"/>
  <c r="C262" i="11"/>
  <c r="C263" i="11"/>
  <c r="C264" i="11"/>
  <c r="C265" i="11"/>
  <c r="C69" i="11"/>
  <c r="C31" i="11"/>
  <c r="C266" i="11"/>
  <c r="C267" i="11"/>
  <c r="C268" i="11"/>
  <c r="C269" i="11"/>
  <c r="C270" i="11"/>
  <c r="C271" i="11"/>
  <c r="C367" i="11"/>
  <c r="C272" i="11"/>
  <c r="C360" i="11"/>
  <c r="C399" i="11"/>
  <c r="C273" i="11"/>
  <c r="C274" i="11"/>
  <c r="C275" i="11"/>
  <c r="C98" i="11"/>
  <c r="C276" i="11"/>
  <c r="C47" i="11"/>
  <c r="C277" i="11"/>
  <c r="C102" i="11"/>
  <c r="C278" i="11"/>
  <c r="C279" i="11"/>
  <c r="C334" i="11"/>
  <c r="C53" i="11"/>
  <c r="C400" i="11"/>
  <c r="C280" i="11"/>
  <c r="C352" i="11"/>
  <c r="C281" i="11"/>
  <c r="C282" i="11"/>
  <c r="C325" i="11"/>
  <c r="C283" i="11"/>
  <c r="C108" i="11"/>
  <c r="C284" i="11"/>
  <c r="C81" i="11"/>
  <c r="C396" i="11"/>
  <c r="C285" i="11"/>
  <c r="C327" i="11"/>
  <c r="C388" i="11"/>
  <c r="C326" i="11"/>
  <c r="C398" i="11"/>
  <c r="C286" i="11"/>
  <c r="C9" i="11"/>
  <c r="C397" i="11"/>
  <c r="C322" i="11"/>
  <c r="C401" i="11"/>
  <c r="C39" i="11"/>
  <c r="C287" i="11"/>
  <c r="C288" i="11"/>
  <c r="C289" i="11"/>
  <c r="C382" i="11"/>
  <c r="C83" i="11"/>
  <c r="C76" i="11"/>
  <c r="C290" i="11"/>
  <c r="C291" i="11"/>
  <c r="C91" i="11"/>
  <c r="C368" i="11"/>
  <c r="C52" i="11"/>
  <c r="C292" i="11"/>
  <c r="C293" i="11"/>
  <c r="C294" i="11"/>
  <c r="C295" i="11"/>
  <c r="C296" i="11"/>
  <c r="C297" i="11"/>
  <c r="C298" i="11"/>
  <c r="C299" i="11"/>
  <c r="C64" i="11"/>
  <c r="C300" i="11"/>
  <c r="C301" i="11"/>
  <c r="C34" i="11"/>
  <c r="C302" i="11"/>
  <c r="C303" i="11"/>
  <c r="C304" i="11"/>
  <c r="C70" i="11"/>
  <c r="C95" i="11"/>
  <c r="C305" i="11"/>
  <c r="C306" i="11"/>
  <c r="C307" i="11"/>
  <c r="C85" i="11"/>
  <c r="C107" i="11"/>
  <c r="C308" i="11"/>
  <c r="C309" i="11"/>
  <c r="C78" i="11"/>
  <c r="C310" i="11"/>
  <c r="C311" i="11"/>
  <c r="C312" i="11"/>
  <c r="C313" i="11"/>
  <c r="C314" i="11"/>
  <c r="C386" i="11"/>
  <c r="C315" i="11"/>
  <c r="C48" i="11"/>
  <c r="C316" i="11"/>
  <c r="C317" i="11"/>
  <c r="C318" i="11"/>
  <c r="C11" i="11"/>
  <c r="C319" i="11"/>
  <c r="C320" i="11"/>
  <c r="C321" i="11"/>
  <c r="C19" i="11"/>
  <c r="C93" i="11"/>
  <c r="C384" i="11"/>
  <c r="D351" i="11"/>
  <c r="D199" i="11"/>
  <c r="D331" i="11"/>
  <c r="D22" i="11"/>
  <c r="D200" i="11"/>
  <c r="D201" i="11"/>
  <c r="D202" i="11"/>
  <c r="D203" i="11"/>
  <c r="D204" i="11"/>
  <c r="D205" i="11"/>
  <c r="D372" i="11"/>
  <c r="D206" i="11"/>
  <c r="D342" i="11"/>
  <c r="D58" i="11"/>
  <c r="D207" i="11"/>
  <c r="D71" i="11"/>
  <c r="D208" i="11"/>
  <c r="D209" i="11"/>
  <c r="D210" i="11"/>
  <c r="D340" i="11"/>
  <c r="D343" i="11"/>
  <c r="D211" i="11"/>
  <c r="D42" i="11"/>
  <c r="D212" i="11"/>
  <c r="D41" i="11"/>
  <c r="D16" i="11"/>
  <c r="D213" i="11"/>
  <c r="D214" i="11"/>
  <c r="D215" i="11"/>
  <c r="D216" i="11"/>
  <c r="D217" i="11"/>
  <c r="D105" i="11"/>
  <c r="D218" i="11"/>
  <c r="D8" i="11"/>
  <c r="D366" i="11"/>
  <c r="D25" i="11"/>
  <c r="D33" i="11"/>
  <c r="D365" i="11"/>
  <c r="D219" i="11"/>
  <c r="D220" i="11"/>
  <c r="D221" i="11"/>
  <c r="D371" i="11"/>
  <c r="D222" i="11"/>
  <c r="D223" i="11"/>
  <c r="D374" i="11"/>
  <c r="D224" i="11"/>
  <c r="D225" i="11"/>
  <c r="D226" i="11"/>
  <c r="D12" i="11"/>
  <c r="D44" i="11"/>
  <c r="D90" i="11"/>
  <c r="D227" i="11"/>
  <c r="D228" i="11"/>
  <c r="D229" i="11"/>
  <c r="D337" i="11"/>
  <c r="D230" i="11"/>
  <c r="D329" i="11"/>
  <c r="D231" i="11"/>
  <c r="D232" i="11"/>
  <c r="D233" i="11"/>
  <c r="D341" i="11"/>
  <c r="D234" i="11"/>
  <c r="D235" i="11"/>
  <c r="D236" i="11"/>
  <c r="D6" i="11"/>
  <c r="D13" i="11"/>
  <c r="D237" i="11"/>
  <c r="D45" i="11"/>
  <c r="D238" i="11"/>
  <c r="D358" i="11"/>
  <c r="D239" i="11"/>
  <c r="D240" i="11"/>
  <c r="D241" i="11"/>
  <c r="D63" i="11"/>
  <c r="D242" i="11"/>
  <c r="D96" i="11"/>
  <c r="D364" i="11"/>
  <c r="D243" i="11"/>
  <c r="D346" i="11"/>
  <c r="D244" i="11"/>
  <c r="D245" i="11"/>
  <c r="D246" i="11"/>
  <c r="D385" i="11"/>
  <c r="D247" i="11"/>
  <c r="D248" i="11"/>
  <c r="D249" i="11"/>
  <c r="D250" i="11"/>
  <c r="D251" i="11"/>
  <c r="D252" i="11"/>
  <c r="D77" i="11"/>
  <c r="D390" i="11"/>
  <c r="D253" i="11"/>
  <c r="D254" i="11"/>
  <c r="D3" i="11"/>
  <c r="D361" i="11"/>
  <c r="D94" i="11"/>
  <c r="D255" i="11"/>
  <c r="D387" i="11"/>
  <c r="D256" i="11"/>
  <c r="D380" i="11"/>
  <c r="D257" i="11"/>
  <c r="D101" i="11"/>
  <c r="D258" i="11"/>
  <c r="D259" i="11"/>
  <c r="D260" i="11"/>
  <c r="D261" i="11"/>
  <c r="D67" i="11"/>
  <c r="D262" i="11"/>
  <c r="D263" i="11"/>
  <c r="D264" i="11"/>
  <c r="D265" i="11"/>
  <c r="D69" i="11"/>
  <c r="D31" i="11"/>
  <c r="D266" i="11"/>
  <c r="D267" i="11"/>
  <c r="D268" i="11"/>
  <c r="D269" i="11"/>
  <c r="D270" i="11"/>
  <c r="D271" i="11"/>
  <c r="D367" i="11"/>
  <c r="D272" i="11"/>
  <c r="D360" i="11"/>
  <c r="D399" i="11"/>
  <c r="D273" i="11"/>
  <c r="D274" i="11"/>
  <c r="D275" i="11"/>
  <c r="D98" i="11"/>
  <c r="D276" i="11"/>
  <c r="D47" i="11"/>
  <c r="D277" i="11"/>
  <c r="D102" i="11"/>
  <c r="D278" i="11"/>
  <c r="D279" i="11"/>
  <c r="D334" i="11"/>
  <c r="D53" i="11"/>
  <c r="D400" i="11"/>
  <c r="D280" i="11"/>
  <c r="D352" i="11"/>
  <c r="D281" i="11"/>
  <c r="D282" i="11"/>
  <c r="D325" i="11"/>
  <c r="D283" i="11"/>
  <c r="D108" i="11"/>
  <c r="D284" i="11"/>
  <c r="D81" i="11"/>
  <c r="D396" i="11"/>
  <c r="D285" i="11"/>
  <c r="D327" i="11"/>
  <c r="D388" i="11"/>
  <c r="D326" i="11"/>
  <c r="D398" i="11"/>
  <c r="D286" i="11"/>
  <c r="D9" i="11"/>
  <c r="D397" i="11"/>
  <c r="D322" i="11"/>
  <c r="D401" i="11"/>
  <c r="D39" i="11"/>
  <c r="D287" i="11"/>
  <c r="D288" i="11"/>
  <c r="D289" i="11"/>
  <c r="D382" i="11"/>
  <c r="D83" i="11"/>
  <c r="D76" i="11"/>
  <c r="D290" i="11"/>
  <c r="D291" i="11"/>
  <c r="D91" i="11"/>
  <c r="D368" i="11"/>
  <c r="D52" i="11"/>
  <c r="D292" i="11"/>
  <c r="D293" i="11"/>
  <c r="D294" i="11"/>
  <c r="D295" i="11"/>
  <c r="D296" i="11"/>
  <c r="D297" i="11"/>
  <c r="D298" i="11"/>
  <c r="D299" i="11"/>
  <c r="D64" i="11"/>
  <c r="D300" i="11"/>
  <c r="D301" i="11"/>
  <c r="D34" i="11"/>
  <c r="D302" i="11"/>
  <c r="D303" i="11"/>
  <c r="D304" i="11"/>
  <c r="D70" i="11"/>
  <c r="D95" i="11"/>
  <c r="D305" i="11"/>
  <c r="D306" i="11"/>
  <c r="D307" i="11"/>
  <c r="D85" i="11"/>
  <c r="D107" i="11"/>
  <c r="D308" i="11"/>
  <c r="D309" i="11"/>
  <c r="D78" i="11"/>
  <c r="D310" i="11"/>
  <c r="D311" i="11"/>
  <c r="D312" i="11"/>
  <c r="D313" i="11"/>
  <c r="D314" i="11"/>
  <c r="D386" i="11"/>
  <c r="D315" i="11"/>
  <c r="D48" i="11"/>
  <c r="D316" i="11"/>
  <c r="D317" i="11"/>
  <c r="D318" i="11"/>
  <c r="D11" i="11"/>
  <c r="D319" i="11"/>
  <c r="D320" i="11"/>
  <c r="D321" i="11"/>
  <c r="D19" i="11"/>
  <c r="D93" i="11"/>
  <c r="D384" i="11"/>
  <c r="E351" i="11"/>
  <c r="E199" i="11"/>
  <c r="E331" i="11"/>
  <c r="E22" i="11"/>
  <c r="E200" i="11"/>
  <c r="E201" i="11"/>
  <c r="E202" i="11"/>
  <c r="E203" i="11"/>
  <c r="E204" i="11"/>
  <c r="E205" i="11"/>
  <c r="E372" i="11"/>
  <c r="E206" i="11"/>
  <c r="E342" i="11"/>
  <c r="E58" i="11"/>
  <c r="E207" i="11"/>
  <c r="E71" i="11"/>
  <c r="E208" i="11"/>
  <c r="E209" i="11"/>
  <c r="E210" i="11"/>
  <c r="E340" i="11"/>
  <c r="E343" i="11"/>
  <c r="E211" i="11"/>
  <c r="E42" i="11"/>
  <c r="E212" i="11"/>
  <c r="E41" i="11"/>
  <c r="E16" i="11"/>
  <c r="E213" i="11"/>
  <c r="E214" i="11"/>
  <c r="E215" i="11"/>
  <c r="E216" i="11"/>
  <c r="E217" i="11"/>
  <c r="E105" i="11"/>
  <c r="E218" i="11"/>
  <c r="E8" i="11"/>
  <c r="E366" i="11"/>
  <c r="E25" i="11"/>
  <c r="E33" i="11"/>
  <c r="E365" i="11"/>
  <c r="E219" i="11"/>
  <c r="E220" i="11"/>
  <c r="E221" i="11"/>
  <c r="E371" i="11"/>
  <c r="E222" i="11"/>
  <c r="E223" i="11"/>
  <c r="E374" i="11"/>
  <c r="E224" i="11"/>
  <c r="E225" i="11"/>
  <c r="E226" i="11"/>
  <c r="E12" i="11"/>
  <c r="E44" i="11"/>
  <c r="E90" i="11"/>
  <c r="E227" i="11"/>
  <c r="E228" i="11"/>
  <c r="E229" i="11"/>
  <c r="E337" i="11"/>
  <c r="E230" i="11"/>
  <c r="E329" i="11"/>
  <c r="E231" i="11"/>
  <c r="E232" i="11"/>
  <c r="E233" i="11"/>
  <c r="E341" i="11"/>
  <c r="E234" i="11"/>
  <c r="E235" i="11"/>
  <c r="E236" i="11"/>
  <c r="E6" i="11"/>
  <c r="E13" i="11"/>
  <c r="E237" i="11"/>
  <c r="E45" i="11"/>
  <c r="E238" i="11"/>
  <c r="E358" i="11"/>
  <c r="E239" i="11"/>
  <c r="E240" i="11"/>
  <c r="E241" i="11"/>
  <c r="E63" i="11"/>
  <c r="E242" i="11"/>
  <c r="E96" i="11"/>
  <c r="E364" i="11"/>
  <c r="E243" i="11"/>
  <c r="E346" i="11"/>
  <c r="E244" i="11"/>
  <c r="E245" i="11"/>
  <c r="E246" i="11"/>
  <c r="E385" i="11"/>
  <c r="E247" i="11"/>
  <c r="E248" i="11"/>
  <c r="E249" i="11"/>
  <c r="E250" i="11"/>
  <c r="E251" i="11"/>
  <c r="E252" i="11"/>
  <c r="E77" i="11"/>
  <c r="E390" i="11"/>
  <c r="E253" i="11"/>
  <c r="E254" i="11"/>
  <c r="E3" i="11"/>
  <c r="E361" i="11"/>
  <c r="E94" i="11"/>
  <c r="E255" i="11"/>
  <c r="E387" i="11"/>
  <c r="E256" i="11"/>
  <c r="E380" i="11"/>
  <c r="E257" i="11"/>
  <c r="E101" i="11"/>
  <c r="E258" i="11"/>
  <c r="E259" i="11"/>
  <c r="E260" i="11"/>
  <c r="E261" i="11"/>
  <c r="E67" i="11"/>
  <c r="E262" i="11"/>
  <c r="E263" i="11"/>
  <c r="E264" i="11"/>
  <c r="E265" i="11"/>
  <c r="E69" i="11"/>
  <c r="E31" i="11"/>
  <c r="E266" i="11"/>
  <c r="E267" i="11"/>
  <c r="E268" i="11"/>
  <c r="E269" i="11"/>
  <c r="E270" i="11"/>
  <c r="E271" i="11"/>
  <c r="E367" i="11"/>
  <c r="E272" i="11"/>
  <c r="E360" i="11"/>
  <c r="E399" i="11"/>
  <c r="E273" i="11"/>
  <c r="E274" i="11"/>
  <c r="E275" i="11"/>
  <c r="E98" i="11"/>
  <c r="E276" i="11"/>
  <c r="E47" i="11"/>
  <c r="E277" i="11"/>
  <c r="E102" i="11"/>
  <c r="E278" i="11"/>
  <c r="E279" i="11"/>
  <c r="E334" i="11"/>
  <c r="E53" i="11"/>
  <c r="E400" i="11"/>
  <c r="E280" i="11"/>
  <c r="E352" i="11"/>
  <c r="E281" i="11"/>
  <c r="E282" i="11"/>
  <c r="E325" i="11"/>
  <c r="E283" i="11"/>
  <c r="E108" i="11"/>
  <c r="E284" i="11"/>
  <c r="E81" i="11"/>
  <c r="E396" i="11"/>
  <c r="E285" i="11"/>
  <c r="E327" i="11"/>
  <c r="E388" i="11"/>
  <c r="E326" i="11"/>
  <c r="E398" i="11"/>
  <c r="E286" i="11"/>
  <c r="E9" i="11"/>
  <c r="E397" i="11"/>
  <c r="E322" i="11"/>
  <c r="E401" i="11"/>
  <c r="E39" i="11"/>
  <c r="E287" i="11"/>
  <c r="E288" i="11"/>
  <c r="E289" i="11"/>
  <c r="E382" i="11"/>
  <c r="E83" i="11"/>
  <c r="E76" i="11"/>
  <c r="E290" i="11"/>
  <c r="E291" i="11"/>
  <c r="E91" i="11"/>
  <c r="E368" i="11"/>
  <c r="E52" i="11"/>
  <c r="E292" i="11"/>
  <c r="E293" i="11"/>
  <c r="E294" i="11"/>
  <c r="E295" i="11"/>
  <c r="E296" i="11"/>
  <c r="E297" i="11"/>
  <c r="E298" i="11"/>
  <c r="E299" i="11"/>
  <c r="E64" i="11"/>
  <c r="E300" i="11"/>
  <c r="E301" i="11"/>
  <c r="E34" i="11"/>
  <c r="E302" i="11"/>
  <c r="E303" i="11"/>
  <c r="E304" i="11"/>
  <c r="E70" i="11"/>
  <c r="E95" i="11"/>
  <c r="E305" i="11"/>
  <c r="E306" i="11"/>
  <c r="E307" i="11"/>
  <c r="E85" i="11"/>
  <c r="E107" i="11"/>
  <c r="E308" i="11"/>
  <c r="E309" i="11"/>
  <c r="E78" i="11"/>
  <c r="E310" i="11"/>
  <c r="E311" i="11"/>
  <c r="E312" i="11"/>
  <c r="E313" i="11"/>
  <c r="E314" i="11"/>
  <c r="E386" i="11"/>
  <c r="E315" i="11"/>
  <c r="E48" i="11"/>
  <c r="E316" i="11"/>
  <c r="E317" i="11"/>
  <c r="E318" i="11"/>
  <c r="E11" i="11"/>
  <c r="E319" i="11"/>
  <c r="E320" i="11"/>
  <c r="E321" i="11"/>
  <c r="E19" i="11"/>
  <c r="E93" i="11"/>
  <c r="E384" i="11"/>
  <c r="G351" i="11"/>
  <c r="G199" i="11"/>
  <c r="G331" i="11"/>
  <c r="G22" i="11"/>
  <c r="G200" i="11"/>
  <c r="G201" i="11"/>
  <c r="G202" i="11"/>
  <c r="G203" i="11"/>
  <c r="G204" i="11"/>
  <c r="G205" i="11"/>
  <c r="G372" i="11"/>
  <c r="G206" i="11"/>
  <c r="G342" i="11"/>
  <c r="G58" i="11"/>
  <c r="G207" i="11"/>
  <c r="G71" i="11"/>
  <c r="G208" i="11"/>
  <c r="G209" i="11"/>
  <c r="G210" i="11"/>
  <c r="G340" i="11"/>
  <c r="G343" i="11"/>
  <c r="G211" i="11"/>
  <c r="G42" i="11"/>
  <c r="G212" i="11"/>
  <c r="G41" i="11"/>
  <c r="G16" i="11"/>
  <c r="G213" i="11"/>
  <c r="G214" i="11"/>
  <c r="G215" i="11"/>
  <c r="G216" i="11"/>
  <c r="G217" i="11"/>
  <c r="G105" i="11"/>
  <c r="G218" i="11"/>
  <c r="G8" i="11"/>
  <c r="G366" i="11"/>
  <c r="G25" i="11"/>
  <c r="G33" i="11"/>
  <c r="G365" i="11"/>
  <c r="G219" i="11"/>
  <c r="G220" i="11"/>
  <c r="G221" i="11"/>
  <c r="G371" i="11"/>
  <c r="G222" i="11"/>
  <c r="G223" i="11"/>
  <c r="G374" i="11"/>
  <c r="G224" i="11"/>
  <c r="G225" i="11"/>
  <c r="G226" i="11"/>
  <c r="G12" i="11"/>
  <c r="G44" i="11"/>
  <c r="G90" i="11"/>
  <c r="G227" i="11"/>
  <c r="G228" i="11"/>
  <c r="G229" i="11"/>
  <c r="G337" i="11"/>
  <c r="G230" i="11"/>
  <c r="G329" i="11"/>
  <c r="G231" i="11"/>
  <c r="G232" i="11"/>
  <c r="G233" i="11"/>
  <c r="G341" i="11"/>
  <c r="G234" i="11"/>
  <c r="G235" i="11"/>
  <c r="G236" i="11"/>
  <c r="G6" i="11"/>
  <c r="G13" i="11"/>
  <c r="G237" i="11"/>
  <c r="G45" i="11"/>
  <c r="G238" i="11"/>
  <c r="G358" i="11"/>
  <c r="G239" i="11"/>
  <c r="G240" i="11"/>
  <c r="G241" i="11"/>
  <c r="G63" i="11"/>
  <c r="G242" i="11"/>
  <c r="G96" i="11"/>
  <c r="G364" i="11"/>
  <c r="G243" i="11"/>
  <c r="G346" i="11"/>
  <c r="G244" i="11"/>
  <c r="G245" i="11"/>
  <c r="G246" i="11"/>
  <c r="G385" i="11"/>
  <c r="G247" i="11"/>
  <c r="G248" i="11"/>
  <c r="G249" i="11"/>
  <c r="G250" i="11"/>
  <c r="G251" i="11"/>
  <c r="G252" i="11"/>
  <c r="G77" i="11"/>
  <c r="G390" i="11"/>
  <c r="G253" i="11"/>
  <c r="G254" i="11"/>
  <c r="G3" i="11"/>
  <c r="G361" i="11"/>
  <c r="G94" i="11"/>
  <c r="G255" i="11"/>
  <c r="G387" i="11"/>
  <c r="G256" i="11"/>
  <c r="G380" i="11"/>
  <c r="G257" i="11"/>
  <c r="G101" i="11"/>
  <c r="G258" i="11"/>
  <c r="G259" i="11"/>
  <c r="G260" i="11"/>
  <c r="G261" i="11"/>
  <c r="G67" i="11"/>
  <c r="G262" i="11"/>
  <c r="G263" i="11"/>
  <c r="G264" i="11"/>
  <c r="G265" i="11"/>
  <c r="G69" i="11"/>
  <c r="G31" i="11"/>
  <c r="G266" i="11"/>
  <c r="G267" i="11"/>
  <c r="G268" i="11"/>
  <c r="G269" i="11"/>
  <c r="G270" i="11"/>
  <c r="G271" i="11"/>
  <c r="G367" i="11"/>
  <c r="G272" i="11"/>
  <c r="G360" i="11"/>
  <c r="G399" i="11"/>
  <c r="G273" i="11"/>
  <c r="G274" i="11"/>
  <c r="G275" i="11"/>
  <c r="G98" i="11"/>
  <c r="G276" i="11"/>
  <c r="G47" i="11"/>
  <c r="G277" i="11"/>
  <c r="G102" i="11"/>
  <c r="G278" i="11"/>
  <c r="G279" i="11"/>
  <c r="G334" i="11"/>
  <c r="G53" i="11"/>
  <c r="G400" i="11"/>
  <c r="G280" i="11"/>
  <c r="G352" i="11"/>
  <c r="G281" i="11"/>
  <c r="G282" i="11"/>
  <c r="G325" i="11"/>
  <c r="G283" i="11"/>
  <c r="G108" i="11"/>
  <c r="G284" i="11"/>
  <c r="G81" i="11"/>
  <c r="G396" i="11"/>
  <c r="G285" i="11"/>
  <c r="G327" i="11"/>
  <c r="G388" i="11"/>
  <c r="G326" i="11"/>
  <c r="G398" i="11"/>
  <c r="G286" i="11"/>
  <c r="G9" i="11"/>
  <c r="G397" i="11"/>
  <c r="G322" i="11"/>
  <c r="G401" i="11"/>
  <c r="G39" i="11"/>
  <c r="G287" i="11"/>
  <c r="G288" i="11"/>
  <c r="G289" i="11"/>
  <c r="G382" i="11"/>
  <c r="G83" i="11"/>
  <c r="G76" i="11"/>
  <c r="G290" i="11"/>
  <c r="G291" i="11"/>
  <c r="G91" i="11"/>
  <c r="G368" i="11"/>
  <c r="G52" i="11"/>
  <c r="G292" i="11"/>
  <c r="G293" i="11"/>
  <c r="G294" i="11"/>
  <c r="G295" i="11"/>
  <c r="G296" i="11"/>
  <c r="G297" i="11"/>
  <c r="G298" i="11"/>
  <c r="G299" i="11"/>
  <c r="G64" i="11"/>
  <c r="G300" i="11"/>
  <c r="G301" i="11"/>
  <c r="G34" i="11"/>
  <c r="G302" i="11"/>
  <c r="G303" i="11"/>
  <c r="G304" i="11"/>
  <c r="G70" i="11"/>
  <c r="G95" i="11"/>
  <c r="G305" i="11"/>
  <c r="G306" i="11"/>
  <c r="G307" i="11"/>
  <c r="G85" i="11"/>
  <c r="G107" i="11"/>
  <c r="G308" i="11"/>
  <c r="G309" i="11"/>
  <c r="G78" i="11"/>
  <c r="G310" i="11"/>
  <c r="G311" i="11"/>
  <c r="G312" i="11"/>
  <c r="G313" i="11"/>
  <c r="G314" i="11"/>
  <c r="G386" i="11"/>
  <c r="G315" i="11"/>
  <c r="G48" i="11"/>
  <c r="G316" i="11"/>
  <c r="G317" i="11"/>
  <c r="G318" i="11"/>
  <c r="G11" i="11"/>
  <c r="G319" i="11"/>
  <c r="G320" i="11"/>
  <c r="G321" i="11"/>
  <c r="G19" i="11"/>
  <c r="G93" i="11"/>
  <c r="G384" i="11"/>
  <c r="F69" i="11" l="1"/>
  <c r="F303" i="11"/>
  <c r="F314" i="11"/>
  <c r="F91" i="11"/>
  <c r="F326" i="11"/>
  <c r="F334" i="11"/>
  <c r="F309" i="11"/>
  <c r="F289" i="11"/>
  <c r="F236" i="11"/>
  <c r="F212" i="11"/>
  <c r="F317" i="11"/>
  <c r="F306" i="11"/>
  <c r="F294" i="11"/>
  <c r="F322" i="11"/>
  <c r="F281" i="11"/>
  <c r="F321" i="11"/>
  <c r="F299" i="11"/>
  <c r="F284" i="11"/>
  <c r="F276" i="11"/>
  <c r="F367" i="11"/>
  <c r="F94" i="11"/>
  <c r="F251" i="11"/>
  <c r="F244" i="11"/>
  <c r="F230" i="11"/>
  <c r="F226" i="11"/>
  <c r="F105" i="11"/>
  <c r="F71" i="11"/>
  <c r="F318" i="11"/>
  <c r="F315" i="11"/>
  <c r="F312" i="11"/>
  <c r="F307" i="11"/>
  <c r="F70" i="11"/>
  <c r="F34" i="11"/>
  <c r="F295" i="11"/>
  <c r="F52" i="11"/>
  <c r="F290" i="11"/>
  <c r="F401" i="11"/>
  <c r="F286" i="11"/>
  <c r="F327" i="11"/>
  <c r="F282" i="11"/>
  <c r="F400" i="11"/>
  <c r="F278" i="11"/>
  <c r="F273" i="11"/>
  <c r="F268" i="11"/>
  <c r="F262" i="11"/>
  <c r="F259" i="11"/>
  <c r="F380" i="11"/>
  <c r="F253" i="11"/>
  <c r="F247" i="11"/>
  <c r="F96" i="11"/>
  <c r="F240" i="11"/>
  <c r="F45" i="11"/>
  <c r="F233" i="11"/>
  <c r="F227" i="11"/>
  <c r="F223" i="11"/>
  <c r="F220" i="11"/>
  <c r="F25" i="11"/>
  <c r="F214" i="11"/>
  <c r="F340" i="11"/>
  <c r="F206" i="11"/>
  <c r="F203" i="11"/>
  <c r="F22" i="11"/>
  <c r="F384" i="11"/>
  <c r="F320" i="11"/>
  <c r="F386" i="11"/>
  <c r="F311" i="11"/>
  <c r="F308" i="11"/>
  <c r="F304" i="11"/>
  <c r="F301" i="11"/>
  <c r="F298" i="11"/>
  <c r="F368" i="11"/>
  <c r="F76" i="11"/>
  <c r="F288" i="11"/>
  <c r="F398" i="11"/>
  <c r="F285" i="11"/>
  <c r="F108" i="11"/>
  <c r="F53" i="11"/>
  <c r="F102" i="11"/>
  <c r="F98" i="11"/>
  <c r="F399" i="11"/>
  <c r="F271" i="11"/>
  <c r="F267" i="11"/>
  <c r="F265" i="11"/>
  <c r="F67" i="11"/>
  <c r="F258" i="11"/>
  <c r="F256" i="11"/>
  <c r="F361" i="11"/>
  <c r="F390" i="11"/>
  <c r="F250" i="11"/>
  <c r="F385" i="11"/>
  <c r="F346" i="11"/>
  <c r="F242" i="11"/>
  <c r="F239" i="11"/>
  <c r="F237" i="11"/>
  <c r="F235" i="11"/>
  <c r="F232" i="11"/>
  <c r="F337" i="11"/>
  <c r="F90" i="11"/>
  <c r="F225" i="11"/>
  <c r="F222" i="11"/>
  <c r="F219" i="11"/>
  <c r="F366" i="11"/>
  <c r="F217" i="11"/>
  <c r="F213" i="11"/>
  <c r="F42" i="11"/>
  <c r="F210" i="11"/>
  <c r="F207" i="11"/>
  <c r="F372" i="11"/>
  <c r="F202" i="11"/>
  <c r="F331" i="11"/>
  <c r="F93" i="11"/>
  <c r="F319" i="11"/>
  <c r="F316" i="11"/>
  <c r="F310" i="11"/>
  <c r="F107" i="11"/>
  <c r="F305" i="11"/>
  <c r="F300" i="11"/>
  <c r="F297" i="11"/>
  <c r="F293" i="11"/>
  <c r="F83" i="11"/>
  <c r="F287" i="11"/>
  <c r="F397" i="11"/>
  <c r="F396" i="11"/>
  <c r="F283" i="11"/>
  <c r="F352" i="11"/>
  <c r="F277" i="11"/>
  <c r="F275" i="11"/>
  <c r="F360" i="11"/>
  <c r="F270" i="11"/>
  <c r="F266" i="11"/>
  <c r="F264" i="11"/>
  <c r="F261" i="11"/>
  <c r="F101" i="11"/>
  <c r="F387" i="11"/>
  <c r="F3" i="11"/>
  <c r="F77" i="11"/>
  <c r="F249" i="11"/>
  <c r="F246" i="11"/>
  <c r="F243" i="11"/>
  <c r="F63" i="11"/>
  <c r="F358" i="11"/>
  <c r="F13" i="11"/>
  <c r="F234" i="11"/>
  <c r="F231" i="11"/>
  <c r="F229" i="11"/>
  <c r="F44" i="11"/>
  <c r="F224" i="11"/>
  <c r="F371" i="11"/>
  <c r="F365" i="11"/>
  <c r="F8" i="11"/>
  <c r="F216" i="11"/>
  <c r="F16" i="11"/>
  <c r="F211" i="11"/>
  <c r="F209" i="11"/>
  <c r="F58" i="11"/>
  <c r="F205" i="11"/>
  <c r="F201" i="11"/>
  <c r="F199" i="11"/>
  <c r="F19" i="11"/>
  <c r="F11" i="11"/>
  <c r="F48" i="11"/>
  <c r="F313" i="11"/>
  <c r="F78" i="11"/>
  <c r="F85" i="11"/>
  <c r="F95" i="11"/>
  <c r="F302" i="11"/>
  <c r="F64" i="11"/>
  <c r="F296" i="11"/>
  <c r="F292" i="11"/>
  <c r="F291" i="11"/>
  <c r="F382" i="11"/>
  <c r="F39" i="11"/>
  <c r="F9" i="11"/>
  <c r="F388" i="11"/>
  <c r="F81" i="11"/>
  <c r="F325" i="11"/>
  <c r="F280" i="11"/>
  <c r="F279" i="11"/>
  <c r="F47" i="11"/>
  <c r="F274" i="11"/>
  <c r="F272" i="11"/>
  <c r="F269" i="11"/>
  <c r="F31" i="11"/>
  <c r="F263" i="11"/>
  <c r="F260" i="11"/>
  <c r="F257" i="11"/>
  <c r="F255" i="11"/>
  <c r="F254" i="11"/>
  <c r="F252" i="11"/>
  <c r="F248" i="11"/>
  <c r="F245" i="11"/>
  <c r="F364" i="11"/>
  <c r="F241" i="11"/>
  <c r="F238" i="11"/>
  <c r="F6" i="11"/>
  <c r="F341" i="11"/>
  <c r="F329" i="11"/>
  <c r="F228" i="11"/>
  <c r="F12" i="11"/>
  <c r="F374" i="11"/>
  <c r="F221" i="11"/>
  <c r="F33" i="11"/>
  <c r="F218" i="11"/>
  <c r="F215" i="11"/>
  <c r="F41" i="11"/>
  <c r="F343" i="11"/>
  <c r="F208" i="11"/>
  <c r="F342" i="11"/>
  <c r="F204" i="11"/>
  <c r="F200" i="11"/>
  <c r="F351" i="11"/>
  <c r="C392" i="11" l="1"/>
  <c r="C185" i="11"/>
  <c r="C123" i="11"/>
  <c r="C21" i="11"/>
  <c r="C166" i="11"/>
  <c r="C61" i="11"/>
  <c r="C79" i="11"/>
  <c r="C46" i="11"/>
  <c r="C355" i="11"/>
  <c r="C376" i="11"/>
  <c r="C186" i="11"/>
  <c r="C26" i="11"/>
  <c r="C323" i="11"/>
  <c r="C89" i="11"/>
  <c r="C168" i="11"/>
  <c r="C194" i="11"/>
  <c r="C56" i="11"/>
  <c r="C32" i="11"/>
  <c r="C23" i="11"/>
  <c r="C176" i="11"/>
  <c r="C55" i="11"/>
  <c r="C17" i="11"/>
  <c r="C175" i="11"/>
  <c r="C72" i="11"/>
  <c r="C362" i="11"/>
  <c r="C40" i="11"/>
  <c r="C130" i="11"/>
  <c r="C18" i="11"/>
  <c r="C193" i="11"/>
  <c r="C178" i="11"/>
  <c r="C29" i="11"/>
  <c r="C381" i="11"/>
  <c r="C124" i="11"/>
  <c r="C142" i="11"/>
  <c r="C99" i="11"/>
  <c r="C335" i="11"/>
  <c r="C153" i="11"/>
  <c r="C151" i="11"/>
  <c r="C4" i="11"/>
  <c r="C36" i="11"/>
  <c r="C149" i="11"/>
  <c r="C379" i="11"/>
  <c r="C143" i="11"/>
  <c r="C103" i="11"/>
  <c r="C370" i="11"/>
  <c r="C391" i="11"/>
  <c r="C395" i="11"/>
  <c r="C115" i="11"/>
  <c r="C136" i="11"/>
  <c r="C15" i="11"/>
  <c r="C135" i="11"/>
  <c r="C137" i="11"/>
  <c r="C84" i="11"/>
  <c r="C20" i="11"/>
  <c r="C157" i="11"/>
  <c r="C131" i="11"/>
  <c r="C158" i="11"/>
  <c r="C383" i="11"/>
  <c r="C10" i="11"/>
  <c r="C189" i="11"/>
  <c r="C116" i="11"/>
  <c r="C120" i="11"/>
  <c r="C114" i="11"/>
  <c r="C118" i="11"/>
  <c r="C198" i="11"/>
  <c r="C62" i="11"/>
  <c r="C359" i="11"/>
  <c r="C110" i="11"/>
  <c r="C109" i="11"/>
  <c r="D109" i="11"/>
  <c r="E109" i="11"/>
  <c r="G109" i="11"/>
  <c r="C393" i="11"/>
  <c r="D393" i="11"/>
  <c r="E393" i="11"/>
  <c r="G393" i="11"/>
  <c r="C394" i="11"/>
  <c r="D394" i="11"/>
  <c r="E394" i="11"/>
  <c r="G394" i="11"/>
  <c r="C5" i="11"/>
  <c r="D5" i="11"/>
  <c r="E5" i="11"/>
  <c r="G5" i="11"/>
  <c r="C27" i="11"/>
  <c r="D27" i="11"/>
  <c r="E27" i="11"/>
  <c r="G27" i="11"/>
  <c r="C121" i="11"/>
  <c r="D121" i="11"/>
  <c r="E121" i="11"/>
  <c r="G121" i="11"/>
  <c r="C336" i="11"/>
  <c r="D336" i="11"/>
  <c r="E336" i="11"/>
  <c r="G336" i="11"/>
  <c r="C113" i="11"/>
  <c r="D113" i="11"/>
  <c r="E113" i="11"/>
  <c r="G113" i="11"/>
  <c r="D62" i="11"/>
  <c r="E62" i="11"/>
  <c r="G62" i="11"/>
  <c r="C347" i="11"/>
  <c r="D347" i="11"/>
  <c r="E347" i="11"/>
  <c r="G347" i="11"/>
  <c r="D110" i="11"/>
  <c r="E110" i="11"/>
  <c r="G110" i="11"/>
  <c r="C112" i="11"/>
  <c r="D112" i="11"/>
  <c r="E112" i="11"/>
  <c r="G112" i="11"/>
  <c r="C87" i="11"/>
  <c r="D87" i="11"/>
  <c r="E87" i="11"/>
  <c r="G87" i="11"/>
  <c r="C363" i="11"/>
  <c r="D363" i="11"/>
  <c r="E363" i="11"/>
  <c r="G363" i="11"/>
  <c r="D115" i="11"/>
  <c r="E115" i="11"/>
  <c r="G115" i="11"/>
  <c r="D124" i="11"/>
  <c r="E124" i="11"/>
  <c r="G124" i="11"/>
  <c r="D359" i="11"/>
  <c r="E359" i="11"/>
  <c r="G359" i="11"/>
  <c r="D189" i="11"/>
  <c r="E189" i="11"/>
  <c r="G189" i="11"/>
  <c r="D118" i="11"/>
  <c r="E118" i="11"/>
  <c r="G118" i="11"/>
  <c r="C328" i="11"/>
  <c r="D328" i="11"/>
  <c r="E328" i="11"/>
  <c r="G328" i="11"/>
  <c r="C54" i="11"/>
  <c r="D54" i="11"/>
  <c r="E54" i="11"/>
  <c r="G54" i="11"/>
  <c r="C152" i="11"/>
  <c r="D152" i="11"/>
  <c r="E152" i="11"/>
  <c r="G152" i="11"/>
  <c r="C132" i="11"/>
  <c r="D132" i="11"/>
  <c r="E132" i="11"/>
  <c r="G132" i="11"/>
  <c r="C128" i="11"/>
  <c r="D128" i="11"/>
  <c r="E128" i="11"/>
  <c r="G128" i="11"/>
  <c r="D120" i="11"/>
  <c r="E120" i="11"/>
  <c r="G120" i="11"/>
  <c r="D116" i="11"/>
  <c r="E116" i="11"/>
  <c r="G116" i="11"/>
  <c r="C100" i="11"/>
  <c r="D100" i="11"/>
  <c r="E100" i="11"/>
  <c r="G100" i="11"/>
  <c r="D379" i="11"/>
  <c r="E379" i="11"/>
  <c r="G379" i="11"/>
  <c r="C106" i="11"/>
  <c r="D106" i="11"/>
  <c r="E106" i="11"/>
  <c r="G106" i="11"/>
  <c r="D10" i="11"/>
  <c r="E10" i="11"/>
  <c r="G10" i="11"/>
  <c r="D383" i="11"/>
  <c r="E383" i="11"/>
  <c r="G383" i="11"/>
  <c r="C111" i="11"/>
  <c r="D111" i="11"/>
  <c r="E111" i="11"/>
  <c r="G111" i="11"/>
  <c r="D198" i="11"/>
  <c r="E198" i="11"/>
  <c r="G198" i="11"/>
  <c r="D158" i="11"/>
  <c r="E158" i="11"/>
  <c r="G158" i="11"/>
  <c r="C119" i="11"/>
  <c r="D119" i="11"/>
  <c r="E119" i="11"/>
  <c r="G119" i="11"/>
  <c r="C80" i="11"/>
  <c r="D80" i="11"/>
  <c r="E80" i="11"/>
  <c r="G80" i="11"/>
  <c r="C125" i="11"/>
  <c r="D125" i="11"/>
  <c r="E125" i="11"/>
  <c r="G125" i="11"/>
  <c r="C126" i="11"/>
  <c r="D126" i="11"/>
  <c r="E126" i="11"/>
  <c r="G126" i="11"/>
  <c r="D61" i="11"/>
  <c r="E61" i="11"/>
  <c r="G61" i="11"/>
  <c r="D323" i="11"/>
  <c r="E323" i="11"/>
  <c r="G323" i="11"/>
  <c r="D131" i="11"/>
  <c r="E131" i="11"/>
  <c r="G131" i="11"/>
  <c r="D157" i="11"/>
  <c r="E157" i="11"/>
  <c r="G157" i="11"/>
  <c r="C134" i="11"/>
  <c r="D134" i="11"/>
  <c r="E134" i="11"/>
  <c r="G134" i="11"/>
  <c r="D20" i="11"/>
  <c r="E20" i="11"/>
  <c r="G20" i="11"/>
  <c r="D137" i="11"/>
  <c r="E137" i="11"/>
  <c r="G137" i="11"/>
  <c r="C196" i="11"/>
  <c r="D196" i="11"/>
  <c r="E196" i="11"/>
  <c r="G196" i="11"/>
  <c r="D149" i="11"/>
  <c r="E149" i="11"/>
  <c r="G149" i="11"/>
  <c r="D135" i="11"/>
  <c r="E135" i="11"/>
  <c r="G135" i="11"/>
  <c r="C38" i="11"/>
  <c r="D38" i="11"/>
  <c r="E38" i="11"/>
  <c r="G38" i="11"/>
  <c r="C348" i="11"/>
  <c r="D348" i="11"/>
  <c r="E348" i="11"/>
  <c r="G348" i="11"/>
  <c r="C339" i="11"/>
  <c r="D339" i="11"/>
  <c r="E339" i="11"/>
  <c r="G339" i="11"/>
  <c r="D136" i="11"/>
  <c r="E136" i="11"/>
  <c r="G136" i="11"/>
  <c r="C332" i="11"/>
  <c r="D332" i="11"/>
  <c r="E332" i="11"/>
  <c r="G332" i="11"/>
  <c r="C139" i="11"/>
  <c r="D139" i="11"/>
  <c r="E139" i="11"/>
  <c r="G139" i="11"/>
  <c r="C140" i="11"/>
  <c r="D140" i="11"/>
  <c r="E140" i="11"/>
  <c r="G140" i="11"/>
  <c r="C159" i="11"/>
  <c r="D159" i="11"/>
  <c r="E159" i="11"/>
  <c r="G159" i="11"/>
  <c r="D395" i="11"/>
  <c r="E395" i="11"/>
  <c r="G395" i="11"/>
  <c r="D391" i="11"/>
  <c r="E391" i="11"/>
  <c r="G391" i="11"/>
  <c r="C14" i="11"/>
  <c r="D14" i="11"/>
  <c r="E14" i="11"/>
  <c r="G14" i="11"/>
  <c r="D370" i="11"/>
  <c r="E370" i="11"/>
  <c r="G370" i="11"/>
  <c r="D103" i="11"/>
  <c r="E103" i="11"/>
  <c r="G103" i="11"/>
  <c r="C141" i="11"/>
  <c r="D141" i="11"/>
  <c r="E141" i="11"/>
  <c r="G141" i="11"/>
  <c r="C344" i="11"/>
  <c r="D344" i="11"/>
  <c r="E344" i="11"/>
  <c r="G344" i="11"/>
  <c r="D143" i="11"/>
  <c r="E143" i="11"/>
  <c r="G143" i="11"/>
  <c r="C51" i="11"/>
  <c r="D51" i="11"/>
  <c r="E51" i="11"/>
  <c r="G51" i="11"/>
  <c r="C144" i="11"/>
  <c r="D144" i="11"/>
  <c r="E144" i="11"/>
  <c r="G144" i="11"/>
  <c r="C145" i="11"/>
  <c r="D145" i="11"/>
  <c r="E145" i="11"/>
  <c r="G145" i="11"/>
  <c r="C146" i="11"/>
  <c r="D146" i="11"/>
  <c r="E146" i="11"/>
  <c r="G146" i="11"/>
  <c r="C333" i="11"/>
  <c r="D333" i="11"/>
  <c r="E333" i="11"/>
  <c r="G333" i="11"/>
  <c r="C147" i="11"/>
  <c r="D147" i="11"/>
  <c r="E147" i="11"/>
  <c r="G147" i="11"/>
  <c r="C129" i="11"/>
  <c r="D129" i="11"/>
  <c r="E129" i="11"/>
  <c r="G129" i="11"/>
  <c r="C148" i="11"/>
  <c r="D148" i="11"/>
  <c r="E148" i="11"/>
  <c r="G148" i="11"/>
  <c r="C28" i="11"/>
  <c r="D28" i="11"/>
  <c r="E28" i="11"/>
  <c r="G28" i="11"/>
  <c r="C133" i="11"/>
  <c r="D133" i="11"/>
  <c r="E133" i="11"/>
  <c r="G133" i="11"/>
  <c r="D36" i="11"/>
  <c r="E36" i="11"/>
  <c r="G36" i="11"/>
  <c r="C150" i="11"/>
  <c r="D150" i="11"/>
  <c r="E150" i="11"/>
  <c r="G150" i="11"/>
  <c r="D4" i="11"/>
  <c r="E4" i="11"/>
  <c r="G4" i="11"/>
  <c r="D151" i="11"/>
  <c r="E151" i="11"/>
  <c r="G151" i="11"/>
  <c r="D153" i="11"/>
  <c r="E153" i="11"/>
  <c r="G153" i="11"/>
  <c r="C345" i="11"/>
  <c r="D345" i="11"/>
  <c r="E345" i="11"/>
  <c r="G345" i="11"/>
  <c r="C154" i="11"/>
  <c r="D154" i="11"/>
  <c r="E154" i="11"/>
  <c r="G154" i="11"/>
  <c r="D335" i="11"/>
  <c r="E335" i="11"/>
  <c r="G335" i="11"/>
  <c r="C74" i="11"/>
  <c r="D74" i="11"/>
  <c r="E74" i="11"/>
  <c r="G74" i="11"/>
  <c r="C155" i="11"/>
  <c r="D155" i="11"/>
  <c r="E155" i="11"/>
  <c r="G155" i="11"/>
  <c r="C43" i="11"/>
  <c r="D43" i="11"/>
  <c r="E43" i="11"/>
  <c r="G43" i="11"/>
  <c r="C156" i="11"/>
  <c r="D156" i="11"/>
  <c r="E156" i="11"/>
  <c r="G156" i="11"/>
  <c r="D392" i="11"/>
  <c r="E392" i="11"/>
  <c r="G392" i="11"/>
  <c r="C160" i="11"/>
  <c r="D160" i="11"/>
  <c r="E160" i="11"/>
  <c r="G160" i="11"/>
  <c r="D29" i="11"/>
  <c r="E29" i="11"/>
  <c r="G29" i="11"/>
  <c r="C92" i="11"/>
  <c r="D92" i="11"/>
  <c r="E92" i="11"/>
  <c r="G92" i="11"/>
  <c r="C37" i="11"/>
  <c r="D37" i="11"/>
  <c r="E37" i="11"/>
  <c r="G37" i="11"/>
  <c r="C161" i="11"/>
  <c r="D161" i="11"/>
  <c r="E161" i="11"/>
  <c r="G161" i="11"/>
  <c r="C68" i="11"/>
  <c r="D68" i="11"/>
  <c r="E68" i="11"/>
  <c r="G68" i="11"/>
  <c r="D55" i="11"/>
  <c r="E55" i="11"/>
  <c r="G55" i="11"/>
  <c r="C350" i="11"/>
  <c r="D350" i="11"/>
  <c r="E350" i="11"/>
  <c r="G350" i="11"/>
  <c r="C24" i="11"/>
  <c r="D24" i="11"/>
  <c r="E24" i="11"/>
  <c r="G24" i="11"/>
  <c r="C377" i="11"/>
  <c r="D377" i="11"/>
  <c r="E377" i="11"/>
  <c r="G377" i="11"/>
  <c r="C88" i="11"/>
  <c r="D88" i="11"/>
  <c r="E88" i="11"/>
  <c r="G88" i="11"/>
  <c r="C162" i="11"/>
  <c r="D162" i="11"/>
  <c r="E162" i="11"/>
  <c r="G162" i="11"/>
  <c r="C163" i="11"/>
  <c r="D163" i="11"/>
  <c r="E163" i="11"/>
  <c r="G163" i="11"/>
  <c r="C164" i="11"/>
  <c r="D164" i="11"/>
  <c r="E164" i="11"/>
  <c r="G164" i="11"/>
  <c r="C97" i="11"/>
  <c r="D97" i="11"/>
  <c r="E97" i="11"/>
  <c r="G97" i="11"/>
  <c r="C369" i="11"/>
  <c r="D369" i="11"/>
  <c r="E369" i="11"/>
  <c r="G369" i="11"/>
  <c r="C353" i="11"/>
  <c r="D353" i="11"/>
  <c r="E353" i="11"/>
  <c r="G353" i="11"/>
  <c r="C356" i="11"/>
  <c r="D356" i="11"/>
  <c r="E356" i="11"/>
  <c r="G356" i="11"/>
  <c r="C30" i="11"/>
  <c r="D30" i="11"/>
  <c r="E30" i="11"/>
  <c r="G30" i="11"/>
  <c r="C82" i="11"/>
  <c r="D82" i="11"/>
  <c r="E82" i="11"/>
  <c r="G82" i="11"/>
  <c r="C165" i="11"/>
  <c r="D165" i="11"/>
  <c r="E165" i="11"/>
  <c r="G165" i="11"/>
  <c r="D166" i="11"/>
  <c r="E166" i="11"/>
  <c r="G166" i="11"/>
  <c r="D21" i="11"/>
  <c r="E21" i="11"/>
  <c r="G21" i="11"/>
  <c r="C357" i="11"/>
  <c r="D357" i="11"/>
  <c r="E357" i="11"/>
  <c r="G357" i="11"/>
  <c r="C167" i="11"/>
  <c r="D167" i="11"/>
  <c r="E167" i="11"/>
  <c r="G167" i="11"/>
  <c r="C169" i="11"/>
  <c r="D169" i="11"/>
  <c r="E169" i="11"/>
  <c r="G169" i="11"/>
  <c r="C170" i="11"/>
  <c r="D170" i="11"/>
  <c r="E170" i="11"/>
  <c r="G170" i="11"/>
  <c r="C171" i="11"/>
  <c r="D171" i="11"/>
  <c r="E171" i="11"/>
  <c r="G171" i="11"/>
  <c r="C86" i="11"/>
  <c r="D86" i="11"/>
  <c r="E86" i="11"/>
  <c r="G86" i="11"/>
  <c r="C172" i="11"/>
  <c r="D172" i="11"/>
  <c r="E172" i="11"/>
  <c r="G172" i="11"/>
  <c r="C375" i="11"/>
  <c r="D375" i="11"/>
  <c r="E375" i="11"/>
  <c r="G375" i="11"/>
  <c r="C174" i="11"/>
  <c r="D174" i="11"/>
  <c r="E174" i="11"/>
  <c r="G174" i="11"/>
  <c r="D175" i="11"/>
  <c r="E175" i="11"/>
  <c r="G175" i="11"/>
  <c r="D376" i="11"/>
  <c r="E376" i="11"/>
  <c r="G376" i="11"/>
  <c r="D176" i="11"/>
  <c r="E176" i="11"/>
  <c r="G176" i="11"/>
  <c r="C354" i="11"/>
  <c r="D354" i="11"/>
  <c r="E354" i="11"/>
  <c r="G354" i="11"/>
  <c r="C65" i="11"/>
  <c r="D65" i="11"/>
  <c r="E65" i="11"/>
  <c r="G65" i="11"/>
  <c r="D40" i="11"/>
  <c r="E40" i="11"/>
  <c r="G40" i="11"/>
  <c r="C330" i="11"/>
  <c r="D330" i="11"/>
  <c r="E330" i="11"/>
  <c r="G330" i="11"/>
  <c r="C389" i="11"/>
  <c r="D389" i="11"/>
  <c r="E389" i="11"/>
  <c r="G389" i="11"/>
  <c r="C177" i="11"/>
  <c r="D177" i="11"/>
  <c r="E177" i="11"/>
  <c r="G177" i="11"/>
  <c r="D178" i="11"/>
  <c r="E178" i="11"/>
  <c r="G178" i="11"/>
  <c r="C349" i="11"/>
  <c r="D349" i="11"/>
  <c r="E349" i="11"/>
  <c r="G349" i="11"/>
  <c r="C179" i="11"/>
  <c r="D179" i="11"/>
  <c r="E179" i="11"/>
  <c r="G179" i="11"/>
  <c r="C183" i="11"/>
  <c r="D183" i="11"/>
  <c r="E183" i="11"/>
  <c r="G183" i="11"/>
  <c r="C59" i="11"/>
  <c r="D59" i="11"/>
  <c r="E59" i="11"/>
  <c r="G59" i="11"/>
  <c r="C180" i="11"/>
  <c r="D180" i="11"/>
  <c r="E180" i="11"/>
  <c r="G180" i="11"/>
  <c r="C181" i="11"/>
  <c r="D181" i="11"/>
  <c r="E181" i="11"/>
  <c r="G181" i="11"/>
  <c r="C182" i="11"/>
  <c r="D182" i="11"/>
  <c r="E182" i="11"/>
  <c r="G182" i="11"/>
  <c r="C184" i="11"/>
  <c r="D184" i="11"/>
  <c r="E184" i="11"/>
  <c r="G184" i="11"/>
  <c r="D123" i="11"/>
  <c r="E123" i="11"/>
  <c r="G123" i="11"/>
  <c r="C378" i="11"/>
  <c r="D378" i="11"/>
  <c r="E378" i="11"/>
  <c r="G378" i="11"/>
  <c r="D355" i="11"/>
  <c r="E355" i="11"/>
  <c r="G355" i="11"/>
  <c r="D89" i="11"/>
  <c r="E89" i="11"/>
  <c r="G89" i="11"/>
  <c r="D79" i="11"/>
  <c r="E79" i="11"/>
  <c r="G79" i="11"/>
  <c r="D185" i="11"/>
  <c r="E185" i="11"/>
  <c r="G185" i="11"/>
  <c r="D186" i="11"/>
  <c r="E186" i="11"/>
  <c r="G186" i="11"/>
  <c r="C187" i="11"/>
  <c r="D187" i="11"/>
  <c r="E187" i="11"/>
  <c r="G187" i="11"/>
  <c r="C104" i="11"/>
  <c r="D104" i="11"/>
  <c r="E104" i="11"/>
  <c r="G104" i="11"/>
  <c r="C188" i="11"/>
  <c r="D188" i="11"/>
  <c r="E188" i="11"/>
  <c r="G188" i="11"/>
  <c r="C324" i="11"/>
  <c r="D324" i="11"/>
  <c r="E324" i="11"/>
  <c r="G324" i="11"/>
  <c r="C190" i="11"/>
  <c r="D190" i="11"/>
  <c r="E190" i="11"/>
  <c r="G190" i="11"/>
  <c r="C60" i="11"/>
  <c r="D60" i="11"/>
  <c r="E60" i="11"/>
  <c r="G60" i="11"/>
  <c r="C191" i="11"/>
  <c r="D191" i="11"/>
  <c r="E191" i="11"/>
  <c r="G191" i="11"/>
  <c r="C192" i="11"/>
  <c r="D192" i="11"/>
  <c r="E192" i="11"/>
  <c r="G192" i="11"/>
  <c r="D193" i="11"/>
  <c r="E193" i="11"/>
  <c r="G193" i="11"/>
  <c r="D194" i="11"/>
  <c r="E194" i="11"/>
  <c r="G194" i="11"/>
  <c r="C173" i="11"/>
  <c r="D173" i="11"/>
  <c r="E173" i="11"/>
  <c r="G173" i="11"/>
  <c r="C138" i="11"/>
  <c r="D138" i="11"/>
  <c r="E138" i="11"/>
  <c r="G138" i="11"/>
  <c r="D114" i="11"/>
  <c r="E114" i="11"/>
  <c r="G114" i="11"/>
  <c r="C338" i="11"/>
  <c r="D338" i="11"/>
  <c r="E338" i="11"/>
  <c r="G338" i="11"/>
  <c r="D26" i="11"/>
  <c r="E26" i="11"/>
  <c r="G26" i="11"/>
  <c r="D168" i="11"/>
  <c r="E168" i="11"/>
  <c r="G168" i="11"/>
  <c r="C75" i="11"/>
  <c r="D75" i="11"/>
  <c r="E75" i="11"/>
  <c r="G75" i="11"/>
  <c r="D72" i="11"/>
  <c r="E72" i="11"/>
  <c r="G72" i="11"/>
  <c r="D130" i="11"/>
  <c r="E130" i="11"/>
  <c r="G130" i="11"/>
  <c r="C35" i="11"/>
  <c r="D35" i="11"/>
  <c r="E35" i="11"/>
  <c r="G35" i="11"/>
  <c r="D84" i="11"/>
  <c r="E84" i="11"/>
  <c r="G84" i="11"/>
  <c r="C50" i="11"/>
  <c r="D50" i="11"/>
  <c r="E50" i="11"/>
  <c r="G50" i="11"/>
  <c r="C57" i="11"/>
  <c r="D57" i="11"/>
  <c r="E57" i="11"/>
  <c r="G57" i="11"/>
  <c r="C117" i="11"/>
  <c r="D117" i="11"/>
  <c r="E117" i="11"/>
  <c r="G117" i="11"/>
  <c r="C7" i="11"/>
  <c r="D7" i="11"/>
  <c r="E7" i="11"/>
  <c r="G7" i="11"/>
  <c r="D99" i="11"/>
  <c r="E99" i="11"/>
  <c r="G99" i="11"/>
  <c r="C73" i="11"/>
  <c r="D73" i="11"/>
  <c r="E73" i="11"/>
  <c r="G73" i="11"/>
  <c r="D32" i="11"/>
  <c r="E32" i="11"/>
  <c r="G32" i="11"/>
  <c r="D142" i="11"/>
  <c r="E142" i="11"/>
  <c r="G142" i="11"/>
  <c r="D15" i="11"/>
  <c r="E15" i="11"/>
  <c r="G15" i="11"/>
  <c r="D362" i="11"/>
  <c r="E362" i="11"/>
  <c r="G362" i="11"/>
  <c r="D56" i="11"/>
  <c r="E56" i="11"/>
  <c r="G56" i="11"/>
  <c r="C373" i="11"/>
  <c r="D373" i="11"/>
  <c r="E373" i="11"/>
  <c r="G373" i="11"/>
  <c r="C402" i="11"/>
  <c r="D402" i="11"/>
  <c r="E402" i="11"/>
  <c r="G402" i="11"/>
  <c r="D381" i="11"/>
  <c r="E381" i="11"/>
  <c r="G381" i="11"/>
  <c r="D18" i="11"/>
  <c r="E18" i="11"/>
  <c r="G18" i="11"/>
  <c r="C49" i="11"/>
  <c r="D49" i="11"/>
  <c r="E49" i="11"/>
  <c r="G49" i="11"/>
  <c r="D46" i="11"/>
  <c r="E46" i="11"/>
  <c r="G46" i="11"/>
  <c r="C127" i="11"/>
  <c r="D127" i="11"/>
  <c r="E127" i="11"/>
  <c r="G127" i="11"/>
  <c r="C195" i="11"/>
  <c r="D195" i="11"/>
  <c r="E195" i="11"/>
  <c r="G195" i="11"/>
  <c r="C122" i="11"/>
  <c r="D122" i="11"/>
  <c r="E122" i="11"/>
  <c r="G122" i="11"/>
  <c r="D23" i="11"/>
  <c r="E23" i="11"/>
  <c r="G23" i="11"/>
  <c r="D17" i="11"/>
  <c r="E17" i="11"/>
  <c r="G17" i="11"/>
  <c r="C66" i="11"/>
  <c r="D66" i="11"/>
  <c r="E66" i="11"/>
  <c r="G66" i="11"/>
  <c r="C197" i="11"/>
  <c r="D197" i="11"/>
  <c r="E197" i="11"/>
  <c r="G197" i="11"/>
  <c r="F29" i="11" l="1"/>
  <c r="F32" i="11"/>
  <c r="F87" i="11"/>
  <c r="F355" i="11"/>
  <c r="F28" i="11"/>
  <c r="F120" i="11"/>
  <c r="F18" i="11"/>
  <c r="F137" i="11"/>
  <c r="F66" i="11"/>
  <c r="F75" i="11"/>
  <c r="F124" i="11"/>
  <c r="F89" i="11"/>
  <c r="F138" i="11"/>
  <c r="F184" i="11"/>
  <c r="F106" i="11"/>
  <c r="F373" i="11"/>
  <c r="F182" i="11"/>
  <c r="F376" i="11"/>
  <c r="F356" i="11"/>
  <c r="F68" i="11"/>
  <c r="C403" i="11"/>
  <c r="D403" i="11"/>
  <c r="F135" i="11"/>
  <c r="F370" i="11"/>
  <c r="F362" i="11"/>
  <c r="F26" i="11"/>
  <c r="F186" i="11"/>
  <c r="F192" i="11"/>
  <c r="F190" i="11"/>
  <c r="F324" i="11"/>
  <c r="F188" i="11"/>
  <c r="F104" i="11"/>
  <c r="F59" i="11"/>
  <c r="F183" i="11"/>
  <c r="F160" i="11"/>
  <c r="F113" i="11"/>
  <c r="F27" i="11"/>
  <c r="F5" i="11"/>
  <c r="F136" i="11"/>
  <c r="F103" i="11"/>
  <c r="F175" i="11"/>
  <c r="F17" i="11"/>
  <c r="F165" i="11"/>
  <c r="F353" i="11"/>
  <c r="F164" i="11"/>
  <c r="F163" i="11"/>
  <c r="F24" i="11"/>
  <c r="F161" i="11"/>
  <c r="F159" i="11"/>
  <c r="F332" i="11"/>
  <c r="F125" i="11"/>
  <c r="F80" i="11"/>
  <c r="F49" i="11"/>
  <c r="F35" i="11"/>
  <c r="F20" i="11"/>
  <c r="F143" i="11"/>
  <c r="F57" i="11"/>
  <c r="F40" i="11"/>
  <c r="F194" i="11"/>
  <c r="F323" i="11"/>
  <c r="F122" i="11"/>
  <c r="F127" i="11"/>
  <c r="F7" i="11"/>
  <c r="F117" i="11"/>
  <c r="F173" i="11"/>
  <c r="F65" i="11"/>
  <c r="F345" i="11"/>
  <c r="F148" i="11"/>
  <c r="F333" i="11"/>
  <c r="F146" i="11"/>
  <c r="F379" i="11"/>
  <c r="F4" i="11"/>
  <c r="F56" i="11"/>
  <c r="F168" i="11"/>
  <c r="F166" i="11"/>
  <c r="F73" i="11"/>
  <c r="F177" i="11"/>
  <c r="F172" i="11"/>
  <c r="F86" i="11"/>
  <c r="F167" i="11"/>
  <c r="F43" i="11"/>
  <c r="F155" i="11"/>
  <c r="F150" i="11"/>
  <c r="F111" i="11"/>
  <c r="F128" i="11"/>
  <c r="F54" i="11"/>
  <c r="F328" i="11"/>
  <c r="F112" i="11"/>
  <c r="F62" i="11"/>
  <c r="F395" i="11"/>
  <c r="F131" i="11"/>
  <c r="F142" i="11"/>
  <c r="F84" i="11"/>
  <c r="F193" i="11"/>
  <c r="F191" i="11"/>
  <c r="F187" i="11"/>
  <c r="F178" i="11"/>
  <c r="F169" i="11"/>
  <c r="F377" i="11"/>
  <c r="F154" i="11"/>
  <c r="F51" i="11"/>
  <c r="F38" i="11"/>
  <c r="F198" i="11"/>
  <c r="F359" i="11"/>
  <c r="F15" i="11"/>
  <c r="F114" i="11"/>
  <c r="F179" i="11"/>
  <c r="F349" i="11"/>
  <c r="F171" i="11"/>
  <c r="F170" i="11"/>
  <c r="F162" i="11"/>
  <c r="F88" i="11"/>
  <c r="F74" i="11"/>
  <c r="F335" i="11"/>
  <c r="F145" i="11"/>
  <c r="F144" i="11"/>
  <c r="F339" i="11"/>
  <c r="F348" i="11"/>
  <c r="F119" i="11"/>
  <c r="F158" i="11"/>
  <c r="F118" i="11"/>
  <c r="F189" i="11"/>
  <c r="F394" i="11"/>
  <c r="F393" i="11"/>
  <c r="F23" i="11"/>
  <c r="F381" i="11"/>
  <c r="F402" i="11"/>
  <c r="F338" i="11"/>
  <c r="F197" i="11"/>
  <c r="F195" i="11"/>
  <c r="F99" i="11"/>
  <c r="F130" i="11"/>
  <c r="F72" i="11"/>
  <c r="F378" i="11"/>
  <c r="F123" i="11"/>
  <c r="F354" i="11"/>
  <c r="F176" i="11"/>
  <c r="F82" i="11"/>
  <c r="F30" i="11"/>
  <c r="F37" i="11"/>
  <c r="F92" i="11"/>
  <c r="F36" i="11"/>
  <c r="F133" i="11"/>
  <c r="F14" i="11"/>
  <c r="F391" i="11"/>
  <c r="F134" i="11"/>
  <c r="F157" i="11"/>
  <c r="F100" i="11"/>
  <c r="F116" i="11"/>
  <c r="F110" i="11"/>
  <c r="F347" i="11"/>
  <c r="F109" i="11"/>
  <c r="E403" i="11"/>
  <c r="G403" i="11"/>
  <c r="F46" i="11"/>
  <c r="F50" i="11"/>
  <c r="F60" i="11"/>
  <c r="F185" i="11"/>
  <c r="F79" i="11"/>
  <c r="F181" i="11"/>
  <c r="F180" i="11"/>
  <c r="F389" i="11"/>
  <c r="F330" i="11"/>
  <c r="F174" i="11"/>
  <c r="F375" i="11"/>
  <c r="F357" i="11"/>
  <c r="F21" i="11"/>
  <c r="F369" i="11"/>
  <c r="F97" i="11"/>
  <c r="F350" i="11"/>
  <c r="F55" i="11"/>
  <c r="F392" i="11"/>
  <c r="F156" i="11"/>
  <c r="F153" i="11"/>
  <c r="F151" i="11"/>
  <c r="F129" i="11"/>
  <c r="F147" i="11"/>
  <c r="F344" i="11"/>
  <c r="F141" i="11"/>
  <c r="F140" i="11"/>
  <c r="F139" i="11"/>
  <c r="F149" i="11"/>
  <c r="F196" i="11"/>
  <c r="F61" i="11"/>
  <c r="F126" i="11"/>
  <c r="F383" i="11"/>
  <c r="F10" i="11"/>
  <c r="F132" i="11"/>
  <c r="F152" i="11"/>
  <c r="F115" i="11"/>
  <c r="F363" i="11"/>
  <c r="F336" i="11"/>
  <c r="F121" i="11"/>
</calcChain>
</file>

<file path=xl/sharedStrings.xml><?xml version="1.0" encoding="utf-8"?>
<sst xmlns="http://schemas.openxmlformats.org/spreadsheetml/2006/main" count="2286" uniqueCount="501">
  <si>
    <t>ورودي</t>
  </si>
  <si>
    <t>خروجي</t>
  </si>
  <si>
    <t>خالص</t>
  </si>
  <si>
    <t/>
  </si>
  <si>
    <t>كد تفصيلي</t>
  </si>
  <si>
    <t>عنوان</t>
  </si>
  <si>
    <t>نوع تفصيلي</t>
  </si>
  <si>
    <t>طرف مقابل</t>
  </si>
  <si>
    <t xml:space="preserve">عليپور </t>
  </si>
  <si>
    <t xml:space="preserve">موسوي اصفهان </t>
  </si>
  <si>
    <t>اصغر نورعلي</t>
  </si>
  <si>
    <t xml:space="preserve">محمد عباسي </t>
  </si>
  <si>
    <t>عسگري</t>
  </si>
  <si>
    <t xml:space="preserve">شمس </t>
  </si>
  <si>
    <t xml:space="preserve">محمدرضا شمسايي </t>
  </si>
  <si>
    <t xml:space="preserve">بهزاد چرخيان </t>
  </si>
  <si>
    <t>محمد نمازي</t>
  </si>
  <si>
    <t xml:space="preserve">فريد لواساني  </t>
  </si>
  <si>
    <t xml:space="preserve">علي محمدي </t>
  </si>
  <si>
    <t>فدوي</t>
  </si>
  <si>
    <t xml:space="preserve">فرهاد سبحاني </t>
  </si>
  <si>
    <t xml:space="preserve">امامي </t>
  </si>
  <si>
    <t xml:space="preserve">مصدقي </t>
  </si>
  <si>
    <t xml:space="preserve">ظهيري </t>
  </si>
  <si>
    <t xml:space="preserve">سيد جعفر توكلي  </t>
  </si>
  <si>
    <t xml:space="preserve">كوهي </t>
  </si>
  <si>
    <t>فرزاد اسماعيل زاده</t>
  </si>
  <si>
    <t>ورطوري</t>
  </si>
  <si>
    <t xml:space="preserve">مرتضي جلالي </t>
  </si>
  <si>
    <t xml:space="preserve">احسان شاهسوار </t>
  </si>
  <si>
    <t>عبدالمجيد فيض آبادي</t>
  </si>
  <si>
    <t xml:space="preserve">محسن فياض بخش </t>
  </si>
  <si>
    <t xml:space="preserve">مصطفي نورعلي </t>
  </si>
  <si>
    <t xml:space="preserve">احمد سنجري </t>
  </si>
  <si>
    <t>رضا شريعتي</t>
  </si>
  <si>
    <t>حسن منصفي راد</t>
  </si>
  <si>
    <t xml:space="preserve">حسن شاه گلدي </t>
  </si>
  <si>
    <t xml:space="preserve">علي ميرطاهري </t>
  </si>
  <si>
    <t xml:space="preserve">محسن شجاع كهريز </t>
  </si>
  <si>
    <t xml:space="preserve">عباس شجاعي </t>
  </si>
  <si>
    <t xml:space="preserve">رستم شعبان زاده </t>
  </si>
  <si>
    <t xml:space="preserve">محمد ميرزايي </t>
  </si>
  <si>
    <t xml:space="preserve">اصغر رحمتي  </t>
  </si>
  <si>
    <t xml:space="preserve">علي عليعلي </t>
  </si>
  <si>
    <t>محمدي علي</t>
  </si>
  <si>
    <t xml:space="preserve">قهرمان -دربندي  </t>
  </si>
  <si>
    <t xml:space="preserve">حسين محمودي  </t>
  </si>
  <si>
    <t xml:space="preserve">ميلاد محمدي  </t>
  </si>
  <si>
    <t>محسن طاهري</t>
  </si>
  <si>
    <t xml:space="preserve">علي خدمتكار </t>
  </si>
  <si>
    <t>سليمان قاسمي</t>
  </si>
  <si>
    <t xml:space="preserve">آريا صنعت گران شروين نو </t>
  </si>
  <si>
    <t xml:space="preserve">شهاب گاز سوز </t>
  </si>
  <si>
    <t>توليدي صنعتي صفاشير پارس</t>
  </si>
  <si>
    <t xml:space="preserve">سامفر </t>
  </si>
  <si>
    <t xml:space="preserve">توان جم </t>
  </si>
  <si>
    <t xml:space="preserve">آهاركو </t>
  </si>
  <si>
    <t>آرين كالا تك قومس</t>
  </si>
  <si>
    <t xml:space="preserve">صنايع يكتا تهويه اروند </t>
  </si>
  <si>
    <t xml:space="preserve">پارسيان تراش صنعت </t>
  </si>
  <si>
    <t xml:space="preserve">پارس قفل </t>
  </si>
  <si>
    <t xml:space="preserve">پارا صنعت </t>
  </si>
  <si>
    <t>كلون</t>
  </si>
  <si>
    <t xml:space="preserve">شيرآلات بهداشتي شايان </t>
  </si>
  <si>
    <t xml:space="preserve">البرز يدك </t>
  </si>
  <si>
    <t xml:space="preserve">توليدي شير سازي غريب پويا </t>
  </si>
  <si>
    <t xml:space="preserve">گسترش ارتباطات بهداد </t>
  </si>
  <si>
    <t>شيرگاز لاله</t>
  </si>
  <si>
    <t xml:space="preserve">يراق سازان پرستو </t>
  </si>
  <si>
    <t xml:space="preserve">كلار پويا </t>
  </si>
  <si>
    <t xml:space="preserve">بهجوش آريا </t>
  </si>
  <si>
    <t xml:space="preserve">يراق گستر شبكه </t>
  </si>
  <si>
    <t xml:space="preserve">تكادو صنعت </t>
  </si>
  <si>
    <t>آبكامه</t>
  </si>
  <si>
    <t xml:space="preserve">سينا سازه </t>
  </si>
  <si>
    <t xml:space="preserve">اوج صنعت </t>
  </si>
  <si>
    <t xml:space="preserve">تراش پارس </t>
  </si>
  <si>
    <t xml:space="preserve">پارت سازان شرق </t>
  </si>
  <si>
    <t xml:space="preserve">گاز خودرو صنعت </t>
  </si>
  <si>
    <t>سيستمهاي صنعتي تاكستان</t>
  </si>
  <si>
    <t xml:space="preserve">پيك افروز </t>
  </si>
  <si>
    <t xml:space="preserve">كنتور سازي ايران </t>
  </si>
  <si>
    <t xml:space="preserve">صنايع شهيد دوران </t>
  </si>
  <si>
    <t xml:space="preserve">شيرآلات اورس گهر </t>
  </si>
  <si>
    <t xml:space="preserve">لاما الكترونيك </t>
  </si>
  <si>
    <t xml:space="preserve">آپادانا صنعت </t>
  </si>
  <si>
    <t xml:space="preserve">دنياي هنر </t>
  </si>
  <si>
    <t xml:space="preserve">گاز سوزان </t>
  </si>
  <si>
    <t xml:space="preserve">آب آرا </t>
  </si>
  <si>
    <t xml:space="preserve">دربندي </t>
  </si>
  <si>
    <t>شيرآلات ماعون</t>
  </si>
  <si>
    <t>رگلاتور سازي</t>
  </si>
  <si>
    <t xml:space="preserve">نيران شير </t>
  </si>
  <si>
    <t>ايران شير</t>
  </si>
  <si>
    <t xml:space="preserve">شير آلات نگين </t>
  </si>
  <si>
    <t xml:space="preserve">كيهان شير </t>
  </si>
  <si>
    <t xml:space="preserve">ستاره جوش </t>
  </si>
  <si>
    <t xml:space="preserve">تامين كالاي سبز ارس </t>
  </si>
  <si>
    <t xml:space="preserve">تكنو كار </t>
  </si>
  <si>
    <t xml:space="preserve">آلياژ گستر نقش جهان </t>
  </si>
  <si>
    <t xml:space="preserve">نو آوران ابري </t>
  </si>
  <si>
    <t xml:space="preserve">پارس شير </t>
  </si>
  <si>
    <t xml:space="preserve">كارگاه پارسا </t>
  </si>
  <si>
    <t xml:space="preserve">آريا تكنيك </t>
  </si>
  <si>
    <t xml:space="preserve">تكنو استيل </t>
  </si>
  <si>
    <t xml:space="preserve">شير آلات نوين </t>
  </si>
  <si>
    <t>پترو دانيال كيش</t>
  </si>
  <si>
    <t>پايپكس</t>
  </si>
  <si>
    <t xml:space="preserve">اتحاد </t>
  </si>
  <si>
    <t xml:space="preserve">شير آلات بهداشتي قهرمان </t>
  </si>
  <si>
    <t xml:space="preserve">شيرآلات صنعتي اصفهان </t>
  </si>
  <si>
    <t xml:space="preserve">شيرگاز ايران </t>
  </si>
  <si>
    <t xml:space="preserve"> تراشكاري ايلخاني </t>
  </si>
  <si>
    <t xml:space="preserve">تكنو تراش يادگار </t>
  </si>
  <si>
    <t xml:space="preserve">راك جاه  </t>
  </si>
  <si>
    <t>توليدي صنعتي صالح</t>
  </si>
  <si>
    <t xml:space="preserve">دربان </t>
  </si>
  <si>
    <t>گاز كنترل پارس</t>
  </si>
  <si>
    <t>مهندس ملكي (مركز تحقيقات مهندسي)</t>
  </si>
  <si>
    <t xml:space="preserve">بنيادترانس ايران </t>
  </si>
  <si>
    <t>توليدي و صنعتي تهرانچيان</t>
  </si>
  <si>
    <t>صنايع سيمگون</t>
  </si>
  <si>
    <t>آريا صنعت</t>
  </si>
  <si>
    <t xml:space="preserve">تراب تراش </t>
  </si>
  <si>
    <t xml:space="preserve">شيرآلات بهداشتي راسان </t>
  </si>
  <si>
    <t>اتومات ابزار</t>
  </si>
  <si>
    <t>لوله سبز چابهار</t>
  </si>
  <si>
    <t>لوله پليمر راوند</t>
  </si>
  <si>
    <t>سديد سازه پرشيا</t>
  </si>
  <si>
    <t>شركت نوآوران آينده پويا</t>
  </si>
  <si>
    <t xml:space="preserve">قدرت مرادي  </t>
  </si>
  <si>
    <t>كد</t>
  </si>
  <si>
    <t>گردش بدهكار</t>
  </si>
  <si>
    <t>گردش بستانكار</t>
  </si>
  <si>
    <t>مانده بدهكار</t>
  </si>
  <si>
    <t>مانده بستانكار</t>
  </si>
  <si>
    <t>حسابهای دریافتنی</t>
  </si>
  <si>
    <t>چکهای در جریان وصول</t>
  </si>
  <si>
    <t>چکهای نزد صندوق</t>
  </si>
  <si>
    <t>شركت درسا هود</t>
  </si>
  <si>
    <t xml:space="preserve">كارگاه بختيار مختاري </t>
  </si>
  <si>
    <t xml:space="preserve">سري تراشي شهران </t>
  </si>
  <si>
    <t>مانده سوفاله</t>
  </si>
  <si>
    <t xml:space="preserve">علي اكبري </t>
  </si>
  <si>
    <t xml:space="preserve">جعفر هوشمند </t>
  </si>
  <si>
    <t xml:space="preserve">گل آقا تيموري </t>
  </si>
  <si>
    <t xml:space="preserve">كارگاه برادران حسيني  </t>
  </si>
  <si>
    <t>شركت پالمو</t>
  </si>
  <si>
    <t xml:space="preserve">كيزايران </t>
  </si>
  <si>
    <t>رنگين فلزشرق</t>
  </si>
  <si>
    <t xml:space="preserve">تراشكاري موسوي </t>
  </si>
  <si>
    <t>شهرياري علي</t>
  </si>
  <si>
    <t>علي شهرياري</t>
  </si>
  <si>
    <t>سينا نوربخش</t>
  </si>
  <si>
    <t xml:space="preserve">مانده ریالی </t>
  </si>
  <si>
    <t>عنوان رديابي</t>
  </si>
  <si>
    <t xml:space="preserve">مهدي يوسفي  </t>
  </si>
  <si>
    <t>شيرآلات بهداشتي شودر</t>
  </si>
  <si>
    <t xml:space="preserve">مريم فيض آبادي  </t>
  </si>
  <si>
    <t>شير گاز آذران</t>
  </si>
  <si>
    <t>شركت ايمن تك پيشرو</t>
  </si>
  <si>
    <t>شيرآلات ايرانيان</t>
  </si>
  <si>
    <t xml:space="preserve">محمد شاهسوار </t>
  </si>
  <si>
    <t>ايران شرق نيشابور</t>
  </si>
  <si>
    <t xml:space="preserve">رضا صالحي </t>
  </si>
  <si>
    <t xml:space="preserve">گلاب گيران محسن </t>
  </si>
  <si>
    <t xml:space="preserve">اصغر محمدي </t>
  </si>
  <si>
    <t>شيرآلات عالي</t>
  </si>
  <si>
    <t xml:space="preserve">عليرضا نيكپور </t>
  </si>
  <si>
    <t>حسيني حسن</t>
  </si>
  <si>
    <t>قفل ميلاك</t>
  </si>
  <si>
    <t xml:space="preserve">شركت بتا </t>
  </si>
  <si>
    <t xml:space="preserve">سيدناصر پورموسوي </t>
  </si>
  <si>
    <t>بايا سيلندر</t>
  </si>
  <si>
    <t xml:space="preserve">شيرآلات اترس </t>
  </si>
  <si>
    <t xml:space="preserve">سيدعلي موثقي </t>
  </si>
  <si>
    <t>محمد شريفي</t>
  </si>
  <si>
    <t xml:space="preserve">چپر ايلخاني </t>
  </si>
  <si>
    <t>شناور شبنم</t>
  </si>
  <si>
    <t xml:space="preserve">ابراهيم رضائي </t>
  </si>
  <si>
    <t>عباسعلي رضايي</t>
  </si>
  <si>
    <t xml:space="preserve">سعيد طاهرزاده </t>
  </si>
  <si>
    <t>شركت قفل پنج ستاره</t>
  </si>
  <si>
    <t>شركت صنعتي پيش آهنگ</t>
  </si>
  <si>
    <t xml:space="preserve">شركت گسترش تك </t>
  </si>
  <si>
    <t xml:space="preserve">شركت صنايع گاز ايران </t>
  </si>
  <si>
    <t xml:space="preserve">حسام كريمان  </t>
  </si>
  <si>
    <t xml:space="preserve">ابوالقاسم اصغري </t>
  </si>
  <si>
    <t xml:space="preserve">عباس سربندي  </t>
  </si>
  <si>
    <t xml:space="preserve">محمدرضا آفاقي </t>
  </si>
  <si>
    <t xml:space="preserve">عليرضا باقري </t>
  </si>
  <si>
    <t>شركت قاره سبز</t>
  </si>
  <si>
    <t>كامل پيوند</t>
  </si>
  <si>
    <t>مس دميرتبريز</t>
  </si>
  <si>
    <t>توسعه قطعات اليكا</t>
  </si>
  <si>
    <t>آب بان صنعتگران</t>
  </si>
  <si>
    <t>منيرصنعت</t>
  </si>
  <si>
    <t>مهارمشعل</t>
  </si>
  <si>
    <t>شركت كيزايران</t>
  </si>
  <si>
    <t xml:space="preserve">جواد عرب </t>
  </si>
  <si>
    <t>عمارت</t>
  </si>
  <si>
    <t>سمنان فرز</t>
  </si>
  <si>
    <t>پارس سوئيچ</t>
  </si>
  <si>
    <t>قوي ساز نيرو</t>
  </si>
  <si>
    <t>شركت ابزاربرقي ايران</t>
  </si>
  <si>
    <t xml:space="preserve">علي شريعتي </t>
  </si>
  <si>
    <t>شركت صباتوليد</t>
  </si>
  <si>
    <t xml:space="preserve">شركت تهويه دماوندپارس </t>
  </si>
  <si>
    <t>ادهم مس تبريز</t>
  </si>
  <si>
    <t>افشين سرخابي</t>
  </si>
  <si>
    <t xml:space="preserve">حسين مرجاني </t>
  </si>
  <si>
    <t>شركت ذوب ريزان همدان</t>
  </si>
  <si>
    <t xml:space="preserve">سيدحميد كاظمي </t>
  </si>
  <si>
    <t>شركت آفتابگردان</t>
  </si>
  <si>
    <t xml:space="preserve">غلامرضا كارگزارازغندي </t>
  </si>
  <si>
    <t xml:space="preserve">حسين رزقي </t>
  </si>
  <si>
    <t xml:space="preserve">محسن عليعلي  </t>
  </si>
  <si>
    <t xml:space="preserve">محراب نجاتي  </t>
  </si>
  <si>
    <t xml:space="preserve">مهرداد آقازاده  </t>
  </si>
  <si>
    <t xml:space="preserve">عبدالله يادگار </t>
  </si>
  <si>
    <t xml:space="preserve">صفر محمد داورپناه </t>
  </si>
  <si>
    <t xml:space="preserve">مهدي حسيني  </t>
  </si>
  <si>
    <t xml:space="preserve">رضا احمدآبادي </t>
  </si>
  <si>
    <t>سلوكي</t>
  </si>
  <si>
    <t xml:space="preserve">حميدرضا شفيعي </t>
  </si>
  <si>
    <t>عابديني ناصر</t>
  </si>
  <si>
    <t xml:space="preserve">شاهين مقدسي </t>
  </si>
  <si>
    <t xml:space="preserve">حسين جمشيدي  </t>
  </si>
  <si>
    <t xml:space="preserve">حسن مرجاني </t>
  </si>
  <si>
    <t xml:space="preserve">حامد جولائي </t>
  </si>
  <si>
    <t>آژن كيله خاورميانه</t>
  </si>
  <si>
    <t>يزدبسپار</t>
  </si>
  <si>
    <t>رايان صنعت</t>
  </si>
  <si>
    <t>رابط صنعت كوشا</t>
  </si>
  <si>
    <t>بوتان</t>
  </si>
  <si>
    <t>جهان پاور</t>
  </si>
  <si>
    <t>زرين فلز</t>
  </si>
  <si>
    <t>شركت ميراب</t>
  </si>
  <si>
    <t>شركت فاراب</t>
  </si>
  <si>
    <t>شركت لنگرمرواريدسبز</t>
  </si>
  <si>
    <t>شركت صبوران پليمر</t>
  </si>
  <si>
    <t>شركت نيك</t>
  </si>
  <si>
    <t>حاتم صالحي</t>
  </si>
  <si>
    <t>ارس سيستم</t>
  </si>
  <si>
    <t>شركت آتا باي تبريز</t>
  </si>
  <si>
    <t>شركت توتي</t>
  </si>
  <si>
    <t xml:space="preserve">توليدي شير سازي سامين </t>
  </si>
  <si>
    <t xml:space="preserve">رحيم فتوت </t>
  </si>
  <si>
    <t>خسروآبادي مهدي</t>
  </si>
  <si>
    <t>آقامرادي وحيد</t>
  </si>
  <si>
    <t>شركت مس رسانا</t>
  </si>
  <si>
    <t xml:space="preserve">كارخانه علي </t>
  </si>
  <si>
    <t>شركت سيتكو</t>
  </si>
  <si>
    <t xml:space="preserve">احمدي مهدي </t>
  </si>
  <si>
    <t>شركت به تراش</t>
  </si>
  <si>
    <t xml:space="preserve">حميد قشقائي </t>
  </si>
  <si>
    <t>مهدوي عليرضا</t>
  </si>
  <si>
    <t>شركت سنادرب البرز</t>
  </si>
  <si>
    <t xml:space="preserve">عالي  محمدرضا </t>
  </si>
  <si>
    <t xml:space="preserve">شريف موسوي سيد مرتضي </t>
  </si>
  <si>
    <t>توان انديشان ايمن ساز فاخر</t>
  </si>
  <si>
    <t>قورچيان مينا</t>
  </si>
  <si>
    <t>خسروآبادي محمد</t>
  </si>
  <si>
    <t>شركت آبي نسب</t>
  </si>
  <si>
    <t>تاجيك  صادق</t>
  </si>
  <si>
    <t xml:space="preserve">گلپايگاني </t>
  </si>
  <si>
    <t>شركت قفل دركوب</t>
  </si>
  <si>
    <t>قهرماني  محمدرضا</t>
  </si>
  <si>
    <t>شركت كارت اعتبار فارس</t>
  </si>
  <si>
    <t>شركت سبزكوش</t>
  </si>
  <si>
    <t>شركت تانيران</t>
  </si>
  <si>
    <t>رنجوري حميد</t>
  </si>
  <si>
    <t xml:space="preserve">چاجائي وحيد </t>
  </si>
  <si>
    <t xml:space="preserve">سامان صنعت بايا </t>
  </si>
  <si>
    <t>شركت توان كار</t>
  </si>
  <si>
    <t xml:space="preserve">راصد فن </t>
  </si>
  <si>
    <t>دقيق تراش اصفهان</t>
  </si>
  <si>
    <t>بهران آسانبر</t>
  </si>
  <si>
    <t>سري تراشي طاهري</t>
  </si>
  <si>
    <t>شيرآلات گلپايگان</t>
  </si>
  <si>
    <t>آريا يراق صنعت</t>
  </si>
  <si>
    <t>پيشتاز صنعت</t>
  </si>
  <si>
    <t>بهزادي فر اصغر</t>
  </si>
  <si>
    <t>خديو زاد نادر</t>
  </si>
  <si>
    <t>شركت قطعه سازان اميدوار</t>
  </si>
  <si>
    <t>كيان صنعت</t>
  </si>
  <si>
    <t xml:space="preserve">گروه توليدي صنعتي فدرال </t>
  </si>
  <si>
    <t>ملاعلي هادي</t>
  </si>
  <si>
    <t xml:space="preserve">آلياژ سازان زنجان </t>
  </si>
  <si>
    <t>قليخاني علي</t>
  </si>
  <si>
    <t>شركت الماس آريا</t>
  </si>
  <si>
    <t>مس آلياژ (مهندس علي بيگي)</t>
  </si>
  <si>
    <t>فردي مجتبي</t>
  </si>
  <si>
    <t xml:space="preserve">پارت الكتريك </t>
  </si>
  <si>
    <t>رزمي دلاور</t>
  </si>
  <si>
    <t>ناصر شيخي</t>
  </si>
  <si>
    <t>شركت آذرپاد</t>
  </si>
  <si>
    <t>تراشكاران صنعت ايل خاني</t>
  </si>
  <si>
    <t>شركت اليكا صنعت</t>
  </si>
  <si>
    <t>صنايع شيرسازي ايران گرمافر</t>
  </si>
  <si>
    <t>صنايع قفل گيرا</t>
  </si>
  <si>
    <t xml:space="preserve">بختياري محمدرضا </t>
  </si>
  <si>
    <t xml:space="preserve">بخشي رسول </t>
  </si>
  <si>
    <t>آرمان دانا فرشاد</t>
  </si>
  <si>
    <t>ميرصابري احمد</t>
  </si>
  <si>
    <t>شركت هادرون توان</t>
  </si>
  <si>
    <t>شركت صنعتي خوش فكر</t>
  </si>
  <si>
    <t xml:space="preserve">عابدين قهرماني  </t>
  </si>
  <si>
    <t>آقاي ايماني</t>
  </si>
  <si>
    <t>شركت مگا پاور</t>
  </si>
  <si>
    <t>صنايع جوش و برش آسيا جوشا</t>
  </si>
  <si>
    <t>آستاركي عارف</t>
  </si>
  <si>
    <t>شيرآلات آويسا</t>
  </si>
  <si>
    <t xml:space="preserve">مجيد مرادي </t>
  </si>
  <si>
    <t>شيرآلات مهرآرا</t>
  </si>
  <si>
    <t>شركت الماس آيلين البرز</t>
  </si>
  <si>
    <t>شركت پايدارسازه سپهر</t>
  </si>
  <si>
    <t>شركت طوس وم تك</t>
  </si>
  <si>
    <t>سيف الله اكبري</t>
  </si>
  <si>
    <t xml:space="preserve">علي رحيم آبادي </t>
  </si>
  <si>
    <t>شيرآلات آتريسا</t>
  </si>
  <si>
    <t>شيرگاز پاسارگاد</t>
  </si>
  <si>
    <t>توكلي رضا</t>
  </si>
  <si>
    <t xml:space="preserve">غلامرضا كارگزار </t>
  </si>
  <si>
    <t xml:space="preserve">محمد كاوك پور </t>
  </si>
  <si>
    <t xml:space="preserve">فرزين اسماعيل زاده </t>
  </si>
  <si>
    <t>شركت شريف تهران</t>
  </si>
  <si>
    <t>شركت قفل مهدي</t>
  </si>
  <si>
    <t>سعيد خراطي</t>
  </si>
  <si>
    <t>علي بهمن آبادي (سري تراشي دقيق)</t>
  </si>
  <si>
    <t>سارا گاز</t>
  </si>
  <si>
    <t>شركت هوم كو (هوشمند مبين كوشا)</t>
  </si>
  <si>
    <t>شركت جام جم</t>
  </si>
  <si>
    <t xml:space="preserve">كريم اسمعيلي </t>
  </si>
  <si>
    <t xml:space="preserve">رويا اصلاني </t>
  </si>
  <si>
    <t xml:space="preserve">جواد رستمي </t>
  </si>
  <si>
    <t>فروشگاه اتومات موسوي</t>
  </si>
  <si>
    <t>بي جفا بختيار</t>
  </si>
  <si>
    <t>آذر پاد (كريمي)</t>
  </si>
  <si>
    <t>شركت آوند اميرآب</t>
  </si>
  <si>
    <t>ايران خودرو ديزل</t>
  </si>
  <si>
    <t>شركت صنعت رايان پارس</t>
  </si>
  <si>
    <t>شركت ميرآب</t>
  </si>
  <si>
    <t xml:space="preserve">حبيب اله صمدي </t>
  </si>
  <si>
    <t xml:space="preserve">الله وردي نهادي فلاح  </t>
  </si>
  <si>
    <t xml:space="preserve">داوود عزيزي سليمان  </t>
  </si>
  <si>
    <t xml:space="preserve">كاظم لشني </t>
  </si>
  <si>
    <t>رضا ميرزايي</t>
  </si>
  <si>
    <t>ايران طلق</t>
  </si>
  <si>
    <t>ايران گرما</t>
  </si>
  <si>
    <t>بهين صنعت دانا آزما</t>
  </si>
  <si>
    <t xml:space="preserve">محمد جواد سيفان </t>
  </si>
  <si>
    <t xml:space="preserve">بهرام چرخيان </t>
  </si>
  <si>
    <t xml:space="preserve">حسن پورجهاني </t>
  </si>
  <si>
    <t xml:space="preserve">مسعود محمدي </t>
  </si>
  <si>
    <t>آرتمن گستر راشا</t>
  </si>
  <si>
    <t>سيد عمادالدين هاشمي</t>
  </si>
  <si>
    <t>صنايع قفل نيك</t>
  </si>
  <si>
    <t xml:space="preserve">آقاي پاشازاده </t>
  </si>
  <si>
    <t xml:space="preserve">قطعه سازي محراب </t>
  </si>
  <si>
    <t>شركت فردوس</t>
  </si>
  <si>
    <t xml:space="preserve">حسين هوشمند </t>
  </si>
  <si>
    <t>شركت پتروگاز پارسا</t>
  </si>
  <si>
    <t>بهرام اورنگي</t>
  </si>
  <si>
    <t>شركت توليدي ابزار يراق صنعت ميلاد</t>
  </si>
  <si>
    <t>مهدي آهاري</t>
  </si>
  <si>
    <t>توليدي پيام</t>
  </si>
  <si>
    <t>آرنا سي ان سي</t>
  </si>
  <si>
    <t>صابر عزيزي</t>
  </si>
  <si>
    <t>شركت بهين توليد</t>
  </si>
  <si>
    <t>وحيد منافي</t>
  </si>
  <si>
    <t>شركت ايران پالاد</t>
  </si>
  <si>
    <t>شركت  G.P.G</t>
  </si>
  <si>
    <t>شركت اروند ميزان سنج</t>
  </si>
  <si>
    <t xml:space="preserve">حسين رياحي </t>
  </si>
  <si>
    <t xml:space="preserve">اسرافيل روحي </t>
  </si>
  <si>
    <t>محمد كريمي</t>
  </si>
  <si>
    <t>مجيد منصوري (يوتاب)</t>
  </si>
  <si>
    <t>قطعه سازي رجايي</t>
  </si>
  <si>
    <t xml:space="preserve">محمد روح افزايي </t>
  </si>
  <si>
    <t>شركت ياوران خودرو شرق</t>
  </si>
  <si>
    <t xml:space="preserve">احسان رضايت </t>
  </si>
  <si>
    <t>شركت خوشنام آبادگران صنعت كوير</t>
  </si>
  <si>
    <t xml:space="preserve">آقاي مهندس قادري </t>
  </si>
  <si>
    <t xml:space="preserve">حسين شريفي </t>
  </si>
  <si>
    <t>شركت آني بست پويش</t>
  </si>
  <si>
    <t>پرس كاري و تراشكاري درگاهي</t>
  </si>
  <si>
    <t>وحيد نظر آهاري</t>
  </si>
  <si>
    <t>بهرام صادقي</t>
  </si>
  <si>
    <t>پيشرو تراش كيا</t>
  </si>
  <si>
    <t xml:space="preserve">منصور محمدي </t>
  </si>
  <si>
    <t xml:space="preserve">سعيد كاظمي </t>
  </si>
  <si>
    <t>شركت صنايع سيمين جوش آسيا</t>
  </si>
  <si>
    <t xml:space="preserve">محمد كاظمي </t>
  </si>
  <si>
    <t>سري تراشي نقش جهان</t>
  </si>
  <si>
    <t xml:space="preserve">حسين اميني </t>
  </si>
  <si>
    <t xml:space="preserve">علي جعفري </t>
  </si>
  <si>
    <t xml:space="preserve">محسن تيموري </t>
  </si>
  <si>
    <t xml:space="preserve">سري تراشي پارس </t>
  </si>
  <si>
    <t xml:space="preserve">سيد حسين شجاعي </t>
  </si>
  <si>
    <t>مجتبي مهرباني</t>
  </si>
  <si>
    <t>محمد حسيني</t>
  </si>
  <si>
    <t>محمد دياني</t>
  </si>
  <si>
    <t>GUO WEI</t>
  </si>
  <si>
    <t>صنايع لوازم خانگي پرتو الماس البرز</t>
  </si>
  <si>
    <t>گروه صنعتي آسان شايان</t>
  </si>
  <si>
    <t>شركت فرآوران خودرو كيا</t>
  </si>
  <si>
    <t>صدف آذين اروند</t>
  </si>
  <si>
    <t>آريا پتروجم</t>
  </si>
  <si>
    <t>محمدرضا رافعي</t>
  </si>
  <si>
    <t>شركت كار پيرا كوير</t>
  </si>
  <si>
    <t>شركت جهان افروز</t>
  </si>
  <si>
    <t>علي اصغر خواست</t>
  </si>
  <si>
    <t xml:space="preserve">وحيد سيفان </t>
  </si>
  <si>
    <t>سري تراشي مهر</t>
  </si>
  <si>
    <t>متين جلواني</t>
  </si>
  <si>
    <t>كاريز گران ناب صنعت</t>
  </si>
  <si>
    <t>نيرو ترانسفو</t>
  </si>
  <si>
    <t>شمش زرين</t>
  </si>
  <si>
    <t>شركت قالبسازان ستاك اصفهان</t>
  </si>
  <si>
    <t>شركت توليدي ساديا</t>
  </si>
  <si>
    <t>شركت نامگان انديشه و دانش</t>
  </si>
  <si>
    <t>شركت صنعتي طلايه مشهد</t>
  </si>
  <si>
    <t>قالبسازي و قطعه سازي الوند</t>
  </si>
  <si>
    <t>قالبسازی الوند</t>
  </si>
  <si>
    <t xml:space="preserve">حسن حسيني </t>
  </si>
  <si>
    <t>حسن ايماني</t>
  </si>
  <si>
    <t>صمد ميرزايي</t>
  </si>
  <si>
    <t>شركت ابزار يراق توسن</t>
  </si>
  <si>
    <t>ابزاریراق توسن</t>
  </si>
  <si>
    <t xml:space="preserve">عباس بابايي </t>
  </si>
  <si>
    <t>شركت درستي</t>
  </si>
  <si>
    <t>شرکت درستی</t>
  </si>
  <si>
    <t>عباس بابائی</t>
  </si>
  <si>
    <t>مانده</t>
  </si>
  <si>
    <t xml:space="preserve">جاويد صباحي </t>
  </si>
  <si>
    <t>امير غلاميان</t>
  </si>
  <si>
    <t>وحيد محمدي</t>
  </si>
  <si>
    <t>سري تراشي محمد</t>
  </si>
  <si>
    <t>گروه توليدي و صنعتي گرم ايران</t>
  </si>
  <si>
    <t>گروه صنعتي سينا سازه قفل پارس</t>
  </si>
  <si>
    <t>عباس خاني</t>
  </si>
  <si>
    <t>ابوالفضل غلامي</t>
  </si>
  <si>
    <t>متفرقه (عمومي)</t>
  </si>
  <si>
    <t>شركت صنايع فضل الكتريك</t>
  </si>
  <si>
    <t>مجيد راد</t>
  </si>
  <si>
    <t>شيرآلات صنعتي آسيا</t>
  </si>
  <si>
    <t xml:space="preserve">سعيد صابوني </t>
  </si>
  <si>
    <t>رحيم عظيمي</t>
  </si>
  <si>
    <t xml:space="preserve">رضا پرويزي </t>
  </si>
  <si>
    <t>شیرآلات صنعتی آسیا</t>
  </si>
  <si>
    <t>سری تراشی محمد</t>
  </si>
  <si>
    <t>قفل دلتا</t>
  </si>
  <si>
    <t xml:space="preserve">مهدي مصدقي </t>
  </si>
  <si>
    <t xml:space="preserve">محسن مصدقي </t>
  </si>
  <si>
    <t xml:space="preserve">مرتضي رمضاني </t>
  </si>
  <si>
    <t>شركت فيدار ارتباط فرتاك</t>
  </si>
  <si>
    <t xml:space="preserve">عليرضا ريسمانچي </t>
  </si>
  <si>
    <t xml:space="preserve">پرويز ابوطالبي </t>
  </si>
  <si>
    <t>شركت نيرو رخش كردستان</t>
  </si>
  <si>
    <t>بدهکاران 1402/01/31</t>
  </si>
  <si>
    <t>علیرضاریسمانچی</t>
  </si>
  <si>
    <t>فیدارارتباط</t>
  </si>
  <si>
    <t xml:space="preserve">نادر خديو زاد </t>
  </si>
  <si>
    <t xml:space="preserve">جليل خزر </t>
  </si>
  <si>
    <t>شركت ثامن تجارت ايرانيان</t>
  </si>
  <si>
    <t>شركت آريا يوتاب ايمن</t>
  </si>
  <si>
    <t>شرکت سوپرپایپ</t>
  </si>
  <si>
    <t>شركت شير گاز آذران</t>
  </si>
  <si>
    <t>شركت توس ومتك</t>
  </si>
  <si>
    <t xml:space="preserve">شعبان خداداد </t>
  </si>
  <si>
    <t>شركت گروه صنعتي ادهمي</t>
  </si>
  <si>
    <t>پرتو كاريز پارس</t>
  </si>
  <si>
    <t xml:space="preserve">ابراهيم زين الديني </t>
  </si>
  <si>
    <t xml:space="preserve">صديقي اصغر </t>
  </si>
  <si>
    <t>محمد ميرزايي (مسگرآباد)</t>
  </si>
  <si>
    <t>جهان الکتریک</t>
  </si>
  <si>
    <t>جهان الكتريك</t>
  </si>
  <si>
    <t>تراشكاري موسوي</t>
  </si>
  <si>
    <t>شيرآلات مقيسه</t>
  </si>
  <si>
    <t>مجيد كياني</t>
  </si>
  <si>
    <t>مجیدکیانی</t>
  </si>
  <si>
    <t>امير حسيني</t>
  </si>
  <si>
    <t>امیرحسینی</t>
  </si>
  <si>
    <t>شركت صنايع آب و عمران</t>
  </si>
  <si>
    <t>پرتو کاریزپارس</t>
  </si>
  <si>
    <t>بدهکاران 1402/12/19</t>
  </si>
  <si>
    <t>شرک آریا یوتاب ایمن</t>
  </si>
  <si>
    <t xml:space="preserve">شیرآلات مقیسه </t>
  </si>
  <si>
    <t>ابراهیم زین الدین</t>
  </si>
  <si>
    <t>پارس آوا آتيه نيك</t>
  </si>
  <si>
    <t>ورودي-واحد فرعي</t>
  </si>
  <si>
    <t>آریا یوتاب</t>
  </si>
  <si>
    <t>وحیدمحمدی</t>
  </si>
  <si>
    <t>شیرآلات مقیسه</t>
  </si>
  <si>
    <t>ریسمانچی</t>
  </si>
  <si>
    <t>پرتوکاریزپارس</t>
  </si>
  <si>
    <t>شیرآلات آسیا</t>
  </si>
  <si>
    <t>پارس آوا آتیه نیک</t>
  </si>
  <si>
    <t>شعبان خداداد</t>
  </si>
  <si>
    <t>زین الدینی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</si>
</sst>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2"/>
      <color indexed="8"/>
      <name val="Tahoma"/>
      <family val="2"/>
    </font>
    <font>
      <b/>
      <sz val="48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indexed="8"/>
      <name val="Tahoma"/>
      <family val="2"/>
    </font>
    <font>
      <sz val="11"/>
      <color theme="1"/>
      <name val="Tahoma"/>
      <family val="2"/>
    </font>
    <font>
      <sz val="8.25"/>
      <color indexed="8"/>
      <name val="Tahoma"/>
      <family val="2"/>
    </font>
    <font>
      <sz val="8.25"/>
      <color indexed="62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F4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3" fontId="0" fillId="0" borderId="0" xfId="0" applyNumberFormat="1"/>
    <xf numFmtId="0" fontId="18" fillId="0" borderId="0" xfId="0" applyFont="1" applyAlignment="1">
      <alignment horizontal="center" vertical="center" wrapText="1" readingOrder="2"/>
    </xf>
    <xf numFmtId="3" fontId="18" fillId="0" borderId="0" xfId="0" applyNumberFormat="1" applyFont="1" applyAlignment="1">
      <alignment horizontal="center" vertical="center" readingOrder="2"/>
    </xf>
    <xf numFmtId="0" fontId="18" fillId="0" borderId="0" xfId="0" applyFont="1" applyAlignment="1">
      <alignment horizontal="center" vertical="center" readingOrder="2"/>
    </xf>
    <xf numFmtId="3" fontId="18" fillId="0" borderId="15" xfId="0" applyNumberFormat="1" applyFont="1" applyBorder="1" applyAlignment="1">
      <alignment horizontal="center" vertical="center" wrapText="1" readingOrder="2"/>
    </xf>
    <xf numFmtId="3" fontId="18" fillId="0" borderId="16" xfId="0" applyNumberFormat="1" applyFont="1" applyBorder="1" applyAlignment="1">
      <alignment horizontal="center" vertical="center" wrapText="1" readingOrder="2"/>
    </xf>
    <xf numFmtId="3" fontId="19" fillId="0" borderId="13" xfId="0" applyNumberFormat="1" applyFont="1" applyBorder="1" applyAlignment="1">
      <alignment horizontal="center" vertical="center" readingOrder="2"/>
    </xf>
    <xf numFmtId="3" fontId="18" fillId="0" borderId="13" xfId="0" applyNumberFormat="1" applyFont="1" applyBorder="1" applyAlignment="1">
      <alignment horizontal="center" vertical="center" readingOrder="2"/>
    </xf>
    <xf numFmtId="3" fontId="18" fillId="0" borderId="18" xfId="0" applyNumberFormat="1" applyFont="1" applyBorder="1" applyAlignment="1">
      <alignment horizontal="center" vertical="center" readingOrder="2"/>
    </xf>
    <xf numFmtId="3" fontId="22" fillId="0" borderId="13" xfId="0" applyNumberFormat="1" applyFont="1" applyBorder="1" applyAlignment="1">
      <alignment horizontal="center" vertical="center" readingOrder="2"/>
    </xf>
    <xf numFmtId="0" fontId="23" fillId="0" borderId="14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3" xfId="0" applyFont="1" applyBorder="1" applyAlignment="1">
      <alignment vertical="center"/>
    </xf>
    <xf numFmtId="0" fontId="23" fillId="33" borderId="13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33" borderId="13" xfId="0" applyFont="1" applyFill="1" applyBorder="1" applyAlignment="1">
      <alignment horizontal="center" vertical="center"/>
    </xf>
    <xf numFmtId="3" fontId="18" fillId="0" borderId="17" xfId="0" applyNumberFormat="1" applyFont="1" applyBorder="1" applyAlignment="1">
      <alignment horizontal="center" vertical="center" readingOrder="2"/>
    </xf>
    <xf numFmtId="3" fontId="24" fillId="0" borderId="13" xfId="0" applyNumberFormat="1" applyFont="1" applyBorder="1" applyAlignment="1">
      <alignment horizontal="center" vertical="center" readingOrder="2"/>
    </xf>
    <xf numFmtId="0" fontId="23" fillId="0" borderId="20" xfId="0" applyFont="1" applyBorder="1" applyAlignment="1">
      <alignment vertical="center"/>
    </xf>
    <xf numFmtId="0" fontId="0" fillId="0" borderId="0" xfId="0" applyAlignment="1">
      <alignment vertical="center"/>
    </xf>
    <xf numFmtId="3" fontId="18" fillId="0" borderId="20" xfId="0" applyNumberFormat="1" applyFont="1" applyBorder="1" applyAlignment="1">
      <alignment horizontal="center" vertical="center" readingOrder="2"/>
    </xf>
    <xf numFmtId="0" fontId="25" fillId="0" borderId="0" xfId="0" applyFont="1"/>
    <xf numFmtId="0" fontId="25" fillId="33" borderId="0" xfId="0" applyFont="1" applyFill="1"/>
    <xf numFmtId="0" fontId="26" fillId="0" borderId="0" xfId="0" applyFont="1"/>
    <xf numFmtId="0" fontId="23" fillId="0" borderId="21" xfId="0" applyFont="1" applyBorder="1" applyAlignment="1">
      <alignment horizontal="center" vertical="center"/>
    </xf>
    <xf numFmtId="3" fontId="18" fillId="0" borderId="19" xfId="0" applyNumberFormat="1" applyFont="1" applyBorder="1" applyAlignment="1">
      <alignment horizontal="center" vertical="center" readingOrder="2"/>
    </xf>
    <xf numFmtId="0" fontId="25" fillId="0" borderId="13" xfId="0" applyFont="1" applyBorder="1"/>
    <xf numFmtId="0" fontId="25" fillId="33" borderId="13" xfId="0" applyFont="1" applyFill="1" applyBorder="1"/>
    <xf numFmtId="3" fontId="26" fillId="0" borderId="0" xfId="0" applyNumberFormat="1" applyFont="1"/>
    <xf numFmtId="3" fontId="25" fillId="0" borderId="0" xfId="0" applyNumberFormat="1" applyFont="1"/>
    <xf numFmtId="3" fontId="25" fillId="33" borderId="0" xfId="0" applyNumberFormat="1" applyFont="1" applyFill="1"/>
    <xf numFmtId="0" fontId="20" fillId="0" borderId="0" xfId="0" applyFont="1" applyAlignment="1">
      <alignment horizontal="center" vertical="center" wrapText="1"/>
    </xf>
    <xf numFmtId="0" fontId="23" fillId="33" borderId="13" xfId="0" applyFont="1" applyFill="1" applyBorder="1" applyAlignment="1">
      <alignment horizontal="right" vertical="center"/>
    </xf>
    <xf numFmtId="0" fontId="23" fillId="0" borderId="13" xfId="0" applyFont="1" applyBorder="1" applyAlignment="1">
      <alignment horizontal="right" vertical="center"/>
    </xf>
    <xf numFmtId="0" fontId="23" fillId="0" borderId="2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G403" totalsRowCount="1" headerRowDxfId="59" dataDxfId="57" totalsRowDxfId="55" headerRowBorderDxfId="58" tableBorderDxfId="56" totalsRowBorderDxfId="54">
  <autoFilter ref="A2:G402" xr:uid="{00000000-0009-0000-0100-000002000000}"/>
  <sortState xmlns:xlrd2="http://schemas.microsoft.com/office/spreadsheetml/2017/richdata2" ref="A3:G402">
    <sortCondition descending="1" ref="C2:C402"/>
  </sortState>
  <tableColumns count="7">
    <tableColumn id="1" xr3:uid="{00000000-0010-0000-0000-000001000000}" name="كد تفصيلي" dataDxfId="53" totalsRowDxfId="52"/>
    <tableColumn id="2" xr3:uid="{00000000-0010-0000-0000-000002000000}" name="عنوان" dataDxfId="51" totalsRowDxfId="50"/>
    <tableColumn id="3" xr3:uid="{00000000-0010-0000-0000-000003000000}" name="حسابهای دریافتنی" totalsRowFunction="sum" dataDxfId="49" totalsRowDxfId="48">
      <calculatedColumnFormula>IFERROR(INDEX('حسابهای دریافتنی'!H:H,MATCH(Table2[[#This Row],[كد تفصيلي]],'حسابهای دریافتنی'!A:A,0)),0)</calculatedColumnFormula>
    </tableColumn>
    <tableColumn id="4" xr3:uid="{00000000-0010-0000-0000-000004000000}" name="چکهای در جریان وصول" totalsRowFunction="sum" dataDxfId="47" totalsRowDxfId="46">
      <calculatedColumnFormula>IFERROR(INDEX('درجریان وصول'!F:F,MATCH(Table2[[#This Row],[كد تفصيلي]],'درجریان وصول'!A:A,0)),0)</calculatedColumnFormula>
    </tableColumn>
    <tableColumn id="5" xr3:uid="{00000000-0010-0000-0000-000005000000}" name="چکهای نزد صندوق" totalsRowFunction="sum" dataDxfId="45" totalsRowDxfId="44">
      <calculatedColumnFormula>IFERROR(INDEX('چکهای دریافتنی'!F:F,MATCH(Table2[[#This Row],[كد تفصيلي]],'چکهای دریافتنی'!A:A,0)),0)</calculatedColumnFormula>
    </tableColumn>
    <tableColumn id="6" xr3:uid="{00000000-0010-0000-0000-000006000000}" name="مانده ریالی " dataDxfId="43" totalsRowDxfId="42">
      <calculatedColumnFormula>Table2[[#This Row],[حسابهای دریافتنی]]+Table2[[#This Row],[چکهای در جریان وصول]]+Table2[[#This Row],[چکهای نزد صندوق]]</calculatedColumnFormula>
    </tableColumn>
    <tableColumn id="7" xr3:uid="{00000000-0010-0000-0000-000007000000}" name="مانده سوفاله" totalsRowFunction="sum" dataDxfId="41" totalsRowDxfId="40">
      <calculatedColumnFormula>IFERROR(INDEX('مانده سوفاله'!E:E,MATCH(Table2[[#This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1000000}" name="Table241" displayName="Table241" ref="A2:G181" totalsRowCount="1" headerRowDxfId="39" dataDxfId="37" totalsRowDxfId="35" headerRowBorderDxfId="38" tableBorderDxfId="36" totalsRowBorderDxfId="34">
  <autoFilter ref="A2:G180" xr:uid="{00000000-0009-0000-0100-000028000000}"/>
  <sortState xmlns:xlrd2="http://schemas.microsoft.com/office/spreadsheetml/2017/richdata2" ref="A3:G229">
    <sortCondition descending="1" ref="C2:C229"/>
  </sortState>
  <tableColumns count="7">
    <tableColumn id="1" xr3:uid="{00000000-0010-0000-0100-000001000000}" name="كد تفصيلي" dataDxfId="33" totalsRowDxfId="32"/>
    <tableColumn id="2" xr3:uid="{00000000-0010-0000-0100-000002000000}" name="عنوان" dataDxfId="31" totalsRowDxfId="30"/>
    <tableColumn id="3" xr3:uid="{00000000-0010-0000-0100-000003000000}" name="حسابهای دریافتنی" totalsRowFunction="sum" dataDxfId="29" totalsRowDxfId="28">
      <calculatedColumnFormula>IFERROR(INDEX('حسابهای دریافتنی'!H:H,MATCH(Table241[[#This Row],[كد تفصيلي]],'حسابهای دریافتنی'!A:A,0)),0)</calculatedColumnFormula>
    </tableColumn>
    <tableColumn id="4" xr3:uid="{00000000-0010-0000-0100-000004000000}" name="چکهای در جریان وصول" totalsRowFunction="sum" dataDxfId="27" totalsRowDxfId="26">
      <calculatedColumnFormula>IFERROR(INDEX('درجریان وصول'!F:F,MATCH(Table241[[#This Row],[كد تفصيلي]],'درجریان وصول'!A:A,0)),0)</calculatedColumnFormula>
    </tableColumn>
    <tableColumn id="5" xr3:uid="{00000000-0010-0000-0100-000005000000}" name="چکهای نزد صندوق" totalsRowFunction="sum" dataDxfId="25" totalsRowDxfId="24">
      <calculatedColumnFormula>IFERROR(INDEX('چکهای دریافتنی'!F:F,MATCH(Table241[[#This Row],[كد تفصيلي]],'چکهای دریافتنی'!A:A,0)),0)</calculatedColumnFormula>
    </tableColumn>
    <tableColumn id="6" xr3:uid="{00000000-0010-0000-0100-000006000000}" name="مانده ریالی " dataDxfId="23" totalsRowDxfId="22">
      <calculatedColumnFormula>Table241[[#This Row],[حسابهای دریافتنی]]+Table241[[#This Row],[چکهای در جریان وصول]]+Table241[[#This Row],[چکهای نزد صندوق]]</calculatedColumnFormula>
    </tableColumn>
    <tableColumn id="7" xr3:uid="{00000000-0010-0000-0100-000007000000}" name="مانده سوفاله" totalsRowFunction="sum" dataDxfId="21" totalsRowDxfId="20">
      <calculatedColumnFormula>IFERROR(INDEX('مانده سوفاله'!E:E,MATCH(Table241[[#This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22" displayName="Table22" ref="A1:G187" totalsRowCount="1" headerRowDxfId="19" dataDxfId="17" totalsRowDxfId="15" headerRowBorderDxfId="18" tableBorderDxfId="16" totalsRowBorderDxfId="14">
  <autoFilter ref="A1:G186" xr:uid="{00000000-0009-0000-0100-000001000000}">
    <filterColumn colId="6">
      <customFilters>
        <customFilter operator="lessThan" val="0"/>
      </customFilters>
    </filterColumn>
  </autoFilter>
  <sortState xmlns:xlrd2="http://schemas.microsoft.com/office/spreadsheetml/2017/richdata2" ref="A2:G401">
    <sortCondition descending="1" ref="C1:C401"/>
  </sortState>
  <tableColumns count="7">
    <tableColumn id="1" xr3:uid="{00000000-0010-0000-0200-000001000000}" name="كد تفصيلي" dataDxfId="13" totalsRowDxfId="12"/>
    <tableColumn id="2" xr3:uid="{00000000-0010-0000-0200-000002000000}" name="عنوان" dataDxfId="11" totalsRowDxfId="10"/>
    <tableColumn id="3" xr3:uid="{00000000-0010-0000-0200-000003000000}" name="حسابهای دریافتنی" totalsRowFunction="sum" dataDxfId="9" totalsRowDxfId="8">
      <calculatedColumnFormula>IFERROR(INDEX('حسابهای دریافتنی'!H:H,MATCH(Table22[[#This Row],[كد تفصيلي]],'حسابهای دریافتنی'!A:A,0)),0)</calculatedColumnFormula>
    </tableColumn>
    <tableColumn id="4" xr3:uid="{00000000-0010-0000-0200-000004000000}" name="چکهای در جریان وصول" totalsRowFunction="sum" dataDxfId="7" totalsRowDxfId="6">
      <calculatedColumnFormula>IFERROR(INDEX('درجریان وصول'!F:F,MATCH(Table22[[#This Row],[كد تفصيلي]],'درجریان وصول'!A:A,0)),0)</calculatedColumnFormula>
    </tableColumn>
    <tableColumn id="5" xr3:uid="{00000000-0010-0000-0200-000005000000}" name="چکهای نزد صندوق" totalsRowFunction="sum" dataDxfId="5" totalsRowDxfId="4">
      <calculatedColumnFormula>IFERROR(INDEX('چکهای دریافتنی'!F:F,MATCH(Table22[[#This Row],[كد تفصيلي]],'چکهای دریافتنی'!A:A,0)),0)</calculatedColumnFormula>
    </tableColumn>
    <tableColumn id="6" xr3:uid="{00000000-0010-0000-0200-000006000000}" name="مانده ریالی " dataDxfId="3" totalsRowDxfId="2">
      <calculatedColumnFormula>Table22[[#This Row],[حسابهای دریافتنی]]+Table22[[#This Row],[چکهای در جریان وصول]]+Table22[[#This Row],[چکهای نزد صندوق]]</calculatedColumnFormula>
    </tableColumn>
    <tableColumn id="7" xr3:uid="{00000000-0010-0000-0200-000007000000}" name="مانده سوفاله" totalsRowFunction="sum" dataDxfId="1" totalsRowDxfId="0">
      <calculatedColumnFormula>IFERROR(INDEX('مانده سوفاله'!E:E,MATCH(Table22[[#This Row],[كد تفصيلي]],'مانده سوفاله'!A:A,0)),0)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6"/>
  <sheetViews>
    <sheetView rightToLeft="1" workbookViewId="0">
      <selection activeCell="A2" sqref="A2:B401"/>
    </sheetView>
  </sheetViews>
  <sheetFormatPr defaultColWidth="9" defaultRowHeight="14.5" x14ac:dyDescent="0.35"/>
  <cols>
    <col min="1" max="1" width="11.453125" customWidth="1"/>
    <col min="2" max="2" width="28.90625" customWidth="1"/>
    <col min="3" max="3" width="17.7265625" customWidth="1"/>
  </cols>
  <sheetData>
    <row r="1" spans="1:3" ht="14.25" customHeight="1" x14ac:dyDescent="0.35">
      <c r="A1" s="25" t="s">
        <v>4</v>
      </c>
      <c r="B1" s="25" t="s">
        <v>5</v>
      </c>
      <c r="C1" s="25" t="s">
        <v>6</v>
      </c>
    </row>
    <row r="2" spans="1:3" ht="14.25" customHeight="1" x14ac:dyDescent="0.35">
      <c r="A2" s="23">
        <v>10001</v>
      </c>
      <c r="B2" s="23" t="s">
        <v>8</v>
      </c>
      <c r="C2" s="23" t="s">
        <v>7</v>
      </c>
    </row>
    <row r="3" spans="1:3" ht="14.25" customHeight="1" x14ac:dyDescent="0.35">
      <c r="A3" s="24">
        <v>10002</v>
      </c>
      <c r="B3" s="24" t="s">
        <v>9</v>
      </c>
      <c r="C3" s="24" t="s">
        <v>7</v>
      </c>
    </row>
    <row r="4" spans="1:3" ht="14.25" customHeight="1" x14ac:dyDescent="0.35">
      <c r="A4" s="23">
        <v>10003</v>
      </c>
      <c r="B4" s="23" t="s">
        <v>10</v>
      </c>
      <c r="C4" s="23" t="s">
        <v>7</v>
      </c>
    </row>
    <row r="5" spans="1:3" ht="14.25" customHeight="1" x14ac:dyDescent="0.35">
      <c r="A5" s="24">
        <v>10004</v>
      </c>
      <c r="B5" s="24" t="s">
        <v>11</v>
      </c>
      <c r="C5" s="24" t="s">
        <v>7</v>
      </c>
    </row>
    <row r="6" spans="1:3" ht="14.25" customHeight="1" x14ac:dyDescent="0.35">
      <c r="A6" s="23">
        <v>10005</v>
      </c>
      <c r="B6" s="23" t="s">
        <v>12</v>
      </c>
      <c r="C6" s="23" t="s">
        <v>7</v>
      </c>
    </row>
    <row r="7" spans="1:3" ht="14.25" customHeight="1" x14ac:dyDescent="0.35">
      <c r="A7" s="24">
        <v>10006</v>
      </c>
      <c r="B7" s="24" t="s">
        <v>13</v>
      </c>
      <c r="C7" s="24" t="s">
        <v>7</v>
      </c>
    </row>
    <row r="8" spans="1:3" ht="14.25" customHeight="1" x14ac:dyDescent="0.35">
      <c r="A8" s="23">
        <v>10007</v>
      </c>
      <c r="B8" s="23" t="s">
        <v>14</v>
      </c>
      <c r="C8" s="23" t="s">
        <v>7</v>
      </c>
    </row>
    <row r="9" spans="1:3" ht="14.25" customHeight="1" x14ac:dyDescent="0.35">
      <c r="A9" s="24">
        <v>10008</v>
      </c>
      <c r="B9" s="24" t="s">
        <v>15</v>
      </c>
      <c r="C9" s="24" t="s">
        <v>7</v>
      </c>
    </row>
    <row r="10" spans="1:3" ht="14.25" customHeight="1" x14ac:dyDescent="0.35">
      <c r="A10" s="23">
        <v>10009</v>
      </c>
      <c r="B10" s="23" t="s">
        <v>16</v>
      </c>
      <c r="C10" s="23" t="s">
        <v>7</v>
      </c>
    </row>
    <row r="11" spans="1:3" ht="14.25" customHeight="1" x14ac:dyDescent="0.35">
      <c r="A11" s="24">
        <v>10010</v>
      </c>
      <c r="B11" s="24" t="s">
        <v>17</v>
      </c>
      <c r="C11" s="24" t="s">
        <v>7</v>
      </c>
    </row>
    <row r="12" spans="1:3" ht="14.25" customHeight="1" x14ac:dyDescent="0.35">
      <c r="A12" s="23">
        <v>10011</v>
      </c>
      <c r="B12" s="23" t="s">
        <v>18</v>
      </c>
      <c r="C12" s="23" t="s">
        <v>7</v>
      </c>
    </row>
    <row r="13" spans="1:3" ht="14.25" customHeight="1" x14ac:dyDescent="0.35">
      <c r="A13" s="24">
        <v>10012</v>
      </c>
      <c r="B13" s="24" t="s">
        <v>19</v>
      </c>
      <c r="C13" s="24" t="s">
        <v>7</v>
      </c>
    </row>
    <row r="14" spans="1:3" ht="14.25" customHeight="1" x14ac:dyDescent="0.35">
      <c r="A14" s="23">
        <v>10013</v>
      </c>
      <c r="B14" s="23" t="s">
        <v>20</v>
      </c>
      <c r="C14" s="23" t="s">
        <v>7</v>
      </c>
    </row>
    <row r="15" spans="1:3" ht="14.25" customHeight="1" x14ac:dyDescent="0.35">
      <c r="A15" s="24">
        <v>10014</v>
      </c>
      <c r="B15" s="24" t="s">
        <v>21</v>
      </c>
      <c r="C15" s="24" t="s">
        <v>7</v>
      </c>
    </row>
    <row r="16" spans="1:3" ht="14.25" customHeight="1" x14ac:dyDescent="0.35">
      <c r="A16" s="23">
        <v>10015</v>
      </c>
      <c r="B16" s="23" t="s">
        <v>22</v>
      </c>
      <c r="C16" s="23" t="s">
        <v>7</v>
      </c>
    </row>
    <row r="17" spans="1:3" ht="14.25" customHeight="1" x14ac:dyDescent="0.35">
      <c r="A17" s="24">
        <v>10016</v>
      </c>
      <c r="B17" s="24" t="s">
        <v>23</v>
      </c>
      <c r="C17" s="24" t="s">
        <v>7</v>
      </c>
    </row>
    <row r="18" spans="1:3" ht="14.25" customHeight="1" x14ac:dyDescent="0.35">
      <c r="A18" s="23">
        <v>10017</v>
      </c>
      <c r="B18" s="23" t="s">
        <v>24</v>
      </c>
      <c r="C18" s="23" t="s">
        <v>7</v>
      </c>
    </row>
    <row r="19" spans="1:3" ht="14.25" customHeight="1" x14ac:dyDescent="0.35">
      <c r="A19" s="24">
        <v>10018</v>
      </c>
      <c r="B19" s="24" t="s">
        <v>25</v>
      </c>
      <c r="C19" s="24" t="s">
        <v>7</v>
      </c>
    </row>
    <row r="20" spans="1:3" ht="14.25" customHeight="1" x14ac:dyDescent="0.35">
      <c r="A20" s="23">
        <v>10019</v>
      </c>
      <c r="B20" s="23" t="s">
        <v>363</v>
      </c>
      <c r="C20" s="23" t="s">
        <v>7</v>
      </c>
    </row>
    <row r="21" spans="1:3" ht="14.25" customHeight="1" x14ac:dyDescent="0.35">
      <c r="A21" s="24">
        <v>10020</v>
      </c>
      <c r="B21" s="24" t="s">
        <v>26</v>
      </c>
      <c r="C21" s="24" t="s">
        <v>7</v>
      </c>
    </row>
    <row r="22" spans="1:3" ht="14.25" customHeight="1" x14ac:dyDescent="0.35">
      <c r="A22" s="23">
        <v>10021</v>
      </c>
      <c r="B22" s="23" t="s">
        <v>27</v>
      </c>
      <c r="C22" s="23" t="s">
        <v>7</v>
      </c>
    </row>
    <row r="23" spans="1:3" ht="14.25" customHeight="1" x14ac:dyDescent="0.35">
      <c r="A23" s="24">
        <v>10022</v>
      </c>
      <c r="B23" s="24" t="s">
        <v>28</v>
      </c>
      <c r="C23" s="24" t="s">
        <v>7</v>
      </c>
    </row>
    <row r="24" spans="1:3" ht="14.25" customHeight="1" x14ac:dyDescent="0.35">
      <c r="A24" s="23">
        <v>10023</v>
      </c>
      <c r="B24" s="23" t="s">
        <v>152</v>
      </c>
      <c r="C24" s="23" t="s">
        <v>7</v>
      </c>
    </row>
    <row r="25" spans="1:3" ht="14.25" customHeight="1" x14ac:dyDescent="0.35">
      <c r="A25" s="24">
        <v>10024</v>
      </c>
      <c r="B25" s="24" t="s">
        <v>29</v>
      </c>
      <c r="C25" s="24" t="s">
        <v>7</v>
      </c>
    </row>
    <row r="26" spans="1:3" ht="14.25" customHeight="1" x14ac:dyDescent="0.35">
      <c r="A26" s="23">
        <v>10025</v>
      </c>
      <c r="B26" s="23" t="s">
        <v>30</v>
      </c>
      <c r="C26" s="23" t="s">
        <v>7</v>
      </c>
    </row>
    <row r="27" spans="1:3" ht="14.25" customHeight="1" x14ac:dyDescent="0.35">
      <c r="A27" s="24">
        <v>10026</v>
      </c>
      <c r="B27" s="24" t="s">
        <v>31</v>
      </c>
      <c r="C27" s="24" t="s">
        <v>7</v>
      </c>
    </row>
    <row r="28" spans="1:3" ht="14.25" customHeight="1" x14ac:dyDescent="0.35">
      <c r="A28" s="23">
        <v>10027</v>
      </c>
      <c r="B28" s="23" t="s">
        <v>32</v>
      </c>
      <c r="C28" s="23" t="s">
        <v>7</v>
      </c>
    </row>
    <row r="29" spans="1:3" ht="14.25" customHeight="1" x14ac:dyDescent="0.35">
      <c r="A29" s="24">
        <v>10028</v>
      </c>
      <c r="B29" s="24" t="s">
        <v>33</v>
      </c>
      <c r="C29" s="24" t="s">
        <v>7</v>
      </c>
    </row>
    <row r="30" spans="1:3" ht="14.25" customHeight="1" x14ac:dyDescent="0.35">
      <c r="A30" s="23">
        <v>10029</v>
      </c>
      <c r="B30" s="23" t="s">
        <v>34</v>
      </c>
      <c r="C30" s="23" t="s">
        <v>7</v>
      </c>
    </row>
    <row r="31" spans="1:3" ht="14.25" customHeight="1" x14ac:dyDescent="0.35">
      <c r="A31" s="24">
        <v>10030</v>
      </c>
      <c r="B31" s="24" t="s">
        <v>35</v>
      </c>
      <c r="C31" s="24" t="s">
        <v>7</v>
      </c>
    </row>
    <row r="32" spans="1:3" ht="14.25" customHeight="1" x14ac:dyDescent="0.35">
      <c r="A32" s="23">
        <v>10031</v>
      </c>
      <c r="B32" s="23" t="s">
        <v>36</v>
      </c>
      <c r="C32" s="23" t="s">
        <v>7</v>
      </c>
    </row>
    <row r="33" spans="1:3" ht="14.25" customHeight="1" x14ac:dyDescent="0.35">
      <c r="A33" s="24">
        <v>10032</v>
      </c>
      <c r="B33" s="24" t="s">
        <v>37</v>
      </c>
      <c r="C33" s="24" t="s">
        <v>7</v>
      </c>
    </row>
    <row r="34" spans="1:3" ht="14.25" customHeight="1" x14ac:dyDescent="0.35">
      <c r="A34" s="23">
        <v>10033</v>
      </c>
      <c r="B34" s="23" t="s">
        <v>38</v>
      </c>
      <c r="C34" s="23" t="s">
        <v>7</v>
      </c>
    </row>
    <row r="35" spans="1:3" ht="14.25" customHeight="1" x14ac:dyDescent="0.35">
      <c r="A35" s="24">
        <v>10034</v>
      </c>
      <c r="B35" s="24" t="s">
        <v>39</v>
      </c>
      <c r="C35" s="24" t="s">
        <v>7</v>
      </c>
    </row>
    <row r="36" spans="1:3" ht="14.25" customHeight="1" x14ac:dyDescent="0.35">
      <c r="A36" s="23">
        <v>10035</v>
      </c>
      <c r="B36" s="23" t="s">
        <v>40</v>
      </c>
      <c r="C36" s="23" t="s">
        <v>7</v>
      </c>
    </row>
    <row r="37" spans="1:3" ht="14.25" customHeight="1" x14ac:dyDescent="0.35">
      <c r="A37" s="24">
        <v>10036</v>
      </c>
      <c r="B37" s="24" t="s">
        <v>41</v>
      </c>
      <c r="C37" s="24" t="s">
        <v>7</v>
      </c>
    </row>
    <row r="38" spans="1:3" ht="14.25" customHeight="1" x14ac:dyDescent="0.35">
      <c r="A38" s="23">
        <v>10037</v>
      </c>
      <c r="B38" s="23" t="s">
        <v>42</v>
      </c>
      <c r="C38" s="23" t="s">
        <v>7</v>
      </c>
    </row>
    <row r="39" spans="1:3" ht="14.25" customHeight="1" x14ac:dyDescent="0.35">
      <c r="A39" s="24">
        <v>10038</v>
      </c>
      <c r="B39" s="24" t="s">
        <v>43</v>
      </c>
      <c r="C39" s="24" t="s">
        <v>7</v>
      </c>
    </row>
    <row r="40" spans="1:3" ht="14.25" customHeight="1" x14ac:dyDescent="0.35">
      <c r="A40" s="23">
        <v>10039</v>
      </c>
      <c r="B40" s="23" t="s">
        <v>44</v>
      </c>
      <c r="C40" s="23" t="s">
        <v>7</v>
      </c>
    </row>
    <row r="41" spans="1:3" ht="14.25" customHeight="1" x14ac:dyDescent="0.35">
      <c r="A41" s="24">
        <v>10040</v>
      </c>
      <c r="B41" s="24" t="s">
        <v>216</v>
      </c>
      <c r="C41" s="24" t="s">
        <v>7</v>
      </c>
    </row>
    <row r="42" spans="1:3" ht="14.25" customHeight="1" x14ac:dyDescent="0.35">
      <c r="A42" s="23">
        <v>10041</v>
      </c>
      <c r="B42" s="23" t="s">
        <v>45</v>
      </c>
      <c r="C42" s="23" t="s">
        <v>7</v>
      </c>
    </row>
    <row r="43" spans="1:3" ht="14.25" customHeight="1" x14ac:dyDescent="0.35">
      <c r="A43" s="24">
        <v>10042</v>
      </c>
      <c r="B43" s="24" t="s">
        <v>46</v>
      </c>
      <c r="C43" s="24" t="s">
        <v>7</v>
      </c>
    </row>
    <row r="44" spans="1:3" ht="14.25" customHeight="1" x14ac:dyDescent="0.35">
      <c r="A44" s="23">
        <v>10043</v>
      </c>
      <c r="B44" s="23" t="s">
        <v>47</v>
      </c>
      <c r="C44" s="23" t="s">
        <v>7</v>
      </c>
    </row>
    <row r="45" spans="1:3" ht="14.25" customHeight="1" x14ac:dyDescent="0.35">
      <c r="A45" s="24">
        <v>10044</v>
      </c>
      <c r="B45" s="24" t="s">
        <v>48</v>
      </c>
      <c r="C45" s="24" t="s">
        <v>7</v>
      </c>
    </row>
    <row r="46" spans="1:3" ht="14.25" customHeight="1" x14ac:dyDescent="0.35">
      <c r="A46" s="23">
        <v>10045</v>
      </c>
      <c r="B46" s="23" t="s">
        <v>49</v>
      </c>
      <c r="C46" s="23" t="s">
        <v>7</v>
      </c>
    </row>
    <row r="47" spans="1:3" ht="14.25" customHeight="1" x14ac:dyDescent="0.35">
      <c r="A47" s="24">
        <v>10046</v>
      </c>
      <c r="B47" s="24" t="s">
        <v>50</v>
      </c>
      <c r="C47" s="24" t="s">
        <v>7</v>
      </c>
    </row>
    <row r="48" spans="1:3" ht="14.25" customHeight="1" x14ac:dyDescent="0.35">
      <c r="A48" s="23">
        <v>10047</v>
      </c>
      <c r="B48" s="23" t="s">
        <v>217</v>
      </c>
      <c r="C48" s="23" t="s">
        <v>7</v>
      </c>
    </row>
    <row r="49" spans="1:3" ht="14.25" customHeight="1" x14ac:dyDescent="0.35">
      <c r="A49" s="24">
        <v>10048</v>
      </c>
      <c r="B49" s="24" t="s">
        <v>186</v>
      </c>
      <c r="C49" s="24" t="s">
        <v>7</v>
      </c>
    </row>
    <row r="50" spans="1:3" ht="14.25" customHeight="1" x14ac:dyDescent="0.35">
      <c r="A50" s="23">
        <v>10049</v>
      </c>
      <c r="B50" s="23" t="s">
        <v>153</v>
      </c>
      <c r="C50" s="23" t="s">
        <v>7</v>
      </c>
    </row>
    <row r="51" spans="1:3" ht="14.25" customHeight="1" x14ac:dyDescent="0.35">
      <c r="A51" s="24">
        <v>10050</v>
      </c>
      <c r="B51" s="24" t="s">
        <v>151</v>
      </c>
      <c r="C51" s="24" t="s">
        <v>7</v>
      </c>
    </row>
    <row r="52" spans="1:3" ht="14.25" customHeight="1" x14ac:dyDescent="0.35">
      <c r="A52" s="23">
        <v>10051</v>
      </c>
      <c r="B52" s="23" t="s">
        <v>218</v>
      </c>
      <c r="C52" s="23" t="s">
        <v>7</v>
      </c>
    </row>
    <row r="53" spans="1:3" ht="14.25" customHeight="1" x14ac:dyDescent="0.35">
      <c r="A53" s="24">
        <v>10052</v>
      </c>
      <c r="B53" s="24" t="s">
        <v>187</v>
      </c>
      <c r="C53" s="24" t="s">
        <v>7</v>
      </c>
    </row>
    <row r="54" spans="1:3" ht="14.25" customHeight="1" x14ac:dyDescent="0.35">
      <c r="A54" s="23">
        <v>10053</v>
      </c>
      <c r="B54" s="23" t="s">
        <v>188</v>
      </c>
      <c r="C54" s="23" t="s">
        <v>7</v>
      </c>
    </row>
    <row r="55" spans="1:3" ht="14.25" customHeight="1" x14ac:dyDescent="0.35">
      <c r="A55" s="24">
        <v>10054</v>
      </c>
      <c r="B55" s="24" t="s">
        <v>393</v>
      </c>
      <c r="C55" s="24" t="s">
        <v>7</v>
      </c>
    </row>
    <row r="56" spans="1:3" ht="14.25" customHeight="1" x14ac:dyDescent="0.35">
      <c r="A56" s="23">
        <v>10055</v>
      </c>
      <c r="B56" s="23" t="s">
        <v>158</v>
      </c>
      <c r="C56" s="23" t="s">
        <v>7</v>
      </c>
    </row>
    <row r="57" spans="1:3" ht="14.25" customHeight="1" x14ac:dyDescent="0.35">
      <c r="A57" s="24">
        <v>10056</v>
      </c>
      <c r="B57" s="24" t="s">
        <v>162</v>
      </c>
      <c r="C57" s="24" t="s">
        <v>7</v>
      </c>
    </row>
    <row r="58" spans="1:3" ht="14.25" customHeight="1" x14ac:dyDescent="0.35">
      <c r="A58" s="23">
        <v>10057</v>
      </c>
      <c r="B58" s="23" t="s">
        <v>219</v>
      </c>
      <c r="C58" s="23" t="s">
        <v>7</v>
      </c>
    </row>
    <row r="59" spans="1:3" ht="14.25" customHeight="1" x14ac:dyDescent="0.35">
      <c r="A59" s="24">
        <v>10058</v>
      </c>
      <c r="B59" s="24" t="s">
        <v>168</v>
      </c>
      <c r="C59" s="24" t="s">
        <v>7</v>
      </c>
    </row>
    <row r="60" spans="1:3" ht="14.25" customHeight="1" x14ac:dyDescent="0.35">
      <c r="A60" s="23">
        <v>10059</v>
      </c>
      <c r="B60" s="23" t="s">
        <v>220</v>
      </c>
      <c r="C60" s="23" t="s">
        <v>7</v>
      </c>
    </row>
    <row r="61" spans="1:3" ht="14.25" customHeight="1" x14ac:dyDescent="0.35">
      <c r="A61" s="24">
        <v>10060</v>
      </c>
      <c r="B61" s="24" t="s">
        <v>180</v>
      </c>
      <c r="C61" s="24" t="s">
        <v>7</v>
      </c>
    </row>
    <row r="62" spans="1:3" ht="14.25" customHeight="1" x14ac:dyDescent="0.35">
      <c r="A62" s="23">
        <v>10061</v>
      </c>
      <c r="B62" s="23" t="s">
        <v>189</v>
      </c>
      <c r="C62" s="23" t="s">
        <v>7</v>
      </c>
    </row>
    <row r="63" spans="1:3" ht="14.25" customHeight="1" x14ac:dyDescent="0.35">
      <c r="A63" s="24">
        <v>10062</v>
      </c>
      <c r="B63" s="24" t="s">
        <v>221</v>
      </c>
      <c r="C63" s="24" t="s">
        <v>7</v>
      </c>
    </row>
    <row r="64" spans="1:3" ht="14.25" customHeight="1" x14ac:dyDescent="0.35">
      <c r="A64" s="23">
        <v>10063</v>
      </c>
      <c r="B64" s="23" t="s">
        <v>175</v>
      </c>
      <c r="C64" s="23" t="s">
        <v>7</v>
      </c>
    </row>
    <row r="65" spans="1:3" ht="14.25" customHeight="1" x14ac:dyDescent="0.35">
      <c r="A65" s="24">
        <v>10064</v>
      </c>
      <c r="B65" s="24" t="s">
        <v>176</v>
      </c>
      <c r="C65" s="24" t="s">
        <v>7</v>
      </c>
    </row>
    <row r="66" spans="1:3" ht="14.25" customHeight="1" x14ac:dyDescent="0.35">
      <c r="A66" s="23">
        <v>10065</v>
      </c>
      <c r="B66" s="23" t="s">
        <v>222</v>
      </c>
      <c r="C66" s="23" t="s">
        <v>7</v>
      </c>
    </row>
    <row r="67" spans="1:3" ht="14.25" customHeight="1" x14ac:dyDescent="0.35">
      <c r="A67" s="24">
        <v>10066</v>
      </c>
      <c r="B67" s="24" t="s">
        <v>255</v>
      </c>
      <c r="C67" s="24" t="s">
        <v>7</v>
      </c>
    </row>
    <row r="68" spans="1:3" ht="14.25" customHeight="1" x14ac:dyDescent="0.35">
      <c r="A68" s="23">
        <v>10067</v>
      </c>
      <c r="B68" s="23" t="s">
        <v>223</v>
      </c>
      <c r="C68" s="23" t="s">
        <v>7</v>
      </c>
    </row>
    <row r="69" spans="1:3" ht="14.25" customHeight="1" x14ac:dyDescent="0.35">
      <c r="A69" s="24">
        <v>10068</v>
      </c>
      <c r="B69" s="24" t="s">
        <v>179</v>
      </c>
      <c r="C69" s="24" t="s">
        <v>7</v>
      </c>
    </row>
    <row r="70" spans="1:3" ht="14.25" customHeight="1" x14ac:dyDescent="0.35">
      <c r="A70" s="23">
        <v>10069</v>
      </c>
      <c r="B70" s="23" t="s">
        <v>199</v>
      </c>
      <c r="C70" s="23" t="s">
        <v>7</v>
      </c>
    </row>
    <row r="71" spans="1:3" ht="14.25" customHeight="1" x14ac:dyDescent="0.35">
      <c r="A71" s="24">
        <v>10070</v>
      </c>
      <c r="B71" s="24" t="s">
        <v>224</v>
      </c>
      <c r="C71" s="24" t="s">
        <v>7</v>
      </c>
    </row>
    <row r="72" spans="1:3" ht="14.25" customHeight="1" x14ac:dyDescent="0.35">
      <c r="A72" s="23">
        <v>10071</v>
      </c>
      <c r="B72" s="23" t="s">
        <v>181</v>
      </c>
      <c r="C72" s="23" t="s">
        <v>7</v>
      </c>
    </row>
    <row r="73" spans="1:3" ht="14.25" customHeight="1" x14ac:dyDescent="0.35">
      <c r="A73" s="24">
        <v>10072</v>
      </c>
      <c r="B73" s="24" t="s">
        <v>172</v>
      </c>
      <c r="C73" s="24" t="s">
        <v>7</v>
      </c>
    </row>
    <row r="74" spans="1:3" ht="14.25" customHeight="1" x14ac:dyDescent="0.35">
      <c r="A74" s="23">
        <v>10073</v>
      </c>
      <c r="B74" s="23" t="s">
        <v>166</v>
      </c>
      <c r="C74" s="23" t="s">
        <v>7</v>
      </c>
    </row>
    <row r="75" spans="1:3" ht="14.25" customHeight="1" x14ac:dyDescent="0.35">
      <c r="A75" s="24">
        <v>10074</v>
      </c>
      <c r="B75" s="24" t="s">
        <v>225</v>
      </c>
      <c r="C75" s="24" t="s">
        <v>7</v>
      </c>
    </row>
    <row r="76" spans="1:3" ht="14.25" customHeight="1" x14ac:dyDescent="0.35">
      <c r="A76" s="23">
        <v>10075</v>
      </c>
      <c r="B76" s="23" t="s">
        <v>165</v>
      </c>
      <c r="C76" s="23" t="s">
        <v>7</v>
      </c>
    </row>
    <row r="77" spans="1:3" ht="14.25" customHeight="1" x14ac:dyDescent="0.35">
      <c r="A77" s="24">
        <v>10076</v>
      </c>
      <c r="B77" s="24" t="s">
        <v>177</v>
      </c>
      <c r="C77" s="24" t="s">
        <v>7</v>
      </c>
    </row>
    <row r="78" spans="1:3" ht="14.25" customHeight="1" x14ac:dyDescent="0.35">
      <c r="A78" s="23">
        <v>10077</v>
      </c>
      <c r="B78" s="23" t="s">
        <v>205</v>
      </c>
      <c r="C78" s="23" t="s">
        <v>7</v>
      </c>
    </row>
    <row r="79" spans="1:3" ht="14.25" customHeight="1" x14ac:dyDescent="0.35">
      <c r="A79" s="24">
        <v>10078</v>
      </c>
      <c r="B79" s="24" t="s">
        <v>226</v>
      </c>
      <c r="C79" s="24" t="s">
        <v>7</v>
      </c>
    </row>
    <row r="80" spans="1:3" ht="14.25" customHeight="1" x14ac:dyDescent="0.35">
      <c r="A80" s="23">
        <v>10079</v>
      </c>
      <c r="B80" s="23" t="s">
        <v>169</v>
      </c>
      <c r="C80" s="23" t="s">
        <v>7</v>
      </c>
    </row>
    <row r="81" spans="1:3" ht="14.25" customHeight="1" x14ac:dyDescent="0.35">
      <c r="A81" s="24">
        <v>10080</v>
      </c>
      <c r="B81" s="24" t="s">
        <v>209</v>
      </c>
      <c r="C81" s="24" t="s">
        <v>7</v>
      </c>
    </row>
    <row r="82" spans="1:3" ht="14.25" customHeight="1" x14ac:dyDescent="0.35">
      <c r="A82" s="23">
        <v>10081</v>
      </c>
      <c r="B82" s="23" t="s">
        <v>227</v>
      </c>
      <c r="C82" s="23" t="s">
        <v>7</v>
      </c>
    </row>
    <row r="83" spans="1:3" ht="14.25" customHeight="1" x14ac:dyDescent="0.35">
      <c r="A83" s="24">
        <v>10082</v>
      </c>
      <c r="B83" s="24" t="s">
        <v>210</v>
      </c>
      <c r="C83" s="24" t="s">
        <v>7</v>
      </c>
    </row>
    <row r="84" spans="1:3" ht="14.25" customHeight="1" x14ac:dyDescent="0.35">
      <c r="A84" s="23">
        <v>10083</v>
      </c>
      <c r="B84" s="23" t="s">
        <v>228</v>
      </c>
      <c r="C84" s="23" t="s">
        <v>7</v>
      </c>
    </row>
    <row r="85" spans="1:3" ht="14.25" customHeight="1" x14ac:dyDescent="0.35">
      <c r="A85" s="24">
        <v>10084</v>
      </c>
      <c r="B85" s="24" t="s">
        <v>212</v>
      </c>
      <c r="C85" s="24" t="s">
        <v>7</v>
      </c>
    </row>
    <row r="86" spans="1:3" ht="14.25" customHeight="1" x14ac:dyDescent="0.35">
      <c r="A86" s="23">
        <v>10085</v>
      </c>
      <c r="B86" s="23" t="s">
        <v>229</v>
      </c>
      <c r="C86" s="23" t="s">
        <v>7</v>
      </c>
    </row>
    <row r="87" spans="1:3" ht="14.25" customHeight="1" x14ac:dyDescent="0.35">
      <c r="A87" s="24">
        <v>10086</v>
      </c>
      <c r="B87" s="24" t="s">
        <v>214</v>
      </c>
      <c r="C87" s="24" t="s">
        <v>7</v>
      </c>
    </row>
    <row r="88" spans="1:3" ht="14.25" customHeight="1" x14ac:dyDescent="0.35">
      <c r="A88" s="23">
        <v>10087</v>
      </c>
      <c r="B88" s="23" t="s">
        <v>215</v>
      </c>
      <c r="C88" s="23" t="s">
        <v>7</v>
      </c>
    </row>
    <row r="89" spans="1:3" ht="14.25" customHeight="1" x14ac:dyDescent="0.35">
      <c r="A89" s="24">
        <v>10088</v>
      </c>
      <c r="B89" s="24" t="s">
        <v>247</v>
      </c>
      <c r="C89" s="24" t="s">
        <v>7</v>
      </c>
    </row>
    <row r="90" spans="1:3" ht="14.25" customHeight="1" x14ac:dyDescent="0.35">
      <c r="A90" s="23">
        <v>10089</v>
      </c>
      <c r="B90" s="23" t="s">
        <v>248</v>
      </c>
      <c r="C90" s="23" t="s">
        <v>7</v>
      </c>
    </row>
    <row r="91" spans="1:3" ht="14.25" customHeight="1" x14ac:dyDescent="0.35">
      <c r="A91" s="24">
        <v>10090</v>
      </c>
      <c r="B91" s="24" t="s">
        <v>249</v>
      </c>
      <c r="C91" s="24" t="s">
        <v>7</v>
      </c>
    </row>
    <row r="92" spans="1:3" ht="14.25" customHeight="1" x14ac:dyDescent="0.35">
      <c r="A92" s="23">
        <v>10091</v>
      </c>
      <c r="B92" s="23" t="s">
        <v>251</v>
      </c>
      <c r="C92" s="23" t="s">
        <v>7</v>
      </c>
    </row>
    <row r="93" spans="1:3" ht="14.25" customHeight="1" x14ac:dyDescent="0.35">
      <c r="A93" s="24">
        <v>10092</v>
      </c>
      <c r="B93" s="24" t="s">
        <v>253</v>
      </c>
      <c r="C93" s="24" t="s">
        <v>7</v>
      </c>
    </row>
    <row r="94" spans="1:3" ht="14.25" customHeight="1" x14ac:dyDescent="0.35">
      <c r="A94" s="23">
        <v>10093</v>
      </c>
      <c r="B94" s="23" t="s">
        <v>256</v>
      </c>
      <c r="C94" s="23" t="s">
        <v>7</v>
      </c>
    </row>
    <row r="95" spans="1:3" ht="14.25" customHeight="1" x14ac:dyDescent="0.35">
      <c r="A95" s="24">
        <v>10094</v>
      </c>
      <c r="B95" s="24" t="s">
        <v>258</v>
      </c>
      <c r="C95" s="24" t="s">
        <v>7</v>
      </c>
    </row>
    <row r="96" spans="1:3" ht="14.25" customHeight="1" x14ac:dyDescent="0.35">
      <c r="A96" s="23">
        <v>10095</v>
      </c>
      <c r="B96" s="23" t="s">
        <v>259</v>
      </c>
      <c r="C96" s="23" t="s">
        <v>7</v>
      </c>
    </row>
    <row r="97" spans="1:3" ht="14.25" customHeight="1" x14ac:dyDescent="0.35">
      <c r="A97" s="24">
        <v>10096</v>
      </c>
      <c r="B97" s="24" t="s">
        <v>262</v>
      </c>
      <c r="C97" s="24" t="s">
        <v>7</v>
      </c>
    </row>
    <row r="98" spans="1:3" ht="14.25" customHeight="1" x14ac:dyDescent="0.35">
      <c r="A98" s="23">
        <v>10097</v>
      </c>
      <c r="B98" s="23" t="s">
        <v>261</v>
      </c>
      <c r="C98" s="23" t="s">
        <v>7</v>
      </c>
    </row>
    <row r="99" spans="1:3" ht="14.25" customHeight="1" x14ac:dyDescent="0.35">
      <c r="A99" s="24">
        <v>10098</v>
      </c>
      <c r="B99" s="24" t="s">
        <v>265</v>
      </c>
      <c r="C99" s="24" t="s">
        <v>7</v>
      </c>
    </row>
    <row r="100" spans="1:3" ht="14.25" customHeight="1" x14ac:dyDescent="0.35">
      <c r="A100" s="23">
        <v>10099</v>
      </c>
      <c r="B100" s="23" t="s">
        <v>264</v>
      </c>
      <c r="C100" s="23" t="s">
        <v>7</v>
      </c>
    </row>
    <row r="101" spans="1:3" ht="14.25" customHeight="1" x14ac:dyDescent="0.35">
      <c r="A101" s="24">
        <v>10100</v>
      </c>
      <c r="B101" s="24" t="s">
        <v>267</v>
      </c>
      <c r="C101" s="24" t="s">
        <v>7</v>
      </c>
    </row>
    <row r="102" spans="1:3" ht="14.25" customHeight="1" x14ac:dyDescent="0.35">
      <c r="A102" s="23">
        <v>10101</v>
      </c>
      <c r="B102" s="23" t="s">
        <v>390</v>
      </c>
      <c r="C102" s="23" t="s">
        <v>7</v>
      </c>
    </row>
    <row r="103" spans="1:3" ht="14.25" customHeight="1" x14ac:dyDescent="0.35">
      <c r="A103" s="24">
        <v>10102</v>
      </c>
      <c r="B103" s="24" t="s">
        <v>271</v>
      </c>
      <c r="C103" s="24" t="s">
        <v>7</v>
      </c>
    </row>
    <row r="104" spans="1:3" ht="14.25" customHeight="1" x14ac:dyDescent="0.35">
      <c r="A104" s="23">
        <v>10103</v>
      </c>
      <c r="B104" s="23" t="s">
        <v>272</v>
      </c>
      <c r="C104" s="23" t="s">
        <v>7</v>
      </c>
    </row>
    <row r="105" spans="1:3" ht="14.25" customHeight="1" x14ac:dyDescent="0.35">
      <c r="A105" s="24">
        <v>10104</v>
      </c>
      <c r="B105" s="24" t="s">
        <v>282</v>
      </c>
      <c r="C105" s="24" t="s">
        <v>7</v>
      </c>
    </row>
    <row r="106" spans="1:3" ht="14.25" customHeight="1" x14ac:dyDescent="0.35">
      <c r="A106" s="23">
        <v>10105</v>
      </c>
      <c r="B106" s="23" t="s">
        <v>283</v>
      </c>
      <c r="C106" s="23" t="s">
        <v>7</v>
      </c>
    </row>
    <row r="107" spans="1:3" ht="14.25" customHeight="1" x14ac:dyDescent="0.35">
      <c r="A107" s="24">
        <v>10106</v>
      </c>
      <c r="B107" s="24" t="s">
        <v>287</v>
      </c>
      <c r="C107" s="24" t="s">
        <v>7</v>
      </c>
    </row>
    <row r="108" spans="1:3" ht="14.25" customHeight="1" x14ac:dyDescent="0.35">
      <c r="A108" s="23">
        <v>10107</v>
      </c>
      <c r="B108" s="23" t="s">
        <v>337</v>
      </c>
      <c r="C108" s="23" t="s">
        <v>7</v>
      </c>
    </row>
    <row r="109" spans="1:3" ht="14.25" customHeight="1" x14ac:dyDescent="0.35">
      <c r="A109" s="24">
        <v>10108</v>
      </c>
      <c r="B109" s="24" t="s">
        <v>289</v>
      </c>
      <c r="C109" s="24" t="s">
        <v>7</v>
      </c>
    </row>
    <row r="110" spans="1:3" ht="14.25" customHeight="1" x14ac:dyDescent="0.35">
      <c r="A110" s="23">
        <v>10109</v>
      </c>
      <c r="B110" s="23" t="s">
        <v>292</v>
      </c>
      <c r="C110" s="23" t="s">
        <v>7</v>
      </c>
    </row>
    <row r="111" spans="1:3" ht="14.25" customHeight="1" x14ac:dyDescent="0.35">
      <c r="A111" s="24">
        <v>10110</v>
      </c>
      <c r="B111" s="24" t="s">
        <v>354</v>
      </c>
      <c r="C111" s="24" t="s">
        <v>7</v>
      </c>
    </row>
    <row r="112" spans="1:3" ht="14.25" customHeight="1" x14ac:dyDescent="0.35">
      <c r="A112" s="23">
        <v>10111</v>
      </c>
      <c r="B112" s="23" t="s">
        <v>294</v>
      </c>
      <c r="C112" s="23" t="s">
        <v>7</v>
      </c>
    </row>
    <row r="113" spans="1:3" ht="14.25" customHeight="1" x14ac:dyDescent="0.35">
      <c r="A113" s="24">
        <v>10112</v>
      </c>
      <c r="B113" s="24" t="s">
        <v>301</v>
      </c>
      <c r="C113" s="24" t="s">
        <v>7</v>
      </c>
    </row>
    <row r="114" spans="1:3" ht="14.25" customHeight="1" x14ac:dyDescent="0.35">
      <c r="A114" s="23">
        <v>10113</v>
      </c>
      <c r="B114" s="23" t="s">
        <v>302</v>
      </c>
      <c r="C114" s="23" t="s">
        <v>7</v>
      </c>
    </row>
    <row r="115" spans="1:3" ht="14.25" customHeight="1" x14ac:dyDescent="0.35">
      <c r="A115" s="24">
        <v>10114</v>
      </c>
      <c r="B115" s="24" t="s">
        <v>303</v>
      </c>
      <c r="C115" s="24" t="s">
        <v>7</v>
      </c>
    </row>
    <row r="116" spans="1:3" ht="14.25" customHeight="1" x14ac:dyDescent="0.35">
      <c r="A116" s="23">
        <v>10115</v>
      </c>
      <c r="B116" s="23" t="s">
        <v>304</v>
      </c>
      <c r="C116" s="23" t="s">
        <v>7</v>
      </c>
    </row>
    <row r="117" spans="1:3" ht="14.25" customHeight="1" x14ac:dyDescent="0.35">
      <c r="A117" s="24">
        <v>10116</v>
      </c>
      <c r="B117" s="24" t="s">
        <v>308</v>
      </c>
      <c r="C117" s="24" t="s">
        <v>7</v>
      </c>
    </row>
    <row r="118" spans="1:3" ht="14.25" customHeight="1" x14ac:dyDescent="0.35">
      <c r="A118" s="23">
        <v>10117</v>
      </c>
      <c r="B118" s="23" t="s">
        <v>311</v>
      </c>
      <c r="C118" s="23" t="s">
        <v>7</v>
      </c>
    </row>
    <row r="119" spans="1:3" ht="14.25" customHeight="1" x14ac:dyDescent="0.35">
      <c r="A119" s="24">
        <v>10118</v>
      </c>
      <c r="B119" s="24" t="s">
        <v>319</v>
      </c>
      <c r="C119" s="24" t="s">
        <v>7</v>
      </c>
    </row>
    <row r="120" spans="1:3" ht="14.25" customHeight="1" x14ac:dyDescent="0.35">
      <c r="A120" s="23">
        <v>10119</v>
      </c>
      <c r="B120" s="23" t="s">
        <v>318</v>
      </c>
      <c r="C120" s="23" t="s">
        <v>7</v>
      </c>
    </row>
    <row r="121" spans="1:3" ht="14.25" customHeight="1" x14ac:dyDescent="0.35">
      <c r="A121" s="24">
        <v>10120</v>
      </c>
      <c r="B121" s="24" t="s">
        <v>322</v>
      </c>
      <c r="C121" s="24" t="s">
        <v>7</v>
      </c>
    </row>
    <row r="122" spans="1:3" ht="14.25" customHeight="1" x14ac:dyDescent="0.35">
      <c r="A122" s="23">
        <v>10121</v>
      </c>
      <c r="B122" s="23" t="s">
        <v>323</v>
      </c>
      <c r="C122" s="23" t="s">
        <v>7</v>
      </c>
    </row>
    <row r="123" spans="1:3" ht="14.25" customHeight="1" x14ac:dyDescent="0.35">
      <c r="A123" s="24">
        <v>10122</v>
      </c>
      <c r="B123" s="24" t="s">
        <v>324</v>
      </c>
      <c r="C123" s="24" t="s">
        <v>7</v>
      </c>
    </row>
    <row r="124" spans="1:3" ht="14.25" customHeight="1" x14ac:dyDescent="0.35">
      <c r="A124" s="23">
        <v>10123</v>
      </c>
      <c r="B124" s="23" t="s">
        <v>325</v>
      </c>
      <c r="C124" s="23" t="s">
        <v>7</v>
      </c>
    </row>
    <row r="125" spans="1:3" ht="14.25" customHeight="1" x14ac:dyDescent="0.35">
      <c r="A125" s="24">
        <v>10124</v>
      </c>
      <c r="B125" s="24" t="s">
        <v>328</v>
      </c>
      <c r="C125" s="24" t="s">
        <v>7</v>
      </c>
    </row>
    <row r="126" spans="1:3" ht="14.25" customHeight="1" x14ac:dyDescent="0.35">
      <c r="A126" s="23">
        <v>10125</v>
      </c>
      <c r="B126" s="23" t="s">
        <v>329</v>
      </c>
      <c r="C126" s="23" t="s">
        <v>7</v>
      </c>
    </row>
    <row r="127" spans="1:3" ht="14.25" customHeight="1" x14ac:dyDescent="0.35">
      <c r="A127" s="24">
        <v>10126</v>
      </c>
      <c r="B127" s="24" t="s">
        <v>333</v>
      </c>
      <c r="C127" s="24" t="s">
        <v>7</v>
      </c>
    </row>
    <row r="128" spans="1:3" ht="14.25" customHeight="1" x14ac:dyDescent="0.35">
      <c r="A128" s="23">
        <v>10127</v>
      </c>
      <c r="B128" s="23" t="s">
        <v>356</v>
      </c>
      <c r="C128" s="23" t="s">
        <v>7</v>
      </c>
    </row>
    <row r="129" spans="1:3" ht="14.25" customHeight="1" x14ac:dyDescent="0.35">
      <c r="A129" s="24">
        <v>10128</v>
      </c>
      <c r="B129" s="24" t="s">
        <v>334</v>
      </c>
      <c r="C129" s="24" t="s">
        <v>7</v>
      </c>
    </row>
    <row r="130" spans="1:3" ht="14.25" customHeight="1" x14ac:dyDescent="0.35">
      <c r="A130" s="23">
        <v>10129</v>
      </c>
      <c r="B130" s="23" t="s">
        <v>335</v>
      </c>
      <c r="C130" s="23" t="s">
        <v>7</v>
      </c>
    </row>
    <row r="131" spans="1:3" ht="14.25" customHeight="1" x14ac:dyDescent="0.35">
      <c r="A131" s="24">
        <v>10130</v>
      </c>
      <c r="B131" s="24" t="s">
        <v>351</v>
      </c>
      <c r="C131" s="24" t="s">
        <v>7</v>
      </c>
    </row>
    <row r="132" spans="1:3" ht="14.25" customHeight="1" x14ac:dyDescent="0.35">
      <c r="A132" s="23">
        <v>10131</v>
      </c>
      <c r="B132" s="23" t="s">
        <v>352</v>
      </c>
      <c r="C132" s="23" t="s">
        <v>7</v>
      </c>
    </row>
    <row r="133" spans="1:3" ht="14.25" customHeight="1" x14ac:dyDescent="0.35">
      <c r="A133" s="24">
        <v>10132</v>
      </c>
      <c r="B133" s="24" t="s">
        <v>399</v>
      </c>
      <c r="C133" s="24" t="s">
        <v>7</v>
      </c>
    </row>
    <row r="134" spans="1:3" ht="14.25" customHeight="1" x14ac:dyDescent="0.35">
      <c r="A134" s="23">
        <v>10133</v>
      </c>
      <c r="B134" s="23" t="s">
        <v>353</v>
      </c>
      <c r="C134" s="23" t="s">
        <v>7</v>
      </c>
    </row>
    <row r="135" spans="1:3" ht="14.25" customHeight="1" x14ac:dyDescent="0.35">
      <c r="A135" s="24">
        <v>10134</v>
      </c>
      <c r="B135" s="24" t="s">
        <v>358</v>
      </c>
      <c r="C135" s="24" t="s">
        <v>7</v>
      </c>
    </row>
    <row r="136" spans="1:3" ht="14.25" customHeight="1" x14ac:dyDescent="0.35">
      <c r="A136" s="23">
        <v>10135</v>
      </c>
      <c r="B136" s="23" t="s">
        <v>361</v>
      </c>
      <c r="C136" s="23" t="s">
        <v>7</v>
      </c>
    </row>
    <row r="137" spans="1:3" ht="14.25" customHeight="1" x14ac:dyDescent="0.35">
      <c r="A137" s="24">
        <v>10136</v>
      </c>
      <c r="B137" s="24" t="s">
        <v>377</v>
      </c>
      <c r="C137" s="24" t="s">
        <v>7</v>
      </c>
    </row>
    <row r="138" spans="1:3" ht="14.25" customHeight="1" x14ac:dyDescent="0.35">
      <c r="A138" s="23">
        <v>10137</v>
      </c>
      <c r="B138" s="23" t="s">
        <v>400</v>
      </c>
      <c r="C138" s="23" t="s">
        <v>7</v>
      </c>
    </row>
    <row r="139" spans="1:3" ht="14.25" customHeight="1" x14ac:dyDescent="0.35">
      <c r="A139" s="24">
        <v>10138</v>
      </c>
      <c r="B139" s="24" t="s">
        <v>365</v>
      </c>
      <c r="C139" s="24" t="s">
        <v>7</v>
      </c>
    </row>
    <row r="140" spans="1:3" ht="14.25" customHeight="1" x14ac:dyDescent="0.35">
      <c r="A140" s="23">
        <v>10139</v>
      </c>
      <c r="B140" s="23" t="s">
        <v>368</v>
      </c>
      <c r="C140" s="23" t="s">
        <v>7</v>
      </c>
    </row>
    <row r="141" spans="1:3" ht="14.25" customHeight="1" x14ac:dyDescent="0.35">
      <c r="A141" s="24">
        <v>10140</v>
      </c>
      <c r="B141" s="24" t="s">
        <v>370</v>
      </c>
      <c r="C141" s="24" t="s">
        <v>7</v>
      </c>
    </row>
    <row r="142" spans="1:3" ht="14.25" customHeight="1" x14ac:dyDescent="0.35">
      <c r="A142" s="23">
        <v>10141</v>
      </c>
      <c r="B142" s="23" t="s">
        <v>374</v>
      </c>
      <c r="C142" s="23" t="s">
        <v>7</v>
      </c>
    </row>
    <row r="143" spans="1:3" ht="14.25" customHeight="1" x14ac:dyDescent="0.35">
      <c r="A143" s="24">
        <v>10142</v>
      </c>
      <c r="B143" s="24" t="s">
        <v>376</v>
      </c>
      <c r="C143" s="24" t="s">
        <v>7</v>
      </c>
    </row>
    <row r="144" spans="1:3" ht="14.25" customHeight="1" x14ac:dyDescent="0.35">
      <c r="A144" s="23">
        <v>10143</v>
      </c>
      <c r="B144" s="23" t="s">
        <v>379</v>
      </c>
      <c r="C144" s="23" t="s">
        <v>7</v>
      </c>
    </row>
    <row r="145" spans="1:3" ht="14.25" customHeight="1" x14ac:dyDescent="0.35">
      <c r="A145" s="24">
        <v>10144</v>
      </c>
      <c r="B145" s="24" t="s">
        <v>381</v>
      </c>
      <c r="C145" s="24" t="s">
        <v>7</v>
      </c>
    </row>
    <row r="146" spans="1:3" ht="14.25" customHeight="1" x14ac:dyDescent="0.35">
      <c r="A146" s="23">
        <v>10145</v>
      </c>
      <c r="B146" s="23" t="s">
        <v>401</v>
      </c>
      <c r="C146" s="23" t="s">
        <v>7</v>
      </c>
    </row>
    <row r="147" spans="1:3" ht="14.25" customHeight="1" x14ac:dyDescent="0.35">
      <c r="A147" s="24">
        <v>10146</v>
      </c>
      <c r="B147" s="24" t="s">
        <v>383</v>
      </c>
      <c r="C147" s="24" t="s">
        <v>7</v>
      </c>
    </row>
    <row r="148" spans="1:3" ht="14.25" customHeight="1" x14ac:dyDescent="0.35">
      <c r="A148" s="23">
        <v>10147</v>
      </c>
      <c r="B148" s="23" t="s">
        <v>402</v>
      </c>
      <c r="C148" s="23" t="s">
        <v>7</v>
      </c>
    </row>
    <row r="149" spans="1:3" ht="14.25" customHeight="1" x14ac:dyDescent="0.35">
      <c r="A149" s="24">
        <v>10148</v>
      </c>
      <c r="B149" s="24" t="s">
        <v>384</v>
      </c>
      <c r="C149" s="24" t="s">
        <v>7</v>
      </c>
    </row>
    <row r="150" spans="1:3" ht="14.25" customHeight="1" x14ac:dyDescent="0.35">
      <c r="A150" s="23">
        <v>10149</v>
      </c>
      <c r="B150" s="23" t="s">
        <v>387</v>
      </c>
      <c r="C150" s="23" t="s">
        <v>7</v>
      </c>
    </row>
    <row r="151" spans="1:3" ht="14.25" customHeight="1" x14ac:dyDescent="0.35">
      <c r="A151" s="24">
        <v>10150</v>
      </c>
      <c r="B151" s="24" t="s">
        <v>388</v>
      </c>
      <c r="C151" s="24" t="s">
        <v>7</v>
      </c>
    </row>
    <row r="152" spans="1:3" ht="14.25" customHeight="1" x14ac:dyDescent="0.35">
      <c r="A152" s="23">
        <v>10151</v>
      </c>
      <c r="B152" s="23" t="s">
        <v>412</v>
      </c>
      <c r="C152" s="23" t="s">
        <v>7</v>
      </c>
    </row>
    <row r="153" spans="1:3" ht="14.25" customHeight="1" x14ac:dyDescent="0.35">
      <c r="A153" s="24">
        <v>10152</v>
      </c>
      <c r="B153" s="24" t="s">
        <v>395</v>
      </c>
      <c r="C153" s="24" t="s">
        <v>7</v>
      </c>
    </row>
    <row r="154" spans="1:3" ht="14.25" customHeight="1" x14ac:dyDescent="0.35">
      <c r="A154" s="23">
        <v>10153</v>
      </c>
      <c r="B154" s="23" t="s">
        <v>396</v>
      </c>
      <c r="C154" s="23" t="s">
        <v>7</v>
      </c>
    </row>
    <row r="155" spans="1:3" ht="14.25" customHeight="1" x14ac:dyDescent="0.35">
      <c r="A155" s="24">
        <v>10154</v>
      </c>
      <c r="B155" s="24" t="s">
        <v>403</v>
      </c>
      <c r="C155" s="24" t="s">
        <v>7</v>
      </c>
    </row>
    <row r="156" spans="1:3" ht="14.25" customHeight="1" x14ac:dyDescent="0.35">
      <c r="A156" s="23">
        <v>10155</v>
      </c>
      <c r="B156" s="23" t="s">
        <v>409</v>
      </c>
      <c r="C156" s="23" t="s">
        <v>7</v>
      </c>
    </row>
    <row r="157" spans="1:3" ht="14.25" customHeight="1" x14ac:dyDescent="0.35">
      <c r="A157" s="24">
        <v>10156</v>
      </c>
      <c r="B157" s="24" t="s">
        <v>413</v>
      </c>
      <c r="C157" s="24" t="s">
        <v>7</v>
      </c>
    </row>
    <row r="158" spans="1:3" ht="14.25" customHeight="1" x14ac:dyDescent="0.35">
      <c r="A158" s="23">
        <v>10157</v>
      </c>
      <c r="B158" s="23" t="s">
        <v>415</v>
      </c>
      <c r="C158" s="23" t="s">
        <v>7</v>
      </c>
    </row>
    <row r="159" spans="1:3" ht="14.25" customHeight="1" x14ac:dyDescent="0.35">
      <c r="A159" s="24">
        <v>30000</v>
      </c>
      <c r="B159" s="24" t="s">
        <v>184</v>
      </c>
      <c r="C159" s="24" t="s">
        <v>7</v>
      </c>
    </row>
    <row r="160" spans="1:3" ht="14.25" customHeight="1" x14ac:dyDescent="0.35">
      <c r="A160" s="23">
        <v>30001</v>
      </c>
      <c r="B160" s="23" t="s">
        <v>185</v>
      </c>
      <c r="C160" s="23" t="s">
        <v>7</v>
      </c>
    </row>
    <row r="161" spans="1:3" ht="14.25" customHeight="1" x14ac:dyDescent="0.35">
      <c r="A161" s="24">
        <v>30002</v>
      </c>
      <c r="B161" s="24" t="s">
        <v>51</v>
      </c>
      <c r="C161" s="24" t="s">
        <v>7</v>
      </c>
    </row>
    <row r="162" spans="1:3" ht="14.25" customHeight="1" x14ac:dyDescent="0.35">
      <c r="A162" s="23">
        <v>30003</v>
      </c>
      <c r="B162" s="23" t="s">
        <v>52</v>
      </c>
      <c r="C162" s="23" t="s">
        <v>7</v>
      </c>
    </row>
    <row r="163" spans="1:3" ht="14.25" customHeight="1" x14ac:dyDescent="0.35">
      <c r="A163" s="24">
        <v>30004</v>
      </c>
      <c r="B163" s="24" t="s">
        <v>53</v>
      </c>
      <c r="C163" s="24" t="s">
        <v>7</v>
      </c>
    </row>
    <row r="164" spans="1:3" ht="14.25" customHeight="1" x14ac:dyDescent="0.35">
      <c r="A164" s="23">
        <v>30005</v>
      </c>
      <c r="B164" s="23" t="s">
        <v>54</v>
      </c>
      <c r="C164" s="23" t="s">
        <v>7</v>
      </c>
    </row>
    <row r="165" spans="1:3" ht="14.25" customHeight="1" x14ac:dyDescent="0.35">
      <c r="A165" s="24">
        <v>30006</v>
      </c>
      <c r="B165" s="24" t="s">
        <v>55</v>
      </c>
      <c r="C165" s="24" t="s">
        <v>7</v>
      </c>
    </row>
    <row r="166" spans="1:3" ht="14.25" customHeight="1" x14ac:dyDescent="0.35">
      <c r="A166" s="23">
        <v>30007</v>
      </c>
      <c r="B166" s="23" t="s">
        <v>56</v>
      </c>
      <c r="C166" s="23" t="s">
        <v>7</v>
      </c>
    </row>
    <row r="167" spans="1:3" ht="14.25" customHeight="1" x14ac:dyDescent="0.35">
      <c r="A167" s="24">
        <v>30008</v>
      </c>
      <c r="B167" s="24" t="s">
        <v>57</v>
      </c>
      <c r="C167" s="24" t="s">
        <v>7</v>
      </c>
    </row>
    <row r="168" spans="1:3" ht="14.25" customHeight="1" x14ac:dyDescent="0.35">
      <c r="A168" s="23">
        <v>30009</v>
      </c>
      <c r="B168" s="23" t="s">
        <v>160</v>
      </c>
      <c r="C168" s="23" t="s">
        <v>7</v>
      </c>
    </row>
    <row r="169" spans="1:3" ht="14.25" customHeight="1" x14ac:dyDescent="0.35">
      <c r="A169" s="24">
        <v>30010</v>
      </c>
      <c r="B169" s="24" t="s">
        <v>58</v>
      </c>
      <c r="C169" s="24" t="s">
        <v>7</v>
      </c>
    </row>
    <row r="170" spans="1:3" ht="14.25" customHeight="1" x14ac:dyDescent="0.35">
      <c r="A170" s="23">
        <v>30011</v>
      </c>
      <c r="B170" s="23" t="s">
        <v>59</v>
      </c>
      <c r="C170" s="23" t="s">
        <v>7</v>
      </c>
    </row>
    <row r="171" spans="1:3" ht="14.25" customHeight="1" x14ac:dyDescent="0.35">
      <c r="A171" s="24">
        <v>30012</v>
      </c>
      <c r="B171" s="24" t="s">
        <v>60</v>
      </c>
      <c r="C171" s="24" t="s">
        <v>7</v>
      </c>
    </row>
    <row r="172" spans="1:3" ht="14.25" customHeight="1" x14ac:dyDescent="0.35">
      <c r="A172" s="23">
        <v>30013</v>
      </c>
      <c r="B172" s="23" t="s">
        <v>61</v>
      </c>
      <c r="C172" s="23" t="s">
        <v>7</v>
      </c>
    </row>
    <row r="173" spans="1:3" ht="14.25" customHeight="1" x14ac:dyDescent="0.35">
      <c r="A173" s="24">
        <v>30014</v>
      </c>
      <c r="B173" s="24" t="s">
        <v>62</v>
      </c>
      <c r="C173" s="24" t="s">
        <v>7</v>
      </c>
    </row>
    <row r="174" spans="1:3" ht="14.25" customHeight="1" x14ac:dyDescent="0.35">
      <c r="A174" s="23">
        <v>30015</v>
      </c>
      <c r="B174" s="23" t="s">
        <v>63</v>
      </c>
      <c r="C174" s="23" t="s">
        <v>7</v>
      </c>
    </row>
    <row r="175" spans="1:3" ht="14.25" customHeight="1" x14ac:dyDescent="0.35">
      <c r="A175" s="24">
        <v>30016</v>
      </c>
      <c r="B175" s="24" t="s">
        <v>246</v>
      </c>
      <c r="C175" s="24" t="s">
        <v>7</v>
      </c>
    </row>
    <row r="176" spans="1:3" ht="14.25" customHeight="1" x14ac:dyDescent="0.35">
      <c r="A176" s="23">
        <v>30017</v>
      </c>
      <c r="B176" s="23" t="s">
        <v>64</v>
      </c>
      <c r="C176" s="23" t="s">
        <v>7</v>
      </c>
    </row>
    <row r="177" spans="1:3" ht="14.25" customHeight="1" x14ac:dyDescent="0.35">
      <c r="A177" s="24">
        <v>30018</v>
      </c>
      <c r="B177" s="24" t="s">
        <v>65</v>
      </c>
      <c r="C177" s="24" t="s">
        <v>7</v>
      </c>
    </row>
    <row r="178" spans="1:3" ht="14.25" customHeight="1" x14ac:dyDescent="0.35">
      <c r="A178" s="23">
        <v>30019</v>
      </c>
      <c r="B178" s="23" t="s">
        <v>66</v>
      </c>
      <c r="C178" s="23" t="s">
        <v>7</v>
      </c>
    </row>
    <row r="179" spans="1:3" ht="14.25" customHeight="1" x14ac:dyDescent="0.35">
      <c r="A179" s="24">
        <v>30020</v>
      </c>
      <c r="B179" s="24" t="s">
        <v>67</v>
      </c>
      <c r="C179" s="24" t="s">
        <v>7</v>
      </c>
    </row>
    <row r="180" spans="1:3" ht="14.25" customHeight="1" x14ac:dyDescent="0.35">
      <c r="A180" s="23">
        <v>30021</v>
      </c>
      <c r="B180" s="23" t="s">
        <v>68</v>
      </c>
      <c r="C180" s="23" t="s">
        <v>7</v>
      </c>
    </row>
    <row r="181" spans="1:3" ht="14.25" customHeight="1" x14ac:dyDescent="0.35">
      <c r="A181" s="24">
        <v>30022</v>
      </c>
      <c r="B181" s="24" t="s">
        <v>69</v>
      </c>
      <c r="C181" s="24" t="s">
        <v>7</v>
      </c>
    </row>
    <row r="182" spans="1:3" ht="14.25" customHeight="1" x14ac:dyDescent="0.35">
      <c r="A182" s="23">
        <v>30023</v>
      </c>
      <c r="B182" s="23" t="s">
        <v>70</v>
      </c>
      <c r="C182" s="23" t="s">
        <v>7</v>
      </c>
    </row>
    <row r="183" spans="1:3" ht="14.25" customHeight="1" x14ac:dyDescent="0.35">
      <c r="A183" s="24">
        <v>30024</v>
      </c>
      <c r="B183" s="24" t="s">
        <v>71</v>
      </c>
      <c r="C183" s="24" t="s">
        <v>7</v>
      </c>
    </row>
    <row r="184" spans="1:3" ht="14.25" customHeight="1" x14ac:dyDescent="0.35">
      <c r="A184" s="23">
        <v>30025</v>
      </c>
      <c r="B184" s="23" t="s">
        <v>72</v>
      </c>
      <c r="C184" s="23" t="s">
        <v>7</v>
      </c>
    </row>
    <row r="185" spans="1:3" ht="14.25" customHeight="1" x14ac:dyDescent="0.35">
      <c r="A185" s="24">
        <v>30026</v>
      </c>
      <c r="B185" s="24" t="s">
        <v>73</v>
      </c>
      <c r="C185" s="24" t="s">
        <v>7</v>
      </c>
    </row>
    <row r="186" spans="1:3" ht="14.25" customHeight="1" x14ac:dyDescent="0.35">
      <c r="A186" s="23">
        <v>30027</v>
      </c>
      <c r="B186" s="23" t="s">
        <v>74</v>
      </c>
      <c r="C186" s="23" t="s">
        <v>7</v>
      </c>
    </row>
    <row r="187" spans="1:3" ht="14.25" customHeight="1" x14ac:dyDescent="0.35">
      <c r="A187" s="24">
        <v>30028</v>
      </c>
      <c r="B187" s="24" t="s">
        <v>75</v>
      </c>
      <c r="C187" s="24" t="s">
        <v>7</v>
      </c>
    </row>
    <row r="188" spans="1:3" ht="14.25" customHeight="1" x14ac:dyDescent="0.35">
      <c r="A188" s="23">
        <v>30029</v>
      </c>
      <c r="B188" s="23" t="s">
        <v>273</v>
      </c>
      <c r="C188" s="23" t="s">
        <v>7</v>
      </c>
    </row>
    <row r="189" spans="1:3" ht="14.25" customHeight="1" x14ac:dyDescent="0.35">
      <c r="A189" s="24">
        <v>30030</v>
      </c>
      <c r="B189" s="24" t="s">
        <v>76</v>
      </c>
      <c r="C189" s="24" t="s">
        <v>7</v>
      </c>
    </row>
    <row r="190" spans="1:3" ht="14.25" customHeight="1" x14ac:dyDescent="0.35">
      <c r="A190" s="23">
        <v>30031</v>
      </c>
      <c r="B190" s="23" t="s">
        <v>77</v>
      </c>
      <c r="C190" s="23" t="s">
        <v>7</v>
      </c>
    </row>
    <row r="191" spans="1:3" ht="14.25" customHeight="1" x14ac:dyDescent="0.35">
      <c r="A191" s="24">
        <v>30032</v>
      </c>
      <c r="B191" s="24" t="s">
        <v>78</v>
      </c>
      <c r="C191" s="24" t="s">
        <v>7</v>
      </c>
    </row>
    <row r="192" spans="1:3" ht="14.25" customHeight="1" x14ac:dyDescent="0.35">
      <c r="A192" s="23">
        <v>30033</v>
      </c>
      <c r="B192" s="23" t="s">
        <v>79</v>
      </c>
      <c r="C192" s="23" t="s">
        <v>7</v>
      </c>
    </row>
    <row r="193" spans="1:3" ht="14.25" customHeight="1" x14ac:dyDescent="0.35">
      <c r="A193" s="24">
        <v>30034</v>
      </c>
      <c r="B193" s="24" t="s">
        <v>80</v>
      </c>
      <c r="C193" s="24" t="s">
        <v>7</v>
      </c>
    </row>
    <row r="194" spans="1:3" ht="14.25" customHeight="1" x14ac:dyDescent="0.35">
      <c r="A194" s="23">
        <v>30035</v>
      </c>
      <c r="B194" s="23" t="s">
        <v>81</v>
      </c>
      <c r="C194" s="23" t="s">
        <v>7</v>
      </c>
    </row>
    <row r="195" spans="1:3" ht="14.25" customHeight="1" x14ac:dyDescent="0.35">
      <c r="A195" s="24">
        <v>30036</v>
      </c>
      <c r="B195" s="24" t="s">
        <v>82</v>
      </c>
      <c r="C195" s="24" t="s">
        <v>7</v>
      </c>
    </row>
    <row r="196" spans="1:3" ht="14.25" customHeight="1" x14ac:dyDescent="0.35">
      <c r="A196" s="23">
        <v>30037</v>
      </c>
      <c r="B196" s="23" t="s">
        <v>83</v>
      </c>
      <c r="C196" s="23" t="s">
        <v>7</v>
      </c>
    </row>
    <row r="197" spans="1:3" ht="14.25" customHeight="1" x14ac:dyDescent="0.35">
      <c r="A197" s="24">
        <v>30038</v>
      </c>
      <c r="B197" s="24" t="s">
        <v>84</v>
      </c>
      <c r="C197" s="24" t="s">
        <v>7</v>
      </c>
    </row>
    <row r="198" spans="1:3" ht="14.25" customHeight="1" x14ac:dyDescent="0.35">
      <c r="A198" s="23">
        <v>30039</v>
      </c>
      <c r="B198" s="23" t="s">
        <v>85</v>
      </c>
      <c r="C198" s="23" t="s">
        <v>7</v>
      </c>
    </row>
    <row r="199" spans="1:3" ht="14.25" customHeight="1" x14ac:dyDescent="0.35">
      <c r="A199" s="24">
        <v>30040</v>
      </c>
      <c r="B199" s="24" t="s">
        <v>86</v>
      </c>
      <c r="C199" s="24" t="s">
        <v>7</v>
      </c>
    </row>
    <row r="200" spans="1:3" ht="14.25" customHeight="1" x14ac:dyDescent="0.35">
      <c r="A200" s="23">
        <v>30041</v>
      </c>
      <c r="B200" s="23" t="s">
        <v>87</v>
      </c>
      <c r="C200" s="23" t="s">
        <v>7</v>
      </c>
    </row>
    <row r="201" spans="1:3" ht="14.25" customHeight="1" x14ac:dyDescent="0.35">
      <c r="A201" s="24">
        <v>30042</v>
      </c>
      <c r="B201" s="24" t="s">
        <v>88</v>
      </c>
      <c r="C201" s="24" t="s">
        <v>7</v>
      </c>
    </row>
    <row r="202" spans="1:3" ht="14.25" customHeight="1" x14ac:dyDescent="0.35">
      <c r="A202" s="23">
        <v>30043</v>
      </c>
      <c r="B202" s="23" t="s">
        <v>89</v>
      </c>
      <c r="C202" s="23" t="s">
        <v>7</v>
      </c>
    </row>
    <row r="203" spans="1:3" ht="14.25" customHeight="1" x14ac:dyDescent="0.35">
      <c r="A203" s="24">
        <v>30044</v>
      </c>
      <c r="B203" s="24" t="s">
        <v>90</v>
      </c>
      <c r="C203" s="24" t="s">
        <v>7</v>
      </c>
    </row>
    <row r="204" spans="1:3" ht="14.25" customHeight="1" x14ac:dyDescent="0.35">
      <c r="A204" s="23">
        <v>30045</v>
      </c>
      <c r="B204" s="23" t="s">
        <v>91</v>
      </c>
      <c r="C204" s="23" t="s">
        <v>7</v>
      </c>
    </row>
    <row r="205" spans="1:3" ht="14.25" customHeight="1" x14ac:dyDescent="0.35">
      <c r="A205" s="24">
        <v>30046</v>
      </c>
      <c r="B205" s="24" t="s">
        <v>338</v>
      </c>
      <c r="C205" s="24" t="s">
        <v>7</v>
      </c>
    </row>
    <row r="206" spans="1:3" ht="14.25" customHeight="1" x14ac:dyDescent="0.35">
      <c r="A206" s="23">
        <v>30047</v>
      </c>
      <c r="B206" s="23" t="s">
        <v>92</v>
      </c>
      <c r="C206" s="23" t="s">
        <v>7</v>
      </c>
    </row>
    <row r="207" spans="1:3" ht="14.25" customHeight="1" x14ac:dyDescent="0.35">
      <c r="A207" s="24">
        <v>30048</v>
      </c>
      <c r="B207" s="24" t="s">
        <v>93</v>
      </c>
      <c r="C207" s="24" t="s">
        <v>7</v>
      </c>
    </row>
    <row r="208" spans="1:3" ht="14.25" customHeight="1" x14ac:dyDescent="0.35">
      <c r="A208" s="23">
        <v>30049</v>
      </c>
      <c r="B208" s="23" t="s">
        <v>94</v>
      </c>
      <c r="C208" s="23" t="s">
        <v>7</v>
      </c>
    </row>
    <row r="209" spans="1:3" ht="14.25" customHeight="1" x14ac:dyDescent="0.35">
      <c r="A209" s="24">
        <v>30050</v>
      </c>
      <c r="B209" s="24" t="s">
        <v>95</v>
      </c>
      <c r="C209" s="24" t="s">
        <v>7</v>
      </c>
    </row>
    <row r="210" spans="1:3" ht="14.25" customHeight="1" x14ac:dyDescent="0.35">
      <c r="A210" s="23">
        <v>30051</v>
      </c>
      <c r="B210" s="23" t="s">
        <v>96</v>
      </c>
      <c r="C210" s="23" t="s">
        <v>7</v>
      </c>
    </row>
    <row r="211" spans="1:3" ht="14.25" customHeight="1" x14ac:dyDescent="0.35">
      <c r="A211" s="24">
        <v>30052</v>
      </c>
      <c r="B211" s="24" t="s">
        <v>146</v>
      </c>
      <c r="C211" s="24" t="s">
        <v>7</v>
      </c>
    </row>
    <row r="212" spans="1:3" ht="14.25" customHeight="1" x14ac:dyDescent="0.35">
      <c r="A212" s="23">
        <v>30054</v>
      </c>
      <c r="B212" s="23" t="s">
        <v>97</v>
      </c>
      <c r="C212" s="23" t="s">
        <v>7</v>
      </c>
    </row>
    <row r="213" spans="1:3" ht="14.25" customHeight="1" x14ac:dyDescent="0.35">
      <c r="A213" s="24">
        <v>30055</v>
      </c>
      <c r="B213" s="24" t="s">
        <v>98</v>
      </c>
      <c r="C213" s="24" t="s">
        <v>7</v>
      </c>
    </row>
    <row r="214" spans="1:3" ht="14.25" customHeight="1" x14ac:dyDescent="0.35">
      <c r="A214" s="23">
        <v>30056</v>
      </c>
      <c r="B214" s="23" t="s">
        <v>99</v>
      </c>
      <c r="C214" s="23" t="s">
        <v>7</v>
      </c>
    </row>
    <row r="215" spans="1:3" ht="14.25" customHeight="1" x14ac:dyDescent="0.35">
      <c r="A215" s="24">
        <v>30057</v>
      </c>
      <c r="B215" s="24" t="s">
        <v>100</v>
      </c>
      <c r="C215" s="24" t="s">
        <v>7</v>
      </c>
    </row>
    <row r="216" spans="1:3" ht="14.25" customHeight="1" x14ac:dyDescent="0.35">
      <c r="A216" s="23">
        <v>30058</v>
      </c>
      <c r="B216" s="23" t="s">
        <v>101</v>
      </c>
      <c r="C216" s="23" t="s">
        <v>7</v>
      </c>
    </row>
    <row r="217" spans="1:3" ht="14.25" customHeight="1" x14ac:dyDescent="0.35">
      <c r="A217" s="24">
        <v>30059</v>
      </c>
      <c r="B217" s="24" t="s">
        <v>102</v>
      </c>
      <c r="C217" s="24" t="s">
        <v>7</v>
      </c>
    </row>
    <row r="218" spans="1:3" ht="14.25" customHeight="1" x14ac:dyDescent="0.35">
      <c r="A218" s="23">
        <v>30060</v>
      </c>
      <c r="B218" s="23" t="s">
        <v>103</v>
      </c>
      <c r="C218" s="23" t="s">
        <v>7</v>
      </c>
    </row>
    <row r="219" spans="1:3" ht="14.25" customHeight="1" x14ac:dyDescent="0.35">
      <c r="A219" s="24">
        <v>30061</v>
      </c>
      <c r="B219" s="24" t="s">
        <v>104</v>
      </c>
      <c r="C219" s="24" t="s">
        <v>7</v>
      </c>
    </row>
    <row r="220" spans="1:3" ht="14.25" customHeight="1" x14ac:dyDescent="0.35">
      <c r="A220" s="23">
        <v>30062</v>
      </c>
      <c r="B220" s="23" t="s">
        <v>105</v>
      </c>
      <c r="C220" s="23" t="s">
        <v>7</v>
      </c>
    </row>
    <row r="221" spans="1:3" ht="14.25" customHeight="1" x14ac:dyDescent="0.35">
      <c r="A221" s="24">
        <v>30063</v>
      </c>
      <c r="B221" s="24" t="s">
        <v>106</v>
      </c>
      <c r="C221" s="24" t="s">
        <v>7</v>
      </c>
    </row>
    <row r="222" spans="1:3" ht="14.25" customHeight="1" x14ac:dyDescent="0.35">
      <c r="A222" s="23">
        <v>30064</v>
      </c>
      <c r="B222" s="23" t="s">
        <v>107</v>
      </c>
      <c r="C222" s="23" t="s">
        <v>7</v>
      </c>
    </row>
    <row r="223" spans="1:3" ht="14.25" customHeight="1" x14ac:dyDescent="0.35">
      <c r="A223" s="24">
        <v>30065</v>
      </c>
      <c r="B223" s="24" t="s">
        <v>108</v>
      </c>
      <c r="C223" s="24" t="s">
        <v>7</v>
      </c>
    </row>
    <row r="224" spans="1:3" ht="14.25" customHeight="1" x14ac:dyDescent="0.35">
      <c r="A224" s="23">
        <v>30066</v>
      </c>
      <c r="B224" s="23" t="s">
        <v>109</v>
      </c>
      <c r="C224" s="23" t="s">
        <v>7</v>
      </c>
    </row>
    <row r="225" spans="1:3" ht="14.25" customHeight="1" x14ac:dyDescent="0.35">
      <c r="A225" s="24">
        <v>30067</v>
      </c>
      <c r="B225" s="24" t="s">
        <v>110</v>
      </c>
      <c r="C225" s="24" t="s">
        <v>7</v>
      </c>
    </row>
    <row r="226" spans="1:3" ht="14.25" customHeight="1" x14ac:dyDescent="0.35">
      <c r="A226" s="23">
        <v>30068</v>
      </c>
      <c r="B226" s="23" t="s">
        <v>111</v>
      </c>
      <c r="C226" s="23" t="s">
        <v>7</v>
      </c>
    </row>
    <row r="227" spans="1:3" ht="14.25" customHeight="1" x14ac:dyDescent="0.35">
      <c r="A227" s="24">
        <v>30069</v>
      </c>
      <c r="B227" s="24" t="s">
        <v>112</v>
      </c>
      <c r="C227" s="24" t="s">
        <v>7</v>
      </c>
    </row>
    <row r="228" spans="1:3" ht="14.25" customHeight="1" x14ac:dyDescent="0.35">
      <c r="A228" s="23">
        <v>30070</v>
      </c>
      <c r="B228" s="23" t="s">
        <v>113</v>
      </c>
      <c r="C228" s="23" t="s">
        <v>7</v>
      </c>
    </row>
    <row r="229" spans="1:3" ht="14.25" customHeight="1" x14ac:dyDescent="0.35">
      <c r="A229" s="24">
        <v>30071</v>
      </c>
      <c r="B229" s="24" t="s">
        <v>114</v>
      </c>
      <c r="C229" s="24" t="s">
        <v>7</v>
      </c>
    </row>
    <row r="230" spans="1:3" ht="14.25" customHeight="1" x14ac:dyDescent="0.35">
      <c r="A230" s="23">
        <v>30072</v>
      </c>
      <c r="B230" s="23" t="s">
        <v>115</v>
      </c>
      <c r="C230" s="23" t="s">
        <v>7</v>
      </c>
    </row>
    <row r="231" spans="1:3" ht="14.25" customHeight="1" x14ac:dyDescent="0.35">
      <c r="A231" s="24">
        <v>30073</v>
      </c>
      <c r="B231" s="24" t="s">
        <v>116</v>
      </c>
      <c r="C231" s="24" t="s">
        <v>7</v>
      </c>
    </row>
    <row r="232" spans="1:3" ht="14.25" customHeight="1" x14ac:dyDescent="0.35">
      <c r="A232" s="23">
        <v>30074</v>
      </c>
      <c r="B232" s="23" t="s">
        <v>117</v>
      </c>
      <c r="C232" s="23" t="s">
        <v>7</v>
      </c>
    </row>
    <row r="233" spans="1:3" ht="14.25" customHeight="1" x14ac:dyDescent="0.35">
      <c r="A233" s="24">
        <v>30075</v>
      </c>
      <c r="B233" s="24" t="s">
        <v>118</v>
      </c>
      <c r="C233" s="24" t="s">
        <v>7</v>
      </c>
    </row>
    <row r="234" spans="1:3" ht="14.25" customHeight="1" x14ac:dyDescent="0.35">
      <c r="A234" s="23">
        <v>30076</v>
      </c>
      <c r="B234" s="23" t="s">
        <v>119</v>
      </c>
      <c r="C234" s="23" t="s">
        <v>7</v>
      </c>
    </row>
    <row r="235" spans="1:3" ht="14.25" customHeight="1" x14ac:dyDescent="0.35">
      <c r="A235" s="24">
        <v>30077</v>
      </c>
      <c r="B235" s="24" t="s">
        <v>120</v>
      </c>
      <c r="C235" s="24" t="s">
        <v>7</v>
      </c>
    </row>
    <row r="236" spans="1:3" ht="14.25" customHeight="1" x14ac:dyDescent="0.35">
      <c r="A236" s="23">
        <v>30078</v>
      </c>
      <c r="B236" s="23" t="s">
        <v>121</v>
      </c>
      <c r="C236" s="23" t="s">
        <v>7</v>
      </c>
    </row>
    <row r="237" spans="1:3" ht="14.25" customHeight="1" x14ac:dyDescent="0.35">
      <c r="A237" s="24">
        <v>30079</v>
      </c>
      <c r="B237" s="24" t="s">
        <v>122</v>
      </c>
      <c r="C237" s="24" t="s">
        <v>7</v>
      </c>
    </row>
    <row r="238" spans="1:3" ht="14.25" customHeight="1" x14ac:dyDescent="0.35">
      <c r="A238" s="23">
        <v>30080</v>
      </c>
      <c r="B238" s="23" t="s">
        <v>123</v>
      </c>
      <c r="C238" s="23" t="s">
        <v>7</v>
      </c>
    </row>
    <row r="239" spans="1:3" ht="14.25" customHeight="1" x14ac:dyDescent="0.35">
      <c r="A239" s="24">
        <v>30081</v>
      </c>
      <c r="B239" s="24" t="s">
        <v>124</v>
      </c>
      <c r="C239" s="24" t="s">
        <v>7</v>
      </c>
    </row>
    <row r="240" spans="1:3" ht="14.25" customHeight="1" x14ac:dyDescent="0.35">
      <c r="A240" s="23">
        <v>30082</v>
      </c>
      <c r="B240" s="23" t="s">
        <v>125</v>
      </c>
      <c r="C240" s="23" t="s">
        <v>7</v>
      </c>
    </row>
    <row r="241" spans="1:3" ht="14.25" customHeight="1" x14ac:dyDescent="0.35">
      <c r="A241" s="24">
        <v>30084</v>
      </c>
      <c r="B241" s="24" t="s">
        <v>126</v>
      </c>
      <c r="C241" s="24" t="s">
        <v>7</v>
      </c>
    </row>
    <row r="242" spans="1:3" ht="14.25" customHeight="1" x14ac:dyDescent="0.35">
      <c r="A242" s="23">
        <v>30085</v>
      </c>
      <c r="B242" s="23" t="s">
        <v>127</v>
      </c>
      <c r="C242" s="23" t="s">
        <v>7</v>
      </c>
    </row>
    <row r="243" spans="1:3" ht="14.25" customHeight="1" x14ac:dyDescent="0.35">
      <c r="A243" s="24">
        <v>30086</v>
      </c>
      <c r="B243" s="24" t="s">
        <v>128</v>
      </c>
      <c r="C243" s="24" t="s">
        <v>7</v>
      </c>
    </row>
    <row r="244" spans="1:3" ht="14.25" customHeight="1" x14ac:dyDescent="0.35">
      <c r="A244" s="23">
        <v>30087</v>
      </c>
      <c r="B244" s="23" t="s">
        <v>129</v>
      </c>
      <c r="C244" s="23" t="s">
        <v>7</v>
      </c>
    </row>
    <row r="245" spans="1:3" ht="14.25" customHeight="1" x14ac:dyDescent="0.35">
      <c r="A245" s="24">
        <v>30088</v>
      </c>
      <c r="B245" s="24" t="s">
        <v>139</v>
      </c>
      <c r="C245" s="24" t="s">
        <v>7</v>
      </c>
    </row>
    <row r="246" spans="1:3" ht="14.25" customHeight="1" x14ac:dyDescent="0.35">
      <c r="A246" s="23">
        <v>30089</v>
      </c>
      <c r="B246" s="23" t="s">
        <v>140</v>
      </c>
      <c r="C246" s="23" t="s">
        <v>7</v>
      </c>
    </row>
    <row r="247" spans="1:3" ht="14.25" customHeight="1" x14ac:dyDescent="0.35">
      <c r="A247" s="24">
        <v>30090</v>
      </c>
      <c r="B247" s="24" t="s">
        <v>141</v>
      </c>
      <c r="C247" s="24" t="s">
        <v>7</v>
      </c>
    </row>
    <row r="248" spans="1:3" ht="14.25" customHeight="1" x14ac:dyDescent="0.35">
      <c r="A248" s="23">
        <v>30091</v>
      </c>
      <c r="B248" s="23" t="s">
        <v>230</v>
      </c>
      <c r="C248" s="23" t="s">
        <v>7</v>
      </c>
    </row>
    <row r="249" spans="1:3" ht="14.25" customHeight="1" x14ac:dyDescent="0.35">
      <c r="A249" s="24">
        <v>30092</v>
      </c>
      <c r="B249" s="24" t="s">
        <v>147</v>
      </c>
      <c r="C249" s="24" t="s">
        <v>7</v>
      </c>
    </row>
    <row r="250" spans="1:3" ht="14.25" customHeight="1" x14ac:dyDescent="0.35">
      <c r="A250" s="23">
        <v>30093</v>
      </c>
      <c r="B250" s="23" t="s">
        <v>148</v>
      </c>
      <c r="C250" s="23" t="s">
        <v>7</v>
      </c>
    </row>
    <row r="251" spans="1:3" ht="14.25" customHeight="1" x14ac:dyDescent="0.35">
      <c r="A251" s="24">
        <v>30094</v>
      </c>
      <c r="B251" s="24" t="s">
        <v>149</v>
      </c>
      <c r="C251" s="24" t="s">
        <v>7</v>
      </c>
    </row>
    <row r="252" spans="1:3" ht="14.25" customHeight="1" x14ac:dyDescent="0.35">
      <c r="A252" s="23">
        <v>30095</v>
      </c>
      <c r="B252" s="23" t="s">
        <v>150</v>
      </c>
      <c r="C252" s="23" t="s">
        <v>7</v>
      </c>
    </row>
    <row r="253" spans="1:3" ht="14.25" customHeight="1" x14ac:dyDescent="0.35">
      <c r="A253" s="24">
        <v>30096</v>
      </c>
      <c r="B253" s="24" t="s">
        <v>231</v>
      </c>
      <c r="C253" s="24" t="s">
        <v>7</v>
      </c>
    </row>
    <row r="254" spans="1:3" ht="14.25" customHeight="1" x14ac:dyDescent="0.35">
      <c r="A254" s="23">
        <v>30097</v>
      </c>
      <c r="B254" s="23" t="s">
        <v>183</v>
      </c>
      <c r="C254" s="23" t="s">
        <v>7</v>
      </c>
    </row>
    <row r="255" spans="1:3" ht="14.25" customHeight="1" x14ac:dyDescent="0.35">
      <c r="A255" s="24">
        <v>30098</v>
      </c>
      <c r="B255" s="24" t="s">
        <v>299</v>
      </c>
      <c r="C255" s="24" t="s">
        <v>7</v>
      </c>
    </row>
    <row r="256" spans="1:3" ht="14.25" customHeight="1" x14ac:dyDescent="0.35">
      <c r="A256" s="23">
        <v>30099</v>
      </c>
      <c r="B256" s="23" t="s">
        <v>163</v>
      </c>
      <c r="C256" s="23" t="s">
        <v>7</v>
      </c>
    </row>
    <row r="257" spans="1:3" ht="14.25" customHeight="1" x14ac:dyDescent="0.35">
      <c r="A257" s="24">
        <v>30100</v>
      </c>
      <c r="B257" s="24" t="s">
        <v>232</v>
      </c>
      <c r="C257" s="24" t="s">
        <v>7</v>
      </c>
    </row>
    <row r="258" spans="1:3" ht="14.25" customHeight="1" x14ac:dyDescent="0.35">
      <c r="A258" s="23">
        <v>30101</v>
      </c>
      <c r="B258" s="23" t="s">
        <v>191</v>
      </c>
      <c r="C258" s="23" t="s">
        <v>7</v>
      </c>
    </row>
    <row r="259" spans="1:3" ht="14.25" customHeight="1" x14ac:dyDescent="0.35">
      <c r="A259" s="24">
        <v>30102</v>
      </c>
      <c r="B259" s="24" t="s">
        <v>192</v>
      </c>
      <c r="C259" s="24" t="s">
        <v>7</v>
      </c>
    </row>
    <row r="260" spans="1:3" ht="14.25" customHeight="1" x14ac:dyDescent="0.35">
      <c r="A260" s="23">
        <v>30103</v>
      </c>
      <c r="B260" s="23" t="s">
        <v>233</v>
      </c>
      <c r="C260" s="23" t="s">
        <v>7</v>
      </c>
    </row>
    <row r="261" spans="1:3" ht="14.25" customHeight="1" x14ac:dyDescent="0.35">
      <c r="A261" s="24">
        <v>30104</v>
      </c>
      <c r="B261" s="24" t="s">
        <v>193</v>
      </c>
      <c r="C261" s="24" t="s">
        <v>7</v>
      </c>
    </row>
    <row r="262" spans="1:3" ht="14.25" customHeight="1" x14ac:dyDescent="0.35">
      <c r="A262" s="23">
        <v>30105</v>
      </c>
      <c r="B262" s="23" t="s">
        <v>234</v>
      </c>
      <c r="C262" s="23" t="s">
        <v>7</v>
      </c>
    </row>
    <row r="263" spans="1:3" ht="14.25" customHeight="1" x14ac:dyDescent="0.35">
      <c r="A263" s="24">
        <v>30106</v>
      </c>
      <c r="B263" s="24" t="s">
        <v>194</v>
      </c>
      <c r="C263" s="24" t="s">
        <v>7</v>
      </c>
    </row>
    <row r="264" spans="1:3" ht="14.25" customHeight="1" x14ac:dyDescent="0.35">
      <c r="A264" s="23">
        <v>30107</v>
      </c>
      <c r="B264" s="23" t="s">
        <v>182</v>
      </c>
      <c r="C264" s="23" t="s">
        <v>7</v>
      </c>
    </row>
    <row r="265" spans="1:3" ht="14.25" customHeight="1" x14ac:dyDescent="0.35">
      <c r="A265" s="24">
        <v>30108</v>
      </c>
      <c r="B265" s="24" t="s">
        <v>157</v>
      </c>
      <c r="C265" s="24" t="s">
        <v>7</v>
      </c>
    </row>
    <row r="266" spans="1:3" ht="14.25" customHeight="1" x14ac:dyDescent="0.35">
      <c r="A266" s="23">
        <v>30109</v>
      </c>
      <c r="B266" s="23" t="s">
        <v>161</v>
      </c>
      <c r="C266" s="23" t="s">
        <v>7</v>
      </c>
    </row>
    <row r="267" spans="1:3" ht="14.25" customHeight="1" x14ac:dyDescent="0.35">
      <c r="A267" s="24">
        <v>30110</v>
      </c>
      <c r="B267" s="24" t="s">
        <v>195</v>
      </c>
      <c r="C267" s="24" t="s">
        <v>7</v>
      </c>
    </row>
    <row r="268" spans="1:3" ht="14.25" customHeight="1" x14ac:dyDescent="0.35">
      <c r="A268" s="23">
        <v>30111</v>
      </c>
      <c r="B268" s="23" t="s">
        <v>235</v>
      </c>
      <c r="C268" s="23" t="s">
        <v>7</v>
      </c>
    </row>
    <row r="269" spans="1:3" ht="14.25" customHeight="1" x14ac:dyDescent="0.35">
      <c r="A269" s="24">
        <v>30112</v>
      </c>
      <c r="B269" s="24" t="s">
        <v>196</v>
      </c>
      <c r="C269" s="24" t="s">
        <v>7</v>
      </c>
    </row>
    <row r="270" spans="1:3" ht="14.25" customHeight="1" x14ac:dyDescent="0.35">
      <c r="A270" s="23">
        <v>30113</v>
      </c>
      <c r="B270" s="23" t="s">
        <v>197</v>
      </c>
      <c r="C270" s="23" t="s">
        <v>7</v>
      </c>
    </row>
    <row r="271" spans="1:3" ht="14.25" customHeight="1" x14ac:dyDescent="0.35">
      <c r="A271" s="24">
        <v>30114</v>
      </c>
      <c r="B271" s="24" t="s">
        <v>170</v>
      </c>
      <c r="C271" s="24" t="s">
        <v>7</v>
      </c>
    </row>
    <row r="272" spans="1:3" ht="14.25" customHeight="1" x14ac:dyDescent="0.35">
      <c r="A272" s="23">
        <v>30115</v>
      </c>
      <c r="B272" s="23" t="s">
        <v>167</v>
      </c>
      <c r="C272" s="23" t="s">
        <v>7</v>
      </c>
    </row>
    <row r="273" spans="1:3" ht="14.25" customHeight="1" x14ac:dyDescent="0.35">
      <c r="A273" s="24">
        <v>30116</v>
      </c>
      <c r="B273" s="24" t="s">
        <v>198</v>
      </c>
      <c r="C273" s="24" t="s">
        <v>7</v>
      </c>
    </row>
    <row r="274" spans="1:3" ht="14.25" customHeight="1" x14ac:dyDescent="0.35">
      <c r="A274" s="23">
        <v>30117</v>
      </c>
      <c r="B274" s="23" t="s">
        <v>236</v>
      </c>
      <c r="C274" s="23" t="s">
        <v>7</v>
      </c>
    </row>
    <row r="275" spans="1:3" ht="14.25" customHeight="1" x14ac:dyDescent="0.35">
      <c r="A275" s="24">
        <v>30118</v>
      </c>
      <c r="B275" s="24" t="s">
        <v>200</v>
      </c>
      <c r="C275" s="24" t="s">
        <v>7</v>
      </c>
    </row>
    <row r="276" spans="1:3" ht="14.25" customHeight="1" x14ac:dyDescent="0.35">
      <c r="A276" s="23">
        <v>30119</v>
      </c>
      <c r="B276" s="23" t="s">
        <v>201</v>
      </c>
      <c r="C276" s="23" t="s">
        <v>7</v>
      </c>
    </row>
    <row r="277" spans="1:3" ht="14.25" customHeight="1" x14ac:dyDescent="0.35">
      <c r="A277" s="24">
        <v>30120</v>
      </c>
      <c r="B277" s="24" t="s">
        <v>202</v>
      </c>
      <c r="C277" s="24" t="s">
        <v>7</v>
      </c>
    </row>
    <row r="278" spans="1:3" ht="14.25" customHeight="1" x14ac:dyDescent="0.35">
      <c r="A278" s="23">
        <v>30121</v>
      </c>
      <c r="B278" s="23" t="s">
        <v>237</v>
      </c>
      <c r="C278" s="23" t="s">
        <v>7</v>
      </c>
    </row>
    <row r="279" spans="1:3" ht="14.25" customHeight="1" x14ac:dyDescent="0.35">
      <c r="A279" s="24">
        <v>30122</v>
      </c>
      <c r="B279" s="24" t="s">
        <v>238</v>
      </c>
      <c r="C279" s="24" t="s">
        <v>7</v>
      </c>
    </row>
    <row r="280" spans="1:3" ht="14.25" customHeight="1" x14ac:dyDescent="0.35">
      <c r="A280" s="23">
        <v>30123</v>
      </c>
      <c r="B280" s="23" t="s">
        <v>203</v>
      </c>
      <c r="C280" s="23" t="s">
        <v>7</v>
      </c>
    </row>
    <row r="281" spans="1:3" ht="14.25" customHeight="1" x14ac:dyDescent="0.35">
      <c r="A281" s="24">
        <v>30124</v>
      </c>
      <c r="B281" s="24" t="s">
        <v>239</v>
      </c>
      <c r="C281" s="24" t="s">
        <v>7</v>
      </c>
    </row>
    <row r="282" spans="1:3" ht="14.25" customHeight="1" x14ac:dyDescent="0.35">
      <c r="A282" s="23">
        <v>30125</v>
      </c>
      <c r="B282" s="23" t="s">
        <v>204</v>
      </c>
      <c r="C282" s="23" t="s">
        <v>7</v>
      </c>
    </row>
    <row r="283" spans="1:3" ht="14.25" customHeight="1" x14ac:dyDescent="0.35">
      <c r="A283" s="24">
        <v>30126</v>
      </c>
      <c r="B283" s="24" t="s">
        <v>206</v>
      </c>
      <c r="C283" s="24" t="s">
        <v>7</v>
      </c>
    </row>
    <row r="284" spans="1:3" ht="14.25" customHeight="1" x14ac:dyDescent="0.35">
      <c r="A284" s="23">
        <v>30127</v>
      </c>
      <c r="B284" s="23" t="s">
        <v>159</v>
      </c>
      <c r="C284" s="23" t="s">
        <v>7</v>
      </c>
    </row>
    <row r="285" spans="1:3" ht="14.25" customHeight="1" x14ac:dyDescent="0.35">
      <c r="A285" s="24">
        <v>30128</v>
      </c>
      <c r="B285" s="24" t="s">
        <v>207</v>
      </c>
      <c r="C285" s="24" t="s">
        <v>7</v>
      </c>
    </row>
    <row r="286" spans="1:3" ht="14.25" customHeight="1" x14ac:dyDescent="0.35">
      <c r="A286" s="23">
        <v>30129</v>
      </c>
      <c r="B286" s="23" t="s">
        <v>173</v>
      </c>
      <c r="C286" s="23" t="s">
        <v>7</v>
      </c>
    </row>
    <row r="287" spans="1:3" ht="14.25" customHeight="1" x14ac:dyDescent="0.35">
      <c r="A287" s="24">
        <v>30130</v>
      </c>
      <c r="B287" s="24" t="s">
        <v>178</v>
      </c>
      <c r="C287" s="24" t="s">
        <v>7</v>
      </c>
    </row>
    <row r="288" spans="1:3" ht="14.25" customHeight="1" x14ac:dyDescent="0.35">
      <c r="A288" s="23">
        <v>30131</v>
      </c>
      <c r="B288" s="23" t="s">
        <v>208</v>
      </c>
      <c r="C288" s="23" t="s">
        <v>7</v>
      </c>
    </row>
    <row r="289" spans="1:3" ht="14.25" customHeight="1" x14ac:dyDescent="0.35">
      <c r="A289" s="24">
        <v>30132</v>
      </c>
      <c r="B289" s="24" t="s">
        <v>240</v>
      </c>
      <c r="C289" s="24" t="s">
        <v>7</v>
      </c>
    </row>
    <row r="290" spans="1:3" ht="14.25" customHeight="1" x14ac:dyDescent="0.35">
      <c r="A290" s="23">
        <v>30133</v>
      </c>
      <c r="B290" s="23" t="s">
        <v>244</v>
      </c>
      <c r="C290" s="23" t="s">
        <v>7</v>
      </c>
    </row>
    <row r="291" spans="1:3" ht="14.25" customHeight="1" x14ac:dyDescent="0.35">
      <c r="A291" s="24">
        <v>30134</v>
      </c>
      <c r="B291" s="24" t="s">
        <v>211</v>
      </c>
      <c r="C291" s="24" t="s">
        <v>7</v>
      </c>
    </row>
    <row r="292" spans="1:3" ht="14.25" customHeight="1" x14ac:dyDescent="0.35">
      <c r="A292" s="23">
        <v>30135</v>
      </c>
      <c r="B292" s="23" t="s">
        <v>174</v>
      </c>
      <c r="C292" s="23" t="s">
        <v>7</v>
      </c>
    </row>
    <row r="293" spans="1:3" ht="14.25" customHeight="1" x14ac:dyDescent="0.35">
      <c r="A293" s="24">
        <v>30136</v>
      </c>
      <c r="B293" s="24" t="s">
        <v>241</v>
      </c>
      <c r="C293" s="24" t="s">
        <v>7</v>
      </c>
    </row>
    <row r="294" spans="1:3" ht="14.25" customHeight="1" x14ac:dyDescent="0.35">
      <c r="A294" s="23">
        <v>30137</v>
      </c>
      <c r="B294" s="23" t="s">
        <v>213</v>
      </c>
      <c r="C294" s="23" t="s">
        <v>7</v>
      </c>
    </row>
    <row r="295" spans="1:3" ht="14.25" customHeight="1" x14ac:dyDescent="0.35">
      <c r="A295" s="24">
        <v>30138</v>
      </c>
      <c r="B295" s="24" t="s">
        <v>245</v>
      </c>
      <c r="C295" s="24" t="s">
        <v>7</v>
      </c>
    </row>
    <row r="296" spans="1:3" ht="14.25" customHeight="1" x14ac:dyDescent="0.35">
      <c r="A296" s="23">
        <v>30139</v>
      </c>
      <c r="B296" s="23" t="s">
        <v>250</v>
      </c>
      <c r="C296" s="23" t="s">
        <v>7</v>
      </c>
    </row>
    <row r="297" spans="1:3" ht="14.25" customHeight="1" x14ac:dyDescent="0.35">
      <c r="A297" s="24">
        <v>30140</v>
      </c>
      <c r="B297" s="24" t="s">
        <v>252</v>
      </c>
      <c r="C297" s="24" t="s">
        <v>7</v>
      </c>
    </row>
    <row r="298" spans="1:3" ht="14.25" customHeight="1" x14ac:dyDescent="0.35">
      <c r="A298" s="23">
        <v>30141</v>
      </c>
      <c r="B298" s="23" t="s">
        <v>254</v>
      </c>
      <c r="C298" s="23" t="s">
        <v>7</v>
      </c>
    </row>
    <row r="299" spans="1:3" ht="14.25" customHeight="1" x14ac:dyDescent="0.35">
      <c r="A299" s="24">
        <v>30142</v>
      </c>
      <c r="B299" s="24" t="s">
        <v>339</v>
      </c>
      <c r="C299" s="24" t="s">
        <v>7</v>
      </c>
    </row>
    <row r="300" spans="1:3" ht="14.25" customHeight="1" x14ac:dyDescent="0.35">
      <c r="A300" s="23">
        <v>30143</v>
      </c>
      <c r="B300" s="23" t="s">
        <v>268</v>
      </c>
      <c r="C300" s="23" t="s">
        <v>7</v>
      </c>
    </row>
    <row r="301" spans="1:3" ht="14.25" customHeight="1" x14ac:dyDescent="0.35">
      <c r="A301" s="24">
        <v>30144</v>
      </c>
      <c r="B301" s="24" t="s">
        <v>274</v>
      </c>
      <c r="C301" s="24" t="s">
        <v>7</v>
      </c>
    </row>
    <row r="302" spans="1:3" ht="14.25" customHeight="1" x14ac:dyDescent="0.35">
      <c r="A302" s="23">
        <v>30145</v>
      </c>
      <c r="B302" s="23" t="s">
        <v>257</v>
      </c>
      <c r="C302" s="23" t="s">
        <v>7</v>
      </c>
    </row>
    <row r="303" spans="1:3" ht="14.25" customHeight="1" x14ac:dyDescent="0.35">
      <c r="A303" s="24">
        <v>30146</v>
      </c>
      <c r="B303" s="24" t="s">
        <v>296</v>
      </c>
      <c r="C303" s="24" t="s">
        <v>7</v>
      </c>
    </row>
    <row r="304" spans="1:3" ht="14.25" customHeight="1" x14ac:dyDescent="0.35">
      <c r="A304" s="23">
        <v>30147</v>
      </c>
      <c r="B304" s="23" t="s">
        <v>260</v>
      </c>
      <c r="C304" s="23" t="s">
        <v>7</v>
      </c>
    </row>
    <row r="305" spans="1:3" ht="14.25" customHeight="1" x14ac:dyDescent="0.35">
      <c r="A305" s="24">
        <v>30148</v>
      </c>
      <c r="B305" s="24" t="s">
        <v>263</v>
      </c>
      <c r="C305" s="24" t="s">
        <v>7</v>
      </c>
    </row>
    <row r="306" spans="1:3" ht="14.25" customHeight="1" x14ac:dyDescent="0.35">
      <c r="A306" s="23">
        <v>30149</v>
      </c>
      <c r="B306" s="23" t="s">
        <v>266</v>
      </c>
      <c r="C306" s="23" t="s">
        <v>7</v>
      </c>
    </row>
    <row r="307" spans="1:3" ht="14.25" customHeight="1" x14ac:dyDescent="0.35">
      <c r="A307" s="24">
        <v>30150</v>
      </c>
      <c r="B307" s="24" t="s">
        <v>275</v>
      </c>
      <c r="C307" s="24" t="s">
        <v>7</v>
      </c>
    </row>
    <row r="308" spans="1:3" ht="14.25" customHeight="1" x14ac:dyDescent="0.35">
      <c r="A308" s="23">
        <v>30151</v>
      </c>
      <c r="B308" s="23" t="s">
        <v>276</v>
      </c>
      <c r="C308" s="23" t="s">
        <v>7</v>
      </c>
    </row>
    <row r="309" spans="1:3" ht="14.25" customHeight="1" x14ac:dyDescent="0.35">
      <c r="A309" s="24">
        <v>30152</v>
      </c>
      <c r="B309" s="24" t="s">
        <v>277</v>
      </c>
      <c r="C309" s="24" t="s">
        <v>7</v>
      </c>
    </row>
    <row r="310" spans="1:3" ht="14.25" customHeight="1" x14ac:dyDescent="0.35">
      <c r="A310" s="23">
        <v>30153</v>
      </c>
      <c r="B310" s="23" t="s">
        <v>269</v>
      </c>
      <c r="C310" s="23" t="s">
        <v>7</v>
      </c>
    </row>
    <row r="311" spans="1:3" ht="14.25" customHeight="1" x14ac:dyDescent="0.35">
      <c r="A311" s="24">
        <v>30154</v>
      </c>
      <c r="B311" s="24" t="s">
        <v>270</v>
      </c>
      <c r="C311" s="24" t="s">
        <v>7</v>
      </c>
    </row>
    <row r="312" spans="1:3" ht="14.25" customHeight="1" x14ac:dyDescent="0.35">
      <c r="A312" s="23">
        <v>30155</v>
      </c>
      <c r="B312" s="23" t="s">
        <v>278</v>
      </c>
      <c r="C312" s="23" t="s">
        <v>7</v>
      </c>
    </row>
    <row r="313" spans="1:3" ht="14.25" customHeight="1" x14ac:dyDescent="0.35">
      <c r="A313" s="24">
        <v>30156</v>
      </c>
      <c r="B313" s="24" t="s">
        <v>279</v>
      </c>
      <c r="C313" s="24" t="s">
        <v>7</v>
      </c>
    </row>
    <row r="314" spans="1:3" ht="14.25" customHeight="1" x14ac:dyDescent="0.35">
      <c r="A314" s="23">
        <v>30157</v>
      </c>
      <c r="B314" s="23" t="s">
        <v>280</v>
      </c>
      <c r="C314" s="23" t="s">
        <v>7</v>
      </c>
    </row>
    <row r="315" spans="1:3" ht="14.25" customHeight="1" x14ac:dyDescent="0.35">
      <c r="A315" s="24">
        <v>30158</v>
      </c>
      <c r="B315" s="24" t="s">
        <v>281</v>
      </c>
      <c r="C315" s="24" t="s">
        <v>7</v>
      </c>
    </row>
    <row r="316" spans="1:3" ht="14.25" customHeight="1" x14ac:dyDescent="0.35">
      <c r="A316" s="23">
        <v>30159</v>
      </c>
      <c r="B316" s="23" t="s">
        <v>284</v>
      </c>
      <c r="C316" s="23" t="s">
        <v>7</v>
      </c>
    </row>
    <row r="317" spans="1:3" ht="14.25" customHeight="1" x14ac:dyDescent="0.35">
      <c r="A317" s="24">
        <v>30160</v>
      </c>
      <c r="B317" s="24" t="s">
        <v>285</v>
      </c>
      <c r="C317" s="24" t="s">
        <v>7</v>
      </c>
    </row>
    <row r="318" spans="1:3" ht="14.25" customHeight="1" x14ac:dyDescent="0.35">
      <c r="A318" s="23">
        <v>30161</v>
      </c>
      <c r="B318" s="23" t="s">
        <v>288</v>
      </c>
      <c r="C318" s="23" t="s">
        <v>7</v>
      </c>
    </row>
    <row r="319" spans="1:3" ht="14.25" customHeight="1" x14ac:dyDescent="0.35">
      <c r="A319" s="24">
        <v>30162</v>
      </c>
      <c r="B319" s="24" t="s">
        <v>290</v>
      </c>
      <c r="C319" s="24" t="s">
        <v>7</v>
      </c>
    </row>
    <row r="320" spans="1:3" ht="14.25" customHeight="1" x14ac:dyDescent="0.35">
      <c r="A320" s="23">
        <v>30163</v>
      </c>
      <c r="B320" s="23" t="s">
        <v>291</v>
      </c>
      <c r="C320" s="23" t="s">
        <v>7</v>
      </c>
    </row>
    <row r="321" spans="1:3" ht="14.25" customHeight="1" x14ac:dyDescent="0.35">
      <c r="A321" s="24">
        <v>30164</v>
      </c>
      <c r="B321" s="24" t="s">
        <v>293</v>
      </c>
      <c r="C321" s="24" t="s">
        <v>7</v>
      </c>
    </row>
    <row r="322" spans="1:3" ht="14.25" customHeight="1" x14ac:dyDescent="0.35">
      <c r="A322" s="23">
        <v>30165</v>
      </c>
      <c r="B322" s="23" t="s">
        <v>297</v>
      </c>
      <c r="C322" s="23" t="s">
        <v>7</v>
      </c>
    </row>
    <row r="323" spans="1:3" ht="14.25" customHeight="1" x14ac:dyDescent="0.35">
      <c r="A323" s="24">
        <v>30166</v>
      </c>
      <c r="B323" s="24" t="s">
        <v>340</v>
      </c>
      <c r="C323" s="24" t="s">
        <v>7</v>
      </c>
    </row>
    <row r="324" spans="1:3" ht="14.25" customHeight="1" x14ac:dyDescent="0.35">
      <c r="A324" s="23">
        <v>30167</v>
      </c>
      <c r="B324" s="23" t="s">
        <v>298</v>
      </c>
      <c r="C324" s="23" t="s">
        <v>7</v>
      </c>
    </row>
    <row r="325" spans="1:3" ht="14.25" customHeight="1" x14ac:dyDescent="0.35">
      <c r="A325" s="24">
        <v>30168</v>
      </c>
      <c r="B325" s="24" t="s">
        <v>300</v>
      </c>
      <c r="C325" s="24" t="s">
        <v>7</v>
      </c>
    </row>
    <row r="326" spans="1:3" ht="14.25" customHeight="1" x14ac:dyDescent="0.35">
      <c r="A326" s="23">
        <v>30169</v>
      </c>
      <c r="B326" s="23" t="s">
        <v>305</v>
      </c>
      <c r="C326" s="23" t="s">
        <v>7</v>
      </c>
    </row>
    <row r="327" spans="1:3" ht="14.25" customHeight="1" x14ac:dyDescent="0.35">
      <c r="A327" s="24">
        <v>30170</v>
      </c>
      <c r="B327" s="24" t="s">
        <v>306</v>
      </c>
      <c r="C327" s="24" t="s">
        <v>7</v>
      </c>
    </row>
    <row r="328" spans="1:3" ht="14.25" customHeight="1" x14ac:dyDescent="0.35">
      <c r="A328" s="23">
        <v>30171</v>
      </c>
      <c r="B328" s="23" t="s">
        <v>309</v>
      </c>
      <c r="C328" s="23" t="s">
        <v>7</v>
      </c>
    </row>
    <row r="329" spans="1:3" ht="14.25" customHeight="1" x14ac:dyDescent="0.35">
      <c r="A329" s="24">
        <v>30172</v>
      </c>
      <c r="B329" s="24" t="s">
        <v>310</v>
      </c>
      <c r="C329" s="24" t="s">
        <v>7</v>
      </c>
    </row>
    <row r="330" spans="1:3" ht="14.25" customHeight="1" x14ac:dyDescent="0.35">
      <c r="A330" s="23">
        <v>30173</v>
      </c>
      <c r="B330" s="23" t="s">
        <v>312</v>
      </c>
      <c r="C330" s="23" t="s">
        <v>7</v>
      </c>
    </row>
    <row r="331" spans="1:3" ht="14.25" customHeight="1" x14ac:dyDescent="0.35">
      <c r="A331" s="24">
        <v>30174</v>
      </c>
      <c r="B331" s="24" t="s">
        <v>314</v>
      </c>
      <c r="C331" s="24" t="s">
        <v>7</v>
      </c>
    </row>
    <row r="332" spans="1:3" ht="14.25" customHeight="1" x14ac:dyDescent="0.35">
      <c r="A332" s="23">
        <v>30175</v>
      </c>
      <c r="B332" s="23" t="s">
        <v>315</v>
      </c>
      <c r="C332" s="23" t="s">
        <v>7</v>
      </c>
    </row>
    <row r="333" spans="1:3" ht="14.25" customHeight="1" x14ac:dyDescent="0.35">
      <c r="A333" s="24">
        <v>30176</v>
      </c>
      <c r="B333" s="24" t="s">
        <v>317</v>
      </c>
      <c r="C333" s="24" t="s">
        <v>7</v>
      </c>
    </row>
    <row r="334" spans="1:3" ht="14.25" customHeight="1" x14ac:dyDescent="0.35">
      <c r="A334" s="23">
        <v>30177</v>
      </c>
      <c r="B334" s="23" t="s">
        <v>316</v>
      </c>
      <c r="C334" s="23" t="s">
        <v>7</v>
      </c>
    </row>
    <row r="335" spans="1:3" ht="14.25" customHeight="1" x14ac:dyDescent="0.35">
      <c r="A335" s="24">
        <v>30178</v>
      </c>
      <c r="B335" s="24" t="s">
        <v>320</v>
      </c>
      <c r="C335" s="24" t="s">
        <v>7</v>
      </c>
    </row>
    <row r="336" spans="1:3" ht="14.25" customHeight="1" x14ac:dyDescent="0.35">
      <c r="A336" s="23">
        <v>30179</v>
      </c>
      <c r="B336" s="23" t="s">
        <v>321</v>
      </c>
      <c r="C336" s="23" t="s">
        <v>7</v>
      </c>
    </row>
    <row r="337" spans="1:3" ht="14.25" customHeight="1" x14ac:dyDescent="0.35">
      <c r="A337" s="24">
        <v>30180</v>
      </c>
      <c r="B337" s="24" t="s">
        <v>341</v>
      </c>
      <c r="C337" s="24" t="s">
        <v>7</v>
      </c>
    </row>
    <row r="338" spans="1:3" ht="14.25" customHeight="1" x14ac:dyDescent="0.35">
      <c r="A338" s="23">
        <v>30181</v>
      </c>
      <c r="B338" s="23" t="s">
        <v>404</v>
      </c>
      <c r="C338" s="23" t="s">
        <v>7</v>
      </c>
    </row>
    <row r="339" spans="1:3" ht="14.25" customHeight="1" x14ac:dyDescent="0.35">
      <c r="A339" s="24">
        <v>30182</v>
      </c>
      <c r="B339" s="24" t="s">
        <v>326</v>
      </c>
      <c r="C339" s="24" t="s">
        <v>7</v>
      </c>
    </row>
    <row r="340" spans="1:3" ht="14.25" customHeight="1" x14ac:dyDescent="0.35">
      <c r="A340" s="23">
        <v>30183</v>
      </c>
      <c r="B340" s="23" t="s">
        <v>327</v>
      </c>
      <c r="C340" s="23" t="s">
        <v>7</v>
      </c>
    </row>
    <row r="341" spans="1:3" ht="14.25" customHeight="1" x14ac:dyDescent="0.35">
      <c r="A341" s="24">
        <v>30184</v>
      </c>
      <c r="B341" s="24" t="s">
        <v>331</v>
      </c>
      <c r="C341" s="24" t="s">
        <v>7</v>
      </c>
    </row>
    <row r="342" spans="1:3" ht="14.25" customHeight="1" x14ac:dyDescent="0.35">
      <c r="A342" s="23">
        <v>30185</v>
      </c>
      <c r="B342" s="23" t="s">
        <v>342</v>
      </c>
      <c r="C342" s="23" t="s">
        <v>7</v>
      </c>
    </row>
    <row r="343" spans="1:3" ht="14.25" customHeight="1" x14ac:dyDescent="0.35">
      <c r="A343" s="24">
        <v>30186</v>
      </c>
      <c r="B343" s="24" t="s">
        <v>330</v>
      </c>
      <c r="C343" s="24" t="s">
        <v>7</v>
      </c>
    </row>
    <row r="344" spans="1:3" ht="14.25" customHeight="1" x14ac:dyDescent="0.35">
      <c r="A344" s="23">
        <v>30187</v>
      </c>
      <c r="B344" s="23" t="s">
        <v>332</v>
      </c>
      <c r="C344" s="23" t="s">
        <v>7</v>
      </c>
    </row>
    <row r="345" spans="1:3" ht="14.25" customHeight="1" x14ac:dyDescent="0.35">
      <c r="A345" s="24">
        <v>30188</v>
      </c>
      <c r="B345" s="24" t="s">
        <v>336</v>
      </c>
      <c r="C345" s="24" t="s">
        <v>7</v>
      </c>
    </row>
    <row r="346" spans="1:3" ht="14.25" customHeight="1" x14ac:dyDescent="0.35">
      <c r="A346" s="23">
        <v>30189</v>
      </c>
      <c r="B346" s="23" t="s">
        <v>350</v>
      </c>
      <c r="C346" s="23" t="s">
        <v>7</v>
      </c>
    </row>
    <row r="347" spans="1:3" ht="14.25" customHeight="1" x14ac:dyDescent="0.35">
      <c r="A347" s="24">
        <v>30190</v>
      </c>
      <c r="B347" s="24" t="s">
        <v>348</v>
      </c>
      <c r="C347" s="24" t="s">
        <v>7</v>
      </c>
    </row>
    <row r="348" spans="1:3" ht="14.25" customHeight="1" x14ac:dyDescent="0.35">
      <c r="A348" s="23">
        <v>30191</v>
      </c>
      <c r="B348" s="23" t="s">
        <v>349</v>
      </c>
      <c r="C348" s="23" t="s">
        <v>7</v>
      </c>
    </row>
    <row r="349" spans="1:3" ht="14.25" customHeight="1" x14ac:dyDescent="0.35">
      <c r="A349" s="24">
        <v>30192</v>
      </c>
      <c r="B349" s="24" t="s">
        <v>355</v>
      </c>
      <c r="C349" s="24" t="s">
        <v>7</v>
      </c>
    </row>
    <row r="350" spans="1:3" ht="14.25" customHeight="1" x14ac:dyDescent="0.35">
      <c r="A350" s="23">
        <v>30193</v>
      </c>
      <c r="B350" s="23" t="s">
        <v>405</v>
      </c>
      <c r="C350" s="23" t="s">
        <v>7</v>
      </c>
    </row>
    <row r="351" spans="1:3" ht="14.25" customHeight="1" x14ac:dyDescent="0.35">
      <c r="A351" s="24">
        <v>30194</v>
      </c>
      <c r="B351" s="24" t="s">
        <v>357</v>
      </c>
      <c r="C351" s="24" t="s">
        <v>7</v>
      </c>
    </row>
    <row r="352" spans="1:3" ht="14.25" customHeight="1" x14ac:dyDescent="0.35">
      <c r="A352" s="23">
        <v>30195</v>
      </c>
      <c r="B352" s="23" t="s">
        <v>359</v>
      </c>
      <c r="C352" s="23" t="s">
        <v>7</v>
      </c>
    </row>
    <row r="353" spans="1:3" ht="14.25" customHeight="1" x14ac:dyDescent="0.35">
      <c r="A353" s="24">
        <v>30196</v>
      </c>
      <c r="B353" s="24" t="s">
        <v>360</v>
      </c>
      <c r="C353" s="24" t="s">
        <v>7</v>
      </c>
    </row>
    <row r="354" spans="1:3" ht="14.25" customHeight="1" x14ac:dyDescent="0.35">
      <c r="A354" s="23">
        <v>30197</v>
      </c>
      <c r="B354" s="23" t="s">
        <v>362</v>
      </c>
      <c r="C354" s="23" t="s">
        <v>7</v>
      </c>
    </row>
    <row r="355" spans="1:3" ht="14.25" customHeight="1" x14ac:dyDescent="0.35">
      <c r="A355" s="24">
        <v>30198</v>
      </c>
      <c r="B355" s="24" t="s">
        <v>364</v>
      </c>
      <c r="C355" s="24" t="s">
        <v>7</v>
      </c>
    </row>
    <row r="356" spans="1:3" ht="14.25" customHeight="1" x14ac:dyDescent="0.35">
      <c r="A356" s="23">
        <v>30199</v>
      </c>
      <c r="B356" s="23" t="s">
        <v>382</v>
      </c>
      <c r="C356" s="23" t="s">
        <v>7</v>
      </c>
    </row>
    <row r="357" spans="1:3" ht="14.25" customHeight="1" x14ac:dyDescent="0.35">
      <c r="A357" s="24">
        <v>30200</v>
      </c>
      <c r="B357" s="24" t="s">
        <v>366</v>
      </c>
      <c r="C357" s="24" t="s">
        <v>7</v>
      </c>
    </row>
    <row r="358" spans="1:3" ht="14.25" customHeight="1" x14ac:dyDescent="0.35">
      <c r="A358" s="23">
        <v>30201</v>
      </c>
      <c r="B358" s="23" t="s">
        <v>367</v>
      </c>
      <c r="C358" s="23" t="s">
        <v>7</v>
      </c>
    </row>
    <row r="359" spans="1:3" ht="14.25" customHeight="1" x14ac:dyDescent="0.35">
      <c r="A359" s="24">
        <v>30202</v>
      </c>
      <c r="B359" s="24" t="s">
        <v>369</v>
      </c>
      <c r="C359" s="24" t="s">
        <v>7</v>
      </c>
    </row>
    <row r="360" spans="1:3" ht="14.25" customHeight="1" x14ac:dyDescent="0.35">
      <c r="A360" s="23">
        <v>30203</v>
      </c>
      <c r="B360" s="23" t="s">
        <v>373</v>
      </c>
      <c r="C360" s="23" t="s">
        <v>7</v>
      </c>
    </row>
    <row r="361" spans="1:3" ht="14.25" customHeight="1" x14ac:dyDescent="0.35">
      <c r="A361" s="24">
        <v>30204</v>
      </c>
      <c r="B361" s="24" t="s">
        <v>372</v>
      </c>
      <c r="C361" s="24" t="s">
        <v>7</v>
      </c>
    </row>
    <row r="362" spans="1:3" ht="14.25" customHeight="1" x14ac:dyDescent="0.35">
      <c r="A362" s="23">
        <v>30205</v>
      </c>
      <c r="B362" s="23" t="s">
        <v>371</v>
      </c>
      <c r="C362" s="23" t="s">
        <v>7</v>
      </c>
    </row>
    <row r="363" spans="1:3" ht="14.25" customHeight="1" x14ac:dyDescent="0.35">
      <c r="A363" s="24">
        <v>30206</v>
      </c>
      <c r="B363" s="24" t="s">
        <v>406</v>
      </c>
      <c r="C363" s="24" t="s">
        <v>7</v>
      </c>
    </row>
    <row r="364" spans="1:3" ht="14.25" customHeight="1" x14ac:dyDescent="0.35">
      <c r="A364" s="23">
        <v>30207</v>
      </c>
      <c r="B364" s="23" t="s">
        <v>378</v>
      </c>
      <c r="C364" s="23" t="s">
        <v>7</v>
      </c>
    </row>
    <row r="365" spans="1:3" ht="14.25" customHeight="1" x14ac:dyDescent="0.35">
      <c r="A365" s="24">
        <v>30208</v>
      </c>
      <c r="B365" s="24" t="s">
        <v>380</v>
      </c>
      <c r="C365" s="24" t="s">
        <v>7</v>
      </c>
    </row>
    <row r="366" spans="1:3" ht="14.25" customHeight="1" x14ac:dyDescent="0.35">
      <c r="A366" s="23">
        <v>30209</v>
      </c>
      <c r="B366" s="23" t="s">
        <v>385</v>
      </c>
      <c r="C366" s="23" t="s">
        <v>7</v>
      </c>
    </row>
    <row r="367" spans="1:3" ht="14.25" customHeight="1" x14ac:dyDescent="0.35">
      <c r="A367" s="24">
        <v>30210</v>
      </c>
      <c r="B367" s="24" t="s">
        <v>386</v>
      </c>
      <c r="C367" s="24" t="s">
        <v>7</v>
      </c>
    </row>
    <row r="368" spans="1:3" ht="14.25" customHeight="1" x14ac:dyDescent="0.35">
      <c r="A368" s="23">
        <v>30211</v>
      </c>
      <c r="B368" s="23" t="s">
        <v>389</v>
      </c>
      <c r="C368" s="23" t="s">
        <v>7</v>
      </c>
    </row>
    <row r="369" spans="1:3" ht="14.25" customHeight="1" x14ac:dyDescent="0.35">
      <c r="A369" s="24">
        <v>30222</v>
      </c>
      <c r="B369" s="24" t="s">
        <v>392</v>
      </c>
      <c r="C369" s="24" t="s">
        <v>7</v>
      </c>
    </row>
    <row r="370" spans="1:3" ht="14.25" customHeight="1" x14ac:dyDescent="0.35">
      <c r="A370" s="23">
        <v>30223</v>
      </c>
      <c r="B370" s="23" t="s">
        <v>394</v>
      </c>
      <c r="C370" s="23" t="s">
        <v>7</v>
      </c>
    </row>
    <row r="371" spans="1:3" ht="14.25" customHeight="1" x14ac:dyDescent="0.35">
      <c r="A371" s="24">
        <v>30224</v>
      </c>
      <c r="B371" s="24" t="s">
        <v>407</v>
      </c>
      <c r="C371" s="24" t="s">
        <v>7</v>
      </c>
    </row>
    <row r="372" spans="1:3" ht="14.25" customHeight="1" x14ac:dyDescent="0.35">
      <c r="A372" s="23">
        <v>30225</v>
      </c>
      <c r="B372" s="23" t="s">
        <v>398</v>
      </c>
      <c r="C372" s="23" t="s">
        <v>7</v>
      </c>
    </row>
    <row r="373" spans="1:3" ht="14.25" customHeight="1" x14ac:dyDescent="0.35">
      <c r="A373" s="24">
        <v>30226</v>
      </c>
      <c r="B373" s="24" t="s">
        <v>408</v>
      </c>
      <c r="C373" s="24" t="s">
        <v>7</v>
      </c>
    </row>
    <row r="374" spans="1:3" ht="14.25" customHeight="1" x14ac:dyDescent="0.35">
      <c r="A374" s="23">
        <v>30227</v>
      </c>
      <c r="B374" s="23" t="s">
        <v>410</v>
      </c>
      <c r="C374" s="23" t="s">
        <v>7</v>
      </c>
    </row>
    <row r="375" spans="1:3" ht="14.25" customHeight="1" x14ac:dyDescent="0.35">
      <c r="A375" s="24">
        <v>30228</v>
      </c>
      <c r="B375" s="24" t="s">
        <v>411</v>
      </c>
      <c r="C375" s="24" t="s">
        <v>7</v>
      </c>
    </row>
    <row r="376" spans="1:3" ht="14.25" customHeight="1" x14ac:dyDescent="0.35">
      <c r="A376" s="23">
        <v>30229</v>
      </c>
      <c r="B376" s="23" t="s">
        <v>414</v>
      </c>
      <c r="C376" s="23" t="s">
        <v>7</v>
      </c>
    </row>
    <row r="377" spans="1:3" ht="14.25" customHeight="1" x14ac:dyDescent="0.35">
      <c r="A377" s="24">
        <v>30230</v>
      </c>
      <c r="B377" s="24" t="s">
        <v>419</v>
      </c>
      <c r="C377" s="24" t="s">
        <v>7</v>
      </c>
    </row>
    <row r="378" spans="1:3" ht="14.25" customHeight="1" x14ac:dyDescent="0.35">
      <c r="A378" s="23">
        <v>30231</v>
      </c>
      <c r="B378" s="23" t="s">
        <v>420</v>
      </c>
      <c r="C378" s="23" t="s">
        <v>7</v>
      </c>
    </row>
    <row r="379" spans="1:3" ht="14.25" customHeight="1" x14ac:dyDescent="0.35">
      <c r="A379" s="24">
        <v>30232</v>
      </c>
      <c r="B379" s="24" t="s">
        <v>416</v>
      </c>
      <c r="C379" s="24" t="s">
        <v>7</v>
      </c>
    </row>
    <row r="380" spans="1:3" ht="14.25" customHeight="1" x14ac:dyDescent="0.35">
      <c r="A380" s="23">
        <v>30233</v>
      </c>
      <c r="B380" s="23" t="s">
        <v>417</v>
      </c>
      <c r="C380" s="23" t="s">
        <v>7</v>
      </c>
    </row>
    <row r="381" spans="1:3" ht="14.25" customHeight="1" x14ac:dyDescent="0.35">
      <c r="A381" s="24">
        <v>30234</v>
      </c>
      <c r="B381" s="24" t="s">
        <v>421</v>
      </c>
      <c r="C381" s="24" t="s">
        <v>7</v>
      </c>
    </row>
    <row r="382" spans="1:3" ht="14.25" customHeight="1" x14ac:dyDescent="0.35">
      <c r="A382" s="23">
        <v>30235</v>
      </c>
      <c r="B382" s="23" t="s">
        <v>418</v>
      </c>
      <c r="C382" s="23" t="s">
        <v>7</v>
      </c>
    </row>
    <row r="383" spans="1:3" ht="14.25" customHeight="1" x14ac:dyDescent="0.35">
      <c r="A383" s="24">
        <v>30236</v>
      </c>
      <c r="B383" s="24" t="s">
        <v>422</v>
      </c>
      <c r="C383" s="24" t="s">
        <v>7</v>
      </c>
    </row>
    <row r="384" spans="1:3" ht="14.25" customHeight="1" x14ac:dyDescent="0.35">
      <c r="A384" s="23">
        <v>50000</v>
      </c>
      <c r="B384" s="23" t="s">
        <v>313</v>
      </c>
      <c r="C384" s="23" t="s">
        <v>7</v>
      </c>
    </row>
    <row r="385" spans="1:3" ht="14.25" customHeight="1" x14ac:dyDescent="0.35">
      <c r="A385" s="23">
        <v>50002</v>
      </c>
      <c r="B385" s="23" t="s">
        <v>343</v>
      </c>
      <c r="C385" s="23" t="s">
        <v>7</v>
      </c>
    </row>
    <row r="386" spans="1:3" ht="14.25" customHeight="1" x14ac:dyDescent="0.35">
      <c r="A386" s="24">
        <v>50003</v>
      </c>
      <c r="B386" s="24" t="s">
        <v>344</v>
      </c>
      <c r="C386" s="24" t="s">
        <v>7</v>
      </c>
    </row>
    <row r="387" spans="1:3" ht="14.25" customHeight="1" x14ac:dyDescent="0.35">
      <c r="A387" s="24">
        <v>50005</v>
      </c>
      <c r="B387" s="24" t="s">
        <v>145</v>
      </c>
      <c r="C387" s="24" t="s">
        <v>7</v>
      </c>
    </row>
    <row r="388" spans="1:3" ht="14.25" customHeight="1" x14ac:dyDescent="0.35">
      <c r="A388" s="23">
        <v>50006</v>
      </c>
      <c r="B388" s="23" t="s">
        <v>164</v>
      </c>
      <c r="C388" s="23" t="s">
        <v>7</v>
      </c>
    </row>
    <row r="389" spans="1:3" ht="14.25" customHeight="1" x14ac:dyDescent="0.35">
      <c r="A389" s="23">
        <v>50008</v>
      </c>
      <c r="B389" s="23" t="s">
        <v>143</v>
      </c>
      <c r="C389" s="23" t="s">
        <v>7</v>
      </c>
    </row>
    <row r="390" spans="1:3" ht="14.25" customHeight="1" x14ac:dyDescent="0.35">
      <c r="A390" s="23">
        <v>50010</v>
      </c>
      <c r="B390" s="23" t="s">
        <v>345</v>
      </c>
      <c r="C390" s="23" t="s">
        <v>7</v>
      </c>
    </row>
    <row r="391" spans="1:3" ht="14.25" customHeight="1" x14ac:dyDescent="0.35">
      <c r="A391" s="24">
        <v>50011</v>
      </c>
      <c r="B391" s="24" t="s">
        <v>144</v>
      </c>
      <c r="C391" s="24" t="s">
        <v>7</v>
      </c>
    </row>
    <row r="392" spans="1:3" ht="14.25" customHeight="1" x14ac:dyDescent="0.35">
      <c r="A392" s="23">
        <v>50012</v>
      </c>
      <c r="B392" s="23" t="s">
        <v>346</v>
      </c>
      <c r="C392" s="23" t="s">
        <v>7</v>
      </c>
    </row>
    <row r="393" spans="1:3" ht="14.25" customHeight="1" x14ac:dyDescent="0.35">
      <c r="A393" s="24">
        <v>50013</v>
      </c>
      <c r="B393" s="24" t="s">
        <v>347</v>
      </c>
      <c r="C393" s="24" t="s">
        <v>7</v>
      </c>
    </row>
    <row r="394" spans="1:3" ht="14.25" customHeight="1" x14ac:dyDescent="0.35">
      <c r="A394" s="23">
        <v>50014</v>
      </c>
      <c r="B394" s="23" t="s">
        <v>242</v>
      </c>
      <c r="C394" s="23" t="s">
        <v>7</v>
      </c>
    </row>
    <row r="395" spans="1:3" ht="14.25" customHeight="1" x14ac:dyDescent="0.35">
      <c r="A395" s="23">
        <v>50016</v>
      </c>
      <c r="B395" s="23" t="s">
        <v>156</v>
      </c>
      <c r="C395" s="23" t="s">
        <v>7</v>
      </c>
    </row>
    <row r="396" spans="1:3" ht="14.25" customHeight="1" x14ac:dyDescent="0.35">
      <c r="A396" s="23">
        <v>50024</v>
      </c>
      <c r="B396" s="23" t="s">
        <v>307</v>
      </c>
      <c r="C396" s="23" t="s">
        <v>7</v>
      </c>
    </row>
    <row r="397" spans="1:3" ht="14.25" customHeight="1" x14ac:dyDescent="0.35">
      <c r="A397" s="23">
        <v>50034</v>
      </c>
      <c r="B397" s="23" t="s">
        <v>375</v>
      </c>
      <c r="C397" s="23" t="s">
        <v>7</v>
      </c>
    </row>
    <row r="398" spans="1:3" ht="14.25" customHeight="1" x14ac:dyDescent="0.35">
      <c r="A398" s="23">
        <v>79010</v>
      </c>
      <c r="B398" s="23" t="s">
        <v>171</v>
      </c>
      <c r="C398" s="23" t="s">
        <v>7</v>
      </c>
    </row>
    <row r="399" spans="1:3" ht="14.25" customHeight="1" x14ac:dyDescent="0.35">
      <c r="A399" s="23">
        <v>79045</v>
      </c>
      <c r="B399" s="23" t="s">
        <v>130</v>
      </c>
      <c r="C399" s="23" t="s">
        <v>7</v>
      </c>
    </row>
    <row r="400" spans="1:3" ht="14.25" customHeight="1" x14ac:dyDescent="0.35">
      <c r="A400" s="23">
        <v>79055</v>
      </c>
      <c r="B400" s="23" t="s">
        <v>286</v>
      </c>
      <c r="C400" s="23" t="s">
        <v>7</v>
      </c>
    </row>
    <row r="401" spans="1:3" ht="14.25" customHeight="1" x14ac:dyDescent="0.35">
      <c r="A401" s="24">
        <v>79120</v>
      </c>
      <c r="B401" s="24" t="s">
        <v>190</v>
      </c>
      <c r="C401" s="24" t="s">
        <v>7</v>
      </c>
    </row>
    <row r="402" spans="1:3" ht="14.25" customHeight="1" x14ac:dyDescent="0.35"/>
    <row r="403" spans="1:3" ht="14.25" customHeight="1" x14ac:dyDescent="0.35"/>
    <row r="404" spans="1:3" ht="14.25" customHeight="1" x14ac:dyDescent="0.35"/>
    <row r="405" spans="1:3" ht="14.25" customHeight="1" x14ac:dyDescent="0.35"/>
    <row r="406" spans="1:3" ht="14.25" customHeight="1" x14ac:dyDescent="0.35"/>
    <row r="407" spans="1:3" ht="14.25" customHeight="1" x14ac:dyDescent="0.35"/>
    <row r="408" spans="1:3" ht="14.25" customHeight="1" x14ac:dyDescent="0.35"/>
    <row r="409" spans="1:3" ht="14.25" customHeight="1" x14ac:dyDescent="0.35"/>
    <row r="410" spans="1:3" ht="14.25" customHeight="1" x14ac:dyDescent="0.35"/>
    <row r="411" spans="1:3" ht="14.25" customHeight="1" x14ac:dyDescent="0.35"/>
    <row r="412" spans="1:3" ht="14.25" customHeight="1" x14ac:dyDescent="0.35"/>
    <row r="413" spans="1:3" ht="14.25" customHeight="1" x14ac:dyDescent="0.35"/>
    <row r="414" spans="1:3" ht="14.25" customHeight="1" x14ac:dyDescent="0.35"/>
    <row r="415" spans="1:3" ht="14.25" customHeight="1" x14ac:dyDescent="0.35"/>
    <row r="416" spans="1:3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7"/>
  <sheetViews>
    <sheetView rightToLeft="1" zoomScaleNormal="100" workbookViewId="0">
      <selection activeCell="D10" sqref="D10"/>
    </sheetView>
  </sheetViews>
  <sheetFormatPr defaultRowHeight="14.5" x14ac:dyDescent="0.35"/>
  <cols>
    <col min="1" max="1" width="9.6328125" bestFit="1" customWidth="1"/>
    <col min="2" max="2" width="9.453125" style="1" bestFit="1" customWidth="1"/>
    <col min="3" max="3" width="13.08984375" style="1" bestFit="1" customWidth="1"/>
    <col min="4" max="4" width="8.36328125" style="1" bestFit="1" customWidth="1"/>
    <col min="5" max="5" width="9.453125" style="1" bestFit="1" customWidth="1"/>
  </cols>
  <sheetData>
    <row r="1" spans="1:5" x14ac:dyDescent="0.35">
      <c r="A1" s="25" t="s">
        <v>155</v>
      </c>
      <c r="B1" s="30" t="s">
        <v>0</v>
      </c>
      <c r="C1" s="30" t="s">
        <v>491</v>
      </c>
      <c r="D1" s="30" t="s">
        <v>1</v>
      </c>
      <c r="E1" s="30" t="s">
        <v>2</v>
      </c>
    </row>
    <row r="2" spans="1:5" x14ac:dyDescent="0.35">
      <c r="A2" s="23">
        <v>30127</v>
      </c>
      <c r="B2" s="31">
        <v>14575</v>
      </c>
      <c r="C2" s="31">
        <v>0</v>
      </c>
      <c r="D2" s="31">
        <v>-53327</v>
      </c>
      <c r="E2" s="31">
        <v>-38752</v>
      </c>
    </row>
    <row r="3" spans="1:5" x14ac:dyDescent="0.35">
      <c r="A3" s="24">
        <v>30162</v>
      </c>
      <c r="B3" s="32">
        <v>4422</v>
      </c>
      <c r="C3" s="32">
        <v>0</v>
      </c>
      <c r="D3" s="32">
        <v>-23378</v>
      </c>
      <c r="E3" s="32">
        <v>-18956</v>
      </c>
    </row>
    <row r="4" spans="1:5" x14ac:dyDescent="0.35">
      <c r="A4" s="23">
        <v>10003</v>
      </c>
      <c r="B4" s="31">
        <v>4095</v>
      </c>
      <c r="C4" s="31">
        <v>0</v>
      </c>
      <c r="D4" s="31">
        <v>-20510</v>
      </c>
      <c r="E4" s="31">
        <v>-16415</v>
      </c>
    </row>
    <row r="5" spans="1:5" x14ac:dyDescent="0.35">
      <c r="A5" s="24">
        <v>30009</v>
      </c>
      <c r="B5" s="32">
        <v>8520</v>
      </c>
      <c r="C5" s="32">
        <v>0</v>
      </c>
      <c r="D5" s="32">
        <v>-23417</v>
      </c>
      <c r="E5" s="32">
        <v>-14897</v>
      </c>
    </row>
    <row r="6" spans="1:5" x14ac:dyDescent="0.35">
      <c r="A6" s="23">
        <v>30004</v>
      </c>
      <c r="B6" s="31">
        <v>18305</v>
      </c>
      <c r="C6" s="31">
        <v>0</v>
      </c>
      <c r="D6" s="31">
        <v>-30626</v>
      </c>
      <c r="E6" s="31">
        <v>-12321</v>
      </c>
    </row>
    <row r="7" spans="1:5" x14ac:dyDescent="0.35">
      <c r="A7" s="24">
        <v>10026</v>
      </c>
      <c r="B7" s="32">
        <v>8729</v>
      </c>
      <c r="C7" s="32">
        <v>0</v>
      </c>
      <c r="D7" s="32">
        <v>-17002</v>
      </c>
      <c r="E7" s="32">
        <v>-8273</v>
      </c>
    </row>
    <row r="8" spans="1:5" x14ac:dyDescent="0.35">
      <c r="A8" s="23">
        <v>50006</v>
      </c>
      <c r="B8" s="31">
        <v>0</v>
      </c>
      <c r="C8" s="31">
        <v>0</v>
      </c>
      <c r="D8" s="31">
        <v>-7581</v>
      </c>
      <c r="E8" s="31">
        <v>-7581</v>
      </c>
    </row>
    <row r="9" spans="1:5" x14ac:dyDescent="0.35">
      <c r="A9" s="24">
        <v>10015</v>
      </c>
      <c r="B9" s="32">
        <v>5500</v>
      </c>
      <c r="C9" s="32">
        <v>0</v>
      </c>
      <c r="D9" s="32">
        <v>-9791</v>
      </c>
      <c r="E9" s="32">
        <v>-4291</v>
      </c>
    </row>
    <row r="10" spans="1:5" x14ac:dyDescent="0.35">
      <c r="A10" s="23">
        <v>30017</v>
      </c>
      <c r="B10" s="31">
        <v>2622</v>
      </c>
      <c r="C10" s="31">
        <v>0</v>
      </c>
      <c r="D10" s="31">
        <v>-6639</v>
      </c>
      <c r="E10" s="31">
        <v>-4017</v>
      </c>
    </row>
    <row r="11" spans="1:5" x14ac:dyDescent="0.35">
      <c r="A11" s="24">
        <v>10027</v>
      </c>
      <c r="B11" s="32">
        <v>77</v>
      </c>
      <c r="C11" s="32">
        <v>0</v>
      </c>
      <c r="D11" s="32">
        <v>-4070</v>
      </c>
      <c r="E11" s="32">
        <v>-3993</v>
      </c>
    </row>
    <row r="12" spans="1:5" x14ac:dyDescent="0.35">
      <c r="A12" s="23">
        <v>10055</v>
      </c>
      <c r="B12" s="31">
        <v>4734</v>
      </c>
      <c r="C12" s="31">
        <v>0</v>
      </c>
      <c r="D12" s="31">
        <v>-8351</v>
      </c>
      <c r="E12" s="31">
        <v>-3617</v>
      </c>
    </row>
    <row r="13" spans="1:5" x14ac:dyDescent="0.35">
      <c r="A13" s="24">
        <v>10070</v>
      </c>
      <c r="B13" s="32">
        <v>2018</v>
      </c>
      <c r="C13" s="32">
        <v>0</v>
      </c>
      <c r="D13" s="32">
        <v>-4713</v>
      </c>
      <c r="E13" s="32">
        <v>-2695</v>
      </c>
    </row>
    <row r="14" spans="1:5" x14ac:dyDescent="0.35">
      <c r="A14" s="23">
        <v>30224</v>
      </c>
      <c r="B14" s="31">
        <v>0</v>
      </c>
      <c r="C14" s="31">
        <v>0</v>
      </c>
      <c r="D14" s="31">
        <v>-2060</v>
      </c>
      <c r="E14" s="31">
        <v>-2060</v>
      </c>
    </row>
    <row r="15" spans="1:5" x14ac:dyDescent="0.35">
      <c r="A15" s="24">
        <v>30006</v>
      </c>
      <c r="B15" s="32">
        <v>0</v>
      </c>
      <c r="C15" s="32">
        <v>0</v>
      </c>
      <c r="D15" s="32">
        <v>-1799</v>
      </c>
      <c r="E15" s="32">
        <v>-1799</v>
      </c>
    </row>
    <row r="16" spans="1:5" x14ac:dyDescent="0.35">
      <c r="A16" s="23">
        <v>30124</v>
      </c>
      <c r="B16" s="31">
        <v>1381</v>
      </c>
      <c r="C16" s="31">
        <v>0</v>
      </c>
      <c r="D16" s="31">
        <v>-2959</v>
      </c>
      <c r="E16" s="31">
        <v>-1578</v>
      </c>
    </row>
    <row r="17" spans="1:5" x14ac:dyDescent="0.35">
      <c r="A17" s="24">
        <v>30018</v>
      </c>
      <c r="B17" s="32">
        <v>2182</v>
      </c>
      <c r="C17" s="32">
        <v>0</v>
      </c>
      <c r="D17" s="32">
        <v>-3406</v>
      </c>
      <c r="E17" s="32">
        <v>-1224</v>
      </c>
    </row>
    <row r="18" spans="1:5" x14ac:dyDescent="0.35">
      <c r="A18" s="23">
        <v>10048</v>
      </c>
      <c r="B18" s="31">
        <v>956</v>
      </c>
      <c r="C18" s="31">
        <v>0</v>
      </c>
      <c r="D18" s="31">
        <v>-1898</v>
      </c>
      <c r="E18" s="31">
        <v>-942</v>
      </c>
    </row>
    <row r="19" spans="1:5" x14ac:dyDescent="0.35">
      <c r="A19" s="24">
        <v>30190</v>
      </c>
      <c r="B19" s="32">
        <v>2163</v>
      </c>
      <c r="C19" s="32">
        <v>0</v>
      </c>
      <c r="D19" s="32">
        <v>-3004</v>
      </c>
      <c r="E19" s="32">
        <v>-841</v>
      </c>
    </row>
    <row r="20" spans="1:5" x14ac:dyDescent="0.35">
      <c r="A20" s="23">
        <v>30047</v>
      </c>
      <c r="B20" s="31">
        <v>0</v>
      </c>
      <c r="C20" s="31">
        <v>0</v>
      </c>
      <c r="D20" s="31">
        <v>-630</v>
      </c>
      <c r="E20" s="31">
        <v>-630</v>
      </c>
    </row>
    <row r="21" spans="1:5" x14ac:dyDescent="0.35">
      <c r="A21" s="24">
        <v>10008</v>
      </c>
      <c r="B21" s="32">
        <v>0</v>
      </c>
      <c r="C21" s="32">
        <v>0</v>
      </c>
      <c r="D21" s="32">
        <v>-578</v>
      </c>
      <c r="E21" s="32">
        <v>-578</v>
      </c>
    </row>
    <row r="22" spans="1:5" x14ac:dyDescent="0.35">
      <c r="A22" s="23">
        <v>30255</v>
      </c>
      <c r="B22" s="31">
        <v>6313</v>
      </c>
      <c r="C22" s="31">
        <v>0</v>
      </c>
      <c r="D22" s="31">
        <v>-6807</v>
      </c>
      <c r="E22" s="31">
        <v>-494</v>
      </c>
    </row>
    <row r="23" spans="1:5" x14ac:dyDescent="0.35">
      <c r="A23" s="24">
        <v>10028</v>
      </c>
      <c r="B23" s="32">
        <v>0</v>
      </c>
      <c r="C23" s="32">
        <v>0</v>
      </c>
      <c r="D23" s="32">
        <v>-398</v>
      </c>
      <c r="E23" s="32">
        <v>-398</v>
      </c>
    </row>
    <row r="24" spans="1:5" x14ac:dyDescent="0.35">
      <c r="A24" s="23">
        <v>30095</v>
      </c>
      <c r="B24" s="31">
        <v>1334</v>
      </c>
      <c r="C24" s="31">
        <v>0</v>
      </c>
      <c r="D24" s="31">
        <v>-1660</v>
      </c>
      <c r="E24" s="31">
        <v>-326</v>
      </c>
    </row>
    <row r="25" spans="1:5" x14ac:dyDescent="0.35">
      <c r="A25" s="24">
        <v>30081</v>
      </c>
      <c r="B25" s="32">
        <v>0</v>
      </c>
      <c r="C25" s="32">
        <v>0</v>
      </c>
      <c r="D25" s="32">
        <v>-319</v>
      </c>
      <c r="E25" s="32">
        <v>-319</v>
      </c>
    </row>
    <row r="26" spans="1:5" x14ac:dyDescent="0.35">
      <c r="A26" s="23">
        <v>10092</v>
      </c>
      <c r="B26" s="31">
        <v>1004</v>
      </c>
      <c r="C26" s="31">
        <v>0</v>
      </c>
      <c r="D26" s="31">
        <v>-1313</v>
      </c>
      <c r="E26" s="31">
        <v>-309</v>
      </c>
    </row>
    <row r="27" spans="1:5" x14ac:dyDescent="0.35">
      <c r="A27" s="24">
        <v>10020</v>
      </c>
      <c r="B27" s="32">
        <v>0</v>
      </c>
      <c r="C27" s="32">
        <v>0</v>
      </c>
      <c r="D27" s="32">
        <v>-301</v>
      </c>
      <c r="E27" s="32">
        <v>-301</v>
      </c>
    </row>
    <row r="28" spans="1:5" x14ac:dyDescent="0.35">
      <c r="A28" s="23">
        <v>10029</v>
      </c>
      <c r="B28" s="31">
        <v>288</v>
      </c>
      <c r="C28" s="31">
        <v>0</v>
      </c>
      <c r="D28" s="31">
        <v>-575</v>
      </c>
      <c r="E28" s="31">
        <v>-287</v>
      </c>
    </row>
    <row r="29" spans="1:5" x14ac:dyDescent="0.35">
      <c r="A29" s="24">
        <v>10123</v>
      </c>
      <c r="B29" s="32">
        <v>0</v>
      </c>
      <c r="C29" s="32">
        <v>0</v>
      </c>
      <c r="D29" s="32">
        <v>-252</v>
      </c>
      <c r="E29" s="32">
        <v>-252</v>
      </c>
    </row>
    <row r="30" spans="1:5" x14ac:dyDescent="0.35">
      <c r="A30" s="23">
        <v>10030</v>
      </c>
      <c r="B30" s="31">
        <v>0</v>
      </c>
      <c r="C30" s="31">
        <v>0</v>
      </c>
      <c r="D30" s="31">
        <v>-222</v>
      </c>
      <c r="E30" s="31">
        <v>-222</v>
      </c>
    </row>
    <row r="31" spans="1:5" x14ac:dyDescent="0.35">
      <c r="A31" s="24">
        <v>30066</v>
      </c>
      <c r="B31" s="32">
        <v>1504</v>
      </c>
      <c r="C31" s="32">
        <v>0</v>
      </c>
      <c r="D31" s="32">
        <v>-1695</v>
      </c>
      <c r="E31" s="32">
        <v>-191</v>
      </c>
    </row>
    <row r="32" spans="1:5" x14ac:dyDescent="0.35">
      <c r="A32" s="23">
        <v>30056</v>
      </c>
      <c r="B32" s="31">
        <v>0</v>
      </c>
      <c r="C32" s="31">
        <v>0</v>
      </c>
      <c r="D32" s="31">
        <v>-187</v>
      </c>
      <c r="E32" s="31">
        <v>-187</v>
      </c>
    </row>
    <row r="33" spans="1:5" x14ac:dyDescent="0.35">
      <c r="A33" s="24">
        <v>30027</v>
      </c>
      <c r="B33" s="32">
        <v>0</v>
      </c>
      <c r="C33" s="32">
        <v>0</v>
      </c>
      <c r="D33" s="32">
        <v>-181</v>
      </c>
      <c r="E33" s="32">
        <v>-181</v>
      </c>
    </row>
    <row r="34" spans="1:5" x14ac:dyDescent="0.35">
      <c r="A34" s="23">
        <v>30025</v>
      </c>
      <c r="B34" s="31">
        <v>0</v>
      </c>
      <c r="C34" s="31">
        <v>0</v>
      </c>
      <c r="D34" s="31">
        <v>-165</v>
      </c>
      <c r="E34" s="31">
        <v>-165</v>
      </c>
    </row>
    <row r="35" spans="1:5" x14ac:dyDescent="0.35">
      <c r="A35" s="24">
        <v>79010</v>
      </c>
      <c r="B35" s="32">
        <v>0</v>
      </c>
      <c r="C35" s="32">
        <v>0</v>
      </c>
      <c r="D35" s="32">
        <v>-110</v>
      </c>
      <c r="E35" s="32">
        <v>-110</v>
      </c>
    </row>
    <row r="36" spans="1:5" x14ac:dyDescent="0.35">
      <c r="A36" s="23">
        <v>10093</v>
      </c>
      <c r="B36" s="31">
        <v>0</v>
      </c>
      <c r="C36" s="31">
        <v>0</v>
      </c>
      <c r="D36" s="31">
        <v>-100</v>
      </c>
      <c r="E36" s="31">
        <v>-100</v>
      </c>
    </row>
    <row r="37" spans="1:5" x14ac:dyDescent="0.35">
      <c r="A37" s="24">
        <v>30079</v>
      </c>
      <c r="B37" s="32">
        <v>0</v>
      </c>
      <c r="C37" s="32">
        <v>0</v>
      </c>
      <c r="D37" s="32">
        <v>-85</v>
      </c>
      <c r="E37" s="32">
        <v>-85</v>
      </c>
    </row>
    <row r="38" spans="1:5" x14ac:dyDescent="0.35">
      <c r="A38" s="23">
        <v>30194</v>
      </c>
      <c r="B38" s="31">
        <v>446</v>
      </c>
      <c r="C38" s="31">
        <v>0</v>
      </c>
      <c r="D38" s="31">
        <v>-530</v>
      </c>
      <c r="E38" s="31">
        <v>-84</v>
      </c>
    </row>
    <row r="39" spans="1:5" x14ac:dyDescent="0.35">
      <c r="A39" s="24">
        <v>30097</v>
      </c>
      <c r="B39" s="32">
        <v>0</v>
      </c>
      <c r="C39" s="32">
        <v>0</v>
      </c>
      <c r="D39" s="32">
        <v>-82</v>
      </c>
      <c r="E39" s="32">
        <v>-82</v>
      </c>
    </row>
    <row r="40" spans="1:5" x14ac:dyDescent="0.35">
      <c r="A40" s="23">
        <v>30005</v>
      </c>
      <c r="B40" s="31">
        <v>0</v>
      </c>
      <c r="C40" s="31">
        <v>0</v>
      </c>
      <c r="D40" s="31">
        <v>-79</v>
      </c>
      <c r="E40" s="31">
        <v>-79</v>
      </c>
    </row>
    <row r="41" spans="1:5" x14ac:dyDescent="0.35">
      <c r="A41" s="24">
        <v>30160</v>
      </c>
      <c r="B41" s="32">
        <v>0</v>
      </c>
      <c r="C41" s="32">
        <v>0</v>
      </c>
      <c r="D41" s="32">
        <v>-58</v>
      </c>
      <c r="E41" s="32">
        <v>-58</v>
      </c>
    </row>
    <row r="42" spans="1:5" x14ac:dyDescent="0.35">
      <c r="A42" s="23">
        <v>10007</v>
      </c>
      <c r="B42" s="31">
        <v>0</v>
      </c>
      <c r="C42" s="31">
        <v>0</v>
      </c>
      <c r="D42" s="31">
        <v>-52.5</v>
      </c>
      <c r="E42" s="31">
        <v>-52.5</v>
      </c>
    </row>
    <row r="43" spans="1:5" x14ac:dyDescent="0.35">
      <c r="A43" s="24">
        <v>30155</v>
      </c>
      <c r="B43" s="32">
        <v>7938</v>
      </c>
      <c r="C43" s="32">
        <v>0</v>
      </c>
      <c r="D43" s="32">
        <v>-7990</v>
      </c>
      <c r="E43" s="32">
        <v>-52</v>
      </c>
    </row>
    <row r="44" spans="1:5" x14ac:dyDescent="0.35">
      <c r="A44" s="23">
        <v>30141</v>
      </c>
      <c r="B44" s="31">
        <v>0</v>
      </c>
      <c r="C44" s="31">
        <v>0</v>
      </c>
      <c r="D44" s="31">
        <v>-42</v>
      </c>
      <c r="E44" s="31">
        <v>-42</v>
      </c>
    </row>
    <row r="45" spans="1:5" x14ac:dyDescent="0.35">
      <c r="A45" s="24">
        <v>30077</v>
      </c>
      <c r="B45" s="32">
        <v>0</v>
      </c>
      <c r="C45" s="32">
        <v>0</v>
      </c>
      <c r="D45" s="32">
        <v>-32</v>
      </c>
      <c r="E45" s="32">
        <v>-32</v>
      </c>
    </row>
    <row r="46" spans="1:5" x14ac:dyDescent="0.35">
      <c r="A46" s="23">
        <v>30140</v>
      </c>
      <c r="B46" s="31">
        <v>0</v>
      </c>
      <c r="C46" s="31">
        <v>0</v>
      </c>
      <c r="D46" s="31">
        <v>-30</v>
      </c>
      <c r="E46" s="31">
        <v>-30</v>
      </c>
    </row>
    <row r="47" spans="1:5" x14ac:dyDescent="0.35">
      <c r="A47" s="24">
        <v>10004</v>
      </c>
      <c r="B47" s="32">
        <v>0</v>
      </c>
      <c r="C47" s="32">
        <v>0</v>
      </c>
      <c r="D47" s="32">
        <v>-26</v>
      </c>
      <c r="E47" s="32">
        <v>-26</v>
      </c>
    </row>
    <row r="48" spans="1:5" x14ac:dyDescent="0.35">
      <c r="A48" s="23">
        <v>30118</v>
      </c>
      <c r="B48" s="31">
        <v>0</v>
      </c>
      <c r="C48" s="31">
        <v>0</v>
      </c>
      <c r="D48" s="31">
        <v>-20</v>
      </c>
      <c r="E48" s="31">
        <v>-20</v>
      </c>
    </row>
    <row r="49" spans="1:5" x14ac:dyDescent="0.35">
      <c r="A49" s="24">
        <v>30123</v>
      </c>
      <c r="B49" s="32">
        <v>0</v>
      </c>
      <c r="C49" s="32">
        <v>0</v>
      </c>
      <c r="D49" s="32">
        <v>-20</v>
      </c>
      <c r="E49" s="32">
        <v>-20</v>
      </c>
    </row>
    <row r="50" spans="1:5" x14ac:dyDescent="0.35">
      <c r="A50" s="23">
        <v>10156</v>
      </c>
      <c r="B50" s="31">
        <v>0</v>
      </c>
      <c r="C50" s="31">
        <v>0</v>
      </c>
      <c r="D50" s="31">
        <v>-16</v>
      </c>
      <c r="E50" s="31">
        <v>-16</v>
      </c>
    </row>
    <row r="51" spans="1:5" x14ac:dyDescent="0.35">
      <c r="A51" s="24">
        <v>10076</v>
      </c>
      <c r="B51" s="32">
        <v>0</v>
      </c>
      <c r="C51" s="32">
        <v>0</v>
      </c>
      <c r="D51" s="32">
        <v>-13</v>
      </c>
      <c r="E51" s="32">
        <v>-13</v>
      </c>
    </row>
    <row r="52" spans="1:5" x14ac:dyDescent="0.35">
      <c r="A52" s="23">
        <v>30191</v>
      </c>
      <c r="B52" s="31">
        <v>0</v>
      </c>
      <c r="C52" s="31">
        <v>0</v>
      </c>
      <c r="D52" s="31">
        <v>-8</v>
      </c>
      <c r="E52" s="31">
        <v>-8</v>
      </c>
    </row>
    <row r="53" spans="1:5" x14ac:dyDescent="0.35">
      <c r="A53" s="24">
        <v>10109</v>
      </c>
      <c r="B53" s="32">
        <v>0</v>
      </c>
      <c r="C53" s="32">
        <v>0</v>
      </c>
      <c r="D53" s="32">
        <v>-5</v>
      </c>
      <c r="E53" s="32">
        <v>-5</v>
      </c>
    </row>
    <row r="54" spans="1:5" x14ac:dyDescent="0.35">
      <c r="A54" s="23">
        <v>30011</v>
      </c>
      <c r="B54" s="31">
        <v>0</v>
      </c>
      <c r="C54" s="31">
        <v>0</v>
      </c>
      <c r="D54" s="31">
        <v>-5</v>
      </c>
      <c r="E54" s="31">
        <v>-5</v>
      </c>
    </row>
    <row r="55" spans="1:5" x14ac:dyDescent="0.35">
      <c r="A55" s="24">
        <v>30068</v>
      </c>
      <c r="B55" s="32">
        <v>5101</v>
      </c>
      <c r="C55" s="32">
        <v>0</v>
      </c>
      <c r="D55" s="32">
        <v>-5106</v>
      </c>
      <c r="E55" s="32">
        <v>-5</v>
      </c>
    </row>
    <row r="56" spans="1:5" x14ac:dyDescent="0.35">
      <c r="A56" s="23">
        <v>30135</v>
      </c>
      <c r="B56" s="31">
        <v>0</v>
      </c>
      <c r="C56" s="31">
        <v>0</v>
      </c>
      <c r="D56" s="31">
        <v>-5</v>
      </c>
      <c r="E56" s="31">
        <v>-5</v>
      </c>
    </row>
    <row r="57" spans="1:5" x14ac:dyDescent="0.35">
      <c r="A57" s="24">
        <v>30082</v>
      </c>
      <c r="B57" s="32">
        <v>0</v>
      </c>
      <c r="C57" s="32">
        <v>0</v>
      </c>
      <c r="D57" s="32">
        <v>-4</v>
      </c>
      <c r="E57" s="32">
        <v>-4</v>
      </c>
    </row>
    <row r="58" spans="1:5" x14ac:dyDescent="0.35">
      <c r="A58" s="23">
        <v>30031</v>
      </c>
      <c r="B58" s="31">
        <v>0</v>
      </c>
      <c r="C58" s="31">
        <v>0</v>
      </c>
      <c r="D58" s="31">
        <v>-1</v>
      </c>
      <c r="E58" s="31">
        <v>-1</v>
      </c>
    </row>
    <row r="59" spans="1:5" x14ac:dyDescent="0.35">
      <c r="A59" s="24">
        <v>30256</v>
      </c>
      <c r="B59" s="32">
        <v>0</v>
      </c>
      <c r="C59" s="32">
        <v>0</v>
      </c>
      <c r="D59" s="32">
        <v>-1</v>
      </c>
      <c r="E59" s="32">
        <v>-1</v>
      </c>
    </row>
    <row r="60" spans="1:5" x14ac:dyDescent="0.35">
      <c r="A60" s="23">
        <v>10139</v>
      </c>
      <c r="B60" s="31">
        <v>479</v>
      </c>
      <c r="C60" s="31">
        <v>0</v>
      </c>
      <c r="D60" s="31">
        <v>-479</v>
      </c>
      <c r="E60" s="31">
        <v>0</v>
      </c>
    </row>
    <row r="61" spans="1:5" x14ac:dyDescent="0.35">
      <c r="A61" s="24">
        <v>10163</v>
      </c>
      <c r="B61" s="32">
        <v>326</v>
      </c>
      <c r="C61" s="32">
        <v>0</v>
      </c>
      <c r="D61" s="32">
        <v>-326</v>
      </c>
      <c r="E61" s="32">
        <v>0</v>
      </c>
    </row>
    <row r="62" spans="1:5" x14ac:dyDescent="0.35">
      <c r="A62" s="23">
        <v>10170</v>
      </c>
      <c r="B62" s="31">
        <v>322</v>
      </c>
      <c r="C62" s="31">
        <v>0</v>
      </c>
      <c r="D62" s="31">
        <v>-322</v>
      </c>
      <c r="E62" s="31">
        <v>0</v>
      </c>
    </row>
    <row r="63" spans="1:5" x14ac:dyDescent="0.35">
      <c r="A63" s="24">
        <v>30243</v>
      </c>
      <c r="B63" s="32">
        <v>316</v>
      </c>
      <c r="C63" s="32">
        <v>0</v>
      </c>
      <c r="D63" s="32">
        <v>-316</v>
      </c>
      <c r="E63" s="32">
        <v>0</v>
      </c>
    </row>
    <row r="64" spans="1:5" x14ac:dyDescent="0.35">
      <c r="A64" s="23">
        <v>50040</v>
      </c>
      <c r="B64" s="31">
        <v>3301</v>
      </c>
      <c r="C64" s="31">
        <v>0</v>
      </c>
      <c r="D64" s="31">
        <v>-3301</v>
      </c>
      <c r="E64" s="31">
        <v>0</v>
      </c>
    </row>
    <row r="65" spans="1:5" x14ac:dyDescent="0.35">
      <c r="A65" s="24">
        <v>30062</v>
      </c>
      <c r="B65" s="32">
        <v>1</v>
      </c>
      <c r="C65" s="32">
        <v>0</v>
      </c>
      <c r="D65" s="32">
        <v>0</v>
      </c>
      <c r="E65" s="32">
        <v>1</v>
      </c>
    </row>
    <row r="66" spans="1:5" x14ac:dyDescent="0.35">
      <c r="A66" s="23">
        <v>30202</v>
      </c>
      <c r="B66" s="31">
        <v>1</v>
      </c>
      <c r="C66" s="31">
        <v>0</v>
      </c>
      <c r="D66" s="31">
        <v>0</v>
      </c>
      <c r="E66" s="31">
        <v>1</v>
      </c>
    </row>
    <row r="67" spans="1:5" x14ac:dyDescent="0.35">
      <c r="A67" s="24">
        <v>10042</v>
      </c>
      <c r="B67" s="32">
        <v>2</v>
      </c>
      <c r="C67" s="32">
        <v>0</v>
      </c>
      <c r="D67" s="32">
        <v>0</v>
      </c>
      <c r="E67" s="32">
        <v>2</v>
      </c>
    </row>
    <row r="68" spans="1:5" x14ac:dyDescent="0.35">
      <c r="A68" s="23">
        <v>10066</v>
      </c>
      <c r="B68" s="31">
        <v>2</v>
      </c>
      <c r="C68" s="31">
        <v>0</v>
      </c>
      <c r="D68" s="31">
        <v>0</v>
      </c>
      <c r="E68" s="31">
        <v>2</v>
      </c>
    </row>
    <row r="69" spans="1:5" x14ac:dyDescent="0.35">
      <c r="A69" s="24">
        <v>10131</v>
      </c>
      <c r="B69" s="32">
        <v>2</v>
      </c>
      <c r="C69" s="32">
        <v>0</v>
      </c>
      <c r="D69" s="32">
        <v>0</v>
      </c>
      <c r="E69" s="32">
        <v>2</v>
      </c>
    </row>
    <row r="70" spans="1:5" x14ac:dyDescent="0.35">
      <c r="A70" s="23">
        <v>30044</v>
      </c>
      <c r="B70" s="31">
        <v>2</v>
      </c>
      <c r="C70" s="31">
        <v>0</v>
      </c>
      <c r="D70" s="31">
        <v>0</v>
      </c>
      <c r="E70" s="31">
        <v>2</v>
      </c>
    </row>
    <row r="71" spans="1:5" x14ac:dyDescent="0.35">
      <c r="A71" s="24">
        <v>30071</v>
      </c>
      <c r="B71" s="32">
        <v>3</v>
      </c>
      <c r="C71" s="32">
        <v>0</v>
      </c>
      <c r="D71" s="32">
        <v>0</v>
      </c>
      <c r="E71" s="32">
        <v>3</v>
      </c>
    </row>
    <row r="72" spans="1:5" x14ac:dyDescent="0.35">
      <c r="A72" s="23">
        <v>30090</v>
      </c>
      <c r="B72" s="31">
        <v>3</v>
      </c>
      <c r="C72" s="31">
        <v>0</v>
      </c>
      <c r="D72" s="31">
        <v>0</v>
      </c>
      <c r="E72" s="31">
        <v>3</v>
      </c>
    </row>
    <row r="73" spans="1:5" x14ac:dyDescent="0.35">
      <c r="A73" s="24">
        <v>10039</v>
      </c>
      <c r="B73" s="32">
        <v>4</v>
      </c>
      <c r="C73" s="32">
        <v>0</v>
      </c>
      <c r="D73" s="32">
        <v>0</v>
      </c>
      <c r="E73" s="32">
        <v>4</v>
      </c>
    </row>
    <row r="74" spans="1:5" x14ac:dyDescent="0.35">
      <c r="A74" s="23">
        <v>10153</v>
      </c>
      <c r="B74" s="31">
        <v>5</v>
      </c>
      <c r="C74" s="31">
        <v>0</v>
      </c>
      <c r="D74" s="31">
        <v>0</v>
      </c>
      <c r="E74" s="31">
        <v>5</v>
      </c>
    </row>
    <row r="75" spans="1:5" x14ac:dyDescent="0.35">
      <c r="A75" s="24">
        <v>10128</v>
      </c>
      <c r="B75" s="32">
        <v>6</v>
      </c>
      <c r="C75" s="32">
        <v>0</v>
      </c>
      <c r="D75" s="32">
        <v>0</v>
      </c>
      <c r="E75" s="32">
        <v>6</v>
      </c>
    </row>
    <row r="76" spans="1:5" x14ac:dyDescent="0.35">
      <c r="A76" s="23">
        <v>30167</v>
      </c>
      <c r="B76" s="31">
        <v>6</v>
      </c>
      <c r="C76" s="31">
        <v>0</v>
      </c>
      <c r="D76" s="31">
        <v>0</v>
      </c>
      <c r="E76" s="31">
        <v>6</v>
      </c>
    </row>
    <row r="77" spans="1:5" x14ac:dyDescent="0.35">
      <c r="A77" s="24">
        <v>10088</v>
      </c>
      <c r="B77" s="32">
        <v>7</v>
      </c>
      <c r="C77" s="32">
        <v>0</v>
      </c>
      <c r="D77" s="32">
        <v>0</v>
      </c>
      <c r="E77" s="32">
        <v>7</v>
      </c>
    </row>
    <row r="78" spans="1:5" x14ac:dyDescent="0.35">
      <c r="A78" s="23">
        <v>10110</v>
      </c>
      <c r="B78" s="31">
        <v>7</v>
      </c>
      <c r="C78" s="31">
        <v>0</v>
      </c>
      <c r="D78" s="31">
        <v>0</v>
      </c>
      <c r="E78" s="31">
        <v>7</v>
      </c>
    </row>
    <row r="79" spans="1:5" x14ac:dyDescent="0.35">
      <c r="A79" s="24">
        <v>30010</v>
      </c>
      <c r="B79" s="32">
        <v>8</v>
      </c>
      <c r="C79" s="32">
        <v>0</v>
      </c>
      <c r="D79" s="32">
        <v>0</v>
      </c>
      <c r="E79" s="32">
        <v>8</v>
      </c>
    </row>
    <row r="80" spans="1:5" x14ac:dyDescent="0.35">
      <c r="A80" s="23">
        <v>50011</v>
      </c>
      <c r="B80" s="31">
        <v>8</v>
      </c>
      <c r="C80" s="31">
        <v>0</v>
      </c>
      <c r="D80" s="31">
        <v>0</v>
      </c>
      <c r="E80" s="31">
        <v>8</v>
      </c>
    </row>
    <row r="81" spans="1:5" x14ac:dyDescent="0.35">
      <c r="A81" s="24">
        <v>30142</v>
      </c>
      <c r="B81" s="32">
        <v>13</v>
      </c>
      <c r="C81" s="32">
        <v>0</v>
      </c>
      <c r="D81" s="32">
        <v>0</v>
      </c>
      <c r="E81" s="32">
        <v>13</v>
      </c>
    </row>
    <row r="82" spans="1:5" x14ac:dyDescent="0.35">
      <c r="A82" s="23">
        <v>10014</v>
      </c>
      <c r="B82" s="31">
        <v>21</v>
      </c>
      <c r="C82" s="31">
        <v>0</v>
      </c>
      <c r="D82" s="31">
        <v>0</v>
      </c>
      <c r="E82" s="31">
        <v>21</v>
      </c>
    </row>
    <row r="83" spans="1:5" x14ac:dyDescent="0.35">
      <c r="A83" s="24">
        <v>30021</v>
      </c>
      <c r="B83" s="32">
        <v>23</v>
      </c>
      <c r="C83" s="32">
        <v>0</v>
      </c>
      <c r="D83" s="32">
        <v>0</v>
      </c>
      <c r="E83" s="32">
        <v>23</v>
      </c>
    </row>
    <row r="84" spans="1:5" x14ac:dyDescent="0.35">
      <c r="A84" s="23">
        <v>30065</v>
      </c>
      <c r="B84" s="31">
        <v>33</v>
      </c>
      <c r="C84" s="31">
        <v>0</v>
      </c>
      <c r="D84" s="31">
        <v>0</v>
      </c>
      <c r="E84" s="31">
        <v>33</v>
      </c>
    </row>
    <row r="85" spans="1:5" x14ac:dyDescent="0.35">
      <c r="A85" s="24">
        <v>30012</v>
      </c>
      <c r="B85" s="32">
        <v>34</v>
      </c>
      <c r="C85" s="32">
        <v>0</v>
      </c>
      <c r="D85" s="32">
        <v>0</v>
      </c>
      <c r="E85" s="32">
        <v>34</v>
      </c>
    </row>
    <row r="86" spans="1:5" x14ac:dyDescent="0.35">
      <c r="A86" s="23">
        <v>30112</v>
      </c>
      <c r="B86" s="31">
        <v>36</v>
      </c>
      <c r="C86" s="31">
        <v>0</v>
      </c>
      <c r="D86" s="31">
        <v>0</v>
      </c>
      <c r="E86" s="31">
        <v>36</v>
      </c>
    </row>
    <row r="87" spans="1:5" x14ac:dyDescent="0.35">
      <c r="A87" s="24">
        <v>30014</v>
      </c>
      <c r="B87" s="32">
        <v>538</v>
      </c>
      <c r="C87" s="32">
        <v>0</v>
      </c>
      <c r="D87" s="32">
        <v>-488</v>
      </c>
      <c r="E87" s="32">
        <v>50</v>
      </c>
    </row>
    <row r="88" spans="1:5" x14ac:dyDescent="0.35">
      <c r="A88" s="23">
        <v>30069</v>
      </c>
      <c r="B88" s="31">
        <v>66</v>
      </c>
      <c r="C88" s="31">
        <v>0</v>
      </c>
      <c r="D88" s="31">
        <v>0</v>
      </c>
      <c r="E88" s="31">
        <v>66</v>
      </c>
    </row>
    <row r="89" spans="1:5" x14ac:dyDescent="0.35">
      <c r="A89" s="24">
        <v>30013</v>
      </c>
      <c r="B89" s="32">
        <v>69</v>
      </c>
      <c r="C89" s="32">
        <v>0</v>
      </c>
      <c r="D89" s="32">
        <v>0</v>
      </c>
      <c r="E89" s="32">
        <v>69</v>
      </c>
    </row>
    <row r="90" spans="1:5" x14ac:dyDescent="0.35">
      <c r="A90" s="23">
        <v>30196</v>
      </c>
      <c r="B90" s="31">
        <v>77</v>
      </c>
      <c r="C90" s="31">
        <v>0</v>
      </c>
      <c r="D90" s="31">
        <v>0</v>
      </c>
      <c r="E90" s="31">
        <v>77</v>
      </c>
    </row>
    <row r="91" spans="1:5" x14ac:dyDescent="0.35">
      <c r="A91" s="24">
        <v>30099</v>
      </c>
      <c r="B91" s="32">
        <v>9973</v>
      </c>
      <c r="C91" s="32">
        <v>0</v>
      </c>
      <c r="D91" s="32">
        <v>-9895</v>
      </c>
      <c r="E91" s="32">
        <v>78</v>
      </c>
    </row>
    <row r="92" spans="1:5" x14ac:dyDescent="0.35">
      <c r="A92" s="23">
        <v>30064</v>
      </c>
      <c r="B92" s="31">
        <v>90</v>
      </c>
      <c r="C92" s="31">
        <v>0</v>
      </c>
      <c r="D92" s="31">
        <v>0</v>
      </c>
      <c r="E92" s="31">
        <v>90</v>
      </c>
    </row>
    <row r="93" spans="1:5" x14ac:dyDescent="0.35">
      <c r="A93" s="24">
        <v>30070</v>
      </c>
      <c r="B93" s="32">
        <v>2214</v>
      </c>
      <c r="C93" s="32">
        <v>0</v>
      </c>
      <c r="D93" s="32">
        <v>-2120</v>
      </c>
      <c r="E93" s="32">
        <v>94</v>
      </c>
    </row>
    <row r="94" spans="1:5" x14ac:dyDescent="0.35">
      <c r="A94" s="23">
        <v>30186</v>
      </c>
      <c r="B94" s="31">
        <v>3524</v>
      </c>
      <c r="C94" s="31">
        <v>0</v>
      </c>
      <c r="D94" s="31">
        <v>-3412</v>
      </c>
      <c r="E94" s="31">
        <v>112</v>
      </c>
    </row>
    <row r="95" spans="1:5" x14ac:dyDescent="0.35">
      <c r="A95" s="24">
        <v>10046</v>
      </c>
      <c r="B95" s="32">
        <v>118</v>
      </c>
      <c r="C95" s="32">
        <v>0</v>
      </c>
      <c r="D95" s="32">
        <v>0</v>
      </c>
      <c r="E95" s="32">
        <v>118</v>
      </c>
    </row>
    <row r="96" spans="1:5" x14ac:dyDescent="0.35">
      <c r="A96" s="23">
        <v>30022</v>
      </c>
      <c r="B96" s="31">
        <v>125</v>
      </c>
      <c r="C96" s="31">
        <v>0</v>
      </c>
      <c r="D96" s="31">
        <v>0</v>
      </c>
      <c r="E96" s="31">
        <v>125</v>
      </c>
    </row>
    <row r="97" spans="1:5" x14ac:dyDescent="0.35">
      <c r="A97" s="24">
        <v>30254</v>
      </c>
      <c r="B97" s="32">
        <v>550</v>
      </c>
      <c r="C97" s="32">
        <v>0</v>
      </c>
      <c r="D97" s="32">
        <v>-424</v>
      </c>
      <c r="E97" s="32">
        <v>126</v>
      </c>
    </row>
    <row r="98" spans="1:5" x14ac:dyDescent="0.35">
      <c r="A98" s="23">
        <v>30101</v>
      </c>
      <c r="B98" s="31">
        <v>2031</v>
      </c>
      <c r="C98" s="31">
        <v>0</v>
      </c>
      <c r="D98" s="31">
        <v>-1892</v>
      </c>
      <c r="E98" s="31">
        <v>139</v>
      </c>
    </row>
    <row r="99" spans="1:5" x14ac:dyDescent="0.35">
      <c r="A99" s="24">
        <v>10057</v>
      </c>
      <c r="B99" s="32">
        <v>1350</v>
      </c>
      <c r="C99" s="32">
        <v>0</v>
      </c>
      <c r="D99" s="32">
        <v>-1203</v>
      </c>
      <c r="E99" s="32">
        <v>147</v>
      </c>
    </row>
    <row r="100" spans="1:5" x14ac:dyDescent="0.35">
      <c r="A100" s="23">
        <v>30164</v>
      </c>
      <c r="B100" s="31">
        <v>182</v>
      </c>
      <c r="C100" s="31">
        <v>0</v>
      </c>
      <c r="D100" s="31">
        <v>0</v>
      </c>
      <c r="E100" s="31">
        <v>182</v>
      </c>
    </row>
    <row r="101" spans="1:5" x14ac:dyDescent="0.35">
      <c r="A101" s="24">
        <v>30230</v>
      </c>
      <c r="B101" s="32">
        <v>244</v>
      </c>
      <c r="C101" s="32">
        <v>0</v>
      </c>
      <c r="D101" s="32">
        <v>0</v>
      </c>
      <c r="E101" s="32">
        <v>244</v>
      </c>
    </row>
    <row r="102" spans="1:5" x14ac:dyDescent="0.35">
      <c r="A102" s="23">
        <v>30205</v>
      </c>
      <c r="B102" s="31">
        <v>261</v>
      </c>
      <c r="C102" s="31">
        <v>0</v>
      </c>
      <c r="D102" s="31">
        <v>0</v>
      </c>
      <c r="E102" s="31">
        <v>261</v>
      </c>
    </row>
    <row r="103" spans="1:5" x14ac:dyDescent="0.35">
      <c r="A103" s="24">
        <v>30209</v>
      </c>
      <c r="B103" s="32">
        <v>1293</v>
      </c>
      <c r="C103" s="32">
        <v>0</v>
      </c>
      <c r="D103" s="32">
        <v>-1029</v>
      </c>
      <c r="E103" s="32">
        <v>264</v>
      </c>
    </row>
    <row r="104" spans="1:5" x14ac:dyDescent="0.35">
      <c r="A104" s="23">
        <v>10160</v>
      </c>
      <c r="B104" s="31">
        <v>352</v>
      </c>
      <c r="C104" s="31">
        <v>0</v>
      </c>
      <c r="D104" s="31">
        <v>0</v>
      </c>
      <c r="E104" s="31">
        <v>352</v>
      </c>
    </row>
    <row r="105" spans="1:5" x14ac:dyDescent="0.35">
      <c r="A105" s="24">
        <v>10089</v>
      </c>
      <c r="B105" s="32">
        <v>360</v>
      </c>
      <c r="C105" s="32">
        <v>0</v>
      </c>
      <c r="D105" s="32">
        <v>0</v>
      </c>
      <c r="E105" s="32">
        <v>360</v>
      </c>
    </row>
    <row r="106" spans="1:5" x14ac:dyDescent="0.35">
      <c r="A106" s="23">
        <v>30187</v>
      </c>
      <c r="B106" s="31">
        <v>1322</v>
      </c>
      <c r="C106" s="31">
        <v>0</v>
      </c>
      <c r="D106" s="31">
        <v>-929</v>
      </c>
      <c r="E106" s="31">
        <v>393</v>
      </c>
    </row>
    <row r="107" spans="1:5" x14ac:dyDescent="0.35">
      <c r="A107" s="24">
        <v>30210</v>
      </c>
      <c r="B107" s="32">
        <v>442</v>
      </c>
      <c r="C107" s="32">
        <v>0</v>
      </c>
      <c r="D107" s="32">
        <v>0</v>
      </c>
      <c r="E107" s="32">
        <v>442</v>
      </c>
    </row>
    <row r="108" spans="1:5" x14ac:dyDescent="0.35">
      <c r="A108" s="23">
        <v>10146</v>
      </c>
      <c r="B108" s="31">
        <v>470</v>
      </c>
      <c r="C108" s="31">
        <v>0</v>
      </c>
      <c r="D108" s="31">
        <v>0</v>
      </c>
      <c r="E108" s="31">
        <v>470</v>
      </c>
    </row>
    <row r="109" spans="1:5" x14ac:dyDescent="0.35">
      <c r="A109" s="24">
        <v>30184</v>
      </c>
      <c r="B109" s="32">
        <v>498</v>
      </c>
      <c r="C109" s="32">
        <v>0</v>
      </c>
      <c r="D109" s="32">
        <v>0</v>
      </c>
      <c r="E109" s="32">
        <v>498</v>
      </c>
    </row>
    <row r="110" spans="1:5" x14ac:dyDescent="0.35">
      <c r="A110" s="23">
        <v>30058</v>
      </c>
      <c r="B110" s="31">
        <v>507</v>
      </c>
      <c r="C110" s="31">
        <v>0</v>
      </c>
      <c r="D110" s="31">
        <v>0</v>
      </c>
      <c r="E110" s="31">
        <v>507</v>
      </c>
    </row>
    <row r="111" spans="1:5" x14ac:dyDescent="0.35">
      <c r="A111" s="24">
        <v>30181</v>
      </c>
      <c r="B111" s="32">
        <v>532</v>
      </c>
      <c r="C111" s="32">
        <v>0</v>
      </c>
      <c r="D111" s="32">
        <v>0</v>
      </c>
      <c r="E111" s="32">
        <v>532</v>
      </c>
    </row>
    <row r="112" spans="1:5" x14ac:dyDescent="0.35">
      <c r="A112" s="23">
        <v>30055</v>
      </c>
      <c r="B112" s="31">
        <v>638</v>
      </c>
      <c r="C112" s="31">
        <v>0</v>
      </c>
      <c r="D112" s="31">
        <v>0</v>
      </c>
      <c r="E112" s="31">
        <v>638</v>
      </c>
    </row>
    <row r="113" spans="1:5" x14ac:dyDescent="0.35">
      <c r="A113" s="24">
        <v>10002</v>
      </c>
      <c r="B113" s="32">
        <v>4139</v>
      </c>
      <c r="C113" s="32">
        <v>0</v>
      </c>
      <c r="D113" s="32">
        <v>-3450</v>
      </c>
      <c r="E113" s="32">
        <v>689</v>
      </c>
    </row>
    <row r="114" spans="1:5" x14ac:dyDescent="0.35">
      <c r="A114" s="23">
        <v>10079</v>
      </c>
      <c r="B114" s="31">
        <v>1817</v>
      </c>
      <c r="C114" s="31">
        <v>0</v>
      </c>
      <c r="D114" s="31">
        <v>-1004</v>
      </c>
      <c r="E114" s="31">
        <v>813</v>
      </c>
    </row>
    <row r="115" spans="1:5" x14ac:dyDescent="0.35">
      <c r="A115" s="24">
        <v>30024</v>
      </c>
      <c r="B115" s="32">
        <v>829</v>
      </c>
      <c r="C115" s="32">
        <v>0</v>
      </c>
      <c r="D115" s="32">
        <v>0</v>
      </c>
      <c r="E115" s="32">
        <v>829</v>
      </c>
    </row>
    <row r="116" spans="1:5" x14ac:dyDescent="0.35">
      <c r="A116" s="23">
        <v>30003</v>
      </c>
      <c r="B116" s="31">
        <v>1350</v>
      </c>
      <c r="C116" s="31">
        <v>0</v>
      </c>
      <c r="D116" s="31">
        <v>-254</v>
      </c>
      <c r="E116" s="31">
        <v>1096</v>
      </c>
    </row>
    <row r="117" spans="1:5" x14ac:dyDescent="0.35">
      <c r="A117" s="24">
        <v>10069</v>
      </c>
      <c r="B117" s="32">
        <v>1346</v>
      </c>
      <c r="C117" s="32">
        <v>0</v>
      </c>
      <c r="D117" s="32">
        <v>0</v>
      </c>
      <c r="E117" s="32">
        <v>1346</v>
      </c>
    </row>
    <row r="118" spans="1:5" x14ac:dyDescent="0.35">
      <c r="A118" s="23">
        <v>30019</v>
      </c>
      <c r="B118" s="31">
        <v>1460</v>
      </c>
      <c r="C118" s="31">
        <v>0</v>
      </c>
      <c r="D118" s="31">
        <v>0</v>
      </c>
      <c r="E118" s="31">
        <v>1460</v>
      </c>
    </row>
    <row r="119" spans="1:5" x14ac:dyDescent="0.35">
      <c r="A119" s="24">
        <v>30237</v>
      </c>
      <c r="B119" s="32">
        <v>1774</v>
      </c>
      <c r="C119" s="32">
        <v>0</v>
      </c>
      <c r="D119" s="32">
        <v>0</v>
      </c>
      <c r="E119" s="32">
        <v>1774</v>
      </c>
    </row>
    <row r="120" spans="1:5" x14ac:dyDescent="0.35">
      <c r="A120" s="23">
        <v>50016</v>
      </c>
      <c r="B120" s="31">
        <v>2632</v>
      </c>
      <c r="C120" s="31">
        <v>0</v>
      </c>
      <c r="D120" s="31">
        <v>0</v>
      </c>
      <c r="E120" s="31">
        <v>2632</v>
      </c>
    </row>
    <row r="121" spans="1:5" x14ac:dyDescent="0.35">
      <c r="A121" s="24">
        <v>30034</v>
      </c>
      <c r="B121" s="32">
        <v>2664</v>
      </c>
      <c r="C121" s="32">
        <v>0</v>
      </c>
      <c r="D121" s="32">
        <v>0</v>
      </c>
      <c r="E121" s="32">
        <v>2664</v>
      </c>
    </row>
    <row r="122" spans="1:5" x14ac:dyDescent="0.35">
      <c r="A122" s="23">
        <v>30195</v>
      </c>
      <c r="B122" s="31">
        <v>4185</v>
      </c>
      <c r="C122" s="31">
        <v>0</v>
      </c>
      <c r="D122" s="31">
        <v>-1037</v>
      </c>
      <c r="E122" s="31">
        <v>3148</v>
      </c>
    </row>
    <row r="123" spans="1:5" x14ac:dyDescent="0.35">
      <c r="A123" s="24">
        <v>10009</v>
      </c>
      <c r="B123" s="32">
        <v>8891</v>
      </c>
      <c r="C123" s="32">
        <v>0</v>
      </c>
      <c r="D123" s="32">
        <v>-4218</v>
      </c>
      <c r="E123" s="32">
        <v>4673</v>
      </c>
    </row>
    <row r="124" spans="1:5" x14ac:dyDescent="0.35">
      <c r="A124" s="23">
        <v>30247</v>
      </c>
      <c r="B124" s="31">
        <v>13333</v>
      </c>
      <c r="C124" s="31">
        <v>0</v>
      </c>
      <c r="D124" s="31">
        <v>-7529</v>
      </c>
      <c r="E124" s="31">
        <v>5804</v>
      </c>
    </row>
    <row r="125" spans="1:5" x14ac:dyDescent="0.35">
      <c r="A125" s="24">
        <v>30239</v>
      </c>
      <c r="B125" s="32">
        <v>7331</v>
      </c>
      <c r="C125" s="32">
        <v>0</v>
      </c>
      <c r="D125" s="32">
        <v>0</v>
      </c>
      <c r="E125" s="32">
        <v>7331</v>
      </c>
    </row>
    <row r="126" spans="1:5" x14ac:dyDescent="0.35">
      <c r="A126" s="23">
        <v>30251</v>
      </c>
      <c r="B126" s="31">
        <v>13626</v>
      </c>
      <c r="C126" s="31">
        <v>0</v>
      </c>
      <c r="D126" s="31">
        <v>0</v>
      </c>
      <c r="E126" s="31">
        <v>13626</v>
      </c>
    </row>
    <row r="127" spans="1:5" x14ac:dyDescent="0.35">
      <c r="A127" s="23" t="s">
        <v>3</v>
      </c>
      <c r="B127" s="31">
        <v>202381</v>
      </c>
      <c r="C127" s="31">
        <v>0</v>
      </c>
      <c r="D127" s="31">
        <v>-297862.5</v>
      </c>
      <c r="E127" s="31">
        <v>-95481.5</v>
      </c>
    </row>
  </sheetData>
  <pageMargins left="0.25" right="0.25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9"/>
  <sheetViews>
    <sheetView rightToLeft="1" zoomScaleNormal="100" workbookViewId="0">
      <selection activeCell="C10" sqref="C10"/>
    </sheetView>
  </sheetViews>
  <sheetFormatPr defaultRowHeight="14.5" x14ac:dyDescent="0.35"/>
  <cols>
    <col min="1" max="1" width="9.7265625" bestFit="1" customWidth="1"/>
    <col min="2" max="2" width="27.36328125" bestFit="1" customWidth="1"/>
    <col min="3" max="3" width="9.453125" bestFit="1" customWidth="1"/>
    <col min="4" max="4" width="16.08984375" style="1" bestFit="1" customWidth="1"/>
    <col min="5" max="5" width="15.6328125" style="1" bestFit="1" customWidth="1"/>
    <col min="6" max="6" width="14.08984375" style="1" bestFit="1" customWidth="1"/>
    <col min="7" max="7" width="13.453125" style="1" bestFit="1" customWidth="1"/>
    <col min="8" max="8" width="20.6328125" style="1" customWidth="1"/>
  </cols>
  <sheetData>
    <row r="1" spans="1:8" x14ac:dyDescent="0.35">
      <c r="A1" s="25" t="s">
        <v>131</v>
      </c>
      <c r="B1" s="25" t="s">
        <v>5</v>
      </c>
      <c r="C1" s="25" t="s">
        <v>6</v>
      </c>
      <c r="D1" s="30" t="s">
        <v>132</v>
      </c>
      <c r="E1" s="30" t="s">
        <v>133</v>
      </c>
      <c r="F1" s="30" t="s">
        <v>134</v>
      </c>
      <c r="G1" s="30" t="s">
        <v>135</v>
      </c>
      <c r="H1" s="30" t="s">
        <v>434</v>
      </c>
    </row>
    <row r="2" spans="1:8" x14ac:dyDescent="0.35">
      <c r="A2" s="23">
        <v>30004</v>
      </c>
      <c r="B2" s="23" t="s">
        <v>53</v>
      </c>
      <c r="C2" s="23" t="s">
        <v>7</v>
      </c>
      <c r="D2" s="31">
        <v>603398639270</v>
      </c>
      <c r="E2" s="31">
        <v>559135139405</v>
      </c>
      <c r="F2" s="31">
        <v>44263499865</v>
      </c>
      <c r="G2" s="31">
        <v>0</v>
      </c>
      <c r="H2" s="1">
        <f>D2-E2</f>
        <v>44263499865</v>
      </c>
    </row>
    <row r="3" spans="1:8" x14ac:dyDescent="0.35">
      <c r="A3" s="24">
        <v>30162</v>
      </c>
      <c r="B3" s="24" t="s">
        <v>290</v>
      </c>
      <c r="C3" s="24" t="s">
        <v>7</v>
      </c>
      <c r="D3" s="32">
        <v>69098965896</v>
      </c>
      <c r="E3" s="32">
        <v>52802979000</v>
      </c>
      <c r="F3" s="32">
        <v>16295986896</v>
      </c>
      <c r="G3" s="32">
        <v>0</v>
      </c>
      <c r="H3" s="1">
        <f t="shared" ref="H3:H66" si="0">D3-E3</f>
        <v>16295986896</v>
      </c>
    </row>
    <row r="4" spans="1:8" x14ac:dyDescent="0.35">
      <c r="A4" s="23">
        <v>30009</v>
      </c>
      <c r="B4" s="23" t="s">
        <v>160</v>
      </c>
      <c r="C4" s="23" t="s">
        <v>7</v>
      </c>
      <c r="D4" s="31">
        <v>124614950690</v>
      </c>
      <c r="E4" s="31">
        <v>109044978425</v>
      </c>
      <c r="F4" s="31">
        <v>15569972265</v>
      </c>
      <c r="G4" s="31">
        <v>0</v>
      </c>
      <c r="H4" s="1">
        <f t="shared" si="0"/>
        <v>15569972265</v>
      </c>
    </row>
    <row r="5" spans="1:8" x14ac:dyDescent="0.35">
      <c r="A5" s="24">
        <v>50016</v>
      </c>
      <c r="B5" s="24" t="s">
        <v>156</v>
      </c>
      <c r="C5" s="24" t="s">
        <v>7</v>
      </c>
      <c r="D5" s="32">
        <v>10979290840</v>
      </c>
      <c r="E5" s="32">
        <v>0</v>
      </c>
      <c r="F5" s="32">
        <v>10979290840</v>
      </c>
      <c r="G5" s="32">
        <v>0</v>
      </c>
      <c r="H5" s="1">
        <f t="shared" si="0"/>
        <v>10979290840</v>
      </c>
    </row>
    <row r="6" spans="1:8" x14ac:dyDescent="0.35">
      <c r="A6" s="23">
        <v>30099</v>
      </c>
      <c r="B6" s="23" t="s">
        <v>163</v>
      </c>
      <c r="C6" s="23" t="s">
        <v>7</v>
      </c>
      <c r="D6" s="31">
        <v>29351993084</v>
      </c>
      <c r="E6" s="31">
        <v>19975351120</v>
      </c>
      <c r="F6" s="31">
        <v>9376641964</v>
      </c>
      <c r="G6" s="31">
        <v>0</v>
      </c>
      <c r="H6" s="1">
        <f t="shared" si="0"/>
        <v>9376641964</v>
      </c>
    </row>
    <row r="7" spans="1:8" x14ac:dyDescent="0.35">
      <c r="A7" s="24">
        <v>30066</v>
      </c>
      <c r="B7" s="24" t="s">
        <v>109</v>
      </c>
      <c r="C7" s="24" t="s">
        <v>7</v>
      </c>
      <c r="D7" s="32">
        <v>403269908310</v>
      </c>
      <c r="E7" s="32">
        <v>395050000000</v>
      </c>
      <c r="F7" s="32">
        <v>8219908310</v>
      </c>
      <c r="G7" s="32">
        <v>0</v>
      </c>
      <c r="H7" s="1">
        <f t="shared" si="0"/>
        <v>8219908310</v>
      </c>
    </row>
    <row r="8" spans="1:8" x14ac:dyDescent="0.35">
      <c r="A8" s="23">
        <v>10026</v>
      </c>
      <c r="B8" s="23" t="s">
        <v>31</v>
      </c>
      <c r="C8" s="23" t="s">
        <v>7</v>
      </c>
      <c r="D8" s="31">
        <v>369372208341</v>
      </c>
      <c r="E8" s="31">
        <v>362422993000</v>
      </c>
      <c r="F8" s="31">
        <v>6949215341</v>
      </c>
      <c r="G8" s="31">
        <v>0</v>
      </c>
      <c r="H8" s="1">
        <f t="shared" si="0"/>
        <v>6949215341</v>
      </c>
    </row>
    <row r="9" spans="1:8" x14ac:dyDescent="0.35">
      <c r="A9" s="24">
        <v>10015</v>
      </c>
      <c r="B9" s="24" t="s">
        <v>453</v>
      </c>
      <c r="C9" s="24" t="s">
        <v>7</v>
      </c>
      <c r="D9" s="32">
        <v>125140326500</v>
      </c>
      <c r="E9" s="32">
        <v>119176798340</v>
      </c>
      <c r="F9" s="32">
        <v>5963528160</v>
      </c>
      <c r="G9" s="32">
        <v>0</v>
      </c>
      <c r="H9" s="1">
        <f t="shared" si="0"/>
        <v>5963528160</v>
      </c>
    </row>
    <row r="10" spans="1:8" x14ac:dyDescent="0.35">
      <c r="A10" s="23">
        <v>10055</v>
      </c>
      <c r="B10" s="23" t="s">
        <v>158</v>
      </c>
      <c r="C10" s="23" t="s">
        <v>7</v>
      </c>
      <c r="D10" s="31">
        <v>211306359295</v>
      </c>
      <c r="E10" s="31">
        <v>206192083460</v>
      </c>
      <c r="F10" s="31">
        <v>5114275835</v>
      </c>
      <c r="G10" s="31">
        <v>0</v>
      </c>
      <c r="H10" s="1">
        <f t="shared" si="0"/>
        <v>5114275835</v>
      </c>
    </row>
    <row r="11" spans="1:8" x14ac:dyDescent="0.35">
      <c r="A11" s="24">
        <v>30255</v>
      </c>
      <c r="B11" s="24" t="s">
        <v>477</v>
      </c>
      <c r="C11" s="24" t="s">
        <v>7</v>
      </c>
      <c r="D11" s="32">
        <v>12925369000</v>
      </c>
      <c r="E11" s="32">
        <v>8909070000</v>
      </c>
      <c r="F11" s="32">
        <v>4016299000</v>
      </c>
      <c r="G11" s="32">
        <v>0</v>
      </c>
      <c r="H11" s="1">
        <f t="shared" si="0"/>
        <v>4016299000</v>
      </c>
    </row>
    <row r="12" spans="1:8" x14ac:dyDescent="0.35">
      <c r="A12" s="23">
        <v>30155</v>
      </c>
      <c r="B12" s="23" t="s">
        <v>278</v>
      </c>
      <c r="C12" s="23" t="s">
        <v>7</v>
      </c>
      <c r="D12" s="31">
        <v>51728802700</v>
      </c>
      <c r="E12" s="31">
        <v>48119843503</v>
      </c>
      <c r="F12" s="31">
        <v>3608959197</v>
      </c>
      <c r="G12" s="31">
        <v>0</v>
      </c>
      <c r="H12" s="1">
        <f t="shared" si="0"/>
        <v>3608959197</v>
      </c>
    </row>
    <row r="13" spans="1:8" x14ac:dyDescent="0.35">
      <c r="A13" s="24">
        <v>30018</v>
      </c>
      <c r="B13" s="24" t="s">
        <v>65</v>
      </c>
      <c r="C13" s="24" t="s">
        <v>7</v>
      </c>
      <c r="D13" s="32">
        <v>21365216682</v>
      </c>
      <c r="E13" s="32">
        <v>17806000000</v>
      </c>
      <c r="F13" s="32">
        <v>3559216682</v>
      </c>
      <c r="G13" s="32">
        <v>0</v>
      </c>
      <c r="H13" s="1">
        <f t="shared" si="0"/>
        <v>3559216682</v>
      </c>
    </row>
    <row r="14" spans="1:8" x14ac:dyDescent="0.35">
      <c r="A14" s="23">
        <v>30058</v>
      </c>
      <c r="B14" s="23" t="s">
        <v>101</v>
      </c>
      <c r="C14" s="23" t="s">
        <v>7</v>
      </c>
      <c r="D14" s="31">
        <v>21974647090</v>
      </c>
      <c r="E14" s="31">
        <v>18661100530</v>
      </c>
      <c r="F14" s="31">
        <v>3313546560</v>
      </c>
      <c r="G14" s="31">
        <v>0</v>
      </c>
      <c r="H14" s="1">
        <f t="shared" si="0"/>
        <v>3313546560</v>
      </c>
    </row>
    <row r="15" spans="1:8" x14ac:dyDescent="0.35">
      <c r="A15" s="24">
        <v>30068</v>
      </c>
      <c r="B15" s="24" t="s">
        <v>111</v>
      </c>
      <c r="C15" s="24" t="s">
        <v>7</v>
      </c>
      <c r="D15" s="32">
        <v>420873940520</v>
      </c>
      <c r="E15" s="32">
        <v>418144341020</v>
      </c>
      <c r="F15" s="32">
        <v>2729599500</v>
      </c>
      <c r="G15" s="32">
        <v>0</v>
      </c>
      <c r="H15" s="1">
        <f t="shared" si="0"/>
        <v>2729599500</v>
      </c>
    </row>
    <row r="16" spans="1:8" x14ac:dyDescent="0.35">
      <c r="A16" s="23">
        <v>30070</v>
      </c>
      <c r="B16" s="23" t="s">
        <v>113</v>
      </c>
      <c r="C16" s="23" t="s">
        <v>7</v>
      </c>
      <c r="D16" s="31">
        <v>24106373635</v>
      </c>
      <c r="E16" s="31">
        <v>21854193000</v>
      </c>
      <c r="F16" s="31">
        <v>2252180635</v>
      </c>
      <c r="G16" s="31">
        <v>0</v>
      </c>
      <c r="H16" s="1">
        <f t="shared" si="0"/>
        <v>2252180635</v>
      </c>
    </row>
    <row r="17" spans="1:8" x14ac:dyDescent="0.35">
      <c r="A17" s="24">
        <v>10070</v>
      </c>
      <c r="B17" s="24" t="s">
        <v>224</v>
      </c>
      <c r="C17" s="24" t="s">
        <v>7</v>
      </c>
      <c r="D17" s="32">
        <v>22894285500</v>
      </c>
      <c r="E17" s="32">
        <v>20731034400</v>
      </c>
      <c r="F17" s="32">
        <v>2163251100</v>
      </c>
      <c r="G17" s="32">
        <v>0</v>
      </c>
      <c r="H17" s="1">
        <f t="shared" si="0"/>
        <v>2163251100</v>
      </c>
    </row>
    <row r="18" spans="1:8" x14ac:dyDescent="0.35">
      <c r="A18" s="23">
        <v>10072</v>
      </c>
      <c r="B18" s="23" t="s">
        <v>172</v>
      </c>
      <c r="C18" s="23" t="s">
        <v>7</v>
      </c>
      <c r="D18" s="31">
        <v>34593763205</v>
      </c>
      <c r="E18" s="31">
        <v>32620505205</v>
      </c>
      <c r="F18" s="31">
        <v>1973258000</v>
      </c>
      <c r="G18" s="31">
        <v>0</v>
      </c>
      <c r="H18" s="1">
        <f t="shared" si="0"/>
        <v>1973258000</v>
      </c>
    </row>
    <row r="19" spans="1:8" x14ac:dyDescent="0.35">
      <c r="A19" s="24">
        <v>30116</v>
      </c>
      <c r="B19" s="24" t="s">
        <v>198</v>
      </c>
      <c r="C19" s="24" t="s">
        <v>7</v>
      </c>
      <c r="D19" s="32">
        <v>2159260000</v>
      </c>
      <c r="E19" s="32">
        <v>303220621</v>
      </c>
      <c r="F19" s="32">
        <v>1856039379</v>
      </c>
      <c r="G19" s="32">
        <v>0</v>
      </c>
      <c r="H19" s="1">
        <f t="shared" si="0"/>
        <v>1856039379</v>
      </c>
    </row>
    <row r="20" spans="1:8" x14ac:dyDescent="0.35">
      <c r="A20" s="23">
        <v>10027</v>
      </c>
      <c r="B20" s="23" t="s">
        <v>32</v>
      </c>
      <c r="C20" s="23" t="s">
        <v>7</v>
      </c>
      <c r="D20" s="31">
        <v>35828196000</v>
      </c>
      <c r="E20" s="31">
        <v>34030175660</v>
      </c>
      <c r="F20" s="31">
        <v>1798020340</v>
      </c>
      <c r="G20" s="31">
        <v>0</v>
      </c>
      <c r="H20" s="1">
        <f t="shared" si="0"/>
        <v>1798020340</v>
      </c>
    </row>
    <row r="21" spans="1:8" x14ac:dyDescent="0.35">
      <c r="A21" s="24">
        <v>30190</v>
      </c>
      <c r="B21" s="24" t="s">
        <v>348</v>
      </c>
      <c r="C21" s="24" t="s">
        <v>7</v>
      </c>
      <c r="D21" s="32">
        <v>24606824150</v>
      </c>
      <c r="E21" s="32">
        <v>22907926400</v>
      </c>
      <c r="F21" s="32">
        <v>1698897750</v>
      </c>
      <c r="G21" s="32">
        <v>0</v>
      </c>
      <c r="H21" s="1">
        <f t="shared" si="0"/>
        <v>1698897750</v>
      </c>
    </row>
    <row r="22" spans="1:8" x14ac:dyDescent="0.35">
      <c r="A22" s="23">
        <v>30101</v>
      </c>
      <c r="B22" s="23" t="s">
        <v>191</v>
      </c>
      <c r="C22" s="23" t="s">
        <v>7</v>
      </c>
      <c r="D22" s="31">
        <v>10708330215</v>
      </c>
      <c r="E22" s="31">
        <v>9389662760</v>
      </c>
      <c r="F22" s="31">
        <v>1318667455</v>
      </c>
      <c r="G22" s="31">
        <v>0</v>
      </c>
      <c r="H22" s="1">
        <f t="shared" si="0"/>
        <v>1318667455</v>
      </c>
    </row>
    <row r="23" spans="1:8" x14ac:dyDescent="0.35">
      <c r="A23" s="24">
        <v>50051</v>
      </c>
      <c r="B23" s="24" t="s">
        <v>427</v>
      </c>
      <c r="C23" s="24" t="s">
        <v>7</v>
      </c>
      <c r="D23" s="32">
        <v>362525046000</v>
      </c>
      <c r="E23" s="32">
        <v>361252436660</v>
      </c>
      <c r="F23" s="32">
        <v>1272609340</v>
      </c>
      <c r="G23" s="32">
        <v>0</v>
      </c>
      <c r="H23" s="1">
        <f t="shared" si="0"/>
        <v>1272609340</v>
      </c>
    </row>
    <row r="24" spans="1:8" x14ac:dyDescent="0.35">
      <c r="A24" s="23">
        <v>30003</v>
      </c>
      <c r="B24" s="23" t="s">
        <v>52</v>
      </c>
      <c r="C24" s="23" t="s">
        <v>7</v>
      </c>
      <c r="D24" s="31">
        <v>18328368620</v>
      </c>
      <c r="E24" s="31">
        <v>17152330000</v>
      </c>
      <c r="F24" s="31">
        <v>1176038620</v>
      </c>
      <c r="G24" s="31">
        <v>0</v>
      </c>
      <c r="H24" s="1">
        <f t="shared" si="0"/>
        <v>1176038620</v>
      </c>
    </row>
    <row r="25" spans="1:8" x14ac:dyDescent="0.35">
      <c r="A25" s="24">
        <v>30224</v>
      </c>
      <c r="B25" s="24" t="s">
        <v>407</v>
      </c>
      <c r="C25" s="24" t="s">
        <v>7</v>
      </c>
      <c r="D25" s="32">
        <v>3441133870</v>
      </c>
      <c r="E25" s="32">
        <v>2330793870</v>
      </c>
      <c r="F25" s="32">
        <v>1110340000</v>
      </c>
      <c r="G25" s="32">
        <v>0</v>
      </c>
      <c r="H25" s="1">
        <f t="shared" si="0"/>
        <v>1110340000</v>
      </c>
    </row>
    <row r="26" spans="1:8" x14ac:dyDescent="0.35">
      <c r="A26" s="23">
        <v>30035</v>
      </c>
      <c r="B26" s="23" t="s">
        <v>81</v>
      </c>
      <c r="C26" s="23" t="s">
        <v>7</v>
      </c>
      <c r="D26" s="31">
        <v>1015976559</v>
      </c>
      <c r="E26" s="31">
        <v>0</v>
      </c>
      <c r="F26" s="31">
        <v>1015976559</v>
      </c>
      <c r="G26" s="31">
        <v>0</v>
      </c>
      <c r="H26" s="1">
        <f t="shared" si="0"/>
        <v>1015976559</v>
      </c>
    </row>
    <row r="27" spans="1:8" x14ac:dyDescent="0.35">
      <c r="A27" s="24">
        <v>30195</v>
      </c>
      <c r="B27" s="24" t="s">
        <v>359</v>
      </c>
      <c r="C27" s="24" t="s">
        <v>7</v>
      </c>
      <c r="D27" s="32">
        <v>19768215000</v>
      </c>
      <c r="E27" s="32">
        <v>18840905000</v>
      </c>
      <c r="F27" s="32">
        <v>927310000</v>
      </c>
      <c r="G27" s="32">
        <v>0</v>
      </c>
      <c r="H27" s="1">
        <f t="shared" si="0"/>
        <v>927310000</v>
      </c>
    </row>
    <row r="28" spans="1:8" x14ac:dyDescent="0.35">
      <c r="A28" s="23">
        <v>30209</v>
      </c>
      <c r="B28" s="23" t="s">
        <v>385</v>
      </c>
      <c r="C28" s="23" t="s">
        <v>7</v>
      </c>
      <c r="D28" s="31">
        <v>60266584850</v>
      </c>
      <c r="E28" s="31">
        <v>59392482800</v>
      </c>
      <c r="F28" s="31">
        <v>874102050</v>
      </c>
      <c r="G28" s="31">
        <v>0</v>
      </c>
      <c r="H28" s="1">
        <f t="shared" si="0"/>
        <v>874102050</v>
      </c>
    </row>
    <row r="29" spans="1:8" x14ac:dyDescent="0.35">
      <c r="A29" s="24">
        <v>10146</v>
      </c>
      <c r="B29" s="24" t="s">
        <v>383</v>
      </c>
      <c r="C29" s="24" t="s">
        <v>7</v>
      </c>
      <c r="D29" s="32">
        <v>6710579500</v>
      </c>
      <c r="E29" s="32">
        <v>5905059500</v>
      </c>
      <c r="F29" s="32">
        <v>805520000</v>
      </c>
      <c r="G29" s="32">
        <v>0</v>
      </c>
      <c r="H29" s="1">
        <f t="shared" si="0"/>
        <v>805520000</v>
      </c>
    </row>
    <row r="30" spans="1:8" x14ac:dyDescent="0.35">
      <c r="A30" s="23">
        <v>30205</v>
      </c>
      <c r="B30" s="23" t="s">
        <v>371</v>
      </c>
      <c r="C30" s="23" t="s">
        <v>7</v>
      </c>
      <c r="D30" s="31">
        <v>630553010</v>
      </c>
      <c r="E30" s="31">
        <v>0</v>
      </c>
      <c r="F30" s="31">
        <v>630553010</v>
      </c>
      <c r="G30" s="31">
        <v>0</v>
      </c>
      <c r="H30" s="1">
        <f t="shared" si="0"/>
        <v>630553010</v>
      </c>
    </row>
    <row r="31" spans="1:8" x14ac:dyDescent="0.35">
      <c r="A31" s="24">
        <v>10008</v>
      </c>
      <c r="B31" s="24" t="s">
        <v>15</v>
      </c>
      <c r="C31" s="24" t="s">
        <v>7</v>
      </c>
      <c r="D31" s="32">
        <v>597342000</v>
      </c>
      <c r="E31" s="32">
        <v>0</v>
      </c>
      <c r="F31" s="32">
        <v>597342000</v>
      </c>
      <c r="G31" s="32">
        <v>0</v>
      </c>
      <c r="H31" s="1">
        <f t="shared" si="0"/>
        <v>597342000</v>
      </c>
    </row>
    <row r="32" spans="1:8" x14ac:dyDescent="0.35">
      <c r="A32" s="23">
        <v>10057</v>
      </c>
      <c r="B32" s="23" t="s">
        <v>219</v>
      </c>
      <c r="C32" s="23" t="s">
        <v>7</v>
      </c>
      <c r="D32" s="31">
        <v>16421119000</v>
      </c>
      <c r="E32" s="31">
        <v>15901000000</v>
      </c>
      <c r="F32" s="31">
        <v>520119000</v>
      </c>
      <c r="G32" s="31">
        <v>0</v>
      </c>
      <c r="H32" s="1">
        <f t="shared" si="0"/>
        <v>520119000</v>
      </c>
    </row>
    <row r="33" spans="1:8" x14ac:dyDescent="0.35">
      <c r="A33" s="24">
        <v>10170</v>
      </c>
      <c r="B33" s="24" t="s">
        <v>457</v>
      </c>
      <c r="C33" s="24" t="s">
        <v>7</v>
      </c>
      <c r="D33" s="32">
        <v>40490955000</v>
      </c>
      <c r="E33" s="32">
        <v>40019827000</v>
      </c>
      <c r="F33" s="32">
        <v>471128000</v>
      </c>
      <c r="G33" s="32">
        <v>0</v>
      </c>
      <c r="H33" s="1">
        <f t="shared" si="0"/>
        <v>471128000</v>
      </c>
    </row>
    <row r="34" spans="1:8" x14ac:dyDescent="0.35">
      <c r="A34" s="23">
        <v>30160</v>
      </c>
      <c r="B34" s="23" t="s">
        <v>285</v>
      </c>
      <c r="C34" s="23" t="s">
        <v>7</v>
      </c>
      <c r="D34" s="31">
        <v>4626611000</v>
      </c>
      <c r="E34" s="31">
        <v>4171287500</v>
      </c>
      <c r="F34" s="31">
        <v>455323500</v>
      </c>
      <c r="G34" s="31">
        <v>0</v>
      </c>
      <c r="H34" s="1">
        <f t="shared" si="0"/>
        <v>455323500</v>
      </c>
    </row>
    <row r="35" spans="1:8" x14ac:dyDescent="0.35">
      <c r="A35" s="24">
        <v>30247</v>
      </c>
      <c r="B35" s="24" t="s">
        <v>446</v>
      </c>
      <c r="C35" s="24" t="s">
        <v>7</v>
      </c>
      <c r="D35" s="32">
        <v>112516676770</v>
      </c>
      <c r="E35" s="32">
        <v>112077435250</v>
      </c>
      <c r="F35" s="32">
        <v>439241520</v>
      </c>
      <c r="G35" s="32">
        <v>0</v>
      </c>
      <c r="H35" s="1">
        <f t="shared" si="0"/>
        <v>439241520</v>
      </c>
    </row>
    <row r="36" spans="1:8" x14ac:dyDescent="0.35">
      <c r="A36" s="23">
        <v>30081</v>
      </c>
      <c r="B36" s="23" t="s">
        <v>124</v>
      </c>
      <c r="C36" s="23" t="s">
        <v>7</v>
      </c>
      <c r="D36" s="31">
        <v>1184158373</v>
      </c>
      <c r="E36" s="31">
        <v>750000000</v>
      </c>
      <c r="F36" s="31">
        <v>434158373</v>
      </c>
      <c r="G36" s="31">
        <v>0</v>
      </c>
      <c r="H36" s="1">
        <f t="shared" si="0"/>
        <v>434158373</v>
      </c>
    </row>
    <row r="37" spans="1:8" x14ac:dyDescent="0.35">
      <c r="A37" s="24">
        <v>10069</v>
      </c>
      <c r="B37" s="24" t="s">
        <v>199</v>
      </c>
      <c r="C37" s="24" t="s">
        <v>7</v>
      </c>
      <c r="D37" s="32">
        <v>51709515000</v>
      </c>
      <c r="E37" s="32">
        <v>51280900000</v>
      </c>
      <c r="F37" s="32">
        <v>428615000</v>
      </c>
      <c r="G37" s="32">
        <v>0</v>
      </c>
      <c r="H37" s="1">
        <f t="shared" si="0"/>
        <v>428615000</v>
      </c>
    </row>
    <row r="38" spans="1:8" x14ac:dyDescent="0.35">
      <c r="A38" s="23">
        <v>30194</v>
      </c>
      <c r="B38" s="23" t="s">
        <v>357</v>
      </c>
      <c r="C38" s="23" t="s">
        <v>7</v>
      </c>
      <c r="D38" s="31">
        <v>17368605000</v>
      </c>
      <c r="E38" s="31">
        <v>16953445000</v>
      </c>
      <c r="F38" s="31">
        <v>415160000</v>
      </c>
      <c r="G38" s="31">
        <v>0</v>
      </c>
      <c r="H38" s="1">
        <f t="shared" si="0"/>
        <v>415160000</v>
      </c>
    </row>
    <row r="39" spans="1:8" x14ac:dyDescent="0.35">
      <c r="A39" s="24">
        <v>30019</v>
      </c>
      <c r="B39" s="24" t="s">
        <v>66</v>
      </c>
      <c r="C39" s="24" t="s">
        <v>7</v>
      </c>
      <c r="D39" s="32">
        <v>26106763285</v>
      </c>
      <c r="E39" s="32">
        <v>25710388625</v>
      </c>
      <c r="F39" s="32">
        <v>396374660</v>
      </c>
      <c r="G39" s="32">
        <v>0</v>
      </c>
      <c r="H39" s="1">
        <f t="shared" si="0"/>
        <v>396374660</v>
      </c>
    </row>
    <row r="40" spans="1:8" x14ac:dyDescent="0.35">
      <c r="A40" s="23">
        <v>30069</v>
      </c>
      <c r="B40" s="23" t="s">
        <v>112</v>
      </c>
      <c r="C40" s="23" t="s">
        <v>7</v>
      </c>
      <c r="D40" s="31">
        <v>377909400</v>
      </c>
      <c r="E40" s="31">
        <v>0</v>
      </c>
      <c r="F40" s="31">
        <v>377909400</v>
      </c>
      <c r="G40" s="31">
        <v>0</v>
      </c>
      <c r="H40" s="1">
        <f t="shared" si="0"/>
        <v>377909400</v>
      </c>
    </row>
    <row r="41" spans="1:8" x14ac:dyDescent="0.35">
      <c r="A41" s="24">
        <v>10003</v>
      </c>
      <c r="B41" s="24" t="s">
        <v>10</v>
      </c>
      <c r="C41" s="24" t="s">
        <v>7</v>
      </c>
      <c r="D41" s="32">
        <v>478996459195</v>
      </c>
      <c r="E41" s="32">
        <v>478619281449</v>
      </c>
      <c r="F41" s="32">
        <v>377177746</v>
      </c>
      <c r="G41" s="32">
        <v>0</v>
      </c>
      <c r="H41" s="1">
        <f t="shared" si="0"/>
        <v>377177746</v>
      </c>
    </row>
    <row r="42" spans="1:8" x14ac:dyDescent="0.35">
      <c r="A42" s="23">
        <v>30156</v>
      </c>
      <c r="B42" s="23" t="s">
        <v>279</v>
      </c>
      <c r="C42" s="23" t="s">
        <v>7</v>
      </c>
      <c r="D42" s="31">
        <v>15129763907</v>
      </c>
      <c r="E42" s="31">
        <v>14786877240</v>
      </c>
      <c r="F42" s="31">
        <v>342886667</v>
      </c>
      <c r="G42" s="31">
        <v>0</v>
      </c>
      <c r="H42" s="1">
        <f t="shared" si="0"/>
        <v>342886667</v>
      </c>
    </row>
    <row r="43" spans="1:8" x14ac:dyDescent="0.35">
      <c r="A43" s="24">
        <v>30186</v>
      </c>
      <c r="B43" s="24" t="s">
        <v>330</v>
      </c>
      <c r="C43" s="24" t="s">
        <v>7</v>
      </c>
      <c r="D43" s="32">
        <v>211189293000</v>
      </c>
      <c r="E43" s="32">
        <v>210856913000</v>
      </c>
      <c r="F43" s="32">
        <v>332380000</v>
      </c>
      <c r="G43" s="32">
        <v>0</v>
      </c>
      <c r="H43" s="1">
        <f t="shared" si="0"/>
        <v>332380000</v>
      </c>
    </row>
    <row r="44" spans="1:8" x14ac:dyDescent="0.35">
      <c r="A44" s="23">
        <v>30262</v>
      </c>
      <c r="B44" s="23" t="s">
        <v>490</v>
      </c>
      <c r="C44" s="23" t="s">
        <v>7</v>
      </c>
      <c r="D44" s="31">
        <v>3299367500</v>
      </c>
      <c r="E44" s="31">
        <v>3000000000</v>
      </c>
      <c r="F44" s="31">
        <v>299367500</v>
      </c>
      <c r="G44" s="31">
        <v>0</v>
      </c>
      <c r="H44" s="1">
        <f t="shared" si="0"/>
        <v>299367500</v>
      </c>
    </row>
    <row r="45" spans="1:8" x14ac:dyDescent="0.35">
      <c r="A45" s="24">
        <v>10002</v>
      </c>
      <c r="B45" s="24" t="s">
        <v>9</v>
      </c>
      <c r="C45" s="24" t="s">
        <v>7</v>
      </c>
      <c r="D45" s="32">
        <v>26834525000</v>
      </c>
      <c r="E45" s="32">
        <v>26550420000</v>
      </c>
      <c r="F45" s="32">
        <v>284105000</v>
      </c>
      <c r="G45" s="32">
        <v>0</v>
      </c>
      <c r="H45" s="1">
        <f t="shared" si="0"/>
        <v>284105000</v>
      </c>
    </row>
    <row r="46" spans="1:8" x14ac:dyDescent="0.35">
      <c r="A46" s="23">
        <v>30013</v>
      </c>
      <c r="B46" s="23" t="s">
        <v>61</v>
      </c>
      <c r="C46" s="23" t="s">
        <v>7</v>
      </c>
      <c r="D46" s="31">
        <v>224121440</v>
      </c>
      <c r="E46" s="31">
        <v>78148858</v>
      </c>
      <c r="F46" s="31">
        <v>145972582</v>
      </c>
      <c r="G46" s="31">
        <v>0</v>
      </c>
      <c r="H46" s="1">
        <f t="shared" si="0"/>
        <v>145972582</v>
      </c>
    </row>
    <row r="47" spans="1:8" x14ac:dyDescent="0.35">
      <c r="A47" s="24">
        <v>10029</v>
      </c>
      <c r="B47" s="24" t="s">
        <v>34</v>
      </c>
      <c r="C47" s="24" t="s">
        <v>7</v>
      </c>
      <c r="D47" s="32">
        <v>7954847880</v>
      </c>
      <c r="E47" s="32">
        <v>7843423500</v>
      </c>
      <c r="F47" s="32">
        <v>111424380</v>
      </c>
      <c r="G47" s="32">
        <v>0</v>
      </c>
      <c r="H47" s="1">
        <f t="shared" si="0"/>
        <v>111424380</v>
      </c>
    </row>
    <row r="48" spans="1:8" x14ac:dyDescent="0.35">
      <c r="A48" s="23">
        <v>30189</v>
      </c>
      <c r="B48" s="23" t="s">
        <v>350</v>
      </c>
      <c r="C48" s="23" t="s">
        <v>7</v>
      </c>
      <c r="D48" s="31">
        <v>7010203655</v>
      </c>
      <c r="E48" s="31">
        <v>6920582245</v>
      </c>
      <c r="F48" s="31">
        <v>89621410</v>
      </c>
      <c r="G48" s="31">
        <v>0</v>
      </c>
      <c r="H48" s="1">
        <f t="shared" si="0"/>
        <v>89621410</v>
      </c>
    </row>
    <row r="49" spans="1:8" x14ac:dyDescent="0.35">
      <c r="A49" s="24">
        <v>10088</v>
      </c>
      <c r="B49" s="24" t="s">
        <v>247</v>
      </c>
      <c r="C49" s="24" t="s">
        <v>7</v>
      </c>
      <c r="D49" s="32">
        <v>72205500</v>
      </c>
      <c r="E49" s="32">
        <v>0</v>
      </c>
      <c r="F49" s="32">
        <v>72205500</v>
      </c>
      <c r="G49" s="32">
        <v>0</v>
      </c>
      <c r="H49" s="1">
        <f t="shared" si="0"/>
        <v>72205500</v>
      </c>
    </row>
    <row r="50" spans="1:8" x14ac:dyDescent="0.35">
      <c r="A50" s="23">
        <v>10109</v>
      </c>
      <c r="B50" s="23" t="s">
        <v>292</v>
      </c>
      <c r="C50" s="23" t="s">
        <v>7</v>
      </c>
      <c r="D50" s="31">
        <v>71415000</v>
      </c>
      <c r="E50" s="31">
        <v>0</v>
      </c>
      <c r="F50" s="31">
        <v>71415000</v>
      </c>
      <c r="G50" s="31">
        <v>0</v>
      </c>
      <c r="H50" s="1">
        <f t="shared" si="0"/>
        <v>71415000</v>
      </c>
    </row>
    <row r="51" spans="1:8" x14ac:dyDescent="0.35">
      <c r="A51" s="24">
        <v>50011</v>
      </c>
      <c r="B51" s="24" t="s">
        <v>144</v>
      </c>
      <c r="C51" s="24" t="s">
        <v>7</v>
      </c>
      <c r="D51" s="32">
        <v>253731173</v>
      </c>
      <c r="E51" s="32">
        <v>185000000</v>
      </c>
      <c r="F51" s="32">
        <v>68731173</v>
      </c>
      <c r="G51" s="32">
        <v>0</v>
      </c>
      <c r="H51" s="1">
        <f t="shared" si="0"/>
        <v>68731173</v>
      </c>
    </row>
    <row r="52" spans="1:8" x14ac:dyDescent="0.35">
      <c r="A52" s="23">
        <v>30005</v>
      </c>
      <c r="B52" s="23" t="s">
        <v>54</v>
      </c>
      <c r="C52" s="23" t="s">
        <v>7</v>
      </c>
      <c r="D52" s="31">
        <v>60924138</v>
      </c>
      <c r="E52" s="31">
        <v>0</v>
      </c>
      <c r="F52" s="31">
        <v>60924138</v>
      </c>
      <c r="G52" s="31">
        <v>0</v>
      </c>
      <c r="H52" s="1">
        <f t="shared" si="0"/>
        <v>60924138</v>
      </c>
    </row>
    <row r="53" spans="1:8" x14ac:dyDescent="0.35">
      <c r="A53" s="24">
        <v>30256</v>
      </c>
      <c r="B53" s="24" t="s">
        <v>479</v>
      </c>
      <c r="C53" s="24" t="s">
        <v>7</v>
      </c>
      <c r="D53" s="32">
        <v>549472000</v>
      </c>
      <c r="E53" s="32">
        <v>500000000</v>
      </c>
      <c r="F53" s="32">
        <v>49472000</v>
      </c>
      <c r="G53" s="32">
        <v>0</v>
      </c>
      <c r="H53" s="1">
        <f t="shared" si="0"/>
        <v>49472000</v>
      </c>
    </row>
    <row r="54" spans="1:8" x14ac:dyDescent="0.35">
      <c r="A54" s="23">
        <v>30022</v>
      </c>
      <c r="B54" s="23" t="s">
        <v>69</v>
      </c>
      <c r="C54" s="23" t="s">
        <v>7</v>
      </c>
      <c r="D54" s="31">
        <v>2066641940</v>
      </c>
      <c r="E54" s="31">
        <v>2023327940</v>
      </c>
      <c r="F54" s="31">
        <v>43314000</v>
      </c>
      <c r="G54" s="31">
        <v>0</v>
      </c>
      <c r="H54" s="1">
        <f t="shared" si="0"/>
        <v>43314000</v>
      </c>
    </row>
    <row r="55" spans="1:8" x14ac:dyDescent="0.35">
      <c r="A55" s="24">
        <v>10105</v>
      </c>
      <c r="B55" s="24" t="s">
        <v>463</v>
      </c>
      <c r="C55" s="24" t="s">
        <v>7</v>
      </c>
      <c r="D55" s="32">
        <v>44630556000</v>
      </c>
      <c r="E55" s="32">
        <v>44587896000</v>
      </c>
      <c r="F55" s="32">
        <v>42660000</v>
      </c>
      <c r="G55" s="32">
        <v>0</v>
      </c>
      <c r="H55" s="1">
        <f t="shared" si="0"/>
        <v>42660000</v>
      </c>
    </row>
    <row r="56" spans="1:8" x14ac:dyDescent="0.35">
      <c r="A56" s="23">
        <v>30025</v>
      </c>
      <c r="B56" s="23" t="s">
        <v>72</v>
      </c>
      <c r="C56" s="23" t="s">
        <v>7</v>
      </c>
      <c r="D56" s="31">
        <v>35598920</v>
      </c>
      <c r="E56" s="31">
        <v>0</v>
      </c>
      <c r="F56" s="31">
        <v>35598920</v>
      </c>
      <c r="G56" s="31">
        <v>0</v>
      </c>
      <c r="H56" s="1">
        <f t="shared" si="0"/>
        <v>35598920</v>
      </c>
    </row>
    <row r="57" spans="1:8" x14ac:dyDescent="0.35">
      <c r="A57" s="24">
        <v>30040</v>
      </c>
      <c r="B57" s="24" t="s">
        <v>86</v>
      </c>
      <c r="C57" s="24" t="s">
        <v>7</v>
      </c>
      <c r="D57" s="32">
        <v>27402500</v>
      </c>
      <c r="E57" s="32">
        <v>0</v>
      </c>
      <c r="F57" s="32">
        <v>27402500</v>
      </c>
      <c r="G57" s="32">
        <v>0</v>
      </c>
      <c r="H57" s="1">
        <f t="shared" si="0"/>
        <v>27402500</v>
      </c>
    </row>
    <row r="58" spans="1:8" x14ac:dyDescent="0.35">
      <c r="A58" s="23">
        <v>30045</v>
      </c>
      <c r="B58" s="23" t="s">
        <v>91</v>
      </c>
      <c r="C58" s="23" t="s">
        <v>7</v>
      </c>
      <c r="D58" s="31">
        <v>24352000</v>
      </c>
      <c r="E58" s="31">
        <v>0</v>
      </c>
      <c r="F58" s="31">
        <v>24352000</v>
      </c>
      <c r="G58" s="31">
        <v>0</v>
      </c>
      <c r="H58" s="1">
        <f t="shared" si="0"/>
        <v>24352000</v>
      </c>
    </row>
    <row r="59" spans="1:8" x14ac:dyDescent="0.35">
      <c r="A59" s="24">
        <v>30082</v>
      </c>
      <c r="B59" s="24" t="s">
        <v>125</v>
      </c>
      <c r="C59" s="24" t="s">
        <v>7</v>
      </c>
      <c r="D59" s="32">
        <v>15363000</v>
      </c>
      <c r="E59" s="32">
        <v>0</v>
      </c>
      <c r="F59" s="32">
        <v>15363000</v>
      </c>
      <c r="G59" s="32">
        <v>0</v>
      </c>
      <c r="H59" s="1">
        <f t="shared" si="0"/>
        <v>15363000</v>
      </c>
    </row>
    <row r="60" spans="1:8" x14ac:dyDescent="0.35">
      <c r="A60" s="23">
        <v>10007</v>
      </c>
      <c r="B60" s="23" t="s">
        <v>14</v>
      </c>
      <c r="C60" s="23" t="s">
        <v>7</v>
      </c>
      <c r="D60" s="31">
        <v>12770000</v>
      </c>
      <c r="E60" s="31">
        <v>0</v>
      </c>
      <c r="F60" s="31">
        <v>12770000</v>
      </c>
      <c r="G60" s="31">
        <v>0</v>
      </c>
      <c r="H60" s="1">
        <f t="shared" si="0"/>
        <v>12770000</v>
      </c>
    </row>
    <row r="61" spans="1:8" x14ac:dyDescent="0.35">
      <c r="A61" s="24">
        <v>10156</v>
      </c>
      <c r="B61" s="24" t="s">
        <v>413</v>
      </c>
      <c r="C61" s="24" t="s">
        <v>7</v>
      </c>
      <c r="D61" s="32">
        <v>1007661500</v>
      </c>
      <c r="E61" s="32">
        <v>997000000</v>
      </c>
      <c r="F61" s="32">
        <v>10661500</v>
      </c>
      <c r="G61" s="32">
        <v>0</v>
      </c>
      <c r="H61" s="1">
        <f t="shared" si="0"/>
        <v>10661500</v>
      </c>
    </row>
    <row r="62" spans="1:8" x14ac:dyDescent="0.35">
      <c r="A62" s="23">
        <v>50032</v>
      </c>
      <c r="B62" s="23" t="s">
        <v>430</v>
      </c>
      <c r="C62" s="23" t="s">
        <v>7</v>
      </c>
      <c r="D62" s="31">
        <v>9288265000</v>
      </c>
      <c r="E62" s="31">
        <v>9277905000</v>
      </c>
      <c r="F62" s="31">
        <v>10360000</v>
      </c>
      <c r="G62" s="31">
        <v>0</v>
      </c>
      <c r="H62" s="1">
        <f t="shared" si="0"/>
        <v>10360000</v>
      </c>
    </row>
    <row r="63" spans="1:8" x14ac:dyDescent="0.35">
      <c r="A63" s="24">
        <v>30113</v>
      </c>
      <c r="B63" s="24" t="s">
        <v>197</v>
      </c>
      <c r="C63" s="24" t="s">
        <v>7</v>
      </c>
      <c r="D63" s="32">
        <v>9721000</v>
      </c>
      <c r="E63" s="32">
        <v>0</v>
      </c>
      <c r="F63" s="32">
        <v>9721000</v>
      </c>
      <c r="G63" s="32">
        <v>0</v>
      </c>
      <c r="H63" s="1">
        <f t="shared" si="0"/>
        <v>9721000</v>
      </c>
    </row>
    <row r="64" spans="1:8" x14ac:dyDescent="0.35">
      <c r="A64" s="23">
        <v>10126</v>
      </c>
      <c r="B64" s="23" t="s">
        <v>333</v>
      </c>
      <c r="C64" s="23" t="s">
        <v>7</v>
      </c>
      <c r="D64" s="31">
        <v>4989735000</v>
      </c>
      <c r="E64" s="31">
        <v>4981406000</v>
      </c>
      <c r="F64" s="31">
        <v>8329000</v>
      </c>
      <c r="G64" s="31">
        <v>0</v>
      </c>
      <c r="H64" s="1">
        <f t="shared" si="0"/>
        <v>8329000</v>
      </c>
    </row>
    <row r="65" spans="1:8" x14ac:dyDescent="0.35">
      <c r="A65" s="24">
        <v>30140</v>
      </c>
      <c r="B65" s="24" t="s">
        <v>252</v>
      </c>
      <c r="C65" s="24" t="s">
        <v>7</v>
      </c>
      <c r="D65" s="32">
        <v>96670800</v>
      </c>
      <c r="E65" s="32">
        <v>88350000</v>
      </c>
      <c r="F65" s="32">
        <v>8320800</v>
      </c>
      <c r="G65" s="32">
        <v>0</v>
      </c>
      <c r="H65" s="1">
        <f t="shared" si="0"/>
        <v>8320800</v>
      </c>
    </row>
    <row r="66" spans="1:8" x14ac:dyDescent="0.35">
      <c r="A66" s="23">
        <v>10095</v>
      </c>
      <c r="B66" s="23" t="s">
        <v>259</v>
      </c>
      <c r="C66" s="23" t="s">
        <v>7</v>
      </c>
      <c r="D66" s="31">
        <v>8253500</v>
      </c>
      <c r="E66" s="31">
        <v>0</v>
      </c>
      <c r="F66" s="31">
        <v>8253500</v>
      </c>
      <c r="G66" s="31">
        <v>0</v>
      </c>
      <c r="H66" s="1">
        <f t="shared" si="0"/>
        <v>8253500</v>
      </c>
    </row>
    <row r="67" spans="1:8" x14ac:dyDescent="0.35">
      <c r="A67" s="24">
        <v>30201</v>
      </c>
      <c r="B67" s="24" t="s">
        <v>367</v>
      </c>
      <c r="C67" s="24" t="s">
        <v>7</v>
      </c>
      <c r="D67" s="32">
        <v>4543014836</v>
      </c>
      <c r="E67" s="32">
        <v>4534807336</v>
      </c>
      <c r="F67" s="32">
        <v>8207500</v>
      </c>
      <c r="G67" s="32">
        <v>0</v>
      </c>
      <c r="H67" s="1">
        <f t="shared" ref="H67:H130" si="1">D67-E67</f>
        <v>8207500</v>
      </c>
    </row>
    <row r="68" spans="1:8" x14ac:dyDescent="0.35">
      <c r="A68" s="23">
        <v>30241</v>
      </c>
      <c r="B68" s="23" t="s">
        <v>466</v>
      </c>
      <c r="C68" s="23" t="s">
        <v>7</v>
      </c>
      <c r="D68" s="31">
        <v>7679913280</v>
      </c>
      <c r="E68" s="31">
        <v>7672341704</v>
      </c>
      <c r="F68" s="31">
        <v>7571576</v>
      </c>
      <c r="G68" s="31">
        <v>0</v>
      </c>
      <c r="H68" s="1">
        <f t="shared" si="1"/>
        <v>7571576</v>
      </c>
    </row>
    <row r="69" spans="1:8" x14ac:dyDescent="0.35">
      <c r="A69" s="24">
        <v>30145</v>
      </c>
      <c r="B69" s="24" t="s">
        <v>257</v>
      </c>
      <c r="C69" s="24" t="s">
        <v>7</v>
      </c>
      <c r="D69" s="32">
        <v>6442500</v>
      </c>
      <c r="E69" s="32">
        <v>0</v>
      </c>
      <c r="F69" s="32">
        <v>6442500</v>
      </c>
      <c r="G69" s="32">
        <v>0</v>
      </c>
      <c r="H69" s="1">
        <f t="shared" si="1"/>
        <v>6442500</v>
      </c>
    </row>
    <row r="70" spans="1:8" x14ac:dyDescent="0.35">
      <c r="A70" s="23">
        <v>10004</v>
      </c>
      <c r="B70" s="23" t="s">
        <v>11</v>
      </c>
      <c r="C70" s="23" t="s">
        <v>7</v>
      </c>
      <c r="D70" s="31">
        <v>6346053000</v>
      </c>
      <c r="E70" s="31">
        <v>6339880000</v>
      </c>
      <c r="F70" s="31">
        <v>6173000</v>
      </c>
      <c r="G70" s="31">
        <v>0</v>
      </c>
      <c r="H70" s="1">
        <f t="shared" si="1"/>
        <v>6173000</v>
      </c>
    </row>
    <row r="71" spans="1:8" x14ac:dyDescent="0.35">
      <c r="A71" s="24">
        <v>30227</v>
      </c>
      <c r="B71" s="24" t="s">
        <v>410</v>
      </c>
      <c r="C71" s="24" t="s">
        <v>7</v>
      </c>
      <c r="D71" s="32">
        <v>6150000</v>
      </c>
      <c r="E71" s="32">
        <v>0</v>
      </c>
      <c r="F71" s="32">
        <v>6150000</v>
      </c>
      <c r="G71" s="32">
        <v>0</v>
      </c>
      <c r="H71" s="1">
        <f t="shared" si="1"/>
        <v>6150000</v>
      </c>
    </row>
    <row r="72" spans="1:8" x14ac:dyDescent="0.35">
      <c r="A72" s="23">
        <v>30047</v>
      </c>
      <c r="B72" s="23" t="s">
        <v>92</v>
      </c>
      <c r="C72" s="23" t="s">
        <v>7</v>
      </c>
      <c r="D72" s="31">
        <v>5794900</v>
      </c>
      <c r="E72" s="31">
        <v>0</v>
      </c>
      <c r="F72" s="31">
        <v>5794900</v>
      </c>
      <c r="G72" s="31">
        <v>0</v>
      </c>
      <c r="H72" s="1">
        <f t="shared" si="1"/>
        <v>5794900</v>
      </c>
    </row>
    <row r="73" spans="1:8" x14ac:dyDescent="0.35">
      <c r="A73" s="24">
        <v>30011</v>
      </c>
      <c r="B73" s="24" t="s">
        <v>59</v>
      </c>
      <c r="C73" s="24" t="s">
        <v>7</v>
      </c>
      <c r="D73" s="32">
        <v>5595200</v>
      </c>
      <c r="E73" s="32">
        <v>0</v>
      </c>
      <c r="F73" s="32">
        <v>5595200</v>
      </c>
      <c r="G73" s="32">
        <v>0</v>
      </c>
      <c r="H73" s="1">
        <f t="shared" si="1"/>
        <v>5595200</v>
      </c>
    </row>
    <row r="74" spans="1:8" x14ac:dyDescent="0.35">
      <c r="A74" s="23">
        <v>10080</v>
      </c>
      <c r="B74" s="23" t="s">
        <v>209</v>
      </c>
      <c r="C74" s="23" t="s">
        <v>7</v>
      </c>
      <c r="D74" s="31">
        <v>5395000</v>
      </c>
      <c r="E74" s="31">
        <v>0</v>
      </c>
      <c r="F74" s="31">
        <v>5395000</v>
      </c>
      <c r="G74" s="31">
        <v>0</v>
      </c>
      <c r="H74" s="1">
        <f t="shared" si="1"/>
        <v>5395000</v>
      </c>
    </row>
    <row r="75" spans="1:8" x14ac:dyDescent="0.35">
      <c r="A75" s="24">
        <v>10157</v>
      </c>
      <c r="B75" s="24" t="s">
        <v>415</v>
      </c>
      <c r="C75" s="24" t="s">
        <v>7</v>
      </c>
      <c r="D75" s="32">
        <v>5000000</v>
      </c>
      <c r="E75" s="32">
        <v>0</v>
      </c>
      <c r="F75" s="32">
        <v>5000000</v>
      </c>
      <c r="G75" s="32">
        <v>0</v>
      </c>
      <c r="H75" s="1">
        <f t="shared" si="1"/>
        <v>5000000</v>
      </c>
    </row>
    <row r="76" spans="1:8" x14ac:dyDescent="0.35">
      <c r="A76" s="23">
        <v>30196</v>
      </c>
      <c r="B76" s="23" t="s">
        <v>360</v>
      </c>
      <c r="C76" s="23" t="s">
        <v>7</v>
      </c>
      <c r="D76" s="31">
        <v>4907500</v>
      </c>
      <c r="E76" s="31">
        <v>0</v>
      </c>
      <c r="F76" s="31">
        <v>4907500</v>
      </c>
      <c r="G76" s="31">
        <v>0</v>
      </c>
      <c r="H76" s="1">
        <f t="shared" si="1"/>
        <v>4907500</v>
      </c>
    </row>
    <row r="77" spans="1:8" x14ac:dyDescent="0.35">
      <c r="A77" s="24">
        <v>30123</v>
      </c>
      <c r="B77" s="24" t="s">
        <v>203</v>
      </c>
      <c r="C77" s="24" t="s">
        <v>7</v>
      </c>
      <c r="D77" s="32">
        <v>4138250</v>
      </c>
      <c r="E77" s="32">
        <v>0</v>
      </c>
      <c r="F77" s="32">
        <v>4138250</v>
      </c>
      <c r="G77" s="32">
        <v>0</v>
      </c>
      <c r="H77" s="1">
        <f t="shared" si="1"/>
        <v>4138250</v>
      </c>
    </row>
    <row r="78" spans="1:8" x14ac:dyDescent="0.35">
      <c r="A78" s="23">
        <v>10020</v>
      </c>
      <c r="B78" s="23" t="s">
        <v>26</v>
      </c>
      <c r="C78" s="23" t="s">
        <v>7</v>
      </c>
      <c r="D78" s="31">
        <v>37866893463</v>
      </c>
      <c r="E78" s="31">
        <v>37863149482</v>
      </c>
      <c r="F78" s="31">
        <v>3743981</v>
      </c>
      <c r="G78" s="31">
        <v>0</v>
      </c>
      <c r="H78" s="1">
        <f t="shared" si="1"/>
        <v>3743981</v>
      </c>
    </row>
    <row r="79" spans="1:8" x14ac:dyDescent="0.35">
      <c r="A79" s="24">
        <v>10142</v>
      </c>
      <c r="B79" s="24" t="s">
        <v>376</v>
      </c>
      <c r="C79" s="24" t="s">
        <v>7</v>
      </c>
      <c r="D79" s="32">
        <v>3502000</v>
      </c>
      <c r="E79" s="32">
        <v>0</v>
      </c>
      <c r="F79" s="32">
        <v>3502000</v>
      </c>
      <c r="G79" s="32">
        <v>0</v>
      </c>
      <c r="H79" s="1">
        <f t="shared" si="1"/>
        <v>3502000</v>
      </c>
    </row>
    <row r="80" spans="1:8" x14ac:dyDescent="0.35">
      <c r="A80" s="23">
        <v>30169</v>
      </c>
      <c r="B80" s="23" t="s">
        <v>305</v>
      </c>
      <c r="C80" s="23" t="s">
        <v>7</v>
      </c>
      <c r="D80" s="31">
        <v>3919282084</v>
      </c>
      <c r="E80" s="31">
        <v>3915833000</v>
      </c>
      <c r="F80" s="31">
        <v>3449084</v>
      </c>
      <c r="G80" s="31">
        <v>0</v>
      </c>
      <c r="H80" s="1">
        <f t="shared" si="1"/>
        <v>3449084</v>
      </c>
    </row>
    <row r="81" spans="1:8" x14ac:dyDescent="0.35">
      <c r="A81" s="24">
        <v>10030</v>
      </c>
      <c r="B81" s="24" t="s">
        <v>35</v>
      </c>
      <c r="C81" s="24" t="s">
        <v>7</v>
      </c>
      <c r="D81" s="32">
        <v>3272000</v>
      </c>
      <c r="E81" s="32">
        <v>0</v>
      </c>
      <c r="F81" s="32">
        <v>3272000</v>
      </c>
      <c r="G81" s="32">
        <v>0</v>
      </c>
      <c r="H81" s="1">
        <f t="shared" si="1"/>
        <v>3272000</v>
      </c>
    </row>
    <row r="82" spans="1:8" x14ac:dyDescent="0.35">
      <c r="A82" s="23">
        <v>10133</v>
      </c>
      <c r="B82" s="23" t="s">
        <v>353</v>
      </c>
      <c r="C82" s="23" t="s">
        <v>7</v>
      </c>
      <c r="D82" s="31">
        <v>503090500</v>
      </c>
      <c r="E82" s="31">
        <v>500000000</v>
      </c>
      <c r="F82" s="31">
        <v>3090500</v>
      </c>
      <c r="G82" s="31">
        <v>0</v>
      </c>
      <c r="H82" s="1">
        <f t="shared" si="1"/>
        <v>3090500</v>
      </c>
    </row>
    <row r="83" spans="1:8" x14ac:dyDescent="0.35">
      <c r="A83" s="24">
        <v>30178</v>
      </c>
      <c r="B83" s="24" t="s">
        <v>320</v>
      </c>
      <c r="C83" s="24" t="s">
        <v>7</v>
      </c>
      <c r="D83" s="32">
        <v>3040000</v>
      </c>
      <c r="E83" s="32">
        <v>0</v>
      </c>
      <c r="F83" s="32">
        <v>3040000</v>
      </c>
      <c r="G83" s="32">
        <v>0</v>
      </c>
      <c r="H83" s="1">
        <f t="shared" si="1"/>
        <v>3040000</v>
      </c>
    </row>
    <row r="84" spans="1:8" x14ac:dyDescent="0.35">
      <c r="A84" s="23">
        <v>10106</v>
      </c>
      <c r="B84" s="23" t="s">
        <v>287</v>
      </c>
      <c r="C84" s="23" t="s">
        <v>7</v>
      </c>
      <c r="D84" s="31">
        <v>2866000</v>
      </c>
      <c r="E84" s="31">
        <v>0</v>
      </c>
      <c r="F84" s="31">
        <v>2866000</v>
      </c>
      <c r="G84" s="31">
        <v>0</v>
      </c>
      <c r="H84" s="1">
        <f t="shared" si="1"/>
        <v>2866000</v>
      </c>
    </row>
    <row r="85" spans="1:8" x14ac:dyDescent="0.35">
      <c r="A85" s="24">
        <v>30020</v>
      </c>
      <c r="B85" s="24" t="s">
        <v>67</v>
      </c>
      <c r="C85" s="24" t="s">
        <v>7</v>
      </c>
      <c r="D85" s="32">
        <v>939444750</v>
      </c>
      <c r="E85" s="32">
        <v>936991250</v>
      </c>
      <c r="F85" s="32">
        <v>2453500</v>
      </c>
      <c r="G85" s="32">
        <v>0</v>
      </c>
      <c r="H85" s="1">
        <f t="shared" si="1"/>
        <v>2453500</v>
      </c>
    </row>
    <row r="86" spans="1:8" x14ac:dyDescent="0.35">
      <c r="A86" s="23">
        <v>30188</v>
      </c>
      <c r="B86" s="23" t="s">
        <v>336</v>
      </c>
      <c r="C86" s="23" t="s">
        <v>7</v>
      </c>
      <c r="D86" s="31">
        <v>964805000</v>
      </c>
      <c r="E86" s="31">
        <v>962410000</v>
      </c>
      <c r="F86" s="31">
        <v>2395000</v>
      </c>
      <c r="G86" s="31">
        <v>0</v>
      </c>
      <c r="H86" s="1">
        <f t="shared" si="1"/>
        <v>2395000</v>
      </c>
    </row>
    <row r="87" spans="1:8" x14ac:dyDescent="0.35">
      <c r="A87" s="24">
        <v>30240</v>
      </c>
      <c r="B87" s="24" t="s">
        <v>431</v>
      </c>
      <c r="C87" s="24" t="s">
        <v>7</v>
      </c>
      <c r="D87" s="32">
        <v>2048110</v>
      </c>
      <c r="E87" s="32">
        <v>0</v>
      </c>
      <c r="F87" s="32">
        <v>2048110</v>
      </c>
      <c r="G87" s="32">
        <v>0</v>
      </c>
      <c r="H87" s="1">
        <f t="shared" si="1"/>
        <v>2048110</v>
      </c>
    </row>
    <row r="88" spans="1:8" x14ac:dyDescent="0.35">
      <c r="A88" s="23">
        <v>30030</v>
      </c>
      <c r="B88" s="23" t="s">
        <v>76</v>
      </c>
      <c r="C88" s="23" t="s">
        <v>7</v>
      </c>
      <c r="D88" s="31">
        <v>1600500</v>
      </c>
      <c r="E88" s="31">
        <v>0</v>
      </c>
      <c r="F88" s="31">
        <v>1600500</v>
      </c>
      <c r="G88" s="31">
        <v>0</v>
      </c>
      <c r="H88" s="1">
        <f t="shared" si="1"/>
        <v>1600500</v>
      </c>
    </row>
    <row r="89" spans="1:8" x14ac:dyDescent="0.35">
      <c r="A89" s="24">
        <v>10097</v>
      </c>
      <c r="B89" s="24" t="s">
        <v>261</v>
      </c>
      <c r="C89" s="24" t="s">
        <v>7</v>
      </c>
      <c r="D89" s="32">
        <v>1514500</v>
      </c>
      <c r="E89" s="32">
        <v>0</v>
      </c>
      <c r="F89" s="32">
        <v>1514500</v>
      </c>
      <c r="G89" s="32">
        <v>0</v>
      </c>
      <c r="H89" s="1">
        <f t="shared" si="1"/>
        <v>1514500</v>
      </c>
    </row>
    <row r="90" spans="1:8" x14ac:dyDescent="0.35">
      <c r="A90" s="23">
        <v>10091</v>
      </c>
      <c r="B90" s="23" t="s">
        <v>251</v>
      </c>
      <c r="C90" s="23" t="s">
        <v>7</v>
      </c>
      <c r="D90" s="31">
        <v>1498000</v>
      </c>
      <c r="E90" s="31">
        <v>0</v>
      </c>
      <c r="F90" s="31">
        <v>1498000</v>
      </c>
      <c r="G90" s="31">
        <v>0</v>
      </c>
      <c r="H90" s="1">
        <f t="shared" si="1"/>
        <v>1498000</v>
      </c>
    </row>
    <row r="91" spans="1:8" x14ac:dyDescent="0.35">
      <c r="A91" s="24">
        <v>30084</v>
      </c>
      <c r="B91" s="24" t="s">
        <v>126</v>
      </c>
      <c r="C91" s="24" t="s">
        <v>7</v>
      </c>
      <c r="D91" s="32">
        <v>1220000</v>
      </c>
      <c r="E91" s="32">
        <v>0</v>
      </c>
      <c r="F91" s="32">
        <v>1220000</v>
      </c>
      <c r="G91" s="32">
        <v>0</v>
      </c>
      <c r="H91" s="1">
        <f t="shared" si="1"/>
        <v>1220000</v>
      </c>
    </row>
    <row r="92" spans="1:8" x14ac:dyDescent="0.35">
      <c r="A92" s="23">
        <v>79045</v>
      </c>
      <c r="B92" s="23" t="s">
        <v>130</v>
      </c>
      <c r="C92" s="23" t="s">
        <v>7</v>
      </c>
      <c r="D92" s="31">
        <v>6844040000</v>
      </c>
      <c r="E92" s="31">
        <v>6842840000</v>
      </c>
      <c r="F92" s="31">
        <v>1200000</v>
      </c>
      <c r="G92" s="31">
        <v>0</v>
      </c>
      <c r="H92" s="1">
        <f t="shared" si="1"/>
        <v>1200000</v>
      </c>
    </row>
    <row r="93" spans="1:8" x14ac:dyDescent="0.35">
      <c r="A93" s="24">
        <v>30199</v>
      </c>
      <c r="B93" s="24" t="s">
        <v>382</v>
      </c>
      <c r="C93" s="24" t="s">
        <v>7</v>
      </c>
      <c r="D93" s="32">
        <v>1000000</v>
      </c>
      <c r="E93" s="32">
        <v>0</v>
      </c>
      <c r="F93" s="32">
        <v>1000000</v>
      </c>
      <c r="G93" s="32">
        <v>0</v>
      </c>
      <c r="H93" s="1">
        <f t="shared" si="1"/>
        <v>1000000</v>
      </c>
    </row>
    <row r="94" spans="1:8" x14ac:dyDescent="0.35">
      <c r="A94" s="23">
        <v>79055</v>
      </c>
      <c r="B94" s="23" t="s">
        <v>286</v>
      </c>
      <c r="C94" s="23" t="s">
        <v>7</v>
      </c>
      <c r="D94" s="31">
        <v>896500</v>
      </c>
      <c r="E94" s="31">
        <v>0</v>
      </c>
      <c r="F94" s="31">
        <v>896500</v>
      </c>
      <c r="G94" s="31">
        <v>0</v>
      </c>
      <c r="H94" s="1">
        <f t="shared" si="1"/>
        <v>896500</v>
      </c>
    </row>
    <row r="95" spans="1:8" x14ac:dyDescent="0.35">
      <c r="A95" s="24">
        <v>30129</v>
      </c>
      <c r="B95" s="24" t="s">
        <v>173</v>
      </c>
      <c r="C95" s="24" t="s">
        <v>7</v>
      </c>
      <c r="D95" s="32">
        <v>783000</v>
      </c>
      <c r="E95" s="32">
        <v>0</v>
      </c>
      <c r="F95" s="32">
        <v>783000</v>
      </c>
      <c r="G95" s="32">
        <v>0</v>
      </c>
      <c r="H95" s="1">
        <f t="shared" si="1"/>
        <v>783000</v>
      </c>
    </row>
    <row r="96" spans="1:8" x14ac:dyDescent="0.35">
      <c r="A96" s="23">
        <v>30109</v>
      </c>
      <c r="B96" s="23" t="s">
        <v>161</v>
      </c>
      <c r="C96" s="23" t="s">
        <v>7</v>
      </c>
      <c r="D96" s="31">
        <v>607300</v>
      </c>
      <c r="E96" s="31">
        <v>0</v>
      </c>
      <c r="F96" s="31">
        <v>607300</v>
      </c>
      <c r="G96" s="31">
        <v>0</v>
      </c>
      <c r="H96" s="1">
        <f t="shared" si="1"/>
        <v>607300</v>
      </c>
    </row>
    <row r="97" spans="1:8" x14ac:dyDescent="0.35">
      <c r="A97" s="24">
        <v>30055</v>
      </c>
      <c r="B97" s="24" t="s">
        <v>98</v>
      </c>
      <c r="C97" s="24" t="s">
        <v>7</v>
      </c>
      <c r="D97" s="32">
        <v>2252310000</v>
      </c>
      <c r="E97" s="32">
        <v>2251890000</v>
      </c>
      <c r="F97" s="32">
        <v>420000</v>
      </c>
      <c r="G97" s="32">
        <v>0</v>
      </c>
      <c r="H97" s="1">
        <f t="shared" si="1"/>
        <v>420000</v>
      </c>
    </row>
    <row r="98" spans="1:8" x14ac:dyDescent="0.35">
      <c r="A98" s="23">
        <v>10164</v>
      </c>
      <c r="B98" s="23" t="s">
        <v>448</v>
      </c>
      <c r="C98" s="23" t="s">
        <v>7</v>
      </c>
      <c r="D98" s="31">
        <v>7506474500</v>
      </c>
      <c r="E98" s="31">
        <v>7506087000</v>
      </c>
      <c r="F98" s="31">
        <v>387500</v>
      </c>
      <c r="G98" s="31">
        <v>0</v>
      </c>
      <c r="H98" s="1">
        <f t="shared" si="1"/>
        <v>387500</v>
      </c>
    </row>
    <row r="99" spans="1:8" x14ac:dyDescent="0.35">
      <c r="A99" s="24">
        <v>30135</v>
      </c>
      <c r="B99" s="24" t="s">
        <v>174</v>
      </c>
      <c r="C99" s="24" t="s">
        <v>7</v>
      </c>
      <c r="D99" s="32">
        <v>195000</v>
      </c>
      <c r="E99" s="32">
        <v>0</v>
      </c>
      <c r="F99" s="32">
        <v>195000</v>
      </c>
      <c r="G99" s="32">
        <v>0</v>
      </c>
      <c r="H99" s="1">
        <f t="shared" si="1"/>
        <v>195000</v>
      </c>
    </row>
    <row r="100" spans="1:8" x14ac:dyDescent="0.35">
      <c r="A100" s="23">
        <v>10044</v>
      </c>
      <c r="B100" s="23" t="s">
        <v>48</v>
      </c>
      <c r="C100" s="23" t="s">
        <v>7</v>
      </c>
      <c r="D100" s="31">
        <v>9623795000</v>
      </c>
      <c r="E100" s="31">
        <v>9623720000</v>
      </c>
      <c r="F100" s="31">
        <v>75000</v>
      </c>
      <c r="G100" s="31">
        <v>0</v>
      </c>
      <c r="H100" s="1">
        <f t="shared" si="1"/>
        <v>75000</v>
      </c>
    </row>
    <row r="101" spans="1:8" x14ac:dyDescent="0.35">
      <c r="A101" s="24">
        <v>30233</v>
      </c>
      <c r="B101" s="24" t="s">
        <v>417</v>
      </c>
      <c r="C101" s="24" t="s">
        <v>7</v>
      </c>
      <c r="D101" s="32">
        <v>14824</v>
      </c>
      <c r="E101" s="32">
        <v>0</v>
      </c>
      <c r="F101" s="32">
        <v>14824</v>
      </c>
      <c r="G101" s="32">
        <v>0</v>
      </c>
      <c r="H101" s="1">
        <f t="shared" si="1"/>
        <v>14824</v>
      </c>
    </row>
    <row r="102" spans="1:8" x14ac:dyDescent="0.35">
      <c r="A102" s="23">
        <v>10054</v>
      </c>
      <c r="B102" s="23" t="s">
        <v>393</v>
      </c>
      <c r="C102" s="23" t="s">
        <v>7</v>
      </c>
      <c r="D102" s="31">
        <v>1907620000</v>
      </c>
      <c r="E102" s="31">
        <v>1907605500</v>
      </c>
      <c r="F102" s="31">
        <v>14500</v>
      </c>
      <c r="G102" s="31">
        <v>0</v>
      </c>
      <c r="H102" s="1">
        <f t="shared" si="1"/>
        <v>14500</v>
      </c>
    </row>
    <row r="103" spans="1:8" x14ac:dyDescent="0.35">
      <c r="A103" s="24">
        <v>30064</v>
      </c>
      <c r="B103" s="24" t="s">
        <v>107</v>
      </c>
      <c r="C103" s="24" t="s">
        <v>7</v>
      </c>
      <c r="D103" s="32">
        <v>1500</v>
      </c>
      <c r="E103" s="32">
        <v>0</v>
      </c>
      <c r="F103" s="32">
        <v>1500</v>
      </c>
      <c r="G103" s="32">
        <v>0</v>
      </c>
      <c r="H103" s="1">
        <f t="shared" si="1"/>
        <v>1500</v>
      </c>
    </row>
    <row r="104" spans="1:8" x14ac:dyDescent="0.35">
      <c r="A104" s="23">
        <v>30249</v>
      </c>
      <c r="B104" s="23" t="s">
        <v>452</v>
      </c>
      <c r="C104" s="23" t="s">
        <v>7</v>
      </c>
      <c r="D104" s="31">
        <v>10090978800</v>
      </c>
      <c r="E104" s="31">
        <v>10090978600</v>
      </c>
      <c r="F104" s="31">
        <v>200</v>
      </c>
      <c r="G104" s="31">
        <v>0</v>
      </c>
      <c r="H104" s="1">
        <f t="shared" si="1"/>
        <v>200</v>
      </c>
    </row>
    <row r="105" spans="1:8" x14ac:dyDescent="0.35">
      <c r="A105" s="24">
        <v>30000</v>
      </c>
      <c r="B105" s="24" t="s">
        <v>184</v>
      </c>
      <c r="C105" s="24" t="s">
        <v>7</v>
      </c>
      <c r="D105" s="32">
        <v>0</v>
      </c>
      <c r="E105" s="32">
        <v>39920000</v>
      </c>
      <c r="F105" s="32">
        <v>0</v>
      </c>
      <c r="G105" s="32">
        <v>39920000</v>
      </c>
      <c r="H105" s="1">
        <f t="shared" si="1"/>
        <v>-39920000</v>
      </c>
    </row>
    <row r="106" spans="1:8" x14ac:dyDescent="0.35">
      <c r="A106" s="23">
        <v>30001</v>
      </c>
      <c r="B106" s="23" t="s">
        <v>185</v>
      </c>
      <c r="C106" s="23" t="s">
        <v>7</v>
      </c>
      <c r="D106" s="31">
        <v>3105809796</v>
      </c>
      <c r="E106" s="31">
        <v>3337700000</v>
      </c>
      <c r="F106" s="31">
        <v>0</v>
      </c>
      <c r="G106" s="31">
        <v>231890204</v>
      </c>
      <c r="H106" s="1">
        <f t="shared" si="1"/>
        <v>-231890204</v>
      </c>
    </row>
    <row r="107" spans="1:8" x14ac:dyDescent="0.35">
      <c r="A107" s="24">
        <v>30006</v>
      </c>
      <c r="B107" s="24" t="s">
        <v>55</v>
      </c>
      <c r="C107" s="24" t="s">
        <v>7</v>
      </c>
      <c r="D107" s="32">
        <v>112768757835</v>
      </c>
      <c r="E107" s="32">
        <v>129617530612</v>
      </c>
      <c r="F107" s="32">
        <v>0</v>
      </c>
      <c r="G107" s="32">
        <v>16848772777</v>
      </c>
      <c r="H107" s="1">
        <f t="shared" si="1"/>
        <v>-16848772777</v>
      </c>
    </row>
    <row r="108" spans="1:8" x14ac:dyDescent="0.35">
      <c r="A108" s="23">
        <v>30010</v>
      </c>
      <c r="B108" s="23" t="s">
        <v>58</v>
      </c>
      <c r="C108" s="23" t="s">
        <v>7</v>
      </c>
      <c r="D108" s="31">
        <v>4212871215</v>
      </c>
      <c r="E108" s="31">
        <v>4711251211</v>
      </c>
      <c r="F108" s="31">
        <v>0</v>
      </c>
      <c r="G108" s="31">
        <v>498379996</v>
      </c>
      <c r="H108" s="1">
        <f t="shared" si="1"/>
        <v>-498379996</v>
      </c>
    </row>
    <row r="109" spans="1:8" x14ac:dyDescent="0.35">
      <c r="A109" s="24">
        <v>30012</v>
      </c>
      <c r="B109" s="24" t="s">
        <v>60</v>
      </c>
      <c r="C109" s="24" t="s">
        <v>7</v>
      </c>
      <c r="D109" s="32">
        <v>3257911000</v>
      </c>
      <c r="E109" s="32">
        <v>3263316000</v>
      </c>
      <c r="F109" s="32">
        <v>0</v>
      </c>
      <c r="G109" s="32">
        <v>5405000</v>
      </c>
      <c r="H109" s="1">
        <f t="shared" si="1"/>
        <v>-5405000</v>
      </c>
    </row>
    <row r="110" spans="1:8" x14ac:dyDescent="0.35">
      <c r="A110" s="23">
        <v>30014</v>
      </c>
      <c r="B110" s="23" t="s">
        <v>62</v>
      </c>
      <c r="C110" s="23" t="s">
        <v>7</v>
      </c>
      <c r="D110" s="31">
        <v>12289052232</v>
      </c>
      <c r="E110" s="31">
        <v>12568498000</v>
      </c>
      <c r="F110" s="31">
        <v>0</v>
      </c>
      <c r="G110" s="31">
        <v>279445768</v>
      </c>
      <c r="H110" s="1">
        <f t="shared" si="1"/>
        <v>-279445768</v>
      </c>
    </row>
    <row r="111" spans="1:8" x14ac:dyDescent="0.35">
      <c r="A111" s="24">
        <v>30015</v>
      </c>
      <c r="B111" s="24" t="s">
        <v>63</v>
      </c>
      <c r="C111" s="24" t="s">
        <v>7</v>
      </c>
      <c r="D111" s="32">
        <v>0</v>
      </c>
      <c r="E111" s="32">
        <v>3105895</v>
      </c>
      <c r="F111" s="32">
        <v>0</v>
      </c>
      <c r="G111" s="32">
        <v>3105895</v>
      </c>
      <c r="H111" s="1">
        <f t="shared" si="1"/>
        <v>-3105895</v>
      </c>
    </row>
    <row r="112" spans="1:8" x14ac:dyDescent="0.35">
      <c r="A112" s="23">
        <v>30017</v>
      </c>
      <c r="B112" s="23" t="s">
        <v>64</v>
      </c>
      <c r="C112" s="23" t="s">
        <v>7</v>
      </c>
      <c r="D112" s="31">
        <v>18394484170</v>
      </c>
      <c r="E112" s="31">
        <v>19642637180</v>
      </c>
      <c r="F112" s="31">
        <v>0</v>
      </c>
      <c r="G112" s="31">
        <v>1248153010</v>
      </c>
      <c r="H112" s="1">
        <f t="shared" si="1"/>
        <v>-1248153010</v>
      </c>
    </row>
    <row r="113" spans="1:8" x14ac:dyDescent="0.35">
      <c r="A113" s="24">
        <v>30021</v>
      </c>
      <c r="B113" s="24" t="s">
        <v>68</v>
      </c>
      <c r="C113" s="24" t="s">
        <v>7</v>
      </c>
      <c r="D113" s="32">
        <v>599290720</v>
      </c>
      <c r="E113" s="32">
        <v>599290720</v>
      </c>
      <c r="F113" s="32">
        <v>0</v>
      </c>
      <c r="G113" s="32">
        <v>0</v>
      </c>
      <c r="H113" s="1">
        <f t="shared" si="1"/>
        <v>0</v>
      </c>
    </row>
    <row r="114" spans="1:8" x14ac:dyDescent="0.35">
      <c r="A114" s="23">
        <v>30023</v>
      </c>
      <c r="B114" s="23" t="s">
        <v>70</v>
      </c>
      <c r="C114" s="23" t="s">
        <v>7</v>
      </c>
      <c r="D114" s="31">
        <v>0</v>
      </c>
      <c r="E114" s="31">
        <v>1000</v>
      </c>
      <c r="F114" s="31">
        <v>0</v>
      </c>
      <c r="G114" s="31">
        <v>1000</v>
      </c>
      <c r="H114" s="1">
        <f t="shared" si="1"/>
        <v>-1000</v>
      </c>
    </row>
    <row r="115" spans="1:8" x14ac:dyDescent="0.35">
      <c r="A115" s="24">
        <v>30024</v>
      </c>
      <c r="B115" s="24" t="s">
        <v>71</v>
      </c>
      <c r="C115" s="24" t="s">
        <v>7</v>
      </c>
      <c r="D115" s="32">
        <v>9620781000</v>
      </c>
      <c r="E115" s="32">
        <v>9621225000</v>
      </c>
      <c r="F115" s="32">
        <v>0</v>
      </c>
      <c r="G115" s="32">
        <v>444000</v>
      </c>
      <c r="H115" s="1">
        <f t="shared" si="1"/>
        <v>-444000</v>
      </c>
    </row>
    <row r="116" spans="1:8" x14ac:dyDescent="0.35">
      <c r="A116" s="23">
        <v>30027</v>
      </c>
      <c r="B116" s="23" t="s">
        <v>440</v>
      </c>
      <c r="C116" s="23" t="s">
        <v>7</v>
      </c>
      <c r="D116" s="31">
        <v>5310641600</v>
      </c>
      <c r="E116" s="31">
        <v>5311279475</v>
      </c>
      <c r="F116" s="31">
        <v>0</v>
      </c>
      <c r="G116" s="31">
        <v>637875</v>
      </c>
      <c r="H116" s="1">
        <f t="shared" si="1"/>
        <v>-637875</v>
      </c>
    </row>
    <row r="117" spans="1:8" x14ac:dyDescent="0.35">
      <c r="A117" s="24">
        <v>30028</v>
      </c>
      <c r="B117" s="24" t="s">
        <v>75</v>
      </c>
      <c r="C117" s="24" t="s">
        <v>7</v>
      </c>
      <c r="D117" s="32">
        <v>2350270000</v>
      </c>
      <c r="E117" s="32">
        <v>2373935000</v>
      </c>
      <c r="F117" s="32">
        <v>0</v>
      </c>
      <c r="G117" s="32">
        <v>23665000</v>
      </c>
      <c r="H117" s="1">
        <f t="shared" si="1"/>
        <v>-23665000</v>
      </c>
    </row>
    <row r="118" spans="1:8" x14ac:dyDescent="0.35">
      <c r="A118" s="23">
        <v>30032</v>
      </c>
      <c r="B118" s="23" t="s">
        <v>78</v>
      </c>
      <c r="C118" s="23" t="s">
        <v>7</v>
      </c>
      <c r="D118" s="31">
        <v>0</v>
      </c>
      <c r="E118" s="31">
        <v>1347000</v>
      </c>
      <c r="F118" s="31">
        <v>0</v>
      </c>
      <c r="G118" s="31">
        <v>1347000</v>
      </c>
      <c r="H118" s="1">
        <f t="shared" si="1"/>
        <v>-1347000</v>
      </c>
    </row>
    <row r="119" spans="1:8" x14ac:dyDescent="0.35">
      <c r="A119" s="24">
        <v>30034</v>
      </c>
      <c r="B119" s="24" t="s">
        <v>80</v>
      </c>
      <c r="C119" s="24" t="s">
        <v>7</v>
      </c>
      <c r="D119" s="32">
        <v>0</v>
      </c>
      <c r="E119" s="32">
        <v>130800</v>
      </c>
      <c r="F119" s="32">
        <v>0</v>
      </c>
      <c r="G119" s="32">
        <v>130800</v>
      </c>
      <c r="H119" s="1">
        <f t="shared" si="1"/>
        <v>-130800</v>
      </c>
    </row>
    <row r="120" spans="1:8" x14ac:dyDescent="0.35">
      <c r="A120" s="23">
        <v>30042</v>
      </c>
      <c r="B120" s="23" t="s">
        <v>88</v>
      </c>
      <c r="C120" s="23" t="s">
        <v>7</v>
      </c>
      <c r="D120" s="31">
        <v>0</v>
      </c>
      <c r="E120" s="31">
        <v>18303540</v>
      </c>
      <c r="F120" s="31">
        <v>0</v>
      </c>
      <c r="G120" s="31">
        <v>18303540</v>
      </c>
      <c r="H120" s="1">
        <f t="shared" si="1"/>
        <v>-18303540</v>
      </c>
    </row>
    <row r="121" spans="1:8" x14ac:dyDescent="0.35">
      <c r="A121" s="24">
        <v>30044</v>
      </c>
      <c r="B121" s="24" t="s">
        <v>90</v>
      </c>
      <c r="C121" s="24" t="s">
        <v>7</v>
      </c>
      <c r="D121" s="32">
        <v>0</v>
      </c>
      <c r="E121" s="32">
        <v>492500</v>
      </c>
      <c r="F121" s="32">
        <v>0</v>
      </c>
      <c r="G121" s="32">
        <v>492500</v>
      </c>
      <c r="H121" s="1">
        <f t="shared" si="1"/>
        <v>-492500</v>
      </c>
    </row>
    <row r="122" spans="1:8" x14ac:dyDescent="0.35">
      <c r="A122" s="23">
        <v>10009</v>
      </c>
      <c r="B122" s="23" t="s">
        <v>16</v>
      </c>
      <c r="C122" s="23" t="s">
        <v>7</v>
      </c>
      <c r="D122" s="31">
        <v>74985019000</v>
      </c>
      <c r="E122" s="31">
        <v>80420000000</v>
      </c>
      <c r="F122" s="31">
        <v>0</v>
      </c>
      <c r="G122" s="31">
        <v>5434981000</v>
      </c>
      <c r="H122" s="1">
        <f t="shared" si="1"/>
        <v>-5434981000</v>
      </c>
    </row>
    <row r="123" spans="1:8" x14ac:dyDescent="0.35">
      <c r="A123" s="24">
        <v>10010</v>
      </c>
      <c r="B123" s="24" t="s">
        <v>17</v>
      </c>
      <c r="C123" s="24" t="s">
        <v>7</v>
      </c>
      <c r="D123" s="32">
        <v>261782500</v>
      </c>
      <c r="E123" s="32">
        <v>261782500</v>
      </c>
      <c r="F123" s="32">
        <v>0</v>
      </c>
      <c r="G123" s="32">
        <v>0</v>
      </c>
      <c r="H123" s="1">
        <f t="shared" si="1"/>
        <v>0</v>
      </c>
    </row>
    <row r="124" spans="1:8" x14ac:dyDescent="0.35">
      <c r="A124" s="23">
        <v>30051</v>
      </c>
      <c r="B124" s="23" t="s">
        <v>96</v>
      </c>
      <c r="C124" s="23" t="s">
        <v>7</v>
      </c>
      <c r="D124" s="31">
        <v>0</v>
      </c>
      <c r="E124" s="31">
        <v>384000</v>
      </c>
      <c r="F124" s="31">
        <v>0</v>
      </c>
      <c r="G124" s="31">
        <v>384000</v>
      </c>
      <c r="H124" s="1">
        <f t="shared" si="1"/>
        <v>-384000</v>
      </c>
    </row>
    <row r="125" spans="1:8" x14ac:dyDescent="0.35">
      <c r="A125" s="24">
        <v>10012</v>
      </c>
      <c r="B125" s="24" t="s">
        <v>19</v>
      </c>
      <c r="C125" s="24" t="s">
        <v>7</v>
      </c>
      <c r="D125" s="32">
        <v>0</v>
      </c>
      <c r="E125" s="32">
        <v>244000</v>
      </c>
      <c r="F125" s="32">
        <v>0</v>
      </c>
      <c r="G125" s="32">
        <v>244000</v>
      </c>
      <c r="H125" s="1">
        <f t="shared" si="1"/>
        <v>-244000</v>
      </c>
    </row>
    <row r="126" spans="1:8" x14ac:dyDescent="0.35">
      <c r="A126" s="23">
        <v>10013</v>
      </c>
      <c r="B126" s="23" t="s">
        <v>20</v>
      </c>
      <c r="C126" s="23" t="s">
        <v>7</v>
      </c>
      <c r="D126" s="31">
        <v>0</v>
      </c>
      <c r="E126" s="31">
        <v>915000</v>
      </c>
      <c r="F126" s="31">
        <v>0</v>
      </c>
      <c r="G126" s="31">
        <v>915000</v>
      </c>
      <c r="H126" s="1">
        <f t="shared" si="1"/>
        <v>-915000</v>
      </c>
    </row>
    <row r="127" spans="1:8" x14ac:dyDescent="0.35">
      <c r="A127" s="24">
        <v>30052</v>
      </c>
      <c r="B127" s="24" t="s">
        <v>146</v>
      </c>
      <c r="C127" s="24" t="s">
        <v>7</v>
      </c>
      <c r="D127" s="32">
        <v>0</v>
      </c>
      <c r="E127" s="32">
        <v>539000</v>
      </c>
      <c r="F127" s="32">
        <v>0</v>
      </c>
      <c r="G127" s="32">
        <v>539000</v>
      </c>
      <c r="H127" s="1">
        <f t="shared" si="1"/>
        <v>-539000</v>
      </c>
    </row>
    <row r="128" spans="1:8" x14ac:dyDescent="0.35">
      <c r="A128" s="23">
        <v>30057</v>
      </c>
      <c r="B128" s="23" t="s">
        <v>100</v>
      </c>
      <c r="C128" s="23" t="s">
        <v>7</v>
      </c>
      <c r="D128" s="31">
        <v>20301796180</v>
      </c>
      <c r="E128" s="31">
        <v>20301886180</v>
      </c>
      <c r="F128" s="31">
        <v>0</v>
      </c>
      <c r="G128" s="31">
        <v>90000</v>
      </c>
      <c r="H128" s="1">
        <f t="shared" si="1"/>
        <v>-90000</v>
      </c>
    </row>
    <row r="129" spans="1:8" x14ac:dyDescent="0.35">
      <c r="A129" s="24">
        <v>10018</v>
      </c>
      <c r="B129" s="24" t="s">
        <v>25</v>
      </c>
      <c r="C129" s="24" t="s">
        <v>7</v>
      </c>
      <c r="D129" s="32">
        <v>0</v>
      </c>
      <c r="E129" s="32">
        <v>1948000</v>
      </c>
      <c r="F129" s="32">
        <v>0</v>
      </c>
      <c r="G129" s="32">
        <v>1948000</v>
      </c>
      <c r="H129" s="1">
        <f t="shared" si="1"/>
        <v>-1948000</v>
      </c>
    </row>
    <row r="130" spans="1:8" x14ac:dyDescent="0.35">
      <c r="A130" s="23">
        <v>30067</v>
      </c>
      <c r="B130" s="23" t="s">
        <v>110</v>
      </c>
      <c r="C130" s="23" t="s">
        <v>7</v>
      </c>
      <c r="D130" s="31">
        <v>0</v>
      </c>
      <c r="E130" s="31">
        <v>4654950</v>
      </c>
      <c r="F130" s="31">
        <v>0</v>
      </c>
      <c r="G130" s="31">
        <v>4654950</v>
      </c>
      <c r="H130" s="1">
        <f t="shared" si="1"/>
        <v>-4654950</v>
      </c>
    </row>
    <row r="131" spans="1:8" x14ac:dyDescent="0.35">
      <c r="A131" s="24">
        <v>50008</v>
      </c>
      <c r="B131" s="24" t="s">
        <v>143</v>
      </c>
      <c r="C131" s="24" t="s">
        <v>7</v>
      </c>
      <c r="D131" s="32">
        <v>0</v>
      </c>
      <c r="E131" s="32">
        <v>100730000</v>
      </c>
      <c r="F131" s="32">
        <v>0</v>
      </c>
      <c r="G131" s="32">
        <v>100730000</v>
      </c>
      <c r="H131" s="1">
        <f t="shared" ref="H131:H194" si="2">D131-E131</f>
        <v>-100730000</v>
      </c>
    </row>
    <row r="132" spans="1:8" x14ac:dyDescent="0.35">
      <c r="A132" s="23">
        <v>79014</v>
      </c>
      <c r="B132" s="23" t="s">
        <v>243</v>
      </c>
      <c r="C132" s="23" t="s">
        <v>7</v>
      </c>
      <c r="D132" s="31">
        <v>50220000</v>
      </c>
      <c r="E132" s="31">
        <v>50220000</v>
      </c>
      <c r="F132" s="31">
        <v>0</v>
      </c>
      <c r="G132" s="31">
        <v>0</v>
      </c>
      <c r="H132" s="1">
        <f t="shared" si="2"/>
        <v>0</v>
      </c>
    </row>
    <row r="133" spans="1:8" x14ac:dyDescent="0.35">
      <c r="A133" s="24">
        <v>30026</v>
      </c>
      <c r="B133" s="24" t="s">
        <v>73</v>
      </c>
      <c r="C133" s="24" t="s">
        <v>7</v>
      </c>
      <c r="D133" s="32">
        <v>1778217500</v>
      </c>
      <c r="E133" s="32">
        <v>1781480000</v>
      </c>
      <c r="F133" s="32">
        <v>0</v>
      </c>
      <c r="G133" s="32">
        <v>3262500</v>
      </c>
      <c r="H133" s="1">
        <f t="shared" si="2"/>
        <v>-3262500</v>
      </c>
    </row>
    <row r="134" spans="1:8" x14ac:dyDescent="0.35">
      <c r="A134" s="23">
        <v>30074</v>
      </c>
      <c r="B134" s="23" t="s">
        <v>117</v>
      </c>
      <c r="C134" s="23" t="s">
        <v>7</v>
      </c>
      <c r="D134" s="31">
        <v>0</v>
      </c>
      <c r="E134" s="31">
        <v>13970300</v>
      </c>
      <c r="F134" s="31">
        <v>0</v>
      </c>
      <c r="G134" s="31">
        <v>13970300</v>
      </c>
      <c r="H134" s="1">
        <f t="shared" si="2"/>
        <v>-13970300</v>
      </c>
    </row>
    <row r="135" spans="1:8" x14ac:dyDescent="0.35">
      <c r="A135" s="24">
        <v>30077</v>
      </c>
      <c r="B135" s="24" t="s">
        <v>120</v>
      </c>
      <c r="C135" s="24" t="s">
        <v>7</v>
      </c>
      <c r="D135" s="32">
        <v>0</v>
      </c>
      <c r="E135" s="32">
        <v>29827500</v>
      </c>
      <c r="F135" s="32">
        <v>0</v>
      </c>
      <c r="G135" s="32">
        <v>29827500</v>
      </c>
      <c r="H135" s="1">
        <f t="shared" si="2"/>
        <v>-29827500</v>
      </c>
    </row>
    <row r="136" spans="1:8" x14ac:dyDescent="0.35">
      <c r="A136" s="23">
        <v>10042</v>
      </c>
      <c r="B136" s="23" t="s">
        <v>46</v>
      </c>
      <c r="C136" s="23" t="s">
        <v>7</v>
      </c>
      <c r="D136" s="31">
        <v>0</v>
      </c>
      <c r="E136" s="31">
        <v>1120000</v>
      </c>
      <c r="F136" s="31">
        <v>0</v>
      </c>
      <c r="G136" s="31">
        <v>1120000</v>
      </c>
      <c r="H136" s="1">
        <f t="shared" si="2"/>
        <v>-1120000</v>
      </c>
    </row>
    <row r="137" spans="1:8" x14ac:dyDescent="0.35">
      <c r="A137" s="24">
        <v>79043</v>
      </c>
      <c r="B137" s="24" t="s">
        <v>295</v>
      </c>
      <c r="C137" s="24" t="s">
        <v>7</v>
      </c>
      <c r="D137" s="32">
        <v>0</v>
      </c>
      <c r="E137" s="32">
        <v>1433990000</v>
      </c>
      <c r="F137" s="32">
        <v>0</v>
      </c>
      <c r="G137" s="32">
        <v>1433990000</v>
      </c>
      <c r="H137" s="1">
        <f t="shared" si="2"/>
        <v>-1433990000</v>
      </c>
    </row>
    <row r="138" spans="1:8" x14ac:dyDescent="0.35">
      <c r="A138" s="23">
        <v>79050</v>
      </c>
      <c r="B138" s="23" t="s">
        <v>443</v>
      </c>
      <c r="C138" s="23" t="s">
        <v>7</v>
      </c>
      <c r="D138" s="31">
        <v>30420000</v>
      </c>
      <c r="E138" s="31">
        <v>30420000</v>
      </c>
      <c r="F138" s="31">
        <v>0</v>
      </c>
      <c r="G138" s="31">
        <v>0</v>
      </c>
      <c r="H138" s="1">
        <f t="shared" si="2"/>
        <v>0</v>
      </c>
    </row>
    <row r="139" spans="1:8" x14ac:dyDescent="0.35">
      <c r="A139" s="24">
        <v>10045</v>
      </c>
      <c r="B139" s="24" t="s">
        <v>49</v>
      </c>
      <c r="C139" s="24" t="s">
        <v>7</v>
      </c>
      <c r="D139" s="32">
        <v>784195500</v>
      </c>
      <c r="E139" s="32">
        <v>792754000</v>
      </c>
      <c r="F139" s="32">
        <v>0</v>
      </c>
      <c r="G139" s="32">
        <v>8558500</v>
      </c>
      <c r="H139" s="1">
        <f t="shared" si="2"/>
        <v>-8558500</v>
      </c>
    </row>
    <row r="140" spans="1:8" x14ac:dyDescent="0.35">
      <c r="A140" s="23">
        <v>50014</v>
      </c>
      <c r="B140" s="23" t="s">
        <v>242</v>
      </c>
      <c r="C140" s="23" t="s">
        <v>7</v>
      </c>
      <c r="D140" s="31">
        <v>24824300000</v>
      </c>
      <c r="E140" s="31">
        <v>24824300000</v>
      </c>
      <c r="F140" s="31">
        <v>0</v>
      </c>
      <c r="G140" s="31">
        <v>0</v>
      </c>
      <c r="H140" s="1">
        <f t="shared" si="2"/>
        <v>0</v>
      </c>
    </row>
    <row r="141" spans="1:8" x14ac:dyDescent="0.35">
      <c r="A141" s="24">
        <v>30088</v>
      </c>
      <c r="B141" s="24" t="s">
        <v>139</v>
      </c>
      <c r="C141" s="24" t="s">
        <v>7</v>
      </c>
      <c r="D141" s="32">
        <v>0</v>
      </c>
      <c r="E141" s="32">
        <v>252000</v>
      </c>
      <c r="F141" s="32">
        <v>0</v>
      </c>
      <c r="G141" s="32">
        <v>252000</v>
      </c>
      <c r="H141" s="1">
        <f t="shared" si="2"/>
        <v>-252000</v>
      </c>
    </row>
    <row r="142" spans="1:8" x14ac:dyDescent="0.35">
      <c r="A142" s="23">
        <v>30090</v>
      </c>
      <c r="B142" s="23" t="s">
        <v>141</v>
      </c>
      <c r="C142" s="23" t="s">
        <v>7</v>
      </c>
      <c r="D142" s="31">
        <v>0</v>
      </c>
      <c r="E142" s="31">
        <v>29900</v>
      </c>
      <c r="F142" s="31">
        <v>0</v>
      </c>
      <c r="G142" s="31">
        <v>29900</v>
      </c>
      <c r="H142" s="1">
        <f t="shared" si="2"/>
        <v>-29900</v>
      </c>
    </row>
    <row r="143" spans="1:8" x14ac:dyDescent="0.35">
      <c r="A143" s="24">
        <v>10048</v>
      </c>
      <c r="B143" s="24" t="s">
        <v>186</v>
      </c>
      <c r="C143" s="24" t="s">
        <v>7</v>
      </c>
      <c r="D143" s="32">
        <v>25563830000</v>
      </c>
      <c r="E143" s="32">
        <v>26939600000</v>
      </c>
      <c r="F143" s="32">
        <v>0</v>
      </c>
      <c r="G143" s="32">
        <v>1375770000</v>
      </c>
      <c r="H143" s="1">
        <f t="shared" si="2"/>
        <v>-1375770000</v>
      </c>
    </row>
    <row r="144" spans="1:8" x14ac:dyDescent="0.35">
      <c r="A144" s="23">
        <v>10049</v>
      </c>
      <c r="B144" s="23" t="s">
        <v>153</v>
      </c>
      <c r="C144" s="23" t="s">
        <v>7</v>
      </c>
      <c r="D144" s="31">
        <v>983025000</v>
      </c>
      <c r="E144" s="31">
        <v>993684500</v>
      </c>
      <c r="F144" s="31">
        <v>0</v>
      </c>
      <c r="G144" s="31">
        <v>10659500</v>
      </c>
      <c r="H144" s="1">
        <f t="shared" si="2"/>
        <v>-10659500</v>
      </c>
    </row>
    <row r="145" spans="1:8" x14ac:dyDescent="0.35">
      <c r="A145" s="24">
        <v>30094</v>
      </c>
      <c r="B145" s="24" t="s">
        <v>149</v>
      </c>
      <c r="C145" s="24" t="s">
        <v>7</v>
      </c>
      <c r="D145" s="32">
        <v>0</v>
      </c>
      <c r="E145" s="32">
        <v>420000</v>
      </c>
      <c r="F145" s="32">
        <v>0</v>
      </c>
      <c r="G145" s="32">
        <v>420000</v>
      </c>
      <c r="H145" s="1">
        <f t="shared" si="2"/>
        <v>-420000</v>
      </c>
    </row>
    <row r="146" spans="1:8" x14ac:dyDescent="0.35">
      <c r="A146" s="23">
        <v>30095</v>
      </c>
      <c r="B146" s="23" t="s">
        <v>478</v>
      </c>
      <c r="C146" s="23" t="s">
        <v>7</v>
      </c>
      <c r="D146" s="31">
        <v>1444207000</v>
      </c>
      <c r="E146" s="31">
        <v>1474560000</v>
      </c>
      <c r="F146" s="31">
        <v>0</v>
      </c>
      <c r="G146" s="31">
        <v>30353000</v>
      </c>
      <c r="H146" s="1">
        <f t="shared" si="2"/>
        <v>-30353000</v>
      </c>
    </row>
    <row r="147" spans="1:8" x14ac:dyDescent="0.35">
      <c r="A147" s="24">
        <v>10053</v>
      </c>
      <c r="B147" s="24" t="s">
        <v>188</v>
      </c>
      <c r="C147" s="24" t="s">
        <v>7</v>
      </c>
      <c r="D147" s="32">
        <v>19046854000</v>
      </c>
      <c r="E147" s="32">
        <v>19145500000</v>
      </c>
      <c r="F147" s="32">
        <v>0</v>
      </c>
      <c r="G147" s="32">
        <v>98646000</v>
      </c>
      <c r="H147" s="1">
        <f t="shared" si="2"/>
        <v>-98646000</v>
      </c>
    </row>
    <row r="148" spans="1:8" x14ac:dyDescent="0.35">
      <c r="A148" s="23">
        <v>10056</v>
      </c>
      <c r="B148" s="23" t="s">
        <v>162</v>
      </c>
      <c r="C148" s="23" t="s">
        <v>7</v>
      </c>
      <c r="D148" s="31">
        <v>36178448000</v>
      </c>
      <c r="E148" s="31">
        <v>40194898000</v>
      </c>
      <c r="F148" s="31">
        <v>0</v>
      </c>
      <c r="G148" s="31">
        <v>4016450000</v>
      </c>
      <c r="H148" s="1">
        <f t="shared" si="2"/>
        <v>-4016450000</v>
      </c>
    </row>
    <row r="149" spans="1:8" x14ac:dyDescent="0.35">
      <c r="A149" s="24">
        <v>30098</v>
      </c>
      <c r="B149" s="24" t="s">
        <v>299</v>
      </c>
      <c r="C149" s="24" t="s">
        <v>7</v>
      </c>
      <c r="D149" s="32">
        <v>12568573500</v>
      </c>
      <c r="E149" s="32">
        <v>12568663500</v>
      </c>
      <c r="F149" s="32">
        <v>0</v>
      </c>
      <c r="G149" s="32">
        <v>90000</v>
      </c>
      <c r="H149" s="1">
        <f t="shared" si="2"/>
        <v>-90000</v>
      </c>
    </row>
    <row r="150" spans="1:8" x14ac:dyDescent="0.35">
      <c r="A150" s="23">
        <v>10058</v>
      </c>
      <c r="B150" s="23" t="s">
        <v>168</v>
      </c>
      <c r="C150" s="23" t="s">
        <v>7</v>
      </c>
      <c r="D150" s="31">
        <v>0</v>
      </c>
      <c r="E150" s="31">
        <v>13650000</v>
      </c>
      <c r="F150" s="31">
        <v>0</v>
      </c>
      <c r="G150" s="31">
        <v>13650000</v>
      </c>
      <c r="H150" s="1">
        <f t="shared" si="2"/>
        <v>-13650000</v>
      </c>
    </row>
    <row r="151" spans="1:8" x14ac:dyDescent="0.35">
      <c r="A151" s="24">
        <v>10061</v>
      </c>
      <c r="B151" s="24" t="s">
        <v>189</v>
      </c>
      <c r="C151" s="24" t="s">
        <v>7</v>
      </c>
      <c r="D151" s="32">
        <v>0</v>
      </c>
      <c r="E151" s="32">
        <v>565500</v>
      </c>
      <c r="F151" s="32">
        <v>0</v>
      </c>
      <c r="G151" s="32">
        <v>565500</v>
      </c>
      <c r="H151" s="1">
        <f t="shared" si="2"/>
        <v>-565500</v>
      </c>
    </row>
    <row r="152" spans="1:8" x14ac:dyDescent="0.35">
      <c r="A152" s="23">
        <v>79120</v>
      </c>
      <c r="B152" s="23" t="s">
        <v>190</v>
      </c>
      <c r="C152" s="23" t="s">
        <v>7</v>
      </c>
      <c r="D152" s="31">
        <v>0</v>
      </c>
      <c r="E152" s="31">
        <v>289960000</v>
      </c>
      <c r="F152" s="31">
        <v>0</v>
      </c>
      <c r="G152" s="31">
        <v>289960000</v>
      </c>
      <c r="H152" s="1">
        <f t="shared" si="2"/>
        <v>-289960000</v>
      </c>
    </row>
    <row r="153" spans="1:8" x14ac:dyDescent="0.35">
      <c r="A153" s="24">
        <v>30103</v>
      </c>
      <c r="B153" s="24" t="s">
        <v>233</v>
      </c>
      <c r="C153" s="24" t="s">
        <v>7</v>
      </c>
      <c r="D153" s="32">
        <v>0</v>
      </c>
      <c r="E153" s="32">
        <v>1820000</v>
      </c>
      <c r="F153" s="32">
        <v>0</v>
      </c>
      <c r="G153" s="32">
        <v>1820000</v>
      </c>
      <c r="H153" s="1">
        <f t="shared" si="2"/>
        <v>-1820000</v>
      </c>
    </row>
    <row r="154" spans="1:8" x14ac:dyDescent="0.35">
      <c r="A154" s="23">
        <v>10066</v>
      </c>
      <c r="B154" s="23" t="s">
        <v>255</v>
      </c>
      <c r="C154" s="23" t="s">
        <v>7</v>
      </c>
      <c r="D154" s="31">
        <v>0</v>
      </c>
      <c r="E154" s="31">
        <v>191500</v>
      </c>
      <c r="F154" s="31">
        <v>0</v>
      </c>
      <c r="G154" s="31">
        <v>191500</v>
      </c>
      <c r="H154" s="1">
        <f t="shared" si="2"/>
        <v>-191500</v>
      </c>
    </row>
    <row r="155" spans="1:8" x14ac:dyDescent="0.35">
      <c r="A155" s="24">
        <v>30107</v>
      </c>
      <c r="B155" s="24" t="s">
        <v>182</v>
      </c>
      <c r="C155" s="24" t="s">
        <v>7</v>
      </c>
      <c r="D155" s="32">
        <v>1233837000</v>
      </c>
      <c r="E155" s="32">
        <v>1250000000</v>
      </c>
      <c r="F155" s="32">
        <v>0</v>
      </c>
      <c r="G155" s="32">
        <v>16163000</v>
      </c>
      <c r="H155" s="1">
        <f t="shared" si="2"/>
        <v>-16163000</v>
      </c>
    </row>
    <row r="156" spans="1:8" x14ac:dyDescent="0.35">
      <c r="A156" s="23">
        <v>30110</v>
      </c>
      <c r="B156" s="23" t="s">
        <v>195</v>
      </c>
      <c r="C156" s="23" t="s">
        <v>7</v>
      </c>
      <c r="D156" s="31">
        <v>0</v>
      </c>
      <c r="E156" s="31">
        <v>3492360</v>
      </c>
      <c r="F156" s="31">
        <v>0</v>
      </c>
      <c r="G156" s="31">
        <v>3492360</v>
      </c>
      <c r="H156" s="1">
        <f t="shared" si="2"/>
        <v>-3492360</v>
      </c>
    </row>
    <row r="157" spans="1:8" x14ac:dyDescent="0.35">
      <c r="A157" s="24">
        <v>30112</v>
      </c>
      <c r="B157" s="24" t="s">
        <v>196</v>
      </c>
      <c r="C157" s="24" t="s">
        <v>7</v>
      </c>
      <c r="D157" s="32">
        <v>0</v>
      </c>
      <c r="E157" s="32">
        <v>720500</v>
      </c>
      <c r="F157" s="32">
        <v>0</v>
      </c>
      <c r="G157" s="32">
        <v>720500</v>
      </c>
      <c r="H157" s="1">
        <f t="shared" si="2"/>
        <v>-720500</v>
      </c>
    </row>
    <row r="158" spans="1:8" x14ac:dyDescent="0.35">
      <c r="A158" s="23">
        <v>30124</v>
      </c>
      <c r="B158" s="23" t="s">
        <v>239</v>
      </c>
      <c r="C158" s="23" t="s">
        <v>7</v>
      </c>
      <c r="D158" s="31">
        <v>46996181400</v>
      </c>
      <c r="E158" s="31">
        <v>49128676400</v>
      </c>
      <c r="F158" s="31">
        <v>0</v>
      </c>
      <c r="G158" s="31">
        <v>2132495000</v>
      </c>
      <c r="H158" s="1">
        <f t="shared" si="2"/>
        <v>-2132495000</v>
      </c>
    </row>
    <row r="159" spans="1:8" x14ac:dyDescent="0.35">
      <c r="A159" s="24">
        <v>10077</v>
      </c>
      <c r="B159" s="24" t="s">
        <v>205</v>
      </c>
      <c r="C159" s="24" t="s">
        <v>7</v>
      </c>
      <c r="D159" s="32">
        <v>0</v>
      </c>
      <c r="E159" s="32">
        <v>238500</v>
      </c>
      <c r="F159" s="32">
        <v>0</v>
      </c>
      <c r="G159" s="32">
        <v>238500</v>
      </c>
      <c r="H159" s="1">
        <f t="shared" si="2"/>
        <v>-238500</v>
      </c>
    </row>
    <row r="160" spans="1:8" x14ac:dyDescent="0.35">
      <c r="A160" s="23">
        <v>30127</v>
      </c>
      <c r="B160" s="23" t="s">
        <v>468</v>
      </c>
      <c r="C160" s="23" t="s">
        <v>7</v>
      </c>
      <c r="D160" s="31">
        <v>332392934950</v>
      </c>
      <c r="E160" s="31">
        <v>501841276668</v>
      </c>
      <c r="F160" s="31">
        <v>0</v>
      </c>
      <c r="G160" s="31">
        <v>169448341718</v>
      </c>
      <c r="H160" s="1">
        <f t="shared" si="2"/>
        <v>-169448341718</v>
      </c>
    </row>
    <row r="161" spans="1:8" x14ac:dyDescent="0.35">
      <c r="A161" s="24">
        <v>30128</v>
      </c>
      <c r="B161" s="24" t="s">
        <v>207</v>
      </c>
      <c r="C161" s="24" t="s">
        <v>7</v>
      </c>
      <c r="D161" s="32">
        <v>0</v>
      </c>
      <c r="E161" s="32">
        <v>2451320</v>
      </c>
      <c r="F161" s="32">
        <v>0</v>
      </c>
      <c r="G161" s="32">
        <v>2451320</v>
      </c>
      <c r="H161" s="1">
        <f t="shared" si="2"/>
        <v>-2451320</v>
      </c>
    </row>
    <row r="162" spans="1:8" x14ac:dyDescent="0.35">
      <c r="A162" s="23">
        <v>10079</v>
      </c>
      <c r="B162" s="23" t="s">
        <v>425</v>
      </c>
      <c r="C162" s="23" t="s">
        <v>7</v>
      </c>
      <c r="D162" s="31">
        <v>16436401000</v>
      </c>
      <c r="E162" s="31">
        <v>19615746500</v>
      </c>
      <c r="F162" s="31">
        <v>0</v>
      </c>
      <c r="G162" s="31">
        <v>3179345500</v>
      </c>
      <c r="H162" s="1">
        <f t="shared" si="2"/>
        <v>-3179345500</v>
      </c>
    </row>
    <row r="163" spans="1:8" x14ac:dyDescent="0.35">
      <c r="A163" s="24">
        <v>30131</v>
      </c>
      <c r="B163" s="24" t="s">
        <v>208</v>
      </c>
      <c r="C163" s="24" t="s">
        <v>7</v>
      </c>
      <c r="D163" s="32">
        <v>17179851600</v>
      </c>
      <c r="E163" s="32">
        <v>17188590000</v>
      </c>
      <c r="F163" s="32">
        <v>0</v>
      </c>
      <c r="G163" s="32">
        <v>8738400</v>
      </c>
      <c r="H163" s="1">
        <f t="shared" si="2"/>
        <v>-8738400</v>
      </c>
    </row>
    <row r="164" spans="1:8" x14ac:dyDescent="0.35">
      <c r="A164" s="23">
        <v>30133</v>
      </c>
      <c r="B164" s="23" t="s">
        <v>244</v>
      </c>
      <c r="C164" s="23" t="s">
        <v>7</v>
      </c>
      <c r="D164" s="31">
        <v>0</v>
      </c>
      <c r="E164" s="31">
        <v>66889500</v>
      </c>
      <c r="F164" s="31">
        <v>0</v>
      </c>
      <c r="G164" s="31">
        <v>66889500</v>
      </c>
      <c r="H164" s="1">
        <f t="shared" si="2"/>
        <v>-66889500</v>
      </c>
    </row>
    <row r="165" spans="1:8" x14ac:dyDescent="0.35">
      <c r="A165" s="24">
        <v>10084</v>
      </c>
      <c r="B165" s="24" t="s">
        <v>212</v>
      </c>
      <c r="C165" s="24" t="s">
        <v>7</v>
      </c>
      <c r="D165" s="32">
        <v>599160000</v>
      </c>
      <c r="E165" s="32">
        <v>599465190</v>
      </c>
      <c r="F165" s="32">
        <v>0</v>
      </c>
      <c r="G165" s="32">
        <v>305190</v>
      </c>
      <c r="H165" s="1">
        <f t="shared" si="2"/>
        <v>-305190</v>
      </c>
    </row>
    <row r="166" spans="1:8" x14ac:dyDescent="0.35">
      <c r="A166" s="23">
        <v>10086</v>
      </c>
      <c r="B166" s="23" t="s">
        <v>214</v>
      </c>
      <c r="C166" s="23" t="s">
        <v>7</v>
      </c>
      <c r="D166" s="31">
        <v>1387640000</v>
      </c>
      <c r="E166" s="31">
        <v>1388670000</v>
      </c>
      <c r="F166" s="31">
        <v>0</v>
      </c>
      <c r="G166" s="31">
        <v>1030000</v>
      </c>
      <c r="H166" s="1">
        <f t="shared" si="2"/>
        <v>-1030000</v>
      </c>
    </row>
    <row r="167" spans="1:8" x14ac:dyDescent="0.35">
      <c r="A167" s="24">
        <v>10089</v>
      </c>
      <c r="B167" s="24" t="s">
        <v>248</v>
      </c>
      <c r="C167" s="24" t="s">
        <v>7</v>
      </c>
      <c r="D167" s="32">
        <v>5292721500</v>
      </c>
      <c r="E167" s="32">
        <v>5294000000</v>
      </c>
      <c r="F167" s="32">
        <v>0</v>
      </c>
      <c r="G167" s="32">
        <v>1278500</v>
      </c>
      <c r="H167" s="1">
        <f t="shared" si="2"/>
        <v>-1278500</v>
      </c>
    </row>
    <row r="168" spans="1:8" x14ac:dyDescent="0.35">
      <c r="A168" s="23">
        <v>10092</v>
      </c>
      <c r="B168" s="23" t="s">
        <v>253</v>
      </c>
      <c r="C168" s="23" t="s">
        <v>7</v>
      </c>
      <c r="D168" s="31">
        <v>25580050000</v>
      </c>
      <c r="E168" s="31">
        <v>25584823000</v>
      </c>
      <c r="F168" s="31">
        <v>0</v>
      </c>
      <c r="G168" s="31">
        <v>4773000</v>
      </c>
      <c r="H168" s="1">
        <f t="shared" si="2"/>
        <v>-4773000</v>
      </c>
    </row>
    <row r="169" spans="1:8" x14ac:dyDescent="0.35">
      <c r="A169" s="24">
        <v>10093</v>
      </c>
      <c r="B169" s="24" t="s">
        <v>256</v>
      </c>
      <c r="C169" s="24" t="s">
        <v>7</v>
      </c>
      <c r="D169" s="32">
        <v>465000</v>
      </c>
      <c r="E169" s="32">
        <v>10139000</v>
      </c>
      <c r="F169" s="32">
        <v>0</v>
      </c>
      <c r="G169" s="32">
        <v>9674000</v>
      </c>
      <c r="H169" s="1">
        <f t="shared" si="2"/>
        <v>-9674000</v>
      </c>
    </row>
    <row r="170" spans="1:8" x14ac:dyDescent="0.35">
      <c r="A170" s="23">
        <v>30146</v>
      </c>
      <c r="B170" s="23" t="s">
        <v>296</v>
      </c>
      <c r="C170" s="23" t="s">
        <v>7</v>
      </c>
      <c r="D170" s="31">
        <v>3503709050</v>
      </c>
      <c r="E170" s="31">
        <v>3503709050</v>
      </c>
      <c r="F170" s="31">
        <v>0</v>
      </c>
      <c r="G170" s="31">
        <v>0</v>
      </c>
      <c r="H170" s="1">
        <f t="shared" si="2"/>
        <v>0</v>
      </c>
    </row>
    <row r="171" spans="1:8" x14ac:dyDescent="0.35">
      <c r="A171" s="24">
        <v>10096</v>
      </c>
      <c r="B171" s="24" t="s">
        <v>262</v>
      </c>
      <c r="C171" s="24" t="s">
        <v>7</v>
      </c>
      <c r="D171" s="32">
        <v>36455500</v>
      </c>
      <c r="E171" s="32">
        <v>36455500</v>
      </c>
      <c r="F171" s="32">
        <v>0</v>
      </c>
      <c r="G171" s="32">
        <v>0</v>
      </c>
      <c r="H171" s="1">
        <f t="shared" si="2"/>
        <v>0</v>
      </c>
    </row>
    <row r="172" spans="1:8" x14ac:dyDescent="0.35">
      <c r="A172" s="23">
        <v>30153</v>
      </c>
      <c r="B172" s="23" t="s">
        <v>269</v>
      </c>
      <c r="C172" s="23" t="s">
        <v>7</v>
      </c>
      <c r="D172" s="31">
        <v>0</v>
      </c>
      <c r="E172" s="31">
        <v>4818000</v>
      </c>
      <c r="F172" s="31">
        <v>0</v>
      </c>
      <c r="G172" s="31">
        <v>4818000</v>
      </c>
      <c r="H172" s="1">
        <f t="shared" si="2"/>
        <v>-4818000</v>
      </c>
    </row>
    <row r="173" spans="1:8" x14ac:dyDescent="0.35">
      <c r="A173" s="24">
        <v>10101</v>
      </c>
      <c r="B173" s="24" t="s">
        <v>390</v>
      </c>
      <c r="C173" s="24" t="s">
        <v>7</v>
      </c>
      <c r="D173" s="32">
        <v>2875653700</v>
      </c>
      <c r="E173" s="32">
        <v>2875653700</v>
      </c>
      <c r="F173" s="32">
        <v>0</v>
      </c>
      <c r="G173" s="32">
        <v>0</v>
      </c>
      <c r="H173" s="1">
        <f t="shared" si="2"/>
        <v>0</v>
      </c>
    </row>
    <row r="174" spans="1:8" x14ac:dyDescent="0.35">
      <c r="A174" s="23">
        <v>10102</v>
      </c>
      <c r="B174" s="23" t="s">
        <v>271</v>
      </c>
      <c r="C174" s="23" t="s">
        <v>7</v>
      </c>
      <c r="D174" s="31">
        <v>0</v>
      </c>
      <c r="E174" s="31">
        <v>10374000</v>
      </c>
      <c r="F174" s="31">
        <v>0</v>
      </c>
      <c r="G174" s="31">
        <v>10374000</v>
      </c>
      <c r="H174" s="1">
        <f t="shared" si="2"/>
        <v>-10374000</v>
      </c>
    </row>
    <row r="175" spans="1:8" x14ac:dyDescent="0.35">
      <c r="A175" s="24">
        <v>10103</v>
      </c>
      <c r="B175" s="24" t="s">
        <v>272</v>
      </c>
      <c r="C175" s="24" t="s">
        <v>7</v>
      </c>
      <c r="D175" s="32">
        <v>0</v>
      </c>
      <c r="E175" s="32">
        <v>1580000</v>
      </c>
      <c r="F175" s="32">
        <v>0</v>
      </c>
      <c r="G175" s="32">
        <v>1580000</v>
      </c>
      <c r="H175" s="1">
        <f t="shared" si="2"/>
        <v>-1580000</v>
      </c>
    </row>
    <row r="176" spans="1:8" x14ac:dyDescent="0.35">
      <c r="A176" s="23">
        <v>50040</v>
      </c>
      <c r="B176" s="23" t="s">
        <v>464</v>
      </c>
      <c r="C176" s="23" t="s">
        <v>7</v>
      </c>
      <c r="D176" s="31">
        <v>42211465000</v>
      </c>
      <c r="E176" s="31">
        <v>44601520000</v>
      </c>
      <c r="F176" s="31">
        <v>0</v>
      </c>
      <c r="G176" s="31">
        <v>2390055000</v>
      </c>
      <c r="H176" s="1">
        <f t="shared" si="2"/>
        <v>-2390055000</v>
      </c>
    </row>
    <row r="177" spans="1:8" x14ac:dyDescent="0.35">
      <c r="A177" s="24">
        <v>30164</v>
      </c>
      <c r="B177" s="24" t="s">
        <v>293</v>
      </c>
      <c r="C177" s="24" t="s">
        <v>7</v>
      </c>
      <c r="D177" s="32">
        <v>1046370000</v>
      </c>
      <c r="E177" s="32">
        <v>1052370000</v>
      </c>
      <c r="F177" s="32">
        <v>0</v>
      </c>
      <c r="G177" s="32">
        <v>6000000</v>
      </c>
      <c r="H177" s="1">
        <f t="shared" si="2"/>
        <v>-6000000</v>
      </c>
    </row>
    <row r="178" spans="1:8" x14ac:dyDescent="0.35">
      <c r="A178" s="23">
        <v>10110</v>
      </c>
      <c r="B178" s="23" t="s">
        <v>354</v>
      </c>
      <c r="C178" s="23" t="s">
        <v>7</v>
      </c>
      <c r="D178" s="31">
        <v>0</v>
      </c>
      <c r="E178" s="31">
        <v>1817500</v>
      </c>
      <c r="F178" s="31">
        <v>0</v>
      </c>
      <c r="G178" s="31">
        <v>1817500</v>
      </c>
      <c r="H178" s="1">
        <f t="shared" si="2"/>
        <v>-1817500</v>
      </c>
    </row>
    <row r="179" spans="1:8" x14ac:dyDescent="0.35">
      <c r="A179" s="24">
        <v>30165</v>
      </c>
      <c r="B179" s="24" t="s">
        <v>297</v>
      </c>
      <c r="C179" s="24" t="s">
        <v>7</v>
      </c>
      <c r="D179" s="32">
        <v>2505482520</v>
      </c>
      <c r="E179" s="32">
        <v>2505482520</v>
      </c>
      <c r="F179" s="32">
        <v>0</v>
      </c>
      <c r="G179" s="32">
        <v>0</v>
      </c>
      <c r="H179" s="1">
        <f t="shared" si="2"/>
        <v>0</v>
      </c>
    </row>
    <row r="180" spans="1:8" x14ac:dyDescent="0.35">
      <c r="A180" s="23">
        <v>30167</v>
      </c>
      <c r="B180" s="23" t="s">
        <v>298</v>
      </c>
      <c r="C180" s="23" t="s">
        <v>7</v>
      </c>
      <c r="D180" s="31">
        <v>0</v>
      </c>
      <c r="E180" s="31">
        <v>221000</v>
      </c>
      <c r="F180" s="31">
        <v>0</v>
      </c>
      <c r="G180" s="31">
        <v>221000</v>
      </c>
      <c r="H180" s="1">
        <f t="shared" si="2"/>
        <v>-221000</v>
      </c>
    </row>
    <row r="181" spans="1:8" x14ac:dyDescent="0.35">
      <c r="A181" s="24">
        <v>30168</v>
      </c>
      <c r="B181" s="24" t="s">
        <v>300</v>
      </c>
      <c r="C181" s="24" t="s">
        <v>7</v>
      </c>
      <c r="D181" s="32">
        <v>55539263003</v>
      </c>
      <c r="E181" s="32">
        <v>55728063000</v>
      </c>
      <c r="F181" s="32">
        <v>0</v>
      </c>
      <c r="G181" s="32">
        <v>188799997</v>
      </c>
      <c r="H181" s="1">
        <f t="shared" si="2"/>
        <v>-188799997</v>
      </c>
    </row>
    <row r="182" spans="1:8" x14ac:dyDescent="0.35">
      <c r="A182" s="23">
        <v>10116</v>
      </c>
      <c r="B182" s="23" t="s">
        <v>426</v>
      </c>
      <c r="C182" s="23" t="s">
        <v>7</v>
      </c>
      <c r="D182" s="31">
        <v>1620762500</v>
      </c>
      <c r="E182" s="31">
        <v>1622130000</v>
      </c>
      <c r="F182" s="31">
        <v>0</v>
      </c>
      <c r="G182" s="31">
        <v>1367500</v>
      </c>
      <c r="H182" s="1">
        <f t="shared" si="2"/>
        <v>-1367500</v>
      </c>
    </row>
    <row r="183" spans="1:8" x14ac:dyDescent="0.35">
      <c r="A183" s="24">
        <v>30171</v>
      </c>
      <c r="B183" s="24" t="s">
        <v>309</v>
      </c>
      <c r="C183" s="24" t="s">
        <v>7</v>
      </c>
      <c r="D183" s="32">
        <v>0</v>
      </c>
      <c r="E183" s="32">
        <v>1500000</v>
      </c>
      <c r="F183" s="32">
        <v>0</v>
      </c>
      <c r="G183" s="32">
        <v>1500000</v>
      </c>
      <c r="H183" s="1">
        <f t="shared" si="2"/>
        <v>-1500000</v>
      </c>
    </row>
    <row r="184" spans="1:8" x14ac:dyDescent="0.35">
      <c r="A184" s="23">
        <v>30174</v>
      </c>
      <c r="B184" s="23" t="s">
        <v>314</v>
      </c>
      <c r="C184" s="23" t="s">
        <v>7</v>
      </c>
      <c r="D184" s="31">
        <v>0</v>
      </c>
      <c r="E184" s="31">
        <v>5000</v>
      </c>
      <c r="F184" s="31">
        <v>0</v>
      </c>
      <c r="G184" s="31">
        <v>5000</v>
      </c>
      <c r="H184" s="1">
        <f t="shared" si="2"/>
        <v>-5000</v>
      </c>
    </row>
    <row r="185" spans="1:8" x14ac:dyDescent="0.35">
      <c r="A185" s="24">
        <v>30176</v>
      </c>
      <c r="B185" s="24" t="s">
        <v>469</v>
      </c>
      <c r="C185" s="24" t="s">
        <v>7</v>
      </c>
      <c r="D185" s="32">
        <v>4735308800</v>
      </c>
      <c r="E185" s="32">
        <v>4735368750</v>
      </c>
      <c r="F185" s="32">
        <v>0</v>
      </c>
      <c r="G185" s="32">
        <v>59950</v>
      </c>
      <c r="H185" s="1">
        <f t="shared" si="2"/>
        <v>-59950</v>
      </c>
    </row>
    <row r="186" spans="1:8" x14ac:dyDescent="0.35">
      <c r="A186" s="23">
        <v>50041</v>
      </c>
      <c r="B186" s="23" t="s">
        <v>391</v>
      </c>
      <c r="C186" s="23" t="s">
        <v>7</v>
      </c>
      <c r="D186" s="31">
        <v>247839400000</v>
      </c>
      <c r="E186" s="31">
        <v>300234146000</v>
      </c>
      <c r="F186" s="31">
        <v>0</v>
      </c>
      <c r="G186" s="31">
        <v>52394746000</v>
      </c>
      <c r="H186" s="1">
        <f t="shared" si="2"/>
        <v>-52394746000</v>
      </c>
    </row>
    <row r="187" spans="1:8" x14ac:dyDescent="0.35">
      <c r="A187" s="24">
        <v>10118</v>
      </c>
      <c r="B187" s="24" t="s">
        <v>319</v>
      </c>
      <c r="C187" s="24" t="s">
        <v>7</v>
      </c>
      <c r="D187" s="32">
        <v>0</v>
      </c>
      <c r="E187" s="32">
        <v>587500</v>
      </c>
      <c r="F187" s="32">
        <v>0</v>
      </c>
      <c r="G187" s="32">
        <v>587500</v>
      </c>
      <c r="H187" s="1">
        <f t="shared" si="2"/>
        <v>-587500</v>
      </c>
    </row>
    <row r="188" spans="1:8" x14ac:dyDescent="0.35">
      <c r="A188" s="23">
        <v>10119</v>
      </c>
      <c r="B188" s="23" t="s">
        <v>318</v>
      </c>
      <c r="C188" s="23" t="s">
        <v>7</v>
      </c>
      <c r="D188" s="31">
        <v>386896500</v>
      </c>
      <c r="E188" s="31">
        <v>393849000</v>
      </c>
      <c r="F188" s="31">
        <v>0</v>
      </c>
      <c r="G188" s="31">
        <v>6952500</v>
      </c>
      <c r="H188" s="1">
        <f t="shared" si="2"/>
        <v>-6952500</v>
      </c>
    </row>
    <row r="189" spans="1:8" x14ac:dyDescent="0.35">
      <c r="A189" s="24">
        <v>30179</v>
      </c>
      <c r="B189" s="24" t="s">
        <v>321</v>
      </c>
      <c r="C189" s="24" t="s">
        <v>7</v>
      </c>
      <c r="D189" s="32">
        <v>21094025000</v>
      </c>
      <c r="E189" s="32">
        <v>21135000000</v>
      </c>
      <c r="F189" s="32">
        <v>0</v>
      </c>
      <c r="G189" s="32">
        <v>40975000</v>
      </c>
      <c r="H189" s="1">
        <f t="shared" si="2"/>
        <v>-40975000</v>
      </c>
    </row>
    <row r="190" spans="1:8" x14ac:dyDescent="0.35">
      <c r="A190" s="23">
        <v>30181</v>
      </c>
      <c r="B190" s="23" t="s">
        <v>404</v>
      </c>
      <c r="C190" s="23" t="s">
        <v>7</v>
      </c>
      <c r="D190" s="31">
        <v>9621119065</v>
      </c>
      <c r="E190" s="31">
        <v>9911815755</v>
      </c>
      <c r="F190" s="31">
        <v>0</v>
      </c>
      <c r="G190" s="31">
        <v>290696690</v>
      </c>
      <c r="H190" s="1">
        <f t="shared" si="2"/>
        <v>-290696690</v>
      </c>
    </row>
    <row r="191" spans="1:8" x14ac:dyDescent="0.35">
      <c r="A191" s="24">
        <v>10123</v>
      </c>
      <c r="B191" s="24" t="s">
        <v>325</v>
      </c>
      <c r="C191" s="24" t="s">
        <v>7</v>
      </c>
      <c r="D191" s="32">
        <v>459536000</v>
      </c>
      <c r="E191" s="32">
        <v>510813000</v>
      </c>
      <c r="F191" s="32">
        <v>0</v>
      </c>
      <c r="G191" s="32">
        <v>51277000</v>
      </c>
      <c r="H191" s="1">
        <f t="shared" si="2"/>
        <v>-51277000</v>
      </c>
    </row>
    <row r="192" spans="1:8" x14ac:dyDescent="0.35">
      <c r="A192" s="23">
        <v>30182</v>
      </c>
      <c r="B192" s="23" t="s">
        <v>326</v>
      </c>
      <c r="C192" s="23" t="s">
        <v>7</v>
      </c>
      <c r="D192" s="31">
        <v>528256400</v>
      </c>
      <c r="E192" s="31">
        <v>528256400</v>
      </c>
      <c r="F192" s="31">
        <v>0</v>
      </c>
      <c r="G192" s="31">
        <v>0</v>
      </c>
      <c r="H192" s="1">
        <f t="shared" si="2"/>
        <v>0</v>
      </c>
    </row>
    <row r="193" spans="1:8" x14ac:dyDescent="0.35">
      <c r="A193" s="24">
        <v>30183</v>
      </c>
      <c r="B193" s="24" t="s">
        <v>327</v>
      </c>
      <c r="C193" s="24" t="s">
        <v>7</v>
      </c>
      <c r="D193" s="32">
        <v>7967402500</v>
      </c>
      <c r="E193" s="32">
        <v>7967402500</v>
      </c>
      <c r="F193" s="32">
        <v>0</v>
      </c>
      <c r="G193" s="32">
        <v>0</v>
      </c>
      <c r="H193" s="1">
        <f t="shared" si="2"/>
        <v>0</v>
      </c>
    </row>
    <row r="194" spans="1:8" x14ac:dyDescent="0.35">
      <c r="A194" s="23">
        <v>30184</v>
      </c>
      <c r="B194" s="23" t="s">
        <v>331</v>
      </c>
      <c r="C194" s="23" t="s">
        <v>7</v>
      </c>
      <c r="D194" s="31">
        <v>59469126890</v>
      </c>
      <c r="E194" s="31">
        <v>59472826890</v>
      </c>
      <c r="F194" s="31">
        <v>0</v>
      </c>
      <c r="G194" s="31">
        <v>3700000</v>
      </c>
      <c r="H194" s="1">
        <f t="shared" si="2"/>
        <v>-3700000</v>
      </c>
    </row>
    <row r="195" spans="1:8" x14ac:dyDescent="0.35">
      <c r="A195" s="24">
        <v>10125</v>
      </c>
      <c r="B195" s="24" t="s">
        <v>329</v>
      </c>
      <c r="C195" s="24" t="s">
        <v>7</v>
      </c>
      <c r="D195" s="32">
        <v>0</v>
      </c>
      <c r="E195" s="32">
        <v>1650000</v>
      </c>
      <c r="F195" s="32">
        <v>0</v>
      </c>
      <c r="G195" s="32">
        <v>1650000</v>
      </c>
      <c r="H195" s="1">
        <f t="shared" ref="H195:H239" si="3">D195-E195</f>
        <v>-1650000</v>
      </c>
    </row>
    <row r="196" spans="1:8" x14ac:dyDescent="0.35">
      <c r="A196" s="23">
        <v>30187</v>
      </c>
      <c r="B196" s="23" t="s">
        <v>332</v>
      </c>
      <c r="C196" s="23" t="s">
        <v>7</v>
      </c>
      <c r="D196" s="31">
        <v>24631005000</v>
      </c>
      <c r="E196" s="31">
        <v>24631129500</v>
      </c>
      <c r="F196" s="31">
        <v>0</v>
      </c>
      <c r="G196" s="31">
        <v>124500</v>
      </c>
      <c r="H196" s="1">
        <f t="shared" si="3"/>
        <v>-124500</v>
      </c>
    </row>
    <row r="197" spans="1:8" x14ac:dyDescent="0.35">
      <c r="A197" s="24">
        <v>10127</v>
      </c>
      <c r="B197" s="24" t="s">
        <v>356</v>
      </c>
      <c r="C197" s="24" t="s">
        <v>7</v>
      </c>
      <c r="D197" s="32">
        <v>0</v>
      </c>
      <c r="E197" s="32">
        <v>19133000</v>
      </c>
      <c r="F197" s="32">
        <v>0</v>
      </c>
      <c r="G197" s="32">
        <v>19133000</v>
      </c>
      <c r="H197" s="1">
        <f t="shared" si="3"/>
        <v>-19133000</v>
      </c>
    </row>
    <row r="198" spans="1:8" x14ac:dyDescent="0.35">
      <c r="A198" s="23">
        <v>10128</v>
      </c>
      <c r="B198" s="23" t="s">
        <v>334</v>
      </c>
      <c r="C198" s="23" t="s">
        <v>7</v>
      </c>
      <c r="D198" s="31">
        <v>0</v>
      </c>
      <c r="E198" s="31">
        <v>45000</v>
      </c>
      <c r="F198" s="31">
        <v>0</v>
      </c>
      <c r="G198" s="31">
        <v>45000</v>
      </c>
      <c r="H198" s="1">
        <f t="shared" si="3"/>
        <v>-45000</v>
      </c>
    </row>
    <row r="199" spans="1:8" x14ac:dyDescent="0.35">
      <c r="A199" s="24">
        <v>10131</v>
      </c>
      <c r="B199" s="24" t="s">
        <v>352</v>
      </c>
      <c r="C199" s="24" t="s">
        <v>7</v>
      </c>
      <c r="D199" s="32">
        <v>0</v>
      </c>
      <c r="E199" s="32">
        <v>1104000</v>
      </c>
      <c r="F199" s="32">
        <v>0</v>
      </c>
      <c r="G199" s="32">
        <v>1104000</v>
      </c>
      <c r="H199" s="1">
        <f t="shared" si="3"/>
        <v>-1104000</v>
      </c>
    </row>
    <row r="200" spans="1:8" x14ac:dyDescent="0.35">
      <c r="A200" s="23">
        <v>30197</v>
      </c>
      <c r="B200" s="23" t="s">
        <v>362</v>
      </c>
      <c r="C200" s="23" t="s">
        <v>7</v>
      </c>
      <c r="D200" s="31">
        <v>2111199200</v>
      </c>
      <c r="E200" s="31">
        <v>2111199200</v>
      </c>
      <c r="F200" s="31">
        <v>0</v>
      </c>
      <c r="G200" s="31">
        <v>0</v>
      </c>
      <c r="H200" s="1">
        <f t="shared" si="3"/>
        <v>0</v>
      </c>
    </row>
    <row r="201" spans="1:8" x14ac:dyDescent="0.35">
      <c r="A201" s="24">
        <v>30198</v>
      </c>
      <c r="B201" s="24" t="s">
        <v>364</v>
      </c>
      <c r="C201" s="24" t="s">
        <v>7</v>
      </c>
      <c r="D201" s="32">
        <v>6939650680</v>
      </c>
      <c r="E201" s="32">
        <v>7103486400</v>
      </c>
      <c r="F201" s="32">
        <v>0</v>
      </c>
      <c r="G201" s="32">
        <v>163835720</v>
      </c>
      <c r="H201" s="1">
        <f t="shared" si="3"/>
        <v>-163835720</v>
      </c>
    </row>
    <row r="202" spans="1:8" x14ac:dyDescent="0.35">
      <c r="A202" s="23">
        <v>30200</v>
      </c>
      <c r="B202" s="23" t="s">
        <v>366</v>
      </c>
      <c r="C202" s="23" t="s">
        <v>7</v>
      </c>
      <c r="D202" s="31">
        <v>0</v>
      </c>
      <c r="E202" s="31">
        <v>7305000</v>
      </c>
      <c r="F202" s="31">
        <v>0</v>
      </c>
      <c r="G202" s="31">
        <v>7305000</v>
      </c>
      <c r="H202" s="1">
        <f t="shared" si="3"/>
        <v>-7305000</v>
      </c>
    </row>
    <row r="203" spans="1:8" x14ac:dyDescent="0.35">
      <c r="A203" s="24">
        <v>10139</v>
      </c>
      <c r="B203" s="24" t="s">
        <v>368</v>
      </c>
      <c r="C203" s="24" t="s">
        <v>7</v>
      </c>
      <c r="D203" s="32">
        <v>662610000</v>
      </c>
      <c r="E203" s="32">
        <v>663000000</v>
      </c>
      <c r="F203" s="32">
        <v>0</v>
      </c>
      <c r="G203" s="32">
        <v>390000</v>
      </c>
      <c r="H203" s="1">
        <f t="shared" si="3"/>
        <v>-390000</v>
      </c>
    </row>
    <row r="204" spans="1:8" x14ac:dyDescent="0.35">
      <c r="A204" s="23">
        <v>10140</v>
      </c>
      <c r="B204" s="23" t="s">
        <v>370</v>
      </c>
      <c r="C204" s="23" t="s">
        <v>7</v>
      </c>
      <c r="D204" s="31">
        <v>0</v>
      </c>
      <c r="E204" s="31">
        <v>1680000</v>
      </c>
      <c r="F204" s="31">
        <v>0</v>
      </c>
      <c r="G204" s="31">
        <v>1680000</v>
      </c>
      <c r="H204" s="1">
        <f t="shared" si="3"/>
        <v>-1680000</v>
      </c>
    </row>
    <row r="205" spans="1:8" x14ac:dyDescent="0.35">
      <c r="A205" s="24">
        <v>10149</v>
      </c>
      <c r="B205" s="24" t="s">
        <v>387</v>
      </c>
      <c r="C205" s="24" t="s">
        <v>7</v>
      </c>
      <c r="D205" s="32">
        <v>0</v>
      </c>
      <c r="E205" s="32">
        <v>4000</v>
      </c>
      <c r="F205" s="32">
        <v>0</v>
      </c>
      <c r="G205" s="32">
        <v>4000</v>
      </c>
      <c r="H205" s="1">
        <f t="shared" si="3"/>
        <v>-4000</v>
      </c>
    </row>
    <row r="206" spans="1:8" x14ac:dyDescent="0.35">
      <c r="A206" s="23">
        <v>30223</v>
      </c>
      <c r="B206" s="23" t="s">
        <v>394</v>
      </c>
      <c r="C206" s="23" t="s">
        <v>7</v>
      </c>
      <c r="D206" s="31">
        <v>1056670500</v>
      </c>
      <c r="E206" s="31">
        <v>1056670500</v>
      </c>
      <c r="F206" s="31">
        <v>0</v>
      </c>
      <c r="G206" s="31">
        <v>0</v>
      </c>
      <c r="H206" s="1">
        <f t="shared" si="3"/>
        <v>0</v>
      </c>
    </row>
    <row r="207" spans="1:8" x14ac:dyDescent="0.35">
      <c r="A207" s="24">
        <v>10153</v>
      </c>
      <c r="B207" s="24" t="s">
        <v>396</v>
      </c>
      <c r="C207" s="24" t="s">
        <v>7</v>
      </c>
      <c r="D207" s="32">
        <v>2834763000</v>
      </c>
      <c r="E207" s="32">
        <v>2835560000</v>
      </c>
      <c r="F207" s="32">
        <v>0</v>
      </c>
      <c r="G207" s="32">
        <v>797000</v>
      </c>
      <c r="H207" s="1">
        <f t="shared" si="3"/>
        <v>-797000</v>
      </c>
    </row>
    <row r="208" spans="1:8" x14ac:dyDescent="0.35">
      <c r="A208" s="23">
        <v>79331</v>
      </c>
      <c r="B208" s="23" t="s">
        <v>397</v>
      </c>
      <c r="C208" s="23" t="s">
        <v>7</v>
      </c>
      <c r="D208" s="31">
        <v>90856380000</v>
      </c>
      <c r="E208" s="31">
        <v>119070325000</v>
      </c>
      <c r="F208" s="31">
        <v>0</v>
      </c>
      <c r="G208" s="31">
        <v>28213945000</v>
      </c>
      <c r="H208" s="1">
        <f t="shared" si="3"/>
        <v>-28213945000</v>
      </c>
    </row>
    <row r="209" spans="1:8" x14ac:dyDescent="0.35">
      <c r="A209" s="24">
        <v>10154</v>
      </c>
      <c r="B209" s="24" t="s">
        <v>403</v>
      </c>
      <c r="C209" s="24" t="s">
        <v>7</v>
      </c>
      <c r="D209" s="32">
        <v>35100000</v>
      </c>
      <c r="E209" s="32">
        <v>35100000</v>
      </c>
      <c r="F209" s="32">
        <v>0</v>
      </c>
      <c r="G209" s="32">
        <v>0</v>
      </c>
      <c r="H209" s="1">
        <f t="shared" si="3"/>
        <v>0</v>
      </c>
    </row>
    <row r="210" spans="1:8" x14ac:dyDescent="0.35">
      <c r="A210" s="23">
        <v>10155</v>
      </c>
      <c r="B210" s="23" t="s">
        <v>409</v>
      </c>
      <c r="C210" s="23" t="s">
        <v>7</v>
      </c>
      <c r="D210" s="31">
        <v>4354755000</v>
      </c>
      <c r="E210" s="31">
        <v>4354755000</v>
      </c>
      <c r="F210" s="31">
        <v>0</v>
      </c>
      <c r="G210" s="31">
        <v>0</v>
      </c>
      <c r="H210" s="1">
        <f t="shared" si="3"/>
        <v>0</v>
      </c>
    </row>
    <row r="211" spans="1:8" x14ac:dyDescent="0.35">
      <c r="A211" s="24">
        <v>30228</v>
      </c>
      <c r="B211" s="24" t="s">
        <v>411</v>
      </c>
      <c r="C211" s="24" t="s">
        <v>7</v>
      </c>
      <c r="D211" s="32">
        <v>7962506265</v>
      </c>
      <c r="E211" s="32">
        <v>7977819000</v>
      </c>
      <c r="F211" s="32">
        <v>0</v>
      </c>
      <c r="G211" s="32">
        <v>15312735</v>
      </c>
      <c r="H211" s="1">
        <f t="shared" si="3"/>
        <v>-15312735</v>
      </c>
    </row>
    <row r="212" spans="1:8" x14ac:dyDescent="0.35">
      <c r="A212" s="23">
        <v>30230</v>
      </c>
      <c r="B212" s="23" t="s">
        <v>419</v>
      </c>
      <c r="C212" s="23" t="s">
        <v>7</v>
      </c>
      <c r="D212" s="31">
        <v>4118741825</v>
      </c>
      <c r="E212" s="31">
        <v>4118741825</v>
      </c>
      <c r="F212" s="31">
        <v>0</v>
      </c>
      <c r="G212" s="31">
        <v>0</v>
      </c>
      <c r="H212" s="1">
        <f t="shared" si="3"/>
        <v>0</v>
      </c>
    </row>
    <row r="213" spans="1:8" x14ac:dyDescent="0.35">
      <c r="A213" s="24">
        <v>30232</v>
      </c>
      <c r="B213" s="24" t="s">
        <v>416</v>
      </c>
      <c r="C213" s="24" t="s">
        <v>7</v>
      </c>
      <c r="D213" s="32">
        <v>1553250000</v>
      </c>
      <c r="E213" s="32">
        <v>1953250000</v>
      </c>
      <c r="F213" s="32">
        <v>0</v>
      </c>
      <c r="G213" s="32">
        <v>400000000</v>
      </c>
      <c r="H213" s="1">
        <f t="shared" si="3"/>
        <v>-400000000</v>
      </c>
    </row>
    <row r="214" spans="1:8" x14ac:dyDescent="0.35">
      <c r="A214" s="23">
        <v>30236</v>
      </c>
      <c r="B214" s="23" t="s">
        <v>422</v>
      </c>
      <c r="C214" s="23" t="s">
        <v>7</v>
      </c>
      <c r="D214" s="31">
        <v>3033568400</v>
      </c>
      <c r="E214" s="31">
        <v>3126340000</v>
      </c>
      <c r="F214" s="31">
        <v>0</v>
      </c>
      <c r="G214" s="31">
        <v>92771600</v>
      </c>
      <c r="H214" s="1">
        <f t="shared" si="3"/>
        <v>-92771600</v>
      </c>
    </row>
    <row r="215" spans="1:8" x14ac:dyDescent="0.35">
      <c r="A215" s="24">
        <v>30237</v>
      </c>
      <c r="B215" s="24" t="s">
        <v>423</v>
      </c>
      <c r="C215" s="24" t="s">
        <v>7</v>
      </c>
      <c r="D215" s="32">
        <v>32467889950</v>
      </c>
      <c r="E215" s="32">
        <v>32514984945</v>
      </c>
      <c r="F215" s="32">
        <v>0</v>
      </c>
      <c r="G215" s="32">
        <v>47094995</v>
      </c>
      <c r="H215" s="1">
        <f t="shared" si="3"/>
        <v>-47094995</v>
      </c>
    </row>
    <row r="216" spans="1:8" x14ac:dyDescent="0.35">
      <c r="A216" s="23">
        <v>30239</v>
      </c>
      <c r="B216" s="23" t="s">
        <v>428</v>
      </c>
      <c r="C216" s="23" t="s">
        <v>7</v>
      </c>
      <c r="D216" s="31">
        <v>3867651785</v>
      </c>
      <c r="E216" s="31">
        <v>4229675525</v>
      </c>
      <c r="F216" s="31">
        <v>0</v>
      </c>
      <c r="G216" s="31">
        <v>362023740</v>
      </c>
      <c r="H216" s="1">
        <f t="shared" si="3"/>
        <v>-362023740</v>
      </c>
    </row>
    <row r="217" spans="1:8" x14ac:dyDescent="0.35">
      <c r="A217" s="24">
        <v>30242</v>
      </c>
      <c r="B217" s="24" t="s">
        <v>456</v>
      </c>
      <c r="C217" s="24" t="s">
        <v>7</v>
      </c>
      <c r="D217" s="32">
        <v>27513968025</v>
      </c>
      <c r="E217" s="32">
        <v>27830437500</v>
      </c>
      <c r="F217" s="32">
        <v>0</v>
      </c>
      <c r="G217" s="32">
        <v>316469475</v>
      </c>
      <c r="H217" s="1">
        <f t="shared" si="3"/>
        <v>-316469475</v>
      </c>
    </row>
    <row r="218" spans="1:8" x14ac:dyDescent="0.35">
      <c r="A218" s="23">
        <v>10159</v>
      </c>
      <c r="B218" s="23" t="s">
        <v>436</v>
      </c>
      <c r="C218" s="23" t="s">
        <v>7</v>
      </c>
      <c r="D218" s="31">
        <v>4153888000</v>
      </c>
      <c r="E218" s="31">
        <v>4153888000</v>
      </c>
      <c r="F218" s="31">
        <v>0</v>
      </c>
      <c r="G218" s="31">
        <v>0</v>
      </c>
      <c r="H218" s="1">
        <f t="shared" si="3"/>
        <v>0</v>
      </c>
    </row>
    <row r="219" spans="1:8" x14ac:dyDescent="0.35">
      <c r="A219" s="24">
        <v>10160</v>
      </c>
      <c r="B219" s="24" t="s">
        <v>437</v>
      </c>
      <c r="C219" s="24" t="s">
        <v>7</v>
      </c>
      <c r="D219" s="32">
        <v>1251800000</v>
      </c>
      <c r="E219" s="32">
        <v>1251800000</v>
      </c>
      <c r="F219" s="32">
        <v>0</v>
      </c>
      <c r="G219" s="32">
        <v>0</v>
      </c>
      <c r="H219" s="1">
        <f t="shared" si="3"/>
        <v>0</v>
      </c>
    </row>
    <row r="220" spans="1:8" x14ac:dyDescent="0.35">
      <c r="A220" s="23">
        <v>30243</v>
      </c>
      <c r="B220" s="23" t="s">
        <v>438</v>
      </c>
      <c r="C220" s="23" t="s">
        <v>7</v>
      </c>
      <c r="D220" s="31">
        <v>6517759000</v>
      </c>
      <c r="E220" s="31">
        <v>6526390000</v>
      </c>
      <c r="F220" s="31">
        <v>0</v>
      </c>
      <c r="G220" s="31">
        <v>8631000</v>
      </c>
      <c r="H220" s="1">
        <f t="shared" si="3"/>
        <v>-8631000</v>
      </c>
    </row>
    <row r="221" spans="1:8" x14ac:dyDescent="0.35">
      <c r="A221" s="24">
        <v>30244</v>
      </c>
      <c r="B221" s="24" t="s">
        <v>439</v>
      </c>
      <c r="C221" s="24" t="s">
        <v>7</v>
      </c>
      <c r="D221" s="32">
        <v>116631900</v>
      </c>
      <c r="E221" s="32">
        <v>116631900</v>
      </c>
      <c r="F221" s="32">
        <v>0</v>
      </c>
      <c r="G221" s="32">
        <v>0</v>
      </c>
      <c r="H221" s="1">
        <f t="shared" si="3"/>
        <v>0</v>
      </c>
    </row>
    <row r="222" spans="1:8" x14ac:dyDescent="0.35">
      <c r="A222" s="23">
        <v>30246</v>
      </c>
      <c r="B222" s="23" t="s">
        <v>444</v>
      </c>
      <c r="C222" s="23" t="s">
        <v>7</v>
      </c>
      <c r="D222" s="31">
        <v>5764465000</v>
      </c>
      <c r="E222" s="31">
        <v>5764465000</v>
      </c>
      <c r="F222" s="31">
        <v>0</v>
      </c>
      <c r="G222" s="31">
        <v>0</v>
      </c>
      <c r="H222" s="1">
        <f t="shared" si="3"/>
        <v>0</v>
      </c>
    </row>
    <row r="223" spans="1:8" x14ac:dyDescent="0.35">
      <c r="A223" s="24">
        <v>10162</v>
      </c>
      <c r="B223" s="24" t="s">
        <v>445</v>
      </c>
      <c r="C223" s="24" t="s">
        <v>7</v>
      </c>
      <c r="D223" s="32">
        <v>332710000</v>
      </c>
      <c r="E223" s="32">
        <v>332710000</v>
      </c>
      <c r="F223" s="32">
        <v>0</v>
      </c>
      <c r="G223" s="32">
        <v>0</v>
      </c>
      <c r="H223" s="1">
        <f t="shared" si="3"/>
        <v>0</v>
      </c>
    </row>
    <row r="224" spans="1:8" x14ac:dyDescent="0.35">
      <c r="A224" s="23">
        <v>10163</v>
      </c>
      <c r="B224" s="23" t="s">
        <v>447</v>
      </c>
      <c r="C224" s="23" t="s">
        <v>7</v>
      </c>
      <c r="D224" s="31">
        <v>355105000</v>
      </c>
      <c r="E224" s="31">
        <v>355105000</v>
      </c>
      <c r="F224" s="31">
        <v>0</v>
      </c>
      <c r="G224" s="31">
        <v>0</v>
      </c>
      <c r="H224" s="1">
        <f t="shared" si="3"/>
        <v>0</v>
      </c>
    </row>
    <row r="225" spans="1:8" x14ac:dyDescent="0.35">
      <c r="A225" s="24">
        <v>10165</v>
      </c>
      <c r="B225" s="24" t="s">
        <v>442</v>
      </c>
      <c r="C225" s="24" t="s">
        <v>7</v>
      </c>
      <c r="D225" s="32">
        <v>1938609500</v>
      </c>
      <c r="E225" s="32">
        <v>1938609500</v>
      </c>
      <c r="F225" s="32">
        <v>0</v>
      </c>
      <c r="G225" s="32">
        <v>0</v>
      </c>
      <c r="H225" s="1">
        <f t="shared" si="3"/>
        <v>0</v>
      </c>
    </row>
    <row r="226" spans="1:8" x14ac:dyDescent="0.35">
      <c r="A226" s="23">
        <v>10166</v>
      </c>
      <c r="B226" s="23" t="s">
        <v>449</v>
      </c>
      <c r="C226" s="23" t="s">
        <v>7</v>
      </c>
      <c r="D226" s="31">
        <v>30000000000</v>
      </c>
      <c r="E226" s="31">
        <v>30000000000</v>
      </c>
      <c r="F226" s="31">
        <v>0</v>
      </c>
      <c r="G226" s="31">
        <v>0</v>
      </c>
      <c r="H226" s="1">
        <f t="shared" si="3"/>
        <v>0</v>
      </c>
    </row>
    <row r="227" spans="1:8" x14ac:dyDescent="0.35">
      <c r="A227" s="24">
        <v>10167</v>
      </c>
      <c r="B227" s="24" t="s">
        <v>454</v>
      </c>
      <c r="C227" s="24" t="s">
        <v>7</v>
      </c>
      <c r="D227" s="32">
        <v>122943000</v>
      </c>
      <c r="E227" s="32">
        <v>122943000</v>
      </c>
      <c r="F227" s="32">
        <v>0</v>
      </c>
      <c r="G227" s="32">
        <v>0</v>
      </c>
      <c r="H227" s="1">
        <f t="shared" si="3"/>
        <v>0</v>
      </c>
    </row>
    <row r="228" spans="1:8" x14ac:dyDescent="0.35">
      <c r="A228" s="23">
        <v>10168</v>
      </c>
      <c r="B228" s="23" t="s">
        <v>455</v>
      </c>
      <c r="C228" s="23" t="s">
        <v>7</v>
      </c>
      <c r="D228" s="31">
        <v>999620000</v>
      </c>
      <c r="E228" s="31">
        <v>1000000000</v>
      </c>
      <c r="F228" s="31">
        <v>0</v>
      </c>
      <c r="G228" s="31">
        <v>380000</v>
      </c>
      <c r="H228" s="1">
        <f t="shared" si="3"/>
        <v>-380000</v>
      </c>
    </row>
    <row r="229" spans="1:8" x14ac:dyDescent="0.35">
      <c r="A229" s="24">
        <v>10171</v>
      </c>
      <c r="B229" s="24" t="s">
        <v>458</v>
      </c>
      <c r="C229" s="24" t="s">
        <v>7</v>
      </c>
      <c r="D229" s="32">
        <v>3194640000</v>
      </c>
      <c r="E229" s="32">
        <v>3194640000</v>
      </c>
      <c r="F229" s="32">
        <v>0</v>
      </c>
      <c r="G229" s="32">
        <v>0</v>
      </c>
      <c r="H229" s="1">
        <f t="shared" si="3"/>
        <v>0</v>
      </c>
    </row>
    <row r="230" spans="1:8" x14ac:dyDescent="0.35">
      <c r="A230" s="23">
        <v>30250</v>
      </c>
      <c r="B230" s="23" t="s">
        <v>465</v>
      </c>
      <c r="C230" s="23" t="s">
        <v>7</v>
      </c>
      <c r="D230" s="31">
        <v>14874455000</v>
      </c>
      <c r="E230" s="31">
        <v>14874455000</v>
      </c>
      <c r="F230" s="31">
        <v>0</v>
      </c>
      <c r="G230" s="31">
        <v>0</v>
      </c>
      <c r="H230" s="1">
        <f t="shared" si="3"/>
        <v>0</v>
      </c>
    </row>
    <row r="231" spans="1:8" x14ac:dyDescent="0.35">
      <c r="A231" s="24">
        <v>79404</v>
      </c>
      <c r="B231" s="24" t="s">
        <v>470</v>
      </c>
      <c r="C231" s="24" t="s">
        <v>7</v>
      </c>
      <c r="D231" s="32">
        <v>1207440000</v>
      </c>
      <c r="E231" s="32">
        <v>1250680000</v>
      </c>
      <c r="F231" s="32">
        <v>0</v>
      </c>
      <c r="G231" s="32">
        <v>43240000</v>
      </c>
      <c r="H231" s="1">
        <f t="shared" si="3"/>
        <v>-43240000</v>
      </c>
    </row>
    <row r="232" spans="1:8" x14ac:dyDescent="0.35">
      <c r="A232" s="23">
        <v>30253</v>
      </c>
      <c r="B232" s="23" t="s">
        <v>471</v>
      </c>
      <c r="C232" s="23" t="s">
        <v>7</v>
      </c>
      <c r="D232" s="31">
        <v>146000000</v>
      </c>
      <c r="E232" s="31">
        <v>146000000</v>
      </c>
      <c r="F232" s="31">
        <v>0</v>
      </c>
      <c r="G232" s="31">
        <v>0</v>
      </c>
      <c r="H232" s="1">
        <f t="shared" si="3"/>
        <v>0</v>
      </c>
    </row>
    <row r="233" spans="1:8" x14ac:dyDescent="0.35">
      <c r="A233" s="24">
        <v>30254</v>
      </c>
      <c r="B233" s="24" t="s">
        <v>472</v>
      </c>
      <c r="C233" s="24" t="s">
        <v>7</v>
      </c>
      <c r="D233" s="32">
        <v>5856066400</v>
      </c>
      <c r="E233" s="32">
        <v>5856066400</v>
      </c>
      <c r="F233" s="32">
        <v>0</v>
      </c>
      <c r="G233" s="32">
        <v>0</v>
      </c>
      <c r="H233" s="1">
        <f t="shared" si="3"/>
        <v>0</v>
      </c>
    </row>
    <row r="234" spans="1:8" x14ac:dyDescent="0.35">
      <c r="A234" s="23">
        <v>10172</v>
      </c>
      <c r="B234" s="23" t="s">
        <v>473</v>
      </c>
      <c r="C234" s="23" t="s">
        <v>7</v>
      </c>
      <c r="D234" s="31">
        <v>2760310000</v>
      </c>
      <c r="E234" s="31">
        <v>2763535000</v>
      </c>
      <c r="F234" s="31">
        <v>0</v>
      </c>
      <c r="G234" s="31">
        <v>3225000</v>
      </c>
      <c r="H234" s="1">
        <f t="shared" si="3"/>
        <v>-3225000</v>
      </c>
    </row>
    <row r="235" spans="1:8" x14ac:dyDescent="0.35">
      <c r="A235" s="24">
        <v>10173</v>
      </c>
      <c r="B235" s="24" t="s">
        <v>475</v>
      </c>
      <c r="C235" s="24" t="s">
        <v>7</v>
      </c>
      <c r="D235" s="32">
        <v>456750000</v>
      </c>
      <c r="E235" s="32">
        <v>456750000</v>
      </c>
      <c r="F235" s="32">
        <v>0</v>
      </c>
      <c r="G235" s="32">
        <v>0</v>
      </c>
      <c r="H235" s="1">
        <f t="shared" si="3"/>
        <v>0</v>
      </c>
    </row>
    <row r="236" spans="1:8" x14ac:dyDescent="0.35">
      <c r="A236" s="23">
        <v>10174</v>
      </c>
      <c r="B236" s="23" t="s">
        <v>480</v>
      </c>
      <c r="C236" s="23" t="s">
        <v>7</v>
      </c>
      <c r="D236" s="31">
        <v>1402190000</v>
      </c>
      <c r="E236" s="31">
        <v>1403000000</v>
      </c>
      <c r="F236" s="31">
        <v>0</v>
      </c>
      <c r="G236" s="31">
        <v>810000</v>
      </c>
      <c r="H236" s="1">
        <f t="shared" si="3"/>
        <v>-810000</v>
      </c>
    </row>
    <row r="237" spans="1:8" x14ac:dyDescent="0.35">
      <c r="A237" s="24">
        <v>10175</v>
      </c>
      <c r="B237" s="24" t="s">
        <v>482</v>
      </c>
      <c r="C237" s="24" t="s">
        <v>7</v>
      </c>
      <c r="D237" s="32">
        <v>1445000000</v>
      </c>
      <c r="E237" s="32">
        <v>1460000000</v>
      </c>
      <c r="F237" s="32">
        <v>0</v>
      </c>
      <c r="G237" s="32">
        <v>15000000</v>
      </c>
      <c r="H237" s="1">
        <f t="shared" si="3"/>
        <v>-15000000</v>
      </c>
    </row>
    <row r="238" spans="1:8" x14ac:dyDescent="0.35">
      <c r="A238" s="23">
        <v>30257</v>
      </c>
      <c r="B238" s="23" t="s">
        <v>484</v>
      </c>
      <c r="C238" s="23" t="s">
        <v>7</v>
      </c>
      <c r="D238" s="31">
        <v>1000000000</v>
      </c>
      <c r="E238" s="31">
        <v>1000000000</v>
      </c>
      <c r="F238" s="31">
        <v>0</v>
      </c>
      <c r="G238" s="31">
        <v>0</v>
      </c>
      <c r="H238" s="1">
        <f t="shared" si="3"/>
        <v>0</v>
      </c>
    </row>
    <row r="239" spans="1:8" x14ac:dyDescent="0.35">
      <c r="A239" s="23" t="s">
        <v>3</v>
      </c>
      <c r="B239" s="23" t="s">
        <v>3</v>
      </c>
      <c r="C239" s="23" t="s">
        <v>3</v>
      </c>
      <c r="D239" s="31">
        <v>5886444606561</v>
      </c>
      <c r="E239" s="31">
        <v>6010467684619</v>
      </c>
      <c r="F239" s="31">
        <v>168037529347</v>
      </c>
      <c r="G239" s="31">
        <v>292060607405</v>
      </c>
      <c r="H239" s="1">
        <f t="shared" si="3"/>
        <v>-124023078058</v>
      </c>
    </row>
  </sheetData>
  <sortState xmlns:xlrd2="http://schemas.microsoft.com/office/spreadsheetml/2017/richdata2" ref="A2:H212">
    <sortCondition ref="A1"/>
  </sortState>
  <pageMargins left="0.23622047244094491" right="0.23622047244094491" top="0.74803149606299213" bottom="0.74803149606299213" header="0.31496062992125984" footer="0.31496062992125984"/>
  <pageSetup paperSize="9" scale="8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rightToLeft="1" workbookViewId="0">
      <selection activeCell="C6" sqref="C6"/>
    </sheetView>
  </sheetViews>
  <sheetFormatPr defaultRowHeight="14.5" x14ac:dyDescent="0.35"/>
  <cols>
    <col min="1" max="1" width="9.7265625" bestFit="1" customWidth="1"/>
    <col min="2" max="2" width="27.36328125" bestFit="1" customWidth="1"/>
    <col min="3" max="3" width="9.453125" bestFit="1" customWidth="1"/>
    <col min="4" max="4" width="16" style="1" bestFit="1" customWidth="1"/>
    <col min="5" max="5" width="15.453125" style="1" bestFit="1" customWidth="1"/>
    <col min="6" max="6" width="14" style="1" bestFit="1" customWidth="1"/>
    <col min="7" max="7" width="13.08984375" style="1" bestFit="1" customWidth="1"/>
  </cols>
  <sheetData>
    <row r="1" spans="1:7" x14ac:dyDescent="0.35">
      <c r="A1" s="25" t="s">
        <v>131</v>
      </c>
      <c r="B1" s="25" t="s">
        <v>5</v>
      </c>
      <c r="C1" s="25" t="s">
        <v>6</v>
      </c>
      <c r="D1" s="30" t="s">
        <v>132</v>
      </c>
      <c r="E1" s="30" t="s">
        <v>133</v>
      </c>
      <c r="F1" s="30" t="s">
        <v>134</v>
      </c>
      <c r="G1" s="30" t="s">
        <v>135</v>
      </c>
    </row>
    <row r="2" spans="1:7" x14ac:dyDescent="0.35">
      <c r="A2" s="23">
        <v>30009</v>
      </c>
      <c r="B2" s="23" t="s">
        <v>160</v>
      </c>
      <c r="C2" s="23" t="s">
        <v>7</v>
      </c>
      <c r="D2" s="31">
        <v>119713273425</v>
      </c>
      <c r="E2" s="31">
        <v>118713273425</v>
      </c>
      <c r="F2" s="31">
        <v>1000000000</v>
      </c>
      <c r="G2" s="31">
        <v>0</v>
      </c>
    </row>
    <row r="3" spans="1:7" x14ac:dyDescent="0.35">
      <c r="A3" s="24">
        <v>30004</v>
      </c>
      <c r="B3" s="24" t="s">
        <v>53</v>
      </c>
      <c r="C3" s="24" t="s">
        <v>7</v>
      </c>
      <c r="D3" s="32">
        <v>181583521785</v>
      </c>
      <c r="E3" s="32">
        <v>181521621785</v>
      </c>
      <c r="F3" s="32">
        <v>61900000</v>
      </c>
      <c r="G3" s="32">
        <v>0</v>
      </c>
    </row>
    <row r="4" spans="1:7" x14ac:dyDescent="0.35">
      <c r="A4" s="23">
        <v>30006</v>
      </c>
      <c r="B4" s="23" t="s">
        <v>55</v>
      </c>
      <c r="C4" s="23" t="s">
        <v>7</v>
      </c>
      <c r="D4" s="31">
        <v>17530920210</v>
      </c>
      <c r="E4" s="31">
        <v>17530920210</v>
      </c>
      <c r="F4" s="31">
        <v>0</v>
      </c>
      <c r="G4" s="31">
        <v>0</v>
      </c>
    </row>
    <row r="5" spans="1:7" x14ac:dyDescent="0.35">
      <c r="A5" s="24">
        <v>30010</v>
      </c>
      <c r="B5" s="24" t="s">
        <v>58</v>
      </c>
      <c r="C5" s="24" t="s">
        <v>7</v>
      </c>
      <c r="D5" s="32">
        <v>3911251211</v>
      </c>
      <c r="E5" s="32">
        <v>3911251211</v>
      </c>
      <c r="F5" s="32">
        <v>0</v>
      </c>
      <c r="G5" s="32">
        <v>0</v>
      </c>
    </row>
    <row r="6" spans="1:7" x14ac:dyDescent="0.35">
      <c r="A6" s="23">
        <v>30012</v>
      </c>
      <c r="B6" s="23" t="s">
        <v>60</v>
      </c>
      <c r="C6" s="23" t="s">
        <v>7</v>
      </c>
      <c r="D6" s="31">
        <v>350200000</v>
      </c>
      <c r="E6" s="31">
        <v>350200000</v>
      </c>
      <c r="F6" s="31">
        <v>0</v>
      </c>
      <c r="G6" s="31">
        <v>0</v>
      </c>
    </row>
    <row r="7" spans="1:7" x14ac:dyDescent="0.35">
      <c r="A7" s="24">
        <v>30070</v>
      </c>
      <c r="B7" s="24" t="s">
        <v>113</v>
      </c>
      <c r="C7" s="24" t="s">
        <v>7</v>
      </c>
      <c r="D7" s="32">
        <v>23854193000</v>
      </c>
      <c r="E7" s="32">
        <v>23854193000</v>
      </c>
      <c r="F7" s="32">
        <v>0</v>
      </c>
      <c r="G7" s="32">
        <v>0</v>
      </c>
    </row>
    <row r="8" spans="1:7" x14ac:dyDescent="0.35">
      <c r="A8" s="23">
        <v>10003</v>
      </c>
      <c r="B8" s="23" t="s">
        <v>10</v>
      </c>
      <c r="C8" s="23" t="s">
        <v>7</v>
      </c>
      <c r="D8" s="31">
        <v>47440000000</v>
      </c>
      <c r="E8" s="31">
        <v>47440000000</v>
      </c>
      <c r="F8" s="31">
        <v>0</v>
      </c>
      <c r="G8" s="31">
        <v>0</v>
      </c>
    </row>
    <row r="9" spans="1:7" x14ac:dyDescent="0.35">
      <c r="A9" s="24">
        <v>30020</v>
      </c>
      <c r="B9" s="24" t="s">
        <v>67</v>
      </c>
      <c r="C9" s="24" t="s">
        <v>7</v>
      </c>
      <c r="D9" s="32">
        <v>936991250</v>
      </c>
      <c r="E9" s="32">
        <v>936991250</v>
      </c>
      <c r="F9" s="32">
        <v>0</v>
      </c>
      <c r="G9" s="32">
        <v>0</v>
      </c>
    </row>
    <row r="10" spans="1:7" x14ac:dyDescent="0.35">
      <c r="A10" s="23">
        <v>30058</v>
      </c>
      <c r="B10" s="23" t="s">
        <v>101</v>
      </c>
      <c r="C10" s="23" t="s">
        <v>7</v>
      </c>
      <c r="D10" s="31">
        <v>10291455330</v>
      </c>
      <c r="E10" s="31">
        <v>10291455330</v>
      </c>
      <c r="F10" s="31">
        <v>0</v>
      </c>
      <c r="G10" s="31">
        <v>0</v>
      </c>
    </row>
    <row r="11" spans="1:7" x14ac:dyDescent="0.35">
      <c r="A11" s="24">
        <v>30057</v>
      </c>
      <c r="B11" s="24" t="s">
        <v>100</v>
      </c>
      <c r="C11" s="24" t="s">
        <v>7</v>
      </c>
      <c r="D11" s="32">
        <v>3801886180</v>
      </c>
      <c r="E11" s="32">
        <v>3801886180</v>
      </c>
      <c r="F11" s="32">
        <v>0</v>
      </c>
      <c r="G11" s="32">
        <v>0</v>
      </c>
    </row>
    <row r="12" spans="1:7" x14ac:dyDescent="0.35">
      <c r="A12" s="23">
        <v>10015</v>
      </c>
      <c r="B12" s="23" t="s">
        <v>453</v>
      </c>
      <c r="C12" s="23" t="s">
        <v>7</v>
      </c>
      <c r="D12" s="31">
        <v>67400000000</v>
      </c>
      <c r="E12" s="31">
        <v>67400000000</v>
      </c>
      <c r="F12" s="31">
        <v>0</v>
      </c>
      <c r="G12" s="31">
        <v>0</v>
      </c>
    </row>
    <row r="13" spans="1:7" x14ac:dyDescent="0.35">
      <c r="A13" s="24">
        <v>30066</v>
      </c>
      <c r="B13" s="24" t="s">
        <v>109</v>
      </c>
      <c r="C13" s="24" t="s">
        <v>7</v>
      </c>
      <c r="D13" s="32">
        <v>295050000000</v>
      </c>
      <c r="E13" s="32">
        <v>295050000000</v>
      </c>
      <c r="F13" s="32">
        <v>0</v>
      </c>
      <c r="G13" s="32">
        <v>0</v>
      </c>
    </row>
    <row r="14" spans="1:7" x14ac:dyDescent="0.35">
      <c r="A14" s="23">
        <v>30068</v>
      </c>
      <c r="B14" s="23" t="s">
        <v>111</v>
      </c>
      <c r="C14" s="23" t="s">
        <v>7</v>
      </c>
      <c r="D14" s="31">
        <v>220461790910</v>
      </c>
      <c r="E14" s="31">
        <v>220461790910</v>
      </c>
      <c r="F14" s="31">
        <v>0</v>
      </c>
      <c r="G14" s="31">
        <v>0</v>
      </c>
    </row>
    <row r="15" spans="1:7" x14ac:dyDescent="0.35">
      <c r="A15" s="24">
        <v>2509</v>
      </c>
      <c r="B15" s="24" t="s">
        <v>474</v>
      </c>
      <c r="C15" s="24" t="s">
        <v>7</v>
      </c>
      <c r="D15" s="32">
        <v>510000000</v>
      </c>
      <c r="E15" s="32">
        <v>510000000</v>
      </c>
      <c r="F15" s="32">
        <v>0</v>
      </c>
      <c r="G15" s="32">
        <v>0</v>
      </c>
    </row>
    <row r="16" spans="1:7" x14ac:dyDescent="0.35">
      <c r="A16" s="23">
        <v>1505</v>
      </c>
      <c r="B16" s="23" t="s">
        <v>435</v>
      </c>
      <c r="C16" s="23" t="s">
        <v>7</v>
      </c>
      <c r="D16" s="31">
        <v>3000000000</v>
      </c>
      <c r="E16" s="31">
        <v>3000000000</v>
      </c>
      <c r="F16" s="31">
        <v>0</v>
      </c>
      <c r="G16" s="31">
        <v>0</v>
      </c>
    </row>
    <row r="17" spans="1:7" x14ac:dyDescent="0.35">
      <c r="A17" s="24">
        <v>10055</v>
      </c>
      <c r="B17" s="24" t="s">
        <v>158</v>
      </c>
      <c r="C17" s="24" t="s">
        <v>7</v>
      </c>
      <c r="D17" s="32">
        <v>76027764531</v>
      </c>
      <c r="E17" s="32">
        <v>76027764531</v>
      </c>
      <c r="F17" s="32">
        <v>0</v>
      </c>
      <c r="G17" s="32">
        <v>0</v>
      </c>
    </row>
    <row r="18" spans="1:7" x14ac:dyDescent="0.35">
      <c r="A18" s="23">
        <v>30101</v>
      </c>
      <c r="B18" s="23" t="s">
        <v>191</v>
      </c>
      <c r="C18" s="23" t="s">
        <v>7</v>
      </c>
      <c r="D18" s="31">
        <v>6980000000</v>
      </c>
      <c r="E18" s="31">
        <v>6980000000</v>
      </c>
      <c r="F18" s="31">
        <v>0</v>
      </c>
      <c r="G18" s="31">
        <v>0</v>
      </c>
    </row>
    <row r="19" spans="1:7" x14ac:dyDescent="0.35">
      <c r="A19" s="24">
        <v>10072</v>
      </c>
      <c r="B19" s="24" t="s">
        <v>172</v>
      </c>
      <c r="C19" s="24" t="s">
        <v>7</v>
      </c>
      <c r="D19" s="32">
        <v>2630531205</v>
      </c>
      <c r="E19" s="32">
        <v>2630531205</v>
      </c>
      <c r="F19" s="32">
        <v>0</v>
      </c>
      <c r="G19" s="32">
        <v>0</v>
      </c>
    </row>
    <row r="20" spans="1:7" x14ac:dyDescent="0.35">
      <c r="A20" s="23">
        <v>30155</v>
      </c>
      <c r="B20" s="23" t="s">
        <v>278</v>
      </c>
      <c r="C20" s="23" t="s">
        <v>7</v>
      </c>
      <c r="D20" s="31">
        <v>566270400</v>
      </c>
      <c r="E20" s="31">
        <v>566270400</v>
      </c>
      <c r="F20" s="31">
        <v>0</v>
      </c>
      <c r="G20" s="31">
        <v>0</v>
      </c>
    </row>
    <row r="21" spans="1:7" x14ac:dyDescent="0.35">
      <c r="A21" s="24">
        <v>30184</v>
      </c>
      <c r="B21" s="24" t="s">
        <v>331</v>
      </c>
      <c r="C21" s="24" t="s">
        <v>7</v>
      </c>
      <c r="D21" s="32">
        <v>5526432450</v>
      </c>
      <c r="E21" s="32">
        <v>5526432450</v>
      </c>
      <c r="F21" s="32">
        <v>0</v>
      </c>
      <c r="G21" s="32">
        <v>0</v>
      </c>
    </row>
    <row r="22" spans="1:7" x14ac:dyDescent="0.35">
      <c r="A22" s="23">
        <v>30209</v>
      </c>
      <c r="B22" s="23" t="s">
        <v>385</v>
      </c>
      <c r="C22" s="23" t="s">
        <v>7</v>
      </c>
      <c r="D22" s="31">
        <v>58318427660</v>
      </c>
      <c r="E22" s="31">
        <v>58318427660</v>
      </c>
      <c r="F22" s="31">
        <v>0</v>
      </c>
      <c r="G22" s="31">
        <v>0</v>
      </c>
    </row>
    <row r="23" spans="1:7" x14ac:dyDescent="0.35">
      <c r="A23" s="24">
        <v>30224</v>
      </c>
      <c r="B23" s="24" t="s">
        <v>407</v>
      </c>
      <c r="C23" s="24" t="s">
        <v>7</v>
      </c>
      <c r="D23" s="32">
        <v>2053252620</v>
      </c>
      <c r="E23" s="32">
        <v>2053252620</v>
      </c>
      <c r="F23" s="32">
        <v>0</v>
      </c>
      <c r="G23" s="32">
        <v>0</v>
      </c>
    </row>
    <row r="24" spans="1:7" x14ac:dyDescent="0.35">
      <c r="A24" s="23">
        <v>30230</v>
      </c>
      <c r="B24" s="23" t="s">
        <v>419</v>
      </c>
      <c r="C24" s="23" t="s">
        <v>7</v>
      </c>
      <c r="D24" s="31">
        <v>2521375475</v>
      </c>
      <c r="E24" s="31">
        <v>2521375475</v>
      </c>
      <c r="F24" s="31">
        <v>0</v>
      </c>
      <c r="G24" s="31">
        <v>0</v>
      </c>
    </row>
    <row r="25" spans="1:7" x14ac:dyDescent="0.35">
      <c r="A25" s="24">
        <v>30237</v>
      </c>
      <c r="B25" s="24" t="s">
        <v>423</v>
      </c>
      <c r="C25" s="24" t="s">
        <v>7</v>
      </c>
      <c r="D25" s="32">
        <v>23293847600</v>
      </c>
      <c r="E25" s="32">
        <v>23293847600</v>
      </c>
      <c r="F25" s="32">
        <v>0</v>
      </c>
      <c r="G25" s="32">
        <v>0</v>
      </c>
    </row>
    <row r="26" spans="1:7" x14ac:dyDescent="0.35">
      <c r="A26" s="23">
        <v>79347</v>
      </c>
      <c r="B26" s="23" t="s">
        <v>459</v>
      </c>
      <c r="C26" s="23" t="s">
        <v>7</v>
      </c>
      <c r="D26" s="31">
        <v>1700000000</v>
      </c>
      <c r="E26" s="31">
        <v>1700000000</v>
      </c>
      <c r="F26" s="31">
        <v>0</v>
      </c>
      <c r="G26" s="31">
        <v>0</v>
      </c>
    </row>
    <row r="27" spans="1:7" x14ac:dyDescent="0.35">
      <c r="A27" s="24">
        <v>30241</v>
      </c>
      <c r="B27" s="24" t="s">
        <v>466</v>
      </c>
      <c r="C27" s="24" t="s">
        <v>7</v>
      </c>
      <c r="D27" s="32">
        <v>1128383696</v>
      </c>
      <c r="E27" s="32">
        <v>1128383696</v>
      </c>
      <c r="F27" s="32">
        <v>0</v>
      </c>
      <c r="G27" s="32">
        <v>0</v>
      </c>
    </row>
    <row r="28" spans="1:7" x14ac:dyDescent="0.35">
      <c r="A28" s="23">
        <v>30262</v>
      </c>
      <c r="B28" s="23" t="s">
        <v>490</v>
      </c>
      <c r="C28" s="23" t="s">
        <v>7</v>
      </c>
      <c r="D28" s="31">
        <v>3000000000</v>
      </c>
      <c r="E28" s="31">
        <v>3000000000</v>
      </c>
      <c r="F28" s="31">
        <v>0</v>
      </c>
      <c r="G28" s="31">
        <v>0</v>
      </c>
    </row>
    <row r="29" spans="1:7" x14ac:dyDescent="0.35">
      <c r="A29" s="23" t="s">
        <v>3</v>
      </c>
      <c r="B29" s="23" t="s">
        <v>3</v>
      </c>
      <c r="C29" s="23" t="s">
        <v>3</v>
      </c>
      <c r="D29" s="31">
        <v>1179581768938</v>
      </c>
      <c r="E29" s="31">
        <v>1178519868938</v>
      </c>
      <c r="F29" s="31">
        <v>1061900000</v>
      </c>
      <c r="G29" s="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8"/>
  <sheetViews>
    <sheetView rightToLeft="1" workbookViewId="0">
      <selection activeCell="B10" sqref="B10"/>
    </sheetView>
  </sheetViews>
  <sheetFormatPr defaultRowHeight="14.5" x14ac:dyDescent="0.35"/>
  <cols>
    <col min="1" max="1" width="9.7265625" bestFit="1" customWidth="1"/>
    <col min="2" max="2" width="27.36328125" bestFit="1" customWidth="1"/>
    <col min="3" max="3" width="9.453125" bestFit="1" customWidth="1"/>
    <col min="4" max="4" width="16" style="1" bestFit="1" customWidth="1"/>
    <col min="5" max="5" width="15.453125" style="1" bestFit="1" customWidth="1"/>
    <col min="6" max="6" width="14" style="1" bestFit="1" customWidth="1"/>
    <col min="7" max="7" width="13.08984375" style="1" bestFit="1" customWidth="1"/>
  </cols>
  <sheetData>
    <row r="1" spans="1:7" x14ac:dyDescent="0.35">
      <c r="A1" s="25" t="s">
        <v>131</v>
      </c>
      <c r="B1" s="25" t="s">
        <v>5</v>
      </c>
      <c r="C1" s="25" t="s">
        <v>6</v>
      </c>
      <c r="D1" s="30" t="s">
        <v>132</v>
      </c>
      <c r="E1" s="30" t="s">
        <v>133</v>
      </c>
      <c r="F1" s="30" t="s">
        <v>134</v>
      </c>
      <c r="G1" s="30" t="s">
        <v>135</v>
      </c>
    </row>
    <row r="2" spans="1:7" x14ac:dyDescent="0.35">
      <c r="A2" s="23">
        <v>10003</v>
      </c>
      <c r="B2" s="23" t="s">
        <v>10</v>
      </c>
      <c r="C2" s="23" t="s">
        <v>7</v>
      </c>
      <c r="D2" s="31">
        <v>370747209849</v>
      </c>
      <c r="E2" s="31">
        <v>352549209849</v>
      </c>
      <c r="F2" s="31">
        <v>18198000000</v>
      </c>
      <c r="G2" s="31">
        <v>0</v>
      </c>
    </row>
    <row r="3" spans="1:7" x14ac:dyDescent="0.35">
      <c r="A3" s="24">
        <v>30004</v>
      </c>
      <c r="B3" s="24" t="s">
        <v>53</v>
      </c>
      <c r="C3" s="24" t="s">
        <v>7</v>
      </c>
      <c r="D3" s="32">
        <v>198718621785</v>
      </c>
      <c r="E3" s="32">
        <v>186618521785</v>
      </c>
      <c r="F3" s="32">
        <v>12100100000</v>
      </c>
      <c r="G3" s="32">
        <v>0</v>
      </c>
    </row>
    <row r="4" spans="1:7" x14ac:dyDescent="0.35">
      <c r="A4" s="23">
        <v>30009</v>
      </c>
      <c r="B4" s="23" t="s">
        <v>160</v>
      </c>
      <c r="C4" s="23" t="s">
        <v>7</v>
      </c>
      <c r="D4" s="31">
        <v>123303273425</v>
      </c>
      <c r="E4" s="31">
        <v>117653273425</v>
      </c>
      <c r="F4" s="31">
        <v>5650000000</v>
      </c>
      <c r="G4" s="31">
        <v>0</v>
      </c>
    </row>
    <row r="5" spans="1:7" x14ac:dyDescent="0.35">
      <c r="A5" s="24">
        <v>30186</v>
      </c>
      <c r="B5" s="24" t="s">
        <v>330</v>
      </c>
      <c r="C5" s="24" t="s">
        <v>7</v>
      </c>
      <c r="D5" s="32">
        <v>226499046000</v>
      </c>
      <c r="E5" s="32">
        <v>222106521000</v>
      </c>
      <c r="F5" s="32">
        <v>4392525000</v>
      </c>
      <c r="G5" s="32">
        <v>0</v>
      </c>
    </row>
    <row r="6" spans="1:7" x14ac:dyDescent="0.35">
      <c r="A6" s="23">
        <v>30247</v>
      </c>
      <c r="B6" s="23" t="s">
        <v>446</v>
      </c>
      <c r="C6" s="23" t="s">
        <v>7</v>
      </c>
      <c r="D6" s="31">
        <v>55983210000</v>
      </c>
      <c r="E6" s="31">
        <v>52293210000</v>
      </c>
      <c r="F6" s="31">
        <v>3690000000</v>
      </c>
      <c r="G6" s="31">
        <v>0</v>
      </c>
    </row>
    <row r="7" spans="1:7" x14ac:dyDescent="0.35">
      <c r="A7" s="24">
        <v>10009</v>
      </c>
      <c r="B7" s="24" t="s">
        <v>16</v>
      </c>
      <c r="C7" s="24" t="s">
        <v>7</v>
      </c>
      <c r="D7" s="32">
        <v>20790000000</v>
      </c>
      <c r="E7" s="32">
        <v>18390000000</v>
      </c>
      <c r="F7" s="32">
        <v>2400000000</v>
      </c>
      <c r="G7" s="32">
        <v>0</v>
      </c>
    </row>
    <row r="8" spans="1:7" x14ac:dyDescent="0.35">
      <c r="A8" s="23">
        <v>30058</v>
      </c>
      <c r="B8" s="23" t="s">
        <v>101</v>
      </c>
      <c r="C8" s="23" t="s">
        <v>7</v>
      </c>
      <c r="D8" s="31">
        <v>12291455330</v>
      </c>
      <c r="E8" s="31">
        <v>10291455330</v>
      </c>
      <c r="F8" s="31">
        <v>2000000000</v>
      </c>
      <c r="G8" s="31">
        <v>0</v>
      </c>
    </row>
    <row r="9" spans="1:7" x14ac:dyDescent="0.35">
      <c r="A9" s="24">
        <v>10072</v>
      </c>
      <c r="B9" s="24" t="s">
        <v>172</v>
      </c>
      <c r="C9" s="24" t="s">
        <v>7</v>
      </c>
      <c r="D9" s="32">
        <v>15374129955</v>
      </c>
      <c r="E9" s="32">
        <v>13696233955</v>
      </c>
      <c r="F9" s="32">
        <v>1677896000</v>
      </c>
      <c r="G9" s="32">
        <v>0</v>
      </c>
    </row>
    <row r="10" spans="1:7" x14ac:dyDescent="0.35">
      <c r="A10" s="23">
        <v>10092</v>
      </c>
      <c r="B10" s="23" t="s">
        <v>253</v>
      </c>
      <c r="C10" s="23" t="s">
        <v>7</v>
      </c>
      <c r="D10" s="31">
        <v>4461294500</v>
      </c>
      <c r="E10" s="31">
        <v>3791294500</v>
      </c>
      <c r="F10" s="31">
        <v>670000000</v>
      </c>
      <c r="G10" s="31">
        <v>0</v>
      </c>
    </row>
    <row r="11" spans="1:7" x14ac:dyDescent="0.35">
      <c r="A11" s="24">
        <v>79365</v>
      </c>
      <c r="B11" s="24" t="s">
        <v>441</v>
      </c>
      <c r="C11" s="24" t="s">
        <v>7</v>
      </c>
      <c r="D11" s="32">
        <v>1000000000</v>
      </c>
      <c r="E11" s="32">
        <v>500000000</v>
      </c>
      <c r="F11" s="32">
        <v>500000000</v>
      </c>
      <c r="G11" s="32">
        <v>0</v>
      </c>
    </row>
    <row r="12" spans="1:7" x14ac:dyDescent="0.35">
      <c r="A12" s="23">
        <v>2509</v>
      </c>
      <c r="B12" s="23" t="s">
        <v>474</v>
      </c>
      <c r="C12" s="23" t="s">
        <v>7</v>
      </c>
      <c r="D12" s="31">
        <v>1073400000</v>
      </c>
      <c r="E12" s="31">
        <v>823400000</v>
      </c>
      <c r="F12" s="31">
        <v>250000000</v>
      </c>
      <c r="G12" s="31">
        <v>0</v>
      </c>
    </row>
    <row r="13" spans="1:7" x14ac:dyDescent="0.35">
      <c r="A13" s="24">
        <v>30003</v>
      </c>
      <c r="B13" s="24" t="s">
        <v>52</v>
      </c>
      <c r="C13" s="24" t="s">
        <v>7</v>
      </c>
      <c r="D13" s="32">
        <v>18465253000</v>
      </c>
      <c r="E13" s="32">
        <v>18465253000</v>
      </c>
      <c r="F13" s="32">
        <v>0</v>
      </c>
      <c r="G13" s="32">
        <v>0</v>
      </c>
    </row>
    <row r="14" spans="1:7" x14ac:dyDescent="0.35">
      <c r="A14" s="23">
        <v>30006</v>
      </c>
      <c r="B14" s="23" t="s">
        <v>55</v>
      </c>
      <c r="C14" s="23" t="s">
        <v>7</v>
      </c>
      <c r="D14" s="31">
        <v>58130333210</v>
      </c>
      <c r="E14" s="31">
        <v>58130333210</v>
      </c>
      <c r="F14" s="31">
        <v>0</v>
      </c>
      <c r="G14" s="31">
        <v>0</v>
      </c>
    </row>
    <row r="15" spans="1:7" x14ac:dyDescent="0.35">
      <c r="A15" s="24">
        <v>30010</v>
      </c>
      <c r="B15" s="24" t="s">
        <v>58</v>
      </c>
      <c r="C15" s="24" t="s">
        <v>7</v>
      </c>
      <c r="D15" s="32">
        <v>3911251211</v>
      </c>
      <c r="E15" s="32">
        <v>3911251211</v>
      </c>
      <c r="F15" s="32">
        <v>0</v>
      </c>
      <c r="G15" s="32">
        <v>0</v>
      </c>
    </row>
    <row r="16" spans="1:7" x14ac:dyDescent="0.35">
      <c r="A16" s="23">
        <v>30012</v>
      </c>
      <c r="B16" s="23" t="s">
        <v>60</v>
      </c>
      <c r="C16" s="23" t="s">
        <v>7</v>
      </c>
      <c r="D16" s="31">
        <v>4381736000</v>
      </c>
      <c r="E16" s="31">
        <v>4381736000</v>
      </c>
      <c r="F16" s="31">
        <v>0</v>
      </c>
      <c r="G16" s="31">
        <v>0</v>
      </c>
    </row>
    <row r="17" spans="1:7" x14ac:dyDescent="0.35">
      <c r="A17" s="24">
        <v>30014</v>
      </c>
      <c r="B17" s="24" t="s">
        <v>62</v>
      </c>
      <c r="C17" s="24" t="s">
        <v>7</v>
      </c>
      <c r="D17" s="32">
        <v>600000000</v>
      </c>
      <c r="E17" s="32">
        <v>600000000</v>
      </c>
      <c r="F17" s="32">
        <v>0</v>
      </c>
      <c r="G17" s="32">
        <v>0</v>
      </c>
    </row>
    <row r="18" spans="1:7" x14ac:dyDescent="0.35">
      <c r="A18" s="23">
        <v>30070</v>
      </c>
      <c r="B18" s="23" t="s">
        <v>113</v>
      </c>
      <c r="C18" s="23" t="s">
        <v>7</v>
      </c>
      <c r="D18" s="31">
        <v>23854193000</v>
      </c>
      <c r="E18" s="31">
        <v>23854193000</v>
      </c>
      <c r="F18" s="31">
        <v>0</v>
      </c>
      <c r="G18" s="31">
        <v>0</v>
      </c>
    </row>
    <row r="19" spans="1:7" x14ac:dyDescent="0.35">
      <c r="A19" s="24">
        <v>30018</v>
      </c>
      <c r="B19" s="24" t="s">
        <v>65</v>
      </c>
      <c r="C19" s="24" t="s">
        <v>7</v>
      </c>
      <c r="D19" s="32">
        <v>13256000000</v>
      </c>
      <c r="E19" s="32">
        <v>13256000000</v>
      </c>
      <c r="F19" s="32">
        <v>0</v>
      </c>
      <c r="G19" s="32">
        <v>0</v>
      </c>
    </row>
    <row r="20" spans="1:7" x14ac:dyDescent="0.35">
      <c r="A20" s="23">
        <v>30020</v>
      </c>
      <c r="B20" s="23" t="s">
        <v>67</v>
      </c>
      <c r="C20" s="23" t="s">
        <v>7</v>
      </c>
      <c r="D20" s="31">
        <v>936991250</v>
      </c>
      <c r="E20" s="31">
        <v>936991250</v>
      </c>
      <c r="F20" s="31">
        <v>0</v>
      </c>
      <c r="G20" s="31">
        <v>0</v>
      </c>
    </row>
    <row r="21" spans="1:7" x14ac:dyDescent="0.35">
      <c r="A21" s="24">
        <v>30024</v>
      </c>
      <c r="B21" s="24" t="s">
        <v>71</v>
      </c>
      <c r="C21" s="24" t="s">
        <v>7</v>
      </c>
      <c r="D21" s="32">
        <v>2000000000</v>
      </c>
      <c r="E21" s="32">
        <v>2000000000</v>
      </c>
      <c r="F21" s="32">
        <v>0</v>
      </c>
      <c r="G21" s="32">
        <v>0</v>
      </c>
    </row>
    <row r="22" spans="1:7" x14ac:dyDescent="0.35">
      <c r="A22" s="23">
        <v>30057</v>
      </c>
      <c r="B22" s="23" t="s">
        <v>100</v>
      </c>
      <c r="C22" s="23" t="s">
        <v>7</v>
      </c>
      <c r="D22" s="31">
        <v>3801886180</v>
      </c>
      <c r="E22" s="31">
        <v>3801886180</v>
      </c>
      <c r="F22" s="31">
        <v>0</v>
      </c>
      <c r="G22" s="31">
        <v>0</v>
      </c>
    </row>
    <row r="23" spans="1:7" x14ac:dyDescent="0.35">
      <c r="A23" s="24">
        <v>10015</v>
      </c>
      <c r="B23" s="24" t="s">
        <v>453</v>
      </c>
      <c r="C23" s="24" t="s">
        <v>7</v>
      </c>
      <c r="D23" s="32">
        <v>104993043340</v>
      </c>
      <c r="E23" s="32">
        <v>104993043340</v>
      </c>
      <c r="F23" s="32">
        <v>0</v>
      </c>
      <c r="G23" s="32">
        <v>0</v>
      </c>
    </row>
    <row r="24" spans="1:7" x14ac:dyDescent="0.35">
      <c r="A24" s="23">
        <v>10020</v>
      </c>
      <c r="B24" s="23" t="s">
        <v>26</v>
      </c>
      <c r="C24" s="23" t="s">
        <v>7</v>
      </c>
      <c r="D24" s="31">
        <v>28323149482</v>
      </c>
      <c r="E24" s="31">
        <v>28323149482</v>
      </c>
      <c r="F24" s="31">
        <v>0</v>
      </c>
      <c r="G24" s="31">
        <v>0</v>
      </c>
    </row>
    <row r="25" spans="1:7" x14ac:dyDescent="0.35">
      <c r="A25" s="24">
        <v>30066</v>
      </c>
      <c r="B25" s="24" t="s">
        <v>109</v>
      </c>
      <c r="C25" s="24" t="s">
        <v>7</v>
      </c>
      <c r="D25" s="32">
        <v>395050000000</v>
      </c>
      <c r="E25" s="32">
        <v>395050000000</v>
      </c>
      <c r="F25" s="32">
        <v>0</v>
      </c>
      <c r="G25" s="32">
        <v>0</v>
      </c>
    </row>
    <row r="26" spans="1:7" x14ac:dyDescent="0.35">
      <c r="A26" s="23">
        <v>30068</v>
      </c>
      <c r="B26" s="23" t="s">
        <v>111</v>
      </c>
      <c r="C26" s="23" t="s">
        <v>7</v>
      </c>
      <c r="D26" s="31">
        <v>228609018118</v>
      </c>
      <c r="E26" s="31">
        <v>228609018118</v>
      </c>
      <c r="F26" s="31">
        <v>0</v>
      </c>
      <c r="G26" s="31">
        <v>0</v>
      </c>
    </row>
    <row r="27" spans="1:7" x14ac:dyDescent="0.35">
      <c r="A27" s="24">
        <v>10004</v>
      </c>
      <c r="B27" s="24" t="s">
        <v>11</v>
      </c>
      <c r="C27" s="24" t="s">
        <v>7</v>
      </c>
      <c r="D27" s="32">
        <v>3902280000</v>
      </c>
      <c r="E27" s="32">
        <v>3902280000</v>
      </c>
      <c r="F27" s="32">
        <v>0</v>
      </c>
      <c r="G27" s="32">
        <v>0</v>
      </c>
    </row>
    <row r="28" spans="1:7" x14ac:dyDescent="0.35">
      <c r="A28" s="23">
        <v>10026</v>
      </c>
      <c r="B28" s="23" t="s">
        <v>31</v>
      </c>
      <c r="C28" s="23" t="s">
        <v>7</v>
      </c>
      <c r="D28" s="31">
        <v>120114895500</v>
      </c>
      <c r="E28" s="31">
        <v>120114895500</v>
      </c>
      <c r="F28" s="31">
        <v>0</v>
      </c>
      <c r="G28" s="31">
        <v>0</v>
      </c>
    </row>
    <row r="29" spans="1:7" x14ac:dyDescent="0.35">
      <c r="A29" s="24">
        <v>10027</v>
      </c>
      <c r="B29" s="24" t="s">
        <v>32</v>
      </c>
      <c r="C29" s="24" t="s">
        <v>7</v>
      </c>
      <c r="D29" s="32">
        <v>19085000000</v>
      </c>
      <c r="E29" s="32">
        <v>19085000000</v>
      </c>
      <c r="F29" s="32">
        <v>0</v>
      </c>
      <c r="G29" s="32">
        <v>0</v>
      </c>
    </row>
    <row r="30" spans="1:7" x14ac:dyDescent="0.35">
      <c r="A30" s="23">
        <v>1505</v>
      </c>
      <c r="B30" s="23" t="s">
        <v>435</v>
      </c>
      <c r="C30" s="23" t="s">
        <v>7</v>
      </c>
      <c r="D30" s="31">
        <v>3000000000</v>
      </c>
      <c r="E30" s="31">
        <v>3000000000</v>
      </c>
      <c r="F30" s="31">
        <v>0</v>
      </c>
      <c r="G30" s="31">
        <v>0</v>
      </c>
    </row>
    <row r="31" spans="1:7" x14ac:dyDescent="0.35">
      <c r="A31" s="24">
        <v>10029</v>
      </c>
      <c r="B31" s="24" t="s">
        <v>34</v>
      </c>
      <c r="C31" s="24" t="s">
        <v>7</v>
      </c>
      <c r="D31" s="32">
        <v>8683423500</v>
      </c>
      <c r="E31" s="32">
        <v>8683423500</v>
      </c>
      <c r="F31" s="32">
        <v>0</v>
      </c>
      <c r="G31" s="32">
        <v>0</v>
      </c>
    </row>
    <row r="32" spans="1:7" x14ac:dyDescent="0.35">
      <c r="A32" s="23">
        <v>10048</v>
      </c>
      <c r="B32" s="23" t="s">
        <v>186</v>
      </c>
      <c r="C32" s="23" t="s">
        <v>7</v>
      </c>
      <c r="D32" s="31">
        <v>1000000000</v>
      </c>
      <c r="E32" s="31">
        <v>1000000000</v>
      </c>
      <c r="F32" s="31">
        <v>0</v>
      </c>
      <c r="G32" s="31">
        <v>0</v>
      </c>
    </row>
    <row r="33" spans="1:7" x14ac:dyDescent="0.35">
      <c r="A33" s="24">
        <v>30095</v>
      </c>
      <c r="B33" s="24" t="s">
        <v>478</v>
      </c>
      <c r="C33" s="24" t="s">
        <v>7</v>
      </c>
      <c r="D33" s="32">
        <v>1474560000</v>
      </c>
      <c r="E33" s="32">
        <v>1474560000</v>
      </c>
      <c r="F33" s="32">
        <v>0</v>
      </c>
      <c r="G33" s="32">
        <v>0</v>
      </c>
    </row>
    <row r="34" spans="1:7" x14ac:dyDescent="0.35">
      <c r="A34" s="23">
        <v>10053</v>
      </c>
      <c r="B34" s="23" t="s">
        <v>188</v>
      </c>
      <c r="C34" s="23" t="s">
        <v>7</v>
      </c>
      <c r="D34" s="31">
        <v>8315500000</v>
      </c>
      <c r="E34" s="31">
        <v>8315500000</v>
      </c>
      <c r="F34" s="31">
        <v>0</v>
      </c>
      <c r="G34" s="31">
        <v>0</v>
      </c>
    </row>
    <row r="35" spans="1:7" x14ac:dyDescent="0.35">
      <c r="A35" s="24">
        <v>10055</v>
      </c>
      <c r="B35" s="24" t="s">
        <v>158</v>
      </c>
      <c r="C35" s="24" t="s">
        <v>7</v>
      </c>
      <c r="D35" s="32">
        <v>124582764531</v>
      </c>
      <c r="E35" s="32">
        <v>124582764531</v>
      </c>
      <c r="F35" s="32">
        <v>0</v>
      </c>
      <c r="G35" s="32">
        <v>0</v>
      </c>
    </row>
    <row r="36" spans="1:7" x14ac:dyDescent="0.35">
      <c r="A36" s="23">
        <v>10056</v>
      </c>
      <c r="B36" s="23" t="s">
        <v>162</v>
      </c>
      <c r="C36" s="23" t="s">
        <v>7</v>
      </c>
      <c r="D36" s="31">
        <v>735000000</v>
      </c>
      <c r="E36" s="31">
        <v>735000000</v>
      </c>
      <c r="F36" s="31">
        <v>0</v>
      </c>
      <c r="G36" s="31">
        <v>0</v>
      </c>
    </row>
    <row r="37" spans="1:7" x14ac:dyDescent="0.35">
      <c r="A37" s="24">
        <v>30098</v>
      </c>
      <c r="B37" s="24" t="s">
        <v>299</v>
      </c>
      <c r="C37" s="24" t="s">
        <v>7</v>
      </c>
      <c r="D37" s="32">
        <v>18474500000</v>
      </c>
      <c r="E37" s="32">
        <v>18474500000</v>
      </c>
      <c r="F37" s="32">
        <v>0</v>
      </c>
      <c r="G37" s="32">
        <v>0</v>
      </c>
    </row>
    <row r="38" spans="1:7" x14ac:dyDescent="0.35">
      <c r="A38" s="23">
        <v>30099</v>
      </c>
      <c r="B38" s="23" t="s">
        <v>163</v>
      </c>
      <c r="C38" s="23" t="s">
        <v>7</v>
      </c>
      <c r="D38" s="31">
        <v>7398560000</v>
      </c>
      <c r="E38" s="31">
        <v>7398560000</v>
      </c>
      <c r="F38" s="31">
        <v>0</v>
      </c>
      <c r="G38" s="31">
        <v>0</v>
      </c>
    </row>
    <row r="39" spans="1:7" x14ac:dyDescent="0.35">
      <c r="A39" s="24">
        <v>30101</v>
      </c>
      <c r="B39" s="24" t="s">
        <v>191</v>
      </c>
      <c r="C39" s="24" t="s">
        <v>7</v>
      </c>
      <c r="D39" s="32">
        <v>6980000000</v>
      </c>
      <c r="E39" s="32">
        <v>6980000000</v>
      </c>
      <c r="F39" s="32">
        <v>0</v>
      </c>
      <c r="G39" s="32">
        <v>0</v>
      </c>
    </row>
    <row r="40" spans="1:7" x14ac:dyDescent="0.35">
      <c r="A40" s="23">
        <v>10069</v>
      </c>
      <c r="B40" s="23" t="s">
        <v>199</v>
      </c>
      <c r="C40" s="23" t="s">
        <v>7</v>
      </c>
      <c r="D40" s="31">
        <v>21029400000</v>
      </c>
      <c r="E40" s="31">
        <v>21029400000</v>
      </c>
      <c r="F40" s="31">
        <v>0</v>
      </c>
      <c r="G40" s="31">
        <v>0</v>
      </c>
    </row>
    <row r="41" spans="1:7" x14ac:dyDescent="0.35">
      <c r="A41" s="24">
        <v>10070</v>
      </c>
      <c r="B41" s="24" t="s">
        <v>224</v>
      </c>
      <c r="C41" s="24" t="s">
        <v>7</v>
      </c>
      <c r="D41" s="32">
        <v>21183690400</v>
      </c>
      <c r="E41" s="32">
        <v>21183690400</v>
      </c>
      <c r="F41" s="32">
        <v>0</v>
      </c>
      <c r="G41" s="32">
        <v>0</v>
      </c>
    </row>
    <row r="42" spans="1:7" x14ac:dyDescent="0.35">
      <c r="A42" s="23">
        <v>30124</v>
      </c>
      <c r="B42" s="23" t="s">
        <v>239</v>
      </c>
      <c r="C42" s="23" t="s">
        <v>7</v>
      </c>
      <c r="D42" s="31">
        <v>15174199000</v>
      </c>
      <c r="E42" s="31">
        <v>15174199000</v>
      </c>
      <c r="F42" s="31">
        <v>0</v>
      </c>
      <c r="G42" s="31">
        <v>0</v>
      </c>
    </row>
    <row r="43" spans="1:7" x14ac:dyDescent="0.35">
      <c r="A43" s="24">
        <v>10079</v>
      </c>
      <c r="B43" s="24" t="s">
        <v>425</v>
      </c>
      <c r="C43" s="24" t="s">
        <v>7</v>
      </c>
      <c r="D43" s="32">
        <v>1110000000</v>
      </c>
      <c r="E43" s="32">
        <v>1110000000</v>
      </c>
      <c r="F43" s="32">
        <v>0</v>
      </c>
      <c r="G43" s="32">
        <v>0</v>
      </c>
    </row>
    <row r="44" spans="1:7" x14ac:dyDescent="0.35">
      <c r="A44" s="23">
        <v>10089</v>
      </c>
      <c r="B44" s="23" t="s">
        <v>248</v>
      </c>
      <c r="C44" s="23" t="s">
        <v>7</v>
      </c>
      <c r="D44" s="31">
        <v>4449000000</v>
      </c>
      <c r="E44" s="31">
        <v>4449000000</v>
      </c>
      <c r="F44" s="31">
        <v>0</v>
      </c>
      <c r="G44" s="31">
        <v>0</v>
      </c>
    </row>
    <row r="45" spans="1:7" x14ac:dyDescent="0.35">
      <c r="A45" s="24">
        <v>30146</v>
      </c>
      <c r="B45" s="24" t="s">
        <v>296</v>
      </c>
      <c r="C45" s="24" t="s">
        <v>7</v>
      </c>
      <c r="D45" s="32">
        <v>168930000</v>
      </c>
      <c r="E45" s="32">
        <v>168930000</v>
      </c>
      <c r="F45" s="32">
        <v>0</v>
      </c>
      <c r="G45" s="32">
        <v>0</v>
      </c>
    </row>
    <row r="46" spans="1:7" x14ac:dyDescent="0.35">
      <c r="A46" s="23">
        <v>30155</v>
      </c>
      <c r="B46" s="23" t="s">
        <v>278</v>
      </c>
      <c r="C46" s="23" t="s">
        <v>7</v>
      </c>
      <c r="D46" s="31">
        <v>36250676142</v>
      </c>
      <c r="E46" s="31">
        <v>36250676142</v>
      </c>
      <c r="F46" s="31">
        <v>0</v>
      </c>
      <c r="G46" s="31">
        <v>0</v>
      </c>
    </row>
    <row r="47" spans="1:7" x14ac:dyDescent="0.35">
      <c r="A47" s="24">
        <v>30156</v>
      </c>
      <c r="B47" s="24" t="s">
        <v>279</v>
      </c>
      <c r="C47" s="24" t="s">
        <v>7</v>
      </c>
      <c r="D47" s="32">
        <v>1793000000</v>
      </c>
      <c r="E47" s="32">
        <v>1793000000</v>
      </c>
      <c r="F47" s="32">
        <v>0</v>
      </c>
      <c r="G47" s="32">
        <v>0</v>
      </c>
    </row>
    <row r="48" spans="1:7" x14ac:dyDescent="0.35">
      <c r="A48" s="23">
        <v>10105</v>
      </c>
      <c r="B48" s="23" t="s">
        <v>463</v>
      </c>
      <c r="C48" s="23" t="s">
        <v>7</v>
      </c>
      <c r="D48" s="31">
        <v>17934600000</v>
      </c>
      <c r="E48" s="31">
        <v>17934600000</v>
      </c>
      <c r="F48" s="31">
        <v>0</v>
      </c>
      <c r="G48" s="31">
        <v>0</v>
      </c>
    </row>
    <row r="49" spans="1:7" x14ac:dyDescent="0.35">
      <c r="A49" s="24">
        <v>30169</v>
      </c>
      <c r="B49" s="24" t="s">
        <v>305</v>
      </c>
      <c r="C49" s="24" t="s">
        <v>7</v>
      </c>
      <c r="D49" s="32">
        <v>3380130000</v>
      </c>
      <c r="E49" s="32">
        <v>3380130000</v>
      </c>
      <c r="F49" s="32">
        <v>0</v>
      </c>
      <c r="G49" s="32">
        <v>0</v>
      </c>
    </row>
    <row r="50" spans="1:7" x14ac:dyDescent="0.35">
      <c r="A50" s="23">
        <v>10123</v>
      </c>
      <c r="B50" s="23" t="s">
        <v>325</v>
      </c>
      <c r="C50" s="23" t="s">
        <v>7</v>
      </c>
      <c r="D50" s="31">
        <v>460000000</v>
      </c>
      <c r="E50" s="31">
        <v>460000000</v>
      </c>
      <c r="F50" s="31">
        <v>0</v>
      </c>
      <c r="G50" s="31">
        <v>0</v>
      </c>
    </row>
    <row r="51" spans="1:7" x14ac:dyDescent="0.35">
      <c r="A51" s="24">
        <v>30184</v>
      </c>
      <c r="B51" s="24" t="s">
        <v>331</v>
      </c>
      <c r="C51" s="24" t="s">
        <v>7</v>
      </c>
      <c r="D51" s="32">
        <v>5526432450</v>
      </c>
      <c r="E51" s="32">
        <v>5526432450</v>
      </c>
      <c r="F51" s="32">
        <v>0</v>
      </c>
      <c r="G51" s="32">
        <v>0</v>
      </c>
    </row>
    <row r="52" spans="1:7" x14ac:dyDescent="0.35">
      <c r="A52" s="23">
        <v>30187</v>
      </c>
      <c r="B52" s="23" t="s">
        <v>332</v>
      </c>
      <c r="C52" s="23" t="s">
        <v>7</v>
      </c>
      <c r="D52" s="31">
        <v>24442170000</v>
      </c>
      <c r="E52" s="31">
        <v>24442170000</v>
      </c>
      <c r="F52" s="31">
        <v>0</v>
      </c>
      <c r="G52" s="31">
        <v>0</v>
      </c>
    </row>
    <row r="53" spans="1:7" x14ac:dyDescent="0.35">
      <c r="A53" s="24">
        <v>30201</v>
      </c>
      <c r="B53" s="24" t="s">
        <v>367</v>
      </c>
      <c r="C53" s="24" t="s">
        <v>7</v>
      </c>
      <c r="D53" s="32">
        <v>3522562336</v>
      </c>
      <c r="E53" s="32">
        <v>3522562336</v>
      </c>
      <c r="F53" s="32">
        <v>0</v>
      </c>
      <c r="G53" s="32">
        <v>0</v>
      </c>
    </row>
    <row r="54" spans="1:7" x14ac:dyDescent="0.35">
      <c r="A54" s="23">
        <v>30209</v>
      </c>
      <c r="B54" s="23" t="s">
        <v>385</v>
      </c>
      <c r="C54" s="23" t="s">
        <v>7</v>
      </c>
      <c r="D54" s="31">
        <v>58318427660</v>
      </c>
      <c r="E54" s="31">
        <v>58318427660</v>
      </c>
      <c r="F54" s="31">
        <v>0</v>
      </c>
      <c r="G54" s="31">
        <v>0</v>
      </c>
    </row>
    <row r="55" spans="1:7" x14ac:dyDescent="0.35">
      <c r="A55" s="24">
        <v>30224</v>
      </c>
      <c r="B55" s="24" t="s">
        <v>407</v>
      </c>
      <c r="C55" s="24" t="s">
        <v>7</v>
      </c>
      <c r="D55" s="32">
        <v>2053252620</v>
      </c>
      <c r="E55" s="32">
        <v>2053252620</v>
      </c>
      <c r="F55" s="32">
        <v>0</v>
      </c>
      <c r="G55" s="32">
        <v>0</v>
      </c>
    </row>
    <row r="56" spans="1:7" x14ac:dyDescent="0.35">
      <c r="A56" s="23">
        <v>10155</v>
      </c>
      <c r="B56" s="23" t="s">
        <v>409</v>
      </c>
      <c r="C56" s="23" t="s">
        <v>7</v>
      </c>
      <c r="D56" s="31">
        <v>150000000</v>
      </c>
      <c r="E56" s="31">
        <v>150000000</v>
      </c>
      <c r="F56" s="31">
        <v>0</v>
      </c>
      <c r="G56" s="31">
        <v>0</v>
      </c>
    </row>
    <row r="57" spans="1:7" x14ac:dyDescent="0.35">
      <c r="A57" s="24">
        <v>30230</v>
      </c>
      <c r="B57" s="24" t="s">
        <v>419</v>
      </c>
      <c r="C57" s="24" t="s">
        <v>7</v>
      </c>
      <c r="D57" s="32">
        <v>2521375475</v>
      </c>
      <c r="E57" s="32">
        <v>2521375475</v>
      </c>
      <c r="F57" s="32">
        <v>0</v>
      </c>
      <c r="G57" s="32">
        <v>0</v>
      </c>
    </row>
    <row r="58" spans="1:7" x14ac:dyDescent="0.35">
      <c r="A58" s="23">
        <v>30237</v>
      </c>
      <c r="B58" s="23" t="s">
        <v>423</v>
      </c>
      <c r="C58" s="23" t="s">
        <v>7</v>
      </c>
      <c r="D58" s="31">
        <v>23293847600</v>
      </c>
      <c r="E58" s="31">
        <v>23293847600</v>
      </c>
      <c r="F58" s="31">
        <v>0</v>
      </c>
      <c r="G58" s="31">
        <v>0</v>
      </c>
    </row>
    <row r="59" spans="1:7" x14ac:dyDescent="0.35">
      <c r="A59" s="24">
        <v>79347</v>
      </c>
      <c r="B59" s="24" t="s">
        <v>459</v>
      </c>
      <c r="C59" s="24" t="s">
        <v>7</v>
      </c>
      <c r="D59" s="32">
        <v>1700000000</v>
      </c>
      <c r="E59" s="32">
        <v>1700000000</v>
      </c>
      <c r="F59" s="32">
        <v>0</v>
      </c>
      <c r="G59" s="32">
        <v>0</v>
      </c>
    </row>
    <row r="60" spans="1:7" x14ac:dyDescent="0.35">
      <c r="A60" s="23">
        <v>30241</v>
      </c>
      <c r="B60" s="23" t="s">
        <v>466</v>
      </c>
      <c r="C60" s="23" t="s">
        <v>7</v>
      </c>
      <c r="D60" s="31">
        <v>1128383696</v>
      </c>
      <c r="E60" s="31">
        <v>1128383696</v>
      </c>
      <c r="F60" s="31">
        <v>0</v>
      </c>
      <c r="G60" s="31">
        <v>0</v>
      </c>
    </row>
    <row r="61" spans="1:7" x14ac:dyDescent="0.35">
      <c r="A61" s="24">
        <v>10159</v>
      </c>
      <c r="B61" s="24" t="s">
        <v>436</v>
      </c>
      <c r="C61" s="24" t="s">
        <v>7</v>
      </c>
      <c r="D61" s="32">
        <v>987088000</v>
      </c>
      <c r="E61" s="32">
        <v>987088000</v>
      </c>
      <c r="F61" s="32">
        <v>0</v>
      </c>
      <c r="G61" s="32">
        <v>0</v>
      </c>
    </row>
    <row r="62" spans="1:7" x14ac:dyDescent="0.35">
      <c r="A62" s="23">
        <v>10160</v>
      </c>
      <c r="B62" s="23" t="s">
        <v>437</v>
      </c>
      <c r="C62" s="23" t="s">
        <v>7</v>
      </c>
      <c r="D62" s="31">
        <v>720000000</v>
      </c>
      <c r="E62" s="31">
        <v>720000000</v>
      </c>
      <c r="F62" s="31">
        <v>0</v>
      </c>
      <c r="G62" s="31">
        <v>0</v>
      </c>
    </row>
    <row r="63" spans="1:7" x14ac:dyDescent="0.35">
      <c r="A63" s="24">
        <v>10164</v>
      </c>
      <c r="B63" s="24" t="s">
        <v>448</v>
      </c>
      <c r="C63" s="24" t="s">
        <v>7</v>
      </c>
      <c r="D63" s="32">
        <v>1927490000</v>
      </c>
      <c r="E63" s="32">
        <v>1927490000</v>
      </c>
      <c r="F63" s="32">
        <v>0</v>
      </c>
      <c r="G63" s="32">
        <v>0</v>
      </c>
    </row>
    <row r="64" spans="1:7" x14ac:dyDescent="0.35">
      <c r="A64" s="23">
        <v>10170</v>
      </c>
      <c r="B64" s="23" t="s">
        <v>457</v>
      </c>
      <c r="C64" s="23" t="s">
        <v>7</v>
      </c>
      <c r="D64" s="31">
        <v>5293000000</v>
      </c>
      <c r="E64" s="31">
        <v>5293000000</v>
      </c>
      <c r="F64" s="31">
        <v>0</v>
      </c>
      <c r="G64" s="31">
        <v>0</v>
      </c>
    </row>
    <row r="65" spans="1:7" x14ac:dyDescent="0.35">
      <c r="A65" s="24">
        <v>30255</v>
      </c>
      <c r="B65" s="24" t="s">
        <v>477</v>
      </c>
      <c r="C65" s="24" t="s">
        <v>7</v>
      </c>
      <c r="D65" s="32">
        <v>8909070000</v>
      </c>
      <c r="E65" s="32">
        <v>8909070000</v>
      </c>
      <c r="F65" s="32">
        <v>0</v>
      </c>
      <c r="G65" s="32">
        <v>0</v>
      </c>
    </row>
    <row r="66" spans="1:7" x14ac:dyDescent="0.35">
      <c r="A66" s="23">
        <v>30256</v>
      </c>
      <c r="B66" s="23" t="s">
        <v>479</v>
      </c>
      <c r="C66" s="23" t="s">
        <v>7</v>
      </c>
      <c r="D66" s="31">
        <v>500000000</v>
      </c>
      <c r="E66" s="31">
        <v>500000000</v>
      </c>
      <c r="F66" s="31">
        <v>0</v>
      </c>
      <c r="G66" s="31">
        <v>0</v>
      </c>
    </row>
    <row r="67" spans="1:7" x14ac:dyDescent="0.35">
      <c r="A67" s="24">
        <v>30262</v>
      </c>
      <c r="B67" s="24" t="s">
        <v>490</v>
      </c>
      <c r="C67" s="24" t="s">
        <v>7</v>
      </c>
      <c r="D67" s="32">
        <v>3000000000</v>
      </c>
      <c r="E67" s="32">
        <v>3000000000</v>
      </c>
      <c r="F67" s="32">
        <v>0</v>
      </c>
      <c r="G67" s="32">
        <v>0</v>
      </c>
    </row>
    <row r="68" spans="1:7" x14ac:dyDescent="0.35">
      <c r="A68" s="23" t="s">
        <v>3</v>
      </c>
      <c r="B68" s="23" t="s">
        <v>3</v>
      </c>
      <c r="C68" s="23" t="s">
        <v>3</v>
      </c>
      <c r="D68" s="31">
        <v>2507227704545</v>
      </c>
      <c r="E68" s="31">
        <v>2455699183545</v>
      </c>
      <c r="F68" s="31">
        <v>51528521000</v>
      </c>
      <c r="G68" s="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03"/>
  <sheetViews>
    <sheetView rightToLeft="1" zoomScaleNormal="100" workbookViewId="0">
      <selection sqref="A1:XFD1048576"/>
    </sheetView>
  </sheetViews>
  <sheetFormatPr defaultColWidth="9.08984375" defaultRowHeight="31.5" customHeight="1" x14ac:dyDescent="0.35"/>
  <cols>
    <col min="1" max="1" width="14.453125" style="15" customWidth="1"/>
    <col min="2" max="2" width="33.453125" style="21" customWidth="1"/>
    <col min="3" max="3" width="20.26953125" style="3" customWidth="1"/>
    <col min="4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8" ht="70.5" customHeight="1" thickBot="1" x14ac:dyDescent="0.4">
      <c r="A1" s="38" t="s">
        <v>460</v>
      </c>
      <c r="B1" s="39"/>
      <c r="C1" s="39"/>
      <c r="D1" s="39"/>
      <c r="E1" s="39"/>
      <c r="F1" s="39"/>
      <c r="G1" s="40"/>
    </row>
    <row r="2" spans="1:8" s="2" customFormat="1" ht="31.5" customHeight="1" x14ac:dyDescent="0.35">
      <c r="A2" s="11" t="s">
        <v>4</v>
      </c>
      <c r="B2" s="12" t="s">
        <v>5</v>
      </c>
      <c r="C2" s="5" t="s">
        <v>136</v>
      </c>
      <c r="D2" s="5" t="s">
        <v>137</v>
      </c>
      <c r="E2" s="5" t="s">
        <v>138</v>
      </c>
      <c r="F2" s="5" t="s">
        <v>154</v>
      </c>
      <c r="G2" s="6" t="s">
        <v>142</v>
      </c>
    </row>
    <row r="3" spans="1:8" ht="31.5" customHeight="1" x14ac:dyDescent="0.25">
      <c r="A3" s="28">
        <v>30127</v>
      </c>
      <c r="B3" s="28" t="s">
        <v>159</v>
      </c>
      <c r="C3" s="8">
        <f>IFERROR(INDEX('حسابهای دریافتنی'!H:H,MATCH(Table2[[#This Row],[كد تفصيلي]],'حسابهای دریافتنی'!A:A,0)),0)</f>
        <v>-169448341718</v>
      </c>
      <c r="D3" s="8">
        <f>IFERROR(INDEX('درجریان وصول'!F:F,MATCH(Table2[[#This Row],[كد تفصيلي]],'درجریان وصول'!A:A,0)),0)</f>
        <v>0</v>
      </c>
      <c r="E3" s="8">
        <f>IFERROR(INDEX('چکهای دریافتنی'!F:F,MATCH(Table2[[#This Row],[كد تفصيلي]],'چکهای دریافتنی'!A:A,0)),0)</f>
        <v>0</v>
      </c>
      <c r="F3" s="8">
        <f>Table2[[#This Row],[حسابهای دریافتنی]]+Table2[[#This Row],[چکهای در جریان وصول]]+Table2[[#This Row],[چکهای نزد صندوق]]</f>
        <v>-169448341718</v>
      </c>
      <c r="G3" s="9">
        <f>IFERROR(INDEX('مانده سوفاله'!E:E,MATCH(Table2[[#This Row],[كد تفصيلي]],'مانده سوفاله'!A:A,0)),0)</f>
        <v>-38752</v>
      </c>
    </row>
    <row r="4" spans="1:8" ht="31.5" customHeight="1" x14ac:dyDescent="0.25">
      <c r="A4" s="29">
        <v>30004</v>
      </c>
      <c r="B4" s="29" t="s">
        <v>53</v>
      </c>
      <c r="C4" s="7">
        <f>IFERROR(INDEX('حسابهای دریافتنی'!H:H,MATCH(Table2[[#This Row],[كد تفصيلي]],'حسابهای دریافتنی'!A:A,0)),0)</f>
        <v>44263499865</v>
      </c>
      <c r="D4" s="8">
        <f>IFERROR(INDEX('درجریان وصول'!F:F,MATCH(Table2[[#This Row],[كد تفصيلي]],'درجریان وصول'!A:A,0)),0)</f>
        <v>61900000</v>
      </c>
      <c r="E4" s="8">
        <f>IFERROR(INDEX('چکهای دریافتنی'!F:F,MATCH(Table2[[#This Row],[كد تفصيلي]],'چکهای دریافتنی'!A:A,0)),0)</f>
        <v>12100100000</v>
      </c>
      <c r="F4" s="8">
        <f>Table2[[#This Row],[حسابهای دریافتنی]]+Table2[[#This Row],[چکهای در جریان وصول]]+Table2[[#This Row],[چکهای نزد صندوق]]</f>
        <v>56425499865</v>
      </c>
      <c r="G4" s="9">
        <f>IFERROR(INDEX('مانده سوفاله'!E:E,MATCH(Table2[[#This Row],[كد تفصيلي]],'مانده سوفاله'!A:A,0)),0)</f>
        <v>-12321</v>
      </c>
    </row>
    <row r="5" spans="1:8" ht="31.5" customHeight="1" x14ac:dyDescent="0.25">
      <c r="A5" s="28">
        <v>10003</v>
      </c>
      <c r="B5" s="28" t="s">
        <v>10</v>
      </c>
      <c r="C5" s="7">
        <f>IFERROR(INDEX('حسابهای دریافتنی'!H:H,MATCH(Table2[[#This Row],[كد تفصيلي]],'حسابهای دریافتنی'!A:A,0)),0)</f>
        <v>377177746</v>
      </c>
      <c r="D5" s="8">
        <f>IFERROR(INDEX('درجریان وصول'!F:F,MATCH(Table2[[#This Row],[كد تفصيلي]],'درجریان وصول'!A:A,0)),0)</f>
        <v>0</v>
      </c>
      <c r="E5" s="8">
        <f>IFERROR(INDEX('چکهای دریافتنی'!F:F,MATCH(Table2[[#This Row],[كد تفصيلي]],'چکهای دریافتنی'!A:A,0)),0)</f>
        <v>18198000000</v>
      </c>
      <c r="F5" s="8">
        <f>Table2[[#This Row],[حسابهای دریافتنی]]+Table2[[#This Row],[چکهای در جریان وصول]]+Table2[[#This Row],[چکهای نزد صندوق]]</f>
        <v>18575177746</v>
      </c>
      <c r="G5" s="9">
        <f>IFERROR(INDEX('مانده سوفاله'!E:E,MATCH(Table2[[#This Row],[كد تفصيلي]],'مانده سوفاله'!A:A,0)),0)</f>
        <v>-16415</v>
      </c>
    </row>
    <row r="6" spans="1:8" ht="31.5" customHeight="1" x14ac:dyDescent="0.25">
      <c r="A6" s="29">
        <v>30098</v>
      </c>
      <c r="B6" s="29" t="s">
        <v>299</v>
      </c>
      <c r="C6" s="8">
        <f>IFERROR(INDEX('حسابهای دریافتنی'!H:H,MATCH(Table2[[#This Row],[كد تفصيلي]],'حسابهای دریافتنی'!A:A,0)),0)</f>
        <v>-90000</v>
      </c>
      <c r="D6" s="8">
        <f>IFERROR(INDEX('درجریان وصول'!F:F,MATCH(Table2[[#This Row],[كد تفصيلي]],'درجریان وصول'!A:A,0)),0)</f>
        <v>0</v>
      </c>
      <c r="E6" s="8">
        <f>IFERROR(INDEX('چکهای دریافتنی'!F:F,MATCH(Table2[[#This Row],[كد تفصيلي]],'چکهای دریافتنی'!A:A,0)),0)</f>
        <v>0</v>
      </c>
      <c r="F6" s="8">
        <f>Table2[[#This Row],[حسابهای دریافتنی]]+Table2[[#This Row],[چکهای در جریان وصول]]+Table2[[#This Row],[چکهای نزد صندوق]]</f>
        <v>-90000</v>
      </c>
      <c r="G6" s="9">
        <f>IFERROR(INDEX('مانده سوفاله'!E:E,MATCH(Table2[[#This Row],[كد تفصيلي]],'مانده سوفاله'!A:A,0)),0)</f>
        <v>0</v>
      </c>
    </row>
    <row r="7" spans="1:8" ht="31.5" customHeight="1" x14ac:dyDescent="0.25">
      <c r="A7" s="28">
        <v>30009</v>
      </c>
      <c r="B7" s="28" t="s">
        <v>160</v>
      </c>
      <c r="C7" s="7">
        <f>IFERROR(INDEX('حسابهای دریافتنی'!H:H,MATCH(Table2[[#This Row],[كد تفصيلي]],'حسابهای دریافتنی'!A:A,0)),0)</f>
        <v>15569972265</v>
      </c>
      <c r="D7" s="8">
        <f>IFERROR(INDEX('درجریان وصول'!F:F,MATCH(Table2[[#This Row],[كد تفصيلي]],'درجریان وصول'!A:A,0)),0)</f>
        <v>1000000000</v>
      </c>
      <c r="E7" s="8">
        <f>IFERROR(INDEX('چکهای دریافتنی'!F:F,MATCH(Table2[[#This Row],[كد تفصيلي]],'چکهای دریافتنی'!A:A,0)),0)</f>
        <v>5650000000</v>
      </c>
      <c r="F7" s="8">
        <f>Table2[[#This Row],[حسابهای دریافتنی]]+Table2[[#This Row],[چکهای در جریان وصول]]+Table2[[#This Row],[چکهای نزد صندوق]]</f>
        <v>22219972265</v>
      </c>
      <c r="G7" s="9">
        <f>IFERROR(INDEX('مانده سوفاله'!E:E,MATCH(Table2[[#This Row],[كد تفصيلي]],'مانده سوفاله'!A:A,0)),0)</f>
        <v>-14897</v>
      </c>
    </row>
    <row r="8" spans="1:8" ht="31.5" customHeight="1" x14ac:dyDescent="0.25">
      <c r="A8" s="28">
        <v>30066</v>
      </c>
      <c r="B8" s="28" t="s">
        <v>109</v>
      </c>
      <c r="C8" s="8">
        <f>IFERROR(INDEX('حسابهای دریافتنی'!H:H,MATCH(Table2[[#This Row],[كد تفصيلي]],'حسابهای دریافتنی'!A:A,0)),0)</f>
        <v>8219908310</v>
      </c>
      <c r="D8" s="8">
        <f>IFERROR(INDEX('درجریان وصول'!F:F,MATCH(Table2[[#This Row],[كد تفصيلي]],'درجریان وصول'!A:A,0)),0)</f>
        <v>0</v>
      </c>
      <c r="E8" s="8">
        <f>IFERROR(INDEX('چکهای دریافتنی'!F:F,MATCH(Table2[[#This Row],[كد تفصيلي]],'چکهای دریافتنی'!A:A,0)),0)</f>
        <v>0</v>
      </c>
      <c r="F8" s="8">
        <f>Table2[[#This Row],[حسابهای دریافتنی]]+Table2[[#This Row],[چکهای در جریان وصول]]+Table2[[#This Row],[چکهای نزد صندوق]]</f>
        <v>8219908310</v>
      </c>
      <c r="G8" s="9">
        <f>IFERROR(INDEX('مانده سوفاله'!E:E,MATCH(Table2[[#This Row],[كد تفصيلي]],'مانده سوفاله'!A:A,0)),0)</f>
        <v>-191</v>
      </c>
    </row>
    <row r="9" spans="1:8" ht="31.5" customHeight="1" x14ac:dyDescent="0.25">
      <c r="A9" s="29">
        <v>30186</v>
      </c>
      <c r="B9" s="29" t="s">
        <v>330</v>
      </c>
      <c r="C9" s="8">
        <f>IFERROR(INDEX('حسابهای دریافتنی'!H:H,MATCH(Table2[[#This Row],[كد تفصيلي]],'حسابهای دریافتنی'!A:A,0)),0)</f>
        <v>332380000</v>
      </c>
      <c r="D9" s="8">
        <f>IFERROR(INDEX('درجریان وصول'!F:F,MATCH(Table2[[#This Row],[كد تفصيلي]],'درجریان وصول'!A:A,0)),0)</f>
        <v>0</v>
      </c>
      <c r="E9" s="8">
        <f>IFERROR(INDEX('چکهای دریافتنی'!F:F,MATCH(Table2[[#This Row],[كد تفصيلي]],'چکهای دریافتنی'!A:A,0)),0)</f>
        <v>4392525000</v>
      </c>
      <c r="F9" s="8">
        <f>Table2[[#This Row],[حسابهای دریافتنی]]+Table2[[#This Row],[چکهای در جریان وصول]]+Table2[[#This Row],[چکهای نزد صندوق]]</f>
        <v>4724905000</v>
      </c>
      <c r="G9" s="9">
        <f>IFERROR(INDEX('مانده سوفاله'!E:E,MATCH(Table2[[#This Row],[كد تفصيلي]],'مانده سوفاله'!A:A,0)),0)</f>
        <v>112</v>
      </c>
    </row>
    <row r="10" spans="1:8" ht="31.5" customHeight="1" x14ac:dyDescent="0.25">
      <c r="A10" s="29">
        <v>10026</v>
      </c>
      <c r="B10" s="29" t="s">
        <v>31</v>
      </c>
      <c r="C10" s="7">
        <f>IFERROR(INDEX('حسابهای دریافتنی'!H:H,MATCH(Table2[[#This Row],[كد تفصيلي]],'حسابهای دریافتنی'!A:A,0)),0)</f>
        <v>6949215341</v>
      </c>
      <c r="D10" s="8">
        <f>IFERROR(INDEX('درجریان وصول'!F:F,MATCH(Table2[[#This Row],[كد تفصيلي]],'درجریان وصول'!A:A,0)),0)</f>
        <v>0</v>
      </c>
      <c r="E10" s="8">
        <f>IFERROR(INDEX('چکهای دریافتنی'!F:F,MATCH(Table2[[#This Row],[كد تفصيلي]],'چکهای دریافتنی'!A:A,0)),0)</f>
        <v>0</v>
      </c>
      <c r="F10" s="8">
        <f>Table2[[#This Row],[حسابهای دریافتنی]]+Table2[[#This Row],[چکهای در جریان وصول]]+Table2[[#This Row],[چکهای نزد صندوق]]</f>
        <v>6949215341</v>
      </c>
      <c r="G10" s="9">
        <f>IFERROR(INDEX('مانده سوفاله'!E:E,MATCH(Table2[[#This Row],[كد تفصيلي]],'مانده سوفاله'!A:A,0)),0)</f>
        <v>-8273</v>
      </c>
    </row>
    <row r="11" spans="1:8" ht="31.5" customHeight="1" x14ac:dyDescent="0.25">
      <c r="A11" s="28">
        <v>50016</v>
      </c>
      <c r="B11" s="28" t="s">
        <v>156</v>
      </c>
      <c r="C11" s="8">
        <f>IFERROR(INDEX('حسابهای دریافتنی'!H:H,MATCH(Table2[[#This Row],[كد تفصيلي]],'حسابهای دریافتنی'!A:A,0)),0)</f>
        <v>10979290840</v>
      </c>
      <c r="D11" s="8">
        <f>IFERROR(INDEX('درجریان وصول'!F:F,MATCH(Table2[[#This Row],[كد تفصيلي]],'درجریان وصول'!A:A,0)),0)</f>
        <v>0</v>
      </c>
      <c r="E11" s="8">
        <f>IFERROR(INDEX('چکهای دریافتنی'!F:F,MATCH(Table2[[#This Row],[كد تفصيلي]],'چکهای دریافتنی'!A:A,0)),0)</f>
        <v>0</v>
      </c>
      <c r="F11" s="8">
        <f>Table2[[#This Row],[حسابهای دریافتنی]]+Table2[[#This Row],[چکهای در جریان وصول]]+Table2[[#This Row],[چکهای نزد صندوق]]</f>
        <v>10979290840</v>
      </c>
      <c r="G11" s="9">
        <f>IFERROR(INDEX('مانده سوفاله'!E:E,MATCH(Table2[[#This Row],[كد تفصيلي]],'مانده سوفاله'!A:A,0)),0)</f>
        <v>2632</v>
      </c>
    </row>
    <row r="12" spans="1:8" ht="31.5" customHeight="1" x14ac:dyDescent="0.25">
      <c r="A12" s="29">
        <v>30081</v>
      </c>
      <c r="B12" s="29" t="s">
        <v>124</v>
      </c>
      <c r="C12" s="8">
        <f>IFERROR(INDEX('حسابهای دریافتنی'!H:H,MATCH(Table2[[#This Row],[كد تفصيلي]],'حسابهای دریافتنی'!A:A,0)),0)</f>
        <v>434158373</v>
      </c>
      <c r="D12" s="8">
        <f>IFERROR(INDEX('درجریان وصول'!F:F,MATCH(Table2[[#This Row],[كد تفصيلي]],'درجریان وصول'!A:A,0)),0)</f>
        <v>0</v>
      </c>
      <c r="E12" s="8">
        <f>IFERROR(INDEX('چکهای دریافتنی'!F:F,MATCH(Table2[[#This Row],[كد تفصيلي]],'چکهای دریافتنی'!A:A,0)),0)</f>
        <v>0</v>
      </c>
      <c r="F12" s="8">
        <f>Table2[[#This Row],[حسابهای دریافتنی]]+Table2[[#This Row],[چکهای در جریان وصول]]+Table2[[#This Row],[چکهای نزد صندوق]]</f>
        <v>434158373</v>
      </c>
      <c r="G12" s="9">
        <f>IFERROR(INDEX('مانده سوفاله'!E:E,MATCH(Table2[[#This Row],[كد تفصيلي]],'مانده سوفاله'!A:A,0)),0)</f>
        <v>-319</v>
      </c>
      <c r="H12" s="33"/>
    </row>
    <row r="13" spans="1:8" ht="31.5" customHeight="1" x14ac:dyDescent="0.25">
      <c r="A13" s="28">
        <v>30099</v>
      </c>
      <c r="B13" s="28" t="s">
        <v>163</v>
      </c>
      <c r="C13" s="8">
        <f>IFERROR(INDEX('حسابهای دریافتنی'!H:H,MATCH(Table2[[#This Row],[كد تفصيلي]],'حسابهای دریافتنی'!A:A,0)),0)</f>
        <v>9376641964</v>
      </c>
      <c r="D13" s="8">
        <f>IFERROR(INDEX('درجریان وصول'!F:F,MATCH(Table2[[#This Row],[كد تفصيلي]],'درجریان وصول'!A:A,0)),0)</f>
        <v>0</v>
      </c>
      <c r="E13" s="8">
        <f>IFERROR(INDEX('چکهای دریافتنی'!F:F,MATCH(Table2[[#This Row],[كد تفصيلي]],'چکهای دریافتنی'!A:A,0)),0)</f>
        <v>0</v>
      </c>
      <c r="F13" s="8">
        <f>Table2[[#This Row],[حسابهای دریافتنی]]+Table2[[#This Row],[چکهای در جریان وصول]]+Table2[[#This Row],[چکهای نزد صندوق]]</f>
        <v>9376641964</v>
      </c>
      <c r="G13" s="9">
        <f>IFERROR(INDEX('مانده سوفاله'!E:E,MATCH(Table2[[#This Row],[كد تفصيلي]],'مانده سوفاله'!A:A,0)),0)</f>
        <v>78</v>
      </c>
    </row>
    <row r="14" spans="1:8" ht="31.5" customHeight="1" x14ac:dyDescent="0.25">
      <c r="A14" s="28">
        <v>10057</v>
      </c>
      <c r="B14" s="28" t="s">
        <v>219</v>
      </c>
      <c r="C14" s="7">
        <f>IFERROR(INDEX('حسابهای دریافتنی'!H:H,MATCH(Table2[[#This Row],[كد تفصيلي]],'حسابهای دریافتنی'!A:A,0)),0)</f>
        <v>520119000</v>
      </c>
      <c r="D14" s="8">
        <f>IFERROR(INDEX('درجریان وصول'!F:F,MATCH(Table2[[#This Row],[كد تفصيلي]],'درجریان وصول'!A:A,0)),0)</f>
        <v>0</v>
      </c>
      <c r="E14" s="8">
        <f>IFERROR(INDEX('چکهای دریافتنی'!F:F,MATCH(Table2[[#This Row],[كد تفصيلي]],'چکهای دریافتنی'!A:A,0)),0)</f>
        <v>0</v>
      </c>
      <c r="F14" s="8">
        <f>Table2[[#This Row],[حسابهای دریافتنی]]+Table2[[#This Row],[چکهای در جریان وصول]]+Table2[[#This Row],[چکهای نزد صندوق]]</f>
        <v>520119000</v>
      </c>
      <c r="G14" s="9">
        <f>IFERROR(INDEX('مانده سوفاله'!E:E,MATCH(Table2[[#This Row],[كد تفصيلي]],'مانده سوفاله'!A:A,0)),0)</f>
        <v>147</v>
      </c>
    </row>
    <row r="15" spans="1:8" ht="31.5" customHeight="1" x14ac:dyDescent="0.25">
      <c r="A15" s="29">
        <v>30014</v>
      </c>
      <c r="B15" s="29" t="s">
        <v>62</v>
      </c>
      <c r="C15" s="7">
        <f>IFERROR(INDEX('حسابهای دریافتنی'!H:H,MATCH(Table2[[#This Row],[كد تفصيلي]],'حسابهای دریافتنی'!A:A,0)),0)</f>
        <v>-279445768</v>
      </c>
      <c r="D15" s="8">
        <f>IFERROR(INDEX('درجریان وصول'!F:F,MATCH(Table2[[#This Row],[كد تفصيلي]],'درجریان وصول'!A:A,0)),0)</f>
        <v>0</v>
      </c>
      <c r="E15" s="8">
        <f>IFERROR(INDEX('چکهای دریافتنی'!F:F,MATCH(Table2[[#This Row],[كد تفصيلي]],'چکهای دریافتنی'!A:A,0)),0)</f>
        <v>0</v>
      </c>
      <c r="F15" s="8">
        <f>Table2[[#This Row],[حسابهای دریافتنی]]+Table2[[#This Row],[چکهای در جریان وصول]]+Table2[[#This Row],[چکهای نزد صندوق]]</f>
        <v>-279445768</v>
      </c>
      <c r="G15" s="9">
        <f>IFERROR(INDEX('مانده سوفاله'!E:E,MATCH(Table2[[#This Row],[كد تفصيلي]],'مانده سوفاله'!A:A,0)),0)</f>
        <v>50</v>
      </c>
    </row>
    <row r="16" spans="1:8" ht="31.5" customHeight="1" x14ac:dyDescent="0.25">
      <c r="A16" s="28">
        <v>30058</v>
      </c>
      <c r="B16" s="28" t="s">
        <v>101</v>
      </c>
      <c r="C16" s="8">
        <f>IFERROR(INDEX('حسابهای دریافتنی'!H:H,MATCH(Table2[[#This Row],[كد تفصيلي]],'حسابهای دریافتنی'!A:A,0)),0)</f>
        <v>3313546560</v>
      </c>
      <c r="D16" s="8">
        <f>IFERROR(INDEX('درجریان وصول'!F:F,MATCH(Table2[[#This Row],[كد تفصيلي]],'درجریان وصول'!A:A,0)),0)</f>
        <v>0</v>
      </c>
      <c r="E16" s="8">
        <f>IFERROR(INDEX('چکهای دریافتنی'!F:F,MATCH(Table2[[#This Row],[كد تفصيلي]],'چکهای دریافتنی'!A:A,0)),0)</f>
        <v>2000000000</v>
      </c>
      <c r="F16" s="8">
        <f>Table2[[#This Row],[حسابهای دریافتنی]]+Table2[[#This Row],[چکهای در جریان وصول]]+Table2[[#This Row],[چکهای نزد صندوق]]</f>
        <v>5313546560</v>
      </c>
      <c r="G16" s="9">
        <f>IFERROR(INDEX('مانده سوفاله'!E:E,MATCH(Table2[[#This Row],[كد تفصيلي]],'مانده سوفاله'!A:A,0)),0)</f>
        <v>507</v>
      </c>
    </row>
    <row r="17" spans="1:7" ht="31.5" customHeight="1" x14ac:dyDescent="0.25">
      <c r="A17" s="29">
        <v>10020</v>
      </c>
      <c r="B17" s="29" t="s">
        <v>26</v>
      </c>
      <c r="C17" s="7">
        <f>IFERROR(INDEX('حسابهای دریافتنی'!H:H,MATCH(Table2[[#This Row],[كد تفصيلي]],'حسابهای دریافتنی'!A:A,0)),0)</f>
        <v>3743981</v>
      </c>
      <c r="D17" s="8">
        <f>IFERROR(INDEX('درجریان وصول'!F:F,MATCH(Table2[[#This Row],[كد تفصيلي]],'درجریان وصول'!A:A,0)),0)</f>
        <v>0</v>
      </c>
      <c r="E17" s="8">
        <f>IFERROR(INDEX('چکهای دریافتنی'!F:F,MATCH(Table2[[#This Row],[كد تفصيلي]],'چکهای دریافتنی'!A:A,0)),0)</f>
        <v>0</v>
      </c>
      <c r="F17" s="8">
        <f>Table2[[#This Row],[حسابهای دریافتنی]]+Table2[[#This Row],[چکهای در جریان وصول]]+Table2[[#This Row],[چکهای نزد صندوق]]</f>
        <v>3743981</v>
      </c>
      <c r="G17" s="9">
        <f>IFERROR(INDEX('مانده سوفاله'!E:E,MATCH(Table2[[#This Row],[كد تفصيلي]],'مانده سوفاله'!A:A,0)),0)</f>
        <v>-301</v>
      </c>
    </row>
    <row r="18" spans="1:7" ht="31.5" customHeight="1" x14ac:dyDescent="0.25">
      <c r="A18" s="29">
        <v>30018</v>
      </c>
      <c r="B18" s="29" t="s">
        <v>65</v>
      </c>
      <c r="C18" s="19">
        <f>IFERROR(INDEX('حسابهای دریافتنی'!H:H,MATCH(Table2[[#This Row],[كد تفصيلي]],'حسابهای دریافتنی'!A:A,0)),0)</f>
        <v>3559216682</v>
      </c>
      <c r="D18" s="19">
        <f>IFERROR(INDEX('درجریان وصول'!F:F,MATCH(Table2[[#This Row],[كد تفصيلي]],'درجریان وصول'!A:A,0)),0)</f>
        <v>0</v>
      </c>
      <c r="E18" s="19">
        <f>IFERROR(INDEX('چکهای دریافتنی'!F:F,MATCH(Table2[[#This Row],[كد تفصيلي]],'چکهای دریافتنی'!A:A,0)),0)</f>
        <v>0</v>
      </c>
      <c r="F18" s="19">
        <f>Table2[[#This Row],[حسابهای دریافتنی]]+Table2[[#This Row],[چکهای در جریان وصول]]+Table2[[#This Row],[چکهای نزد صندوق]]</f>
        <v>3559216682</v>
      </c>
      <c r="G18" s="9">
        <f>IFERROR(INDEX('مانده سوفاله'!E:E,MATCH(Table2[[#This Row],[كد تفصيلي]],'مانده سوفاله'!A:A,0)),0)</f>
        <v>-1224</v>
      </c>
    </row>
    <row r="19" spans="1:7" ht="31.5" customHeight="1" x14ac:dyDescent="0.25">
      <c r="A19" s="28">
        <v>79045</v>
      </c>
      <c r="B19" s="28" t="s">
        <v>130</v>
      </c>
      <c r="C19" s="8">
        <f>IFERROR(INDEX('حسابهای دریافتنی'!H:H,MATCH(Table2[[#This Row],[كد تفصيلي]],'حسابهای دریافتنی'!A:A,0)),0)</f>
        <v>1200000</v>
      </c>
      <c r="D19" s="8">
        <f>IFERROR(INDEX('درجریان وصول'!F:F,MATCH(Table2[[#This Row],[كد تفصيلي]],'درجریان وصول'!A:A,0)),0)</f>
        <v>0</v>
      </c>
      <c r="E19" s="8">
        <f>IFERROR(INDEX('چکهای دریافتنی'!F:F,MATCH(Table2[[#This Row],[كد تفصيلي]],'چکهای دریافتنی'!A:A,0)),0)</f>
        <v>0</v>
      </c>
      <c r="F19" s="8">
        <f>Table2[[#This Row],[حسابهای دریافتنی]]+Table2[[#This Row],[چکهای در جریان وصول]]+Table2[[#This Row],[چکهای نزد صندوق]]</f>
        <v>1200000</v>
      </c>
      <c r="G19" s="9">
        <f>IFERROR(INDEX('مانده سوفاله'!E:E,MATCH(Table2[[#This Row],[كد تفصيلي]],'مانده سوفاله'!A:A,0)),0)</f>
        <v>0</v>
      </c>
    </row>
    <row r="20" spans="1:7" ht="31.5" customHeight="1" x14ac:dyDescent="0.25">
      <c r="A20" s="28">
        <v>10055</v>
      </c>
      <c r="B20" s="28" t="s">
        <v>158</v>
      </c>
      <c r="C20" s="7">
        <f>IFERROR(INDEX('حسابهای دریافتنی'!H:H,MATCH(Table2[[#This Row],[كد تفصيلي]],'حسابهای دریافتنی'!A:A,0)),0)</f>
        <v>5114275835</v>
      </c>
      <c r="D20" s="8">
        <f>IFERROR(INDEX('درجریان وصول'!F:F,MATCH(Table2[[#This Row],[كد تفصيلي]],'درجریان وصول'!A:A,0)),0)</f>
        <v>0</v>
      </c>
      <c r="E20" s="8">
        <f>IFERROR(INDEX('چکهای دریافتنی'!F:F,MATCH(Table2[[#This Row],[كد تفصيلي]],'چکهای دریافتنی'!A:A,0)),0)</f>
        <v>0</v>
      </c>
      <c r="F20" s="8">
        <f>Table2[[#This Row],[حسابهای دریافتنی]]+Table2[[#This Row],[چکهای در جریان وصول]]+Table2[[#This Row],[چکهای نزد صندوق]]</f>
        <v>5114275835</v>
      </c>
      <c r="G20" s="9">
        <f>IFERROR(INDEX('مانده سوفاله'!E:E,MATCH(Table2[[#This Row],[كد تفصيلي]],'مانده سوفاله'!A:A,0)),0)</f>
        <v>-3617</v>
      </c>
    </row>
    <row r="21" spans="1:7" ht="31.5" customHeight="1" x14ac:dyDescent="0.25">
      <c r="A21" s="28">
        <v>10109</v>
      </c>
      <c r="B21" s="28" t="s">
        <v>292</v>
      </c>
      <c r="C21" s="19">
        <f>IFERROR(INDEX('حسابهای دریافتنی'!H:H,MATCH(Table2[[#This Row],[كد تفصيلي]],'حسابهای دریافتنی'!A:A,0)),0)</f>
        <v>71415000</v>
      </c>
      <c r="D21" s="19">
        <f>IFERROR(INDEX('درجریان وصول'!F:F,MATCH(Table2[[#This Row],[كد تفصيلي]],'درجریان وصول'!A:A,0)),0)</f>
        <v>0</v>
      </c>
      <c r="E21" s="19">
        <f>IFERROR(INDEX('چکهای دریافتنی'!F:F,MATCH(Table2[[#This Row],[كد تفصيلي]],'چکهای دریافتنی'!A:A,0)),0)</f>
        <v>0</v>
      </c>
      <c r="F21" s="19">
        <f>Table2[[#This Row],[حسابهای دریافتنی]]+Table2[[#This Row],[چکهای در جریان وصول]]+Table2[[#This Row],[چکهای نزد صندوق]]</f>
        <v>71415000</v>
      </c>
      <c r="G21" s="9">
        <f>IFERROR(INDEX('مانده سوفاله'!E:E,MATCH(Table2[[#This Row],[كد تفصيلي]],'مانده سوفاله'!A:A,0)),0)</f>
        <v>-5</v>
      </c>
    </row>
    <row r="22" spans="1:7" ht="31.5" customHeight="1" x14ac:dyDescent="0.25">
      <c r="A22" s="28">
        <v>30035</v>
      </c>
      <c r="B22" s="28" t="s">
        <v>81</v>
      </c>
      <c r="C22" s="8">
        <f>IFERROR(INDEX('حسابهای دریافتنی'!H:H,MATCH(Table2[[#This Row],[كد تفصيلي]],'حسابهای دریافتنی'!A:A,0)),0)</f>
        <v>1015976559</v>
      </c>
      <c r="D22" s="8">
        <f>IFERROR(INDEX('درجریان وصول'!F:F,MATCH(Table2[[#This Row],[كد تفصيلي]],'درجریان وصول'!A:A,0)),0)</f>
        <v>0</v>
      </c>
      <c r="E22" s="8">
        <f>IFERROR(INDEX('چکهای دریافتنی'!F:F,MATCH(Table2[[#This Row],[كد تفصيلي]],'چکهای دریافتنی'!A:A,0)),0)</f>
        <v>0</v>
      </c>
      <c r="F22" s="8">
        <f>Table2[[#This Row],[حسابهای دریافتنی]]+Table2[[#This Row],[چکهای در جریان وصول]]+Table2[[#This Row],[چکهای نزد صندوق]]</f>
        <v>1015976559</v>
      </c>
      <c r="G22" s="9">
        <f>IFERROR(INDEX('مانده سوفاله'!E:E,MATCH(Table2[[#This Row],[كد تفصيلي]],'مانده سوفاله'!A:A,0)),0)</f>
        <v>0</v>
      </c>
    </row>
    <row r="23" spans="1:7" ht="31.5" customHeight="1" x14ac:dyDescent="0.25">
      <c r="A23" s="29">
        <v>30022</v>
      </c>
      <c r="B23" s="29" t="s">
        <v>69</v>
      </c>
      <c r="C23" s="7">
        <f>IFERROR(INDEX('حسابهای دریافتنی'!H:H,MATCH(Table2[[#This Row],[كد تفصيلي]],'حسابهای دریافتنی'!A:A,0)),0)</f>
        <v>43314000</v>
      </c>
      <c r="D23" s="8">
        <f>IFERROR(INDEX('درجریان وصول'!F:F,MATCH(Table2[[#This Row],[كد تفصيلي]],'درجریان وصول'!A:A,0)),0)</f>
        <v>0</v>
      </c>
      <c r="E23" s="8">
        <f>IFERROR(INDEX('چکهای دریافتنی'!F:F,MATCH(Table2[[#This Row],[كد تفصيلي]],'چکهای دریافتنی'!A:A,0)),0)</f>
        <v>0</v>
      </c>
      <c r="F23" s="8">
        <f>Table2[[#This Row],[حسابهای دریافتنی]]+Table2[[#This Row],[چکهای در جریان وصول]]+Table2[[#This Row],[چکهای نزد صندوق]]</f>
        <v>43314000</v>
      </c>
      <c r="G23" s="9">
        <f>IFERROR(INDEX('مانده سوفاله'!E:E,MATCH(Table2[[#This Row],[كد تفصيلي]],'مانده سوفاله'!A:A,0)),0)</f>
        <v>125</v>
      </c>
    </row>
    <row r="24" spans="1:7" ht="31.5" customHeight="1" x14ac:dyDescent="0.25">
      <c r="A24" s="28">
        <v>10029</v>
      </c>
      <c r="B24" s="28" t="s">
        <v>34</v>
      </c>
      <c r="C24" s="7">
        <f>IFERROR(INDEX('حسابهای دریافتنی'!H:H,MATCH(Table2[[#This Row],[كد تفصيلي]],'حسابهای دریافتنی'!A:A,0)),0)</f>
        <v>111424380</v>
      </c>
      <c r="D24" s="8">
        <f>IFERROR(INDEX('درجریان وصول'!F:F,MATCH(Table2[[#This Row],[كد تفصيلي]],'درجریان وصول'!A:A,0)),0)</f>
        <v>0</v>
      </c>
      <c r="E24" s="8">
        <f>IFERROR(INDEX('چکهای دریافتنی'!F:F,MATCH(Table2[[#This Row],[كد تفصيلي]],'چکهای دریافتنی'!A:A,0)),0)</f>
        <v>0</v>
      </c>
      <c r="F24" s="8">
        <f>Table2[[#This Row],[حسابهای دریافتنی]]+Table2[[#This Row],[چکهای در جریان وصول]]+Table2[[#This Row],[چکهای نزد صندوق]]</f>
        <v>111424380</v>
      </c>
      <c r="G24" s="9">
        <f>IFERROR(INDEX('مانده سوفاله'!E:E,MATCH(Table2[[#This Row],[كد تفصيلي]],'مانده سوفاله'!A:A,0)),0)</f>
        <v>-287</v>
      </c>
    </row>
    <row r="25" spans="1:7" ht="31.5" customHeight="1" x14ac:dyDescent="0.25">
      <c r="A25" s="28">
        <v>30068</v>
      </c>
      <c r="B25" s="28" t="s">
        <v>111</v>
      </c>
      <c r="C25" s="8">
        <f>IFERROR(INDEX('حسابهای دریافتنی'!H:H,MATCH(Table2[[#This Row],[كد تفصيلي]],'حسابهای دریافتنی'!A:A,0)),0)</f>
        <v>2729599500</v>
      </c>
      <c r="D25" s="8">
        <f>IFERROR(INDEX('درجریان وصول'!F:F,MATCH(Table2[[#This Row],[كد تفصيلي]],'درجریان وصول'!A:A,0)),0)</f>
        <v>0</v>
      </c>
      <c r="E25" s="8">
        <f>IFERROR(INDEX('چکهای دریافتنی'!F:F,MATCH(Table2[[#This Row],[كد تفصيلي]],'چکهای دریافتنی'!A:A,0)),0)</f>
        <v>0</v>
      </c>
      <c r="F25" s="8">
        <f>Table2[[#This Row],[حسابهای دریافتنی]]+Table2[[#This Row],[چکهای در جریان وصول]]+Table2[[#This Row],[چکهای نزد صندوق]]</f>
        <v>2729599500</v>
      </c>
      <c r="G25" s="9">
        <f>IFERROR(INDEX('مانده سوفاله'!E:E,MATCH(Table2[[#This Row],[كد تفصيلي]],'مانده سوفاله'!A:A,0)),0)</f>
        <v>-5</v>
      </c>
    </row>
    <row r="26" spans="1:7" ht="31.5" customHeight="1" x14ac:dyDescent="0.25">
      <c r="A26" s="29">
        <v>10156</v>
      </c>
      <c r="B26" s="29" t="s">
        <v>413</v>
      </c>
      <c r="C26" s="7">
        <f>IFERROR(INDEX('حسابهای دریافتنی'!H:H,MATCH(Table2[[#This Row],[كد تفصيلي]],'حسابهای دریافتنی'!A:A,0)),0)</f>
        <v>10661500</v>
      </c>
      <c r="D26" s="8">
        <f>IFERROR(INDEX('درجریان وصول'!F:F,MATCH(Table2[[#This Row],[كد تفصيلي]],'درجریان وصول'!A:A,0)),0)</f>
        <v>0</v>
      </c>
      <c r="E26" s="8">
        <f>IFERROR(INDEX('چکهای دریافتنی'!F:F,MATCH(Table2[[#This Row],[كد تفصيلي]],'چکهای دریافتنی'!A:A,0)),0)</f>
        <v>0</v>
      </c>
      <c r="F26" s="8">
        <f>Table2[[#This Row],[حسابهای دریافتنی]]+Table2[[#This Row],[چکهای در جریان وصول]]+Table2[[#This Row],[چکهای نزد صندوق]]</f>
        <v>10661500</v>
      </c>
      <c r="G26" s="9">
        <f>IFERROR(INDEX('مانده سوفاله'!E:E,MATCH(Table2[[#This Row],[كد تفصيلي]],'مانده سوفاله'!A:A,0)),0)</f>
        <v>-16</v>
      </c>
    </row>
    <row r="27" spans="1:7" ht="31.5" customHeight="1" x14ac:dyDescent="0.25">
      <c r="A27" s="29">
        <v>10008</v>
      </c>
      <c r="B27" s="29" t="s">
        <v>15</v>
      </c>
      <c r="C27" s="7">
        <f>IFERROR(INDEX('حسابهای دریافتنی'!H:H,MATCH(Table2[[#This Row],[كد تفصيلي]],'حسابهای دریافتنی'!A:A,0)),0)</f>
        <v>597342000</v>
      </c>
      <c r="D27" s="8">
        <f>IFERROR(INDEX('درجریان وصول'!F:F,MATCH(Table2[[#This Row],[كد تفصيلي]],'درجریان وصول'!A:A,0)),0)</f>
        <v>0</v>
      </c>
      <c r="E27" s="8">
        <f>IFERROR(INDEX('چکهای دریافتنی'!F:F,MATCH(Table2[[#This Row],[كد تفصيلي]],'چکهای دریافتنی'!A:A,0)),0)</f>
        <v>0</v>
      </c>
      <c r="F27" s="8">
        <f>Table2[[#This Row],[حسابهای دریافتنی]]+Table2[[#This Row],[چکهای در جریان وصول]]+Table2[[#This Row],[چکهای نزد صندوق]]</f>
        <v>597342000</v>
      </c>
      <c r="G27" s="9">
        <f>IFERROR(INDEX('مانده سوفاله'!E:E,MATCH(Table2[[#This Row],[كد تفصيلي]],'مانده سوفاله'!A:A,0)),0)</f>
        <v>-578</v>
      </c>
    </row>
    <row r="28" spans="1:7" ht="31.5" customHeight="1" x14ac:dyDescent="0.25">
      <c r="A28" s="29">
        <v>10070</v>
      </c>
      <c r="B28" s="29" t="s">
        <v>224</v>
      </c>
      <c r="C28" s="7">
        <f>IFERROR(INDEX('حسابهای دریافتنی'!H:H,MATCH(Table2[[#This Row],[كد تفصيلي]],'حسابهای دریافتنی'!A:A,0)),0)</f>
        <v>2163251100</v>
      </c>
      <c r="D28" s="8">
        <f>IFERROR(INDEX('درجریان وصول'!F:F,MATCH(Table2[[#This Row],[كد تفصيلي]],'درجریان وصول'!A:A,0)),0)</f>
        <v>0</v>
      </c>
      <c r="E28" s="8">
        <f>IFERROR(INDEX('چکهای دریافتنی'!F:F,MATCH(Table2[[#This Row],[كد تفصيلي]],'چکهای دریافتنی'!A:A,0)),0)</f>
        <v>0</v>
      </c>
      <c r="F28" s="8">
        <f>Table2[[#This Row],[حسابهای دریافتنی]]+Table2[[#This Row],[چکهای در جریان وصول]]+Table2[[#This Row],[چکهای نزد صندوق]]</f>
        <v>2163251100</v>
      </c>
      <c r="G28" s="9">
        <f>IFERROR(INDEX('مانده سوفاله'!E:E,MATCH(Table2[[#This Row],[كد تفصيلي]],'مانده سوفاله'!A:A,0)),0)</f>
        <v>-2695</v>
      </c>
    </row>
    <row r="29" spans="1:7" ht="31.5" customHeight="1" x14ac:dyDescent="0.25">
      <c r="A29" s="28">
        <v>10091</v>
      </c>
      <c r="B29" s="28" t="s">
        <v>251</v>
      </c>
      <c r="C29" s="7">
        <f>IFERROR(INDEX('حسابهای دریافتنی'!H:H,MATCH(Table2[[#This Row],[كد تفصيلي]],'حسابهای دریافتنی'!A:A,0)),0)</f>
        <v>1498000</v>
      </c>
      <c r="D29" s="8">
        <f>IFERROR(INDEX('درجریان وصول'!F:F,MATCH(Table2[[#This Row],[كد تفصيلي]],'درجریان وصول'!A:A,0)),0)</f>
        <v>0</v>
      </c>
      <c r="E29" s="8">
        <f>IFERROR(INDEX('چکهای دریافتنی'!F:F,MATCH(Table2[[#This Row],[كد تفصيلي]],'چکهای دریافتنی'!A:A,0)),0)</f>
        <v>0</v>
      </c>
      <c r="F29" s="8">
        <f>Table2[[#This Row],[حسابهای دریافتنی]]+Table2[[#This Row],[چکهای در جریان وصول]]+Table2[[#This Row],[چکهای نزد صندوق]]</f>
        <v>1498000</v>
      </c>
      <c r="G29" s="9">
        <f>IFERROR(INDEX('مانده سوفاله'!E:E,MATCH(Table2[[#This Row],[كد تفصيلي]],'مانده سوفاله'!A:A,0)),0)</f>
        <v>0</v>
      </c>
    </row>
    <row r="30" spans="1:7" ht="31.5" customHeight="1" x14ac:dyDescent="0.25">
      <c r="A30" s="28">
        <v>10105</v>
      </c>
      <c r="B30" s="28" t="s">
        <v>283</v>
      </c>
      <c r="C30" s="7">
        <f>IFERROR(INDEX('حسابهای دریافتنی'!H:H,MATCH(Table2[[#This Row],[كد تفصيلي]],'حسابهای دریافتنی'!A:A,0)),0)</f>
        <v>42660000</v>
      </c>
      <c r="D30" s="8">
        <f>IFERROR(INDEX('درجریان وصول'!F:F,MATCH(Table2[[#This Row],[كد تفصيلي]],'درجریان وصول'!A:A,0)),0)</f>
        <v>0</v>
      </c>
      <c r="E30" s="8">
        <f>IFERROR(INDEX('چکهای دریافتنی'!F:F,MATCH(Table2[[#This Row],[كد تفصيلي]],'چکهای دریافتنی'!A:A,0)),0)</f>
        <v>0</v>
      </c>
      <c r="F30" s="8">
        <f>Table2[[#This Row],[حسابهای دریافتنی]]+Table2[[#This Row],[چکهای در جریان وصول]]+Table2[[#This Row],[چکهای نزد صندوق]]</f>
        <v>42660000</v>
      </c>
      <c r="G30" s="9">
        <f>IFERROR(INDEX('مانده سوفاله'!E:E,MATCH(Table2[[#This Row],[كد تفصيلي]],'مانده سوفاله'!A:A,0)),0)</f>
        <v>0</v>
      </c>
    </row>
    <row r="31" spans="1:7" ht="31.5" customHeight="1" x14ac:dyDescent="0.25">
      <c r="A31" s="29">
        <v>30146</v>
      </c>
      <c r="B31" s="29" t="s">
        <v>296</v>
      </c>
      <c r="C31" s="8">
        <f>IFERROR(INDEX('حسابهای دریافتنی'!H:H,MATCH(Table2[[#This Row],[كد تفصيلي]],'حسابهای دریافتنی'!A:A,0)),0)</f>
        <v>0</v>
      </c>
      <c r="D31" s="8">
        <f>IFERROR(INDEX('درجریان وصول'!F:F,MATCH(Table2[[#This Row],[كد تفصيلي]],'درجریان وصول'!A:A,0)),0)</f>
        <v>0</v>
      </c>
      <c r="E31" s="8">
        <f>IFERROR(INDEX('چکهای دریافتنی'!F:F,MATCH(Table2[[#This Row],[كد تفصيلي]],'چکهای دریافتنی'!A:A,0)),0)</f>
        <v>0</v>
      </c>
      <c r="F31" s="8">
        <f>Table2[[#This Row],[حسابهای دریافتنی]]+Table2[[#This Row],[چکهای در جریان وصول]]+Table2[[#This Row],[چکهای نزد صندوق]]</f>
        <v>0</v>
      </c>
      <c r="G31" s="9">
        <f>IFERROR(INDEX('مانده سوفاله'!E:E,MATCH(Table2[[#This Row],[كد تفصيلي]],'مانده سوفاله'!A:A,0)),0)</f>
        <v>0</v>
      </c>
    </row>
    <row r="32" spans="1:7" ht="31.5" customHeight="1" x14ac:dyDescent="0.25">
      <c r="A32" s="29">
        <v>30012</v>
      </c>
      <c r="B32" s="29" t="s">
        <v>60</v>
      </c>
      <c r="C32" s="7">
        <f>IFERROR(INDEX('حسابهای دریافتنی'!H:H,MATCH(Table2[[#This Row],[كد تفصيلي]],'حسابهای دریافتنی'!A:A,0)),0)</f>
        <v>-5405000</v>
      </c>
      <c r="D32" s="8">
        <f>IFERROR(INDEX('درجریان وصول'!F:F,MATCH(Table2[[#This Row],[كد تفصيلي]],'درجریان وصول'!A:A,0)),0)</f>
        <v>0</v>
      </c>
      <c r="E32" s="8">
        <f>IFERROR(INDEX('چکهای دریافتنی'!F:F,MATCH(Table2[[#This Row],[كد تفصيلي]],'چکهای دریافتنی'!A:A,0)),0)</f>
        <v>0</v>
      </c>
      <c r="F32" s="8">
        <f>Table2[[#This Row],[حسابهای دریافتنی]]+Table2[[#This Row],[چکهای در جریان وصول]]+Table2[[#This Row],[چکهای نزد صندوق]]</f>
        <v>-5405000</v>
      </c>
      <c r="G32" s="9">
        <f>IFERROR(INDEX('مانده سوفاله'!E:E,MATCH(Table2[[#This Row],[كد تفصيلي]],'مانده سوفاله'!A:A,0)),0)</f>
        <v>34</v>
      </c>
    </row>
    <row r="33" spans="1:7" ht="31.5" customHeight="1" x14ac:dyDescent="0.25">
      <c r="A33" s="29">
        <v>30069</v>
      </c>
      <c r="B33" s="29" t="s">
        <v>112</v>
      </c>
      <c r="C33" s="8">
        <f>IFERROR(INDEX('حسابهای دریافتنی'!H:H,MATCH(Table2[[#This Row],[كد تفصيلي]],'حسابهای دریافتنی'!A:A,0)),0)</f>
        <v>377909400</v>
      </c>
      <c r="D33" s="8">
        <f>IFERROR(INDEX('درجریان وصول'!F:F,MATCH(Table2[[#This Row],[كد تفصيلي]],'درجریان وصول'!A:A,0)),0)</f>
        <v>0</v>
      </c>
      <c r="E33" s="8">
        <f>IFERROR(INDEX('چکهای دریافتنی'!F:F,MATCH(Table2[[#This Row],[كد تفصيلي]],'چکهای دریافتنی'!A:A,0)),0)</f>
        <v>0</v>
      </c>
      <c r="F33" s="8">
        <f>Table2[[#This Row],[حسابهای دریافتنی]]+Table2[[#This Row],[چکهای در جریان وصول]]+Table2[[#This Row],[چکهای نزد صندوق]]</f>
        <v>377909400</v>
      </c>
      <c r="G33" s="9">
        <f>IFERROR(INDEX('مانده سوفاله'!E:E,MATCH(Table2[[#This Row],[كد تفصيلي]],'مانده سوفاله'!A:A,0)),0)</f>
        <v>66</v>
      </c>
    </row>
    <row r="34" spans="1:7" ht="31.5" customHeight="1" x14ac:dyDescent="0.25">
      <c r="A34" s="28">
        <v>30223</v>
      </c>
      <c r="B34" s="28" t="s">
        <v>394</v>
      </c>
      <c r="C34" s="8">
        <f>IFERROR(INDEX('حسابهای دریافتنی'!H:H,MATCH(Table2[[#This Row],[كد تفصيلي]],'حسابهای دریافتنی'!A:A,0)),0)</f>
        <v>0</v>
      </c>
      <c r="D34" s="8">
        <f>IFERROR(INDEX('درجریان وصول'!F:F,MATCH(Table2[[#This Row],[كد تفصيلي]],'درجریان وصول'!A:A,0)),0)</f>
        <v>0</v>
      </c>
      <c r="E34" s="8">
        <f>IFERROR(INDEX('چکهای دریافتنی'!F:F,MATCH(Table2[[#This Row],[كد تفصيلي]],'چکهای دریافتنی'!A:A,0)),0)</f>
        <v>0</v>
      </c>
      <c r="F34" s="8">
        <f>Table2[[#This Row],[حسابهای دریافتنی]]+Table2[[#This Row],[چکهای در جریان وصول]]+Table2[[#This Row],[چکهای نزد صندوق]]</f>
        <v>0</v>
      </c>
      <c r="G34" s="9">
        <f>IFERROR(INDEX('مانده سوفاله'!E:E,MATCH(Table2[[#This Row],[كد تفصيلي]],'مانده سوفاله'!A:A,0)),0)</f>
        <v>0</v>
      </c>
    </row>
    <row r="35" spans="1:7" ht="31.5" customHeight="1" x14ac:dyDescent="0.25">
      <c r="A35" s="28">
        <v>30003</v>
      </c>
      <c r="B35" s="28" t="s">
        <v>52</v>
      </c>
      <c r="C35" s="7">
        <f>IFERROR(INDEX('حسابهای دریافتنی'!H:H,MATCH(Table2[[#This Row],[كد تفصيلي]],'حسابهای دریافتنی'!A:A,0)),0)</f>
        <v>1176038620</v>
      </c>
      <c r="D35" s="8">
        <f>IFERROR(INDEX('درجریان وصول'!F:F,MATCH(Table2[[#This Row],[كد تفصيلي]],'درجریان وصول'!A:A,0)),0)</f>
        <v>0</v>
      </c>
      <c r="E35" s="8">
        <f>IFERROR(INDEX('چکهای دریافتنی'!F:F,MATCH(Table2[[#This Row],[كد تفصيلي]],'چکهای دریافتنی'!A:A,0)),0)</f>
        <v>0</v>
      </c>
      <c r="F35" s="8">
        <f>Table2[[#This Row],[حسابهای دریافتنی]]+Table2[[#This Row],[چکهای در جریان وصول]]+Table2[[#This Row],[چکهای نزد صندوق]]</f>
        <v>1176038620</v>
      </c>
      <c r="G35" s="9">
        <f>IFERROR(INDEX('مانده سوفاله'!E:E,MATCH(Table2[[#This Row],[كد تفصيلي]],'مانده سوفاله'!A:A,0)),0)</f>
        <v>1096</v>
      </c>
    </row>
    <row r="36" spans="1:7" ht="31.5" customHeight="1" x14ac:dyDescent="0.25">
      <c r="A36" s="29">
        <v>10072</v>
      </c>
      <c r="B36" s="29" t="s">
        <v>172</v>
      </c>
      <c r="C36" s="7">
        <f>IFERROR(INDEX('حسابهای دریافتنی'!H:H,MATCH(Table2[[#This Row],[كد تفصيلي]],'حسابهای دریافتنی'!A:A,0)),0)</f>
        <v>1973258000</v>
      </c>
      <c r="D36" s="8">
        <f>IFERROR(INDEX('درجریان وصول'!F:F,MATCH(Table2[[#This Row],[كد تفصيلي]],'درجریان وصول'!A:A,0)),0)</f>
        <v>0</v>
      </c>
      <c r="E36" s="8">
        <f>IFERROR(INDEX('چکهای دریافتنی'!F:F,MATCH(Table2[[#This Row],[كد تفصيلي]],'چکهای دریافتنی'!A:A,0)),0)</f>
        <v>1677896000</v>
      </c>
      <c r="F36" s="8">
        <f>Table2[[#This Row],[حسابهای دریافتنی]]+Table2[[#This Row],[چکهای در جریان وصول]]+Table2[[#This Row],[چکهای نزد صندوق]]</f>
        <v>3651154000</v>
      </c>
      <c r="G36" s="9">
        <f>IFERROR(INDEX('مانده سوفاله'!E:E,MATCH(Table2[[#This Row],[كد تفصيلي]],'مانده سوفاله'!A:A,0)),0)</f>
        <v>0</v>
      </c>
    </row>
    <row r="37" spans="1:7" ht="31.5" customHeight="1" x14ac:dyDescent="0.25">
      <c r="A37" s="28">
        <v>10093</v>
      </c>
      <c r="B37" s="28" t="s">
        <v>256</v>
      </c>
      <c r="C37" s="7">
        <f>IFERROR(INDEX('حسابهای دریافتنی'!H:H,MATCH(Table2[[#This Row],[كد تفصيلي]],'حسابهای دریافتنی'!A:A,0)),0)</f>
        <v>-9674000</v>
      </c>
      <c r="D37" s="8">
        <f>IFERROR(INDEX('درجریان وصول'!F:F,MATCH(Table2[[#This Row],[كد تفصيلي]],'درجریان وصول'!A:A,0)),0)</f>
        <v>0</v>
      </c>
      <c r="E37" s="8">
        <f>IFERROR(INDEX('چکهای دریافتنی'!F:F,MATCH(Table2[[#This Row],[كد تفصيلي]],'چکهای دریافتنی'!A:A,0)),0)</f>
        <v>0</v>
      </c>
      <c r="F37" s="8">
        <f>Table2[[#This Row],[حسابهای دریافتنی]]+Table2[[#This Row],[چکهای در جریان وصول]]+Table2[[#This Row],[چکهای نزد صندوق]]</f>
        <v>-9674000</v>
      </c>
      <c r="G37" s="9">
        <f>IFERROR(INDEX('مانده سوفاله'!E:E,MATCH(Table2[[#This Row],[كد تفصيلي]],'مانده سوفاله'!A:A,0)),0)</f>
        <v>-100</v>
      </c>
    </row>
    <row r="38" spans="1:7" ht="31.5" customHeight="1" x14ac:dyDescent="0.25">
      <c r="A38" s="28">
        <v>30019</v>
      </c>
      <c r="B38" s="28" t="s">
        <v>66</v>
      </c>
      <c r="C38" s="7">
        <f>IFERROR(INDEX('حسابهای دریافتنی'!H:H,MATCH(Table2[[#This Row],[كد تفصيلي]],'حسابهای دریافتنی'!A:A,0)),0)</f>
        <v>396374660</v>
      </c>
      <c r="D38" s="8">
        <f>IFERROR(INDEX('درجریان وصول'!F:F,MATCH(Table2[[#This Row],[كد تفصيلي]],'درجریان وصول'!A:A,0)),0)</f>
        <v>0</v>
      </c>
      <c r="E38" s="8">
        <f>IFERROR(INDEX('چکهای دریافتنی'!F:F,MATCH(Table2[[#This Row],[كد تفصيلي]],'چکهای دریافتنی'!A:A,0)),0)</f>
        <v>0</v>
      </c>
      <c r="F38" s="8">
        <f>Table2[[#This Row],[حسابهای دریافتنی]]+Table2[[#This Row],[چکهای در جریان وصول]]+Table2[[#This Row],[چکهای نزد صندوق]]</f>
        <v>396374660</v>
      </c>
      <c r="G38" s="9">
        <f>IFERROR(INDEX('مانده سوفاله'!E:E,MATCH(Table2[[#This Row],[كد تفصيلي]],'مانده سوفاله'!A:A,0)),0)</f>
        <v>1460</v>
      </c>
    </row>
    <row r="39" spans="1:7" ht="31.5" customHeight="1" x14ac:dyDescent="0.25">
      <c r="A39" s="29">
        <v>30190</v>
      </c>
      <c r="B39" s="29" t="s">
        <v>348</v>
      </c>
      <c r="C39" s="8">
        <f>IFERROR(INDEX('حسابهای دریافتنی'!H:H,MATCH(Table2[[#This Row],[كد تفصيلي]],'حسابهای دریافتنی'!A:A,0)),0)</f>
        <v>1698897750</v>
      </c>
      <c r="D39" s="8">
        <f>IFERROR(INDEX('درجریان وصول'!F:F,MATCH(Table2[[#This Row],[كد تفصيلي]],'درجریان وصول'!A:A,0)),0)</f>
        <v>0</v>
      </c>
      <c r="E39" s="8">
        <f>IFERROR(INDEX('چکهای دریافتنی'!F:F,MATCH(Table2[[#This Row],[كد تفصيلي]],'چکهای دریافتنی'!A:A,0)),0)</f>
        <v>0</v>
      </c>
      <c r="F39" s="8">
        <f>Table2[[#This Row],[حسابهای دریافتنی]]+Table2[[#This Row],[چکهای در جریان وصول]]+Table2[[#This Row],[چکهای نزد صندوق]]</f>
        <v>1698897750</v>
      </c>
      <c r="G39" s="9">
        <f>IFERROR(INDEX('مانده سوفاله'!E:E,MATCH(Table2[[#This Row],[كد تفصيلي]],'مانده سوفاله'!A:A,0)),0)</f>
        <v>-841</v>
      </c>
    </row>
    <row r="40" spans="1:7" ht="31.5" customHeight="1" x14ac:dyDescent="0.25">
      <c r="A40" s="28">
        <v>10127</v>
      </c>
      <c r="B40" s="28" t="s">
        <v>356</v>
      </c>
      <c r="C40" s="7">
        <f>IFERROR(INDEX('حسابهای دریافتنی'!H:H,MATCH(Table2[[#This Row],[كد تفصيلي]],'حسابهای دریافتنی'!A:A,0)),0)</f>
        <v>-19133000</v>
      </c>
      <c r="D40" s="8">
        <f>IFERROR(INDEX('درجریان وصول'!F:F,MATCH(Table2[[#This Row],[كد تفصيلي]],'درجریان وصول'!A:A,0)),0)</f>
        <v>0</v>
      </c>
      <c r="E40" s="8">
        <f>IFERROR(INDEX('چکهای دریافتنی'!F:F,MATCH(Table2[[#This Row],[كد تفصيلي]],'چکهای دریافتنی'!A:A,0)),0)</f>
        <v>0</v>
      </c>
      <c r="F40" s="8">
        <f>Table2[[#This Row],[حسابهای دریافتنی]]+Table2[[#This Row],[چکهای در جریان وصول]]+Table2[[#This Row],[چکهای نزد صندوق]]</f>
        <v>-19133000</v>
      </c>
      <c r="G40" s="9">
        <f>IFERROR(INDEX('مانده سوفاله'!E:E,MATCH(Table2[[#This Row],[كد تفصيلي]],'مانده سوفاله'!A:A,0)),0)</f>
        <v>0</v>
      </c>
    </row>
    <row r="41" spans="1:7" ht="31.5" customHeight="1" x14ac:dyDescent="0.25">
      <c r="A41" s="29">
        <v>30057</v>
      </c>
      <c r="B41" s="29" t="s">
        <v>100</v>
      </c>
      <c r="C41" s="8">
        <f>IFERROR(INDEX('حسابهای دریافتنی'!H:H,MATCH(Table2[[#This Row],[كد تفصيلي]],'حسابهای دریافتنی'!A:A,0)),0)</f>
        <v>-90000</v>
      </c>
      <c r="D41" s="8">
        <f>IFERROR(INDEX('درجریان وصول'!F:F,MATCH(Table2[[#This Row],[كد تفصيلي]],'درجریان وصول'!A:A,0)),0)</f>
        <v>0</v>
      </c>
      <c r="E41" s="8">
        <f>IFERROR(INDEX('چکهای دریافتنی'!F:F,MATCH(Table2[[#This Row],[كد تفصيلي]],'چکهای دریافتنی'!A:A,0)),0)</f>
        <v>0</v>
      </c>
      <c r="F41" s="8">
        <f>Table2[[#This Row],[حسابهای دریافتنی]]+Table2[[#This Row],[چکهای در جریان وصول]]+Table2[[#This Row],[چکهای نزد صندوق]]</f>
        <v>-90000</v>
      </c>
      <c r="G41" s="9">
        <f>IFERROR(INDEX('مانده سوفاله'!E:E,MATCH(Table2[[#This Row],[كد تفصيلي]],'مانده سوفاله'!A:A,0)),0)</f>
        <v>0</v>
      </c>
    </row>
    <row r="42" spans="1:7" ht="31.5" customHeight="1" x14ac:dyDescent="0.25">
      <c r="A42" s="29">
        <v>30055</v>
      </c>
      <c r="B42" s="29" t="s">
        <v>98</v>
      </c>
      <c r="C42" s="8">
        <f>IFERROR(INDEX('حسابهای دریافتنی'!H:H,MATCH(Table2[[#This Row],[كد تفصيلي]],'حسابهای دریافتنی'!A:A,0)),0)</f>
        <v>420000</v>
      </c>
      <c r="D42" s="8">
        <f>IFERROR(INDEX('درجریان وصول'!F:F,MATCH(Table2[[#This Row],[كد تفصيلي]],'درجریان وصول'!A:A,0)),0)</f>
        <v>0</v>
      </c>
      <c r="E42" s="8">
        <f>IFERROR(INDEX('چکهای دریافتنی'!F:F,MATCH(Table2[[#This Row],[كد تفصيلي]],'چکهای دریافتنی'!A:A,0)),0)</f>
        <v>0</v>
      </c>
      <c r="F42" s="8">
        <f>Table2[[#This Row],[حسابهای دریافتنی]]+Table2[[#This Row],[چکهای در جریان وصول]]+Table2[[#This Row],[چکهای نزد صندوق]]</f>
        <v>420000</v>
      </c>
      <c r="G42" s="9">
        <f>IFERROR(INDEX('مانده سوفاله'!E:E,MATCH(Table2[[#This Row],[كد تفصيلي]],'مانده سوفاله'!A:A,0)),0)</f>
        <v>638</v>
      </c>
    </row>
    <row r="43" spans="1:7" ht="31.5" customHeight="1" x14ac:dyDescent="0.25">
      <c r="A43" s="28">
        <v>30017</v>
      </c>
      <c r="B43" s="28" t="s">
        <v>64</v>
      </c>
      <c r="C43" s="7">
        <f>IFERROR(INDEX('حسابهای دریافتنی'!H:H,MATCH(Table2[[#This Row],[كد تفصيلي]],'حسابهای دریافتنی'!A:A,0)),0)</f>
        <v>-1248153010</v>
      </c>
      <c r="D43" s="8">
        <f>IFERROR(INDEX('درجریان وصول'!F:F,MATCH(Table2[[#This Row],[كد تفصيلي]],'درجریان وصول'!A:A,0)),0)</f>
        <v>0</v>
      </c>
      <c r="E43" s="8">
        <f>IFERROR(INDEX('چکهای دریافتنی'!F:F,MATCH(Table2[[#This Row],[كد تفصيلي]],'چکهای دریافتنی'!A:A,0)),0)</f>
        <v>0</v>
      </c>
      <c r="F43" s="8">
        <f>Table2[[#This Row],[حسابهای دریافتنی]]+Table2[[#This Row],[چکهای در جریان وصول]]+Table2[[#This Row],[چکهای نزد صندوق]]</f>
        <v>-1248153010</v>
      </c>
      <c r="G43" s="9">
        <f>IFERROR(INDEX('مانده سوفاله'!E:E,MATCH(Table2[[#This Row],[كد تفصيلي]],'مانده سوفاله'!A:A,0)),0)</f>
        <v>-4017</v>
      </c>
    </row>
    <row r="44" spans="1:7" ht="31.5" customHeight="1" x14ac:dyDescent="0.25">
      <c r="A44" s="28">
        <v>30082</v>
      </c>
      <c r="B44" s="28" t="s">
        <v>125</v>
      </c>
      <c r="C44" s="8">
        <f>IFERROR(INDEX('حسابهای دریافتنی'!H:H,MATCH(Table2[[#This Row],[كد تفصيلي]],'حسابهای دریافتنی'!A:A,0)),0)</f>
        <v>15363000</v>
      </c>
      <c r="D44" s="8">
        <f>IFERROR(INDEX('درجریان وصول'!F:F,MATCH(Table2[[#This Row],[كد تفصيلي]],'درجریان وصول'!A:A,0)),0)</f>
        <v>0</v>
      </c>
      <c r="E44" s="8">
        <f>IFERROR(INDEX('چکهای دریافتنی'!F:F,MATCH(Table2[[#This Row],[كد تفصيلي]],'چکهای دریافتنی'!A:A,0)),0)</f>
        <v>0</v>
      </c>
      <c r="F44" s="8">
        <f>Table2[[#This Row],[حسابهای دریافتنی]]+Table2[[#This Row],[چکهای در جریان وصول]]+Table2[[#This Row],[چکهای نزد صندوق]]</f>
        <v>15363000</v>
      </c>
      <c r="G44" s="9">
        <f>IFERROR(INDEX('مانده سوفاله'!E:E,MATCH(Table2[[#This Row],[كد تفصيلي]],'مانده سوفاله'!A:A,0)),0)</f>
        <v>-4</v>
      </c>
    </row>
    <row r="45" spans="1:7" ht="31.5" customHeight="1" x14ac:dyDescent="0.25">
      <c r="A45" s="28">
        <v>30101</v>
      </c>
      <c r="B45" s="28" t="s">
        <v>191</v>
      </c>
      <c r="C45" s="8">
        <f>IFERROR(INDEX('حسابهای دریافتنی'!H:H,MATCH(Table2[[#This Row],[كد تفصيلي]],'حسابهای دریافتنی'!A:A,0)),0)</f>
        <v>1318667455</v>
      </c>
      <c r="D45" s="8">
        <f>IFERROR(INDEX('درجریان وصول'!F:F,MATCH(Table2[[#This Row],[كد تفصيلي]],'درجریان وصول'!A:A,0)),0)</f>
        <v>0</v>
      </c>
      <c r="E45" s="8">
        <f>IFERROR(INDEX('چکهای دریافتنی'!F:F,MATCH(Table2[[#This Row],[كد تفصيلي]],'چکهای دریافتنی'!A:A,0)),0)</f>
        <v>0</v>
      </c>
      <c r="F45" s="8">
        <f>Table2[[#This Row],[حسابهای دریافتنی]]+Table2[[#This Row],[چکهای در جریان وصول]]+Table2[[#This Row],[چکهای نزد صندوق]]</f>
        <v>1318667455</v>
      </c>
      <c r="G45" s="9">
        <f>IFERROR(INDEX('مانده سوفاله'!E:E,MATCH(Table2[[#This Row],[كد تفصيلي]],'مانده سوفاله'!A:A,0)),0)</f>
        <v>139</v>
      </c>
    </row>
    <row r="46" spans="1:7" ht="31.5" customHeight="1" x14ac:dyDescent="0.25">
      <c r="A46" s="28">
        <v>30021</v>
      </c>
      <c r="B46" s="28" t="s">
        <v>68</v>
      </c>
      <c r="C46" s="19">
        <f>IFERROR(INDEX('حسابهای دریافتنی'!H:H,MATCH(Table2[[#This Row],[كد تفصيلي]],'حسابهای دریافتنی'!A:A,0)),0)</f>
        <v>0</v>
      </c>
      <c r="D46" s="19">
        <f>IFERROR(INDEX('درجریان وصول'!F:F,MATCH(Table2[[#This Row],[كد تفصيلي]],'درجریان وصول'!A:A,0)),0)</f>
        <v>0</v>
      </c>
      <c r="E46" s="19">
        <f>IFERROR(INDEX('چکهای دریافتنی'!F:F,MATCH(Table2[[#This Row],[كد تفصيلي]],'چکهای دریافتنی'!A:A,0)),0)</f>
        <v>0</v>
      </c>
      <c r="F46" s="19">
        <f>Table2[[#This Row],[حسابهای دریافتنی]]+Table2[[#This Row],[چکهای در جریان وصول]]+Table2[[#This Row],[چکهای نزد صندوق]]</f>
        <v>0</v>
      </c>
      <c r="G46" s="9">
        <f>IFERROR(INDEX('مانده سوفاله'!E:E,MATCH(Table2[[#This Row],[كد تفصيلي]],'مانده سوفاله'!A:A,0)),0)</f>
        <v>23</v>
      </c>
    </row>
    <row r="47" spans="1:7" ht="31.5" customHeight="1" x14ac:dyDescent="0.25">
      <c r="A47" s="29">
        <v>30162</v>
      </c>
      <c r="B47" s="29" t="s">
        <v>290</v>
      </c>
      <c r="C47" s="8">
        <f>IFERROR(INDEX('حسابهای دریافتنی'!H:H,MATCH(Table2[[#This Row],[كد تفصيلي]],'حسابهای دریافتنی'!A:A,0)),0)</f>
        <v>16295986896</v>
      </c>
      <c r="D47" s="8">
        <f>IFERROR(INDEX('درجریان وصول'!F:F,MATCH(Table2[[#This Row],[كد تفصيلي]],'درجریان وصول'!A:A,0)),0)</f>
        <v>0</v>
      </c>
      <c r="E47" s="8">
        <f>IFERROR(INDEX('چکهای دریافتنی'!F:F,MATCH(Table2[[#This Row],[كد تفصيلي]],'چکهای دریافتنی'!A:A,0)),0)</f>
        <v>0</v>
      </c>
      <c r="F47" s="8">
        <f>Table2[[#This Row],[حسابهای دریافتنی]]+Table2[[#This Row],[چکهای در جریان وصول]]+Table2[[#This Row],[چکهای نزد صندوق]]</f>
        <v>16295986896</v>
      </c>
      <c r="G47" s="9">
        <f>IFERROR(INDEX('مانده سوفاله'!E:E,MATCH(Table2[[#This Row],[كد تفصيلي]],'مانده سوفاله'!A:A,0)),0)</f>
        <v>-18956</v>
      </c>
    </row>
    <row r="48" spans="1:7" ht="31.5" customHeight="1" x14ac:dyDescent="0.25">
      <c r="A48" s="29">
        <v>50011</v>
      </c>
      <c r="B48" s="29" t="s">
        <v>144</v>
      </c>
      <c r="C48" s="8">
        <f>IFERROR(INDEX('حسابهای دریافتنی'!H:H,MATCH(Table2[[#This Row],[كد تفصيلي]],'حسابهای دریافتنی'!A:A,0)),0)</f>
        <v>68731173</v>
      </c>
      <c r="D48" s="8">
        <f>IFERROR(INDEX('درجریان وصول'!F:F,MATCH(Table2[[#This Row],[كد تفصيلي]],'درجریان وصول'!A:A,0)),0)</f>
        <v>0</v>
      </c>
      <c r="E48" s="8">
        <f>IFERROR(INDEX('چکهای دریافتنی'!F:F,MATCH(Table2[[#This Row],[كد تفصيلي]],'چکهای دریافتنی'!A:A,0)),0)</f>
        <v>0</v>
      </c>
      <c r="F48" s="8">
        <f>Table2[[#This Row],[حسابهای دریافتنی]]+Table2[[#This Row],[چکهای در جریان وصول]]+Table2[[#This Row],[چکهای نزد صندوق]]</f>
        <v>68731173</v>
      </c>
      <c r="G48" s="9">
        <f>IFERROR(INDEX('مانده سوفاله'!E:E,MATCH(Table2[[#This Row],[كد تفصيلي]],'مانده سوفاله'!A:A,0)),0)</f>
        <v>8</v>
      </c>
    </row>
    <row r="49" spans="1:7" ht="31.5" customHeight="1" x14ac:dyDescent="0.25">
      <c r="A49" s="29">
        <v>10084</v>
      </c>
      <c r="B49" s="29" t="s">
        <v>212</v>
      </c>
      <c r="C49" s="7">
        <f>IFERROR(INDEX('حسابهای دریافتنی'!H:H,MATCH(Table2[[#This Row],[كد تفصيلي]],'حسابهای دریافتنی'!A:A,0)),0)</f>
        <v>-305190</v>
      </c>
      <c r="D49" s="8">
        <f>IFERROR(INDEX('درجریان وصول'!F:F,MATCH(Table2[[#This Row],[كد تفصيلي]],'درجریان وصول'!A:A,0)),0)</f>
        <v>0</v>
      </c>
      <c r="E49" s="8">
        <f>IFERROR(INDEX('چکهای دریافتنی'!F:F,MATCH(Table2[[#This Row],[كد تفصيلي]],'چکهای دریافتنی'!A:A,0)),0)</f>
        <v>0</v>
      </c>
      <c r="F49" s="8">
        <f>Table2[[#This Row],[حسابهای دریافتنی]]+Table2[[#This Row],[چکهای در جریان وصول]]+Table2[[#This Row],[چکهای نزد صندوق]]</f>
        <v>-305190</v>
      </c>
      <c r="G49" s="9">
        <f>IFERROR(INDEX('مانده سوفاله'!E:E,MATCH(Table2[[#This Row],[كد تفصيلي]],'مانده سوفاله'!A:A,0)),0)</f>
        <v>0</v>
      </c>
    </row>
    <row r="50" spans="1:7" ht="31.5" customHeight="1" x14ac:dyDescent="0.25">
      <c r="A50" s="28">
        <v>30005</v>
      </c>
      <c r="B50" s="28" t="s">
        <v>54</v>
      </c>
      <c r="C50" s="7">
        <f>IFERROR(INDEX('حسابهای دریافتنی'!H:H,MATCH(Table2[[#This Row],[كد تفصيلي]],'حسابهای دریافتنی'!A:A,0)),0)</f>
        <v>60924138</v>
      </c>
      <c r="D50" s="8">
        <f>IFERROR(INDEX('درجریان وصول'!F:F,MATCH(Table2[[#This Row],[كد تفصيلي]],'درجریان وصول'!A:A,0)),0)</f>
        <v>0</v>
      </c>
      <c r="E50" s="8">
        <f>IFERROR(INDEX('چکهای دریافتنی'!F:F,MATCH(Table2[[#This Row],[كد تفصيلي]],'چکهای دریافتنی'!A:A,0)),0)</f>
        <v>0</v>
      </c>
      <c r="F50" s="8">
        <f>Table2[[#This Row],[حسابهای دریافتنی]]+Table2[[#This Row],[چکهای در جریان وصول]]+Table2[[#This Row],[چکهای نزد صندوق]]</f>
        <v>60924138</v>
      </c>
      <c r="G50" s="9">
        <f>IFERROR(INDEX('مانده سوفاله'!E:E,MATCH(Table2[[#This Row],[كد تفصيلي]],'مانده سوفاله'!A:A,0)),0)</f>
        <v>-79</v>
      </c>
    </row>
    <row r="51" spans="1:7" ht="31.5" customHeight="1" x14ac:dyDescent="0.25">
      <c r="A51" s="29">
        <v>10088</v>
      </c>
      <c r="B51" s="29" t="s">
        <v>247</v>
      </c>
      <c r="C51" s="7">
        <f>IFERROR(INDEX('حسابهای دریافتنی'!H:H,MATCH(Table2[[#This Row],[كد تفصيلي]],'حسابهای دریافتنی'!A:A,0)),0)</f>
        <v>72205500</v>
      </c>
      <c r="D51" s="8">
        <f>IFERROR(INDEX('درجریان وصول'!F:F,MATCH(Table2[[#This Row],[كد تفصيلي]],'درجریان وصول'!A:A,0)),0)</f>
        <v>0</v>
      </c>
      <c r="E51" s="8">
        <f>IFERROR(INDEX('چکهای دریافتنی'!F:F,MATCH(Table2[[#This Row],[كد تفصيلي]],'چکهای دریافتنی'!A:A,0)),0)</f>
        <v>0</v>
      </c>
      <c r="F51" s="8">
        <f>Table2[[#This Row],[حسابهای دریافتنی]]+Table2[[#This Row],[چکهای در جریان وصول]]+Table2[[#This Row],[چکهای نزد صندوق]]</f>
        <v>72205500</v>
      </c>
      <c r="G51" s="9">
        <f>IFERROR(INDEX('مانده سوفاله'!E:E,MATCH(Table2[[#This Row],[كد تفصيلي]],'مانده سوفاله'!A:A,0)),0)</f>
        <v>7</v>
      </c>
    </row>
    <row r="52" spans="1:7" ht="31.5" customHeight="1" x14ac:dyDescent="0.25">
      <c r="A52" s="28">
        <v>30201</v>
      </c>
      <c r="B52" s="28" t="s">
        <v>367</v>
      </c>
      <c r="C52" s="8">
        <f>IFERROR(INDEX('حسابهای دریافتنی'!H:H,MATCH(Table2[[#This Row],[كد تفصيلي]],'حسابهای دریافتنی'!A:A,0)),0)</f>
        <v>8207500</v>
      </c>
      <c r="D52" s="8">
        <f>IFERROR(INDEX('درجریان وصول'!F:F,MATCH(Table2[[#This Row],[كد تفصيلي]],'درجریان وصول'!A:A,0)),0)</f>
        <v>0</v>
      </c>
      <c r="E52" s="8">
        <f>IFERROR(INDEX('چکهای دریافتنی'!F:F,MATCH(Table2[[#This Row],[كد تفصيلي]],'چکهای دریافتنی'!A:A,0)),0)</f>
        <v>0</v>
      </c>
      <c r="F52" s="8">
        <f>Table2[[#This Row],[حسابهای دریافتنی]]+Table2[[#This Row],[چکهای در جریان وصول]]+Table2[[#This Row],[چکهای نزد صندوق]]</f>
        <v>8207500</v>
      </c>
      <c r="G52" s="9">
        <f>IFERROR(INDEX('مانده سوفاله'!E:E,MATCH(Table2[[#This Row],[كد تفصيلي]],'مانده سوفاله'!A:A,0)),0)</f>
        <v>0</v>
      </c>
    </row>
    <row r="53" spans="1:7" ht="31.5" customHeight="1" x14ac:dyDescent="0.25">
      <c r="A53" s="29">
        <v>30168</v>
      </c>
      <c r="B53" s="29" t="s">
        <v>300</v>
      </c>
      <c r="C53" s="8">
        <f>IFERROR(INDEX('حسابهای دریافتنی'!H:H,MATCH(Table2[[#This Row],[كد تفصيلي]],'حسابهای دریافتنی'!A:A,0)),0)</f>
        <v>-188799997</v>
      </c>
      <c r="D53" s="8">
        <f>IFERROR(INDEX('درجریان وصول'!F:F,MATCH(Table2[[#This Row],[كد تفصيلي]],'درجریان وصول'!A:A,0)),0)</f>
        <v>0</v>
      </c>
      <c r="E53" s="8">
        <f>IFERROR(INDEX('چکهای دریافتنی'!F:F,MATCH(Table2[[#This Row],[كد تفصيلي]],'چکهای دریافتنی'!A:A,0)),0)</f>
        <v>0</v>
      </c>
      <c r="F53" s="8">
        <f>Table2[[#This Row],[حسابهای دریافتنی]]+Table2[[#This Row],[چکهای در جریان وصول]]+Table2[[#This Row],[چکهای نزد صندوق]]</f>
        <v>-188799997</v>
      </c>
      <c r="G53" s="9">
        <f>IFERROR(INDEX('مانده سوفاله'!E:E,MATCH(Table2[[#This Row],[كد تفصيلي]],'مانده سوفاله'!A:A,0)),0)</f>
        <v>0</v>
      </c>
    </row>
    <row r="54" spans="1:7" ht="31.5" customHeight="1" x14ac:dyDescent="0.25">
      <c r="A54" s="28">
        <v>10015</v>
      </c>
      <c r="B54" s="28" t="s">
        <v>22</v>
      </c>
      <c r="C54" s="7">
        <f>IFERROR(INDEX('حسابهای دریافتنی'!H:H,MATCH(Table2[[#This Row],[كد تفصيلي]],'حسابهای دریافتنی'!A:A,0)),0)</f>
        <v>5963528160</v>
      </c>
      <c r="D54" s="8">
        <f>IFERROR(INDEX('درجریان وصول'!F:F,MATCH(Table2[[#This Row],[كد تفصيلي]],'درجریان وصول'!A:A,0)),0)</f>
        <v>0</v>
      </c>
      <c r="E54" s="8">
        <f>IFERROR(INDEX('چکهای دریافتنی'!F:F,MATCH(Table2[[#This Row],[كد تفصيلي]],'چکهای دریافتنی'!A:A,0)),0)</f>
        <v>0</v>
      </c>
      <c r="F54" s="8">
        <f>Table2[[#This Row],[حسابهای دریافتنی]]+Table2[[#This Row],[چکهای در جریان وصول]]+Table2[[#This Row],[چکهای نزد صندوق]]</f>
        <v>5963528160</v>
      </c>
      <c r="G54" s="9">
        <f>IFERROR(INDEX('مانده سوفاله'!E:E,MATCH(Table2[[#This Row],[كد تفصيلي]],'مانده سوفاله'!A:A,0)),0)</f>
        <v>-4291</v>
      </c>
    </row>
    <row r="55" spans="1:7" ht="31.5" customHeight="1" x14ac:dyDescent="0.25">
      <c r="A55" s="29">
        <v>10096</v>
      </c>
      <c r="B55" s="29" t="s">
        <v>262</v>
      </c>
      <c r="C55" s="7">
        <f>IFERROR(INDEX('حسابهای دریافتنی'!H:H,MATCH(Table2[[#This Row],[كد تفصيلي]],'حسابهای دریافتنی'!A:A,0)),0)</f>
        <v>0</v>
      </c>
      <c r="D55" s="8">
        <f>IFERROR(INDEX('درجریان وصول'!F:F,MATCH(Table2[[#This Row],[كد تفصيلي]],'درجریان وصول'!A:A,0)),0)</f>
        <v>0</v>
      </c>
      <c r="E55" s="8">
        <f>IFERROR(INDEX('چکهای دریافتنی'!F:F,MATCH(Table2[[#This Row],[كد تفصيلي]],'چکهای دریافتنی'!A:A,0)),0)</f>
        <v>0</v>
      </c>
      <c r="F55" s="8">
        <f>Table2[[#This Row],[حسابهای دریافتنی]]+Table2[[#This Row],[چکهای در جریان وصول]]+Table2[[#This Row],[چکهای نزد صندوق]]</f>
        <v>0</v>
      </c>
      <c r="G55" s="9">
        <f>IFERROR(INDEX('مانده سوفاله'!E:E,MATCH(Table2[[#This Row],[كد تفصيلي]],'مانده سوفاله'!A:A,0)),0)</f>
        <v>0</v>
      </c>
    </row>
    <row r="56" spans="1:7" ht="31.5" customHeight="1" x14ac:dyDescent="0.25">
      <c r="A56" s="28">
        <v>30025</v>
      </c>
      <c r="B56" s="28" t="s">
        <v>72</v>
      </c>
      <c r="C56" s="7">
        <f>IFERROR(INDEX('حسابهای دریافتنی'!H:H,MATCH(Table2[[#This Row],[كد تفصيلي]],'حسابهای دریافتنی'!A:A,0)),0)</f>
        <v>35598920</v>
      </c>
      <c r="D56" s="8">
        <f>IFERROR(INDEX('درجریان وصول'!F:F,MATCH(Table2[[#This Row],[كد تفصيلي]],'درجریان وصول'!A:A,0)),0)</f>
        <v>0</v>
      </c>
      <c r="E56" s="8">
        <f>IFERROR(INDEX('چکهای دریافتنی'!F:F,MATCH(Table2[[#This Row],[كد تفصيلي]],'چکهای دریافتنی'!A:A,0)),0)</f>
        <v>0</v>
      </c>
      <c r="F56" s="8">
        <f>Table2[[#This Row],[حسابهای دریافتنی]]+Table2[[#This Row],[چکهای در جریان وصول]]+Table2[[#This Row],[چکهای نزد صندوق]]</f>
        <v>35598920</v>
      </c>
      <c r="G56" s="9">
        <f>IFERROR(INDEX('مانده سوفاله'!E:E,MATCH(Table2[[#This Row],[كد تفصيلي]],'مانده سوفاله'!A:A,0)),0)</f>
        <v>-165</v>
      </c>
    </row>
    <row r="57" spans="1:7" ht="31.5" customHeight="1" x14ac:dyDescent="0.25">
      <c r="A57" s="29">
        <v>30006</v>
      </c>
      <c r="B57" s="29" t="s">
        <v>55</v>
      </c>
      <c r="C57" s="7">
        <f>IFERROR(INDEX('حسابهای دریافتنی'!H:H,MATCH(Table2[[#This Row],[كد تفصيلي]],'حسابهای دریافتنی'!A:A,0)),0)</f>
        <v>-16848772777</v>
      </c>
      <c r="D57" s="8">
        <f>IFERROR(INDEX('درجریان وصول'!F:F,MATCH(Table2[[#This Row],[كد تفصيلي]],'درجریان وصول'!A:A,0)),0)</f>
        <v>0</v>
      </c>
      <c r="E57" s="8">
        <f>IFERROR(INDEX('چکهای دریافتنی'!F:F,MATCH(Table2[[#This Row],[كد تفصيلي]],'چکهای دریافتنی'!A:A,0)),0)</f>
        <v>0</v>
      </c>
      <c r="F57" s="8">
        <f>Table2[[#This Row],[حسابهای دریافتنی]]+Table2[[#This Row],[چکهای در جریان وصول]]+Table2[[#This Row],[چکهای نزد صندوق]]</f>
        <v>-16848772777</v>
      </c>
      <c r="G57" s="9">
        <f>IFERROR(INDEX('مانده سوفاله'!E:E,MATCH(Table2[[#This Row],[كد تفصيلي]],'مانده سوفاله'!A:A,0)),0)</f>
        <v>-1799</v>
      </c>
    </row>
    <row r="58" spans="1:7" ht="31.5" customHeight="1" x14ac:dyDescent="0.25">
      <c r="A58" s="28">
        <v>30045</v>
      </c>
      <c r="B58" s="28" t="s">
        <v>91</v>
      </c>
      <c r="C58" s="8">
        <f>IFERROR(INDEX('حسابهای دریافتنی'!H:H,MATCH(Table2[[#This Row],[كد تفصيلي]],'حسابهای دریافتنی'!A:A,0)),0)</f>
        <v>24352000</v>
      </c>
      <c r="D58" s="8">
        <f>IFERROR(INDEX('درجریان وصول'!F:F,MATCH(Table2[[#This Row],[كد تفصيلي]],'درجریان وصول'!A:A,0)),0)</f>
        <v>0</v>
      </c>
      <c r="E58" s="8">
        <f>IFERROR(INDEX('چکهای دریافتنی'!F:F,MATCH(Table2[[#This Row],[كد تفصيلي]],'چکهای دریافتنی'!A:A,0)),0)</f>
        <v>0</v>
      </c>
      <c r="F58" s="8">
        <f>Table2[[#This Row],[حسابهای دریافتنی]]+Table2[[#This Row],[چکهای در جریان وصول]]+Table2[[#This Row],[چکهای نزد صندوق]]</f>
        <v>24352000</v>
      </c>
      <c r="G58" s="9">
        <f>IFERROR(INDEX('مانده سوفاله'!E:E,MATCH(Table2[[#This Row],[كد تفصيلي]],'مانده سوفاله'!A:A,0)),0)</f>
        <v>0</v>
      </c>
    </row>
    <row r="59" spans="1:7" ht="31.5" customHeight="1" x14ac:dyDescent="0.25">
      <c r="A59" s="28">
        <v>10133</v>
      </c>
      <c r="B59" s="28" t="s">
        <v>353</v>
      </c>
      <c r="C59" s="19">
        <f>IFERROR(INDEX('حسابهای دریافتنی'!H:H,MATCH(Table2[[#This Row],[كد تفصيلي]],'حسابهای دریافتنی'!A:A,0)),0)</f>
        <v>3090500</v>
      </c>
      <c r="D59" s="19">
        <f>IFERROR(INDEX('درجریان وصول'!F:F,MATCH(Table2[[#This Row],[كد تفصيلي]],'درجریان وصول'!A:A,0)),0)</f>
        <v>0</v>
      </c>
      <c r="E59" s="19">
        <f>IFERROR(INDEX('چکهای دریافتنی'!F:F,MATCH(Table2[[#This Row],[كد تفصيلي]],'چکهای دریافتنی'!A:A,0)),0)</f>
        <v>0</v>
      </c>
      <c r="F59" s="19">
        <f>Table2[[#This Row],[حسابهای دریافتنی]]+Table2[[#This Row],[چکهای در جریان وصول]]+Table2[[#This Row],[چکهای نزد صندوق]]</f>
        <v>3090500</v>
      </c>
      <c r="G59" s="9">
        <f>IFERROR(INDEX('مانده سوفاله'!E:E,MATCH(Table2[[#This Row],[كد تفصيلي]],'مانده سوفاله'!A:A,0)),0)</f>
        <v>0</v>
      </c>
    </row>
    <row r="60" spans="1:7" ht="31.5" customHeight="1" x14ac:dyDescent="0.25">
      <c r="A60" s="28">
        <v>10151</v>
      </c>
      <c r="B60" s="28" t="s">
        <v>412</v>
      </c>
      <c r="C60" s="7">
        <f>IFERROR(INDEX('حسابهای دریافتنی'!H:H,MATCH(Table2[[#This Row],[كد تفصيلي]],'حسابهای دریافتنی'!A:A,0)),0)</f>
        <v>0</v>
      </c>
      <c r="D60" s="8">
        <f>IFERROR(INDEX('درجریان وصول'!F:F,MATCH(Table2[[#This Row],[كد تفصيلي]],'درجریان وصول'!A:A,0)),0)</f>
        <v>0</v>
      </c>
      <c r="E60" s="8">
        <f>IFERROR(INDEX('چکهای دریافتنی'!F:F,MATCH(Table2[[#This Row],[كد تفصيلي]],'چکهای دریافتنی'!A:A,0)),0)</f>
        <v>0</v>
      </c>
      <c r="F60" s="8">
        <f>Table2[[#This Row],[حسابهای دریافتنی]]+Table2[[#This Row],[چکهای در جریان وصول]]+Table2[[#This Row],[چکهای نزد صندوق]]</f>
        <v>0</v>
      </c>
      <c r="G60" s="9">
        <f>IFERROR(INDEX('مانده سوفاله'!E:E,MATCH(Table2[[#This Row],[كد تفصيلي]],'مانده سوفاله'!A:A,0)),0)</f>
        <v>0</v>
      </c>
    </row>
    <row r="61" spans="1:7" ht="31.5" customHeight="1" x14ac:dyDescent="0.25">
      <c r="A61" s="29">
        <v>30008</v>
      </c>
      <c r="B61" s="29" t="s">
        <v>57</v>
      </c>
      <c r="C61" s="19">
        <f>IFERROR(INDEX('حسابهای دریافتنی'!H:H,MATCH(Table2[[#This Row],[كد تفصيلي]],'حسابهای دریافتنی'!A:A,0)),0)</f>
        <v>0</v>
      </c>
      <c r="D61" s="19">
        <f>IFERROR(INDEX('درجریان وصول'!F:F,MATCH(Table2[[#This Row],[كد تفصيلي]],'درجریان وصول'!A:A,0)),0)</f>
        <v>0</v>
      </c>
      <c r="E61" s="19">
        <f>IFERROR(INDEX('چکهای دریافتنی'!F:F,MATCH(Table2[[#This Row],[كد تفصيلي]],'چکهای دریافتنی'!A:A,0)),0)</f>
        <v>0</v>
      </c>
      <c r="F61" s="19">
        <f>Table2[[#This Row],[حسابهای دریافتنی]]+Table2[[#This Row],[چکهای در جریان وصول]]+Table2[[#This Row],[چکهای نزد صندوق]]</f>
        <v>0</v>
      </c>
      <c r="G61" s="9">
        <f>IFERROR(INDEX('مانده سوفاله'!E:E,MATCH(Table2[[#This Row],[كد تفصيلي]],'مانده سوفاله'!A:A,0)),0)</f>
        <v>0</v>
      </c>
    </row>
    <row r="62" spans="1:7" ht="31.5" customHeight="1" x14ac:dyDescent="0.25">
      <c r="A62" s="28">
        <v>10007</v>
      </c>
      <c r="B62" s="28" t="s">
        <v>14</v>
      </c>
      <c r="C62" s="7">
        <f>IFERROR(INDEX('حسابهای دریافتنی'!H:H,MATCH(Table2[[#This Row],[كد تفصيلي]],'حسابهای دریافتنی'!A:A,0)),0)</f>
        <v>12770000</v>
      </c>
      <c r="D62" s="8">
        <f>IFERROR(INDEX('درجریان وصول'!F:F,MATCH(Table2[[#This Row],[كد تفصيلي]],'درجریان وصول'!A:A,0)),0)</f>
        <v>0</v>
      </c>
      <c r="E62" s="8">
        <f>IFERROR(INDEX('چکهای دریافتنی'!F:F,MATCH(Table2[[#This Row],[كد تفصيلي]],'چکهای دریافتنی'!A:A,0)),0)</f>
        <v>0</v>
      </c>
      <c r="F62" s="8">
        <f>Table2[[#This Row],[حسابهای دریافتنی]]+Table2[[#This Row],[چکهای در جریان وصول]]+Table2[[#This Row],[چکهای نزد صندوق]]</f>
        <v>12770000</v>
      </c>
      <c r="G62" s="9">
        <f>IFERROR(INDEX('مانده سوفاله'!E:E,MATCH(Table2[[#This Row],[كد تفصيلي]],'مانده سوفاله'!A:A,0)),0)</f>
        <v>-52.5</v>
      </c>
    </row>
    <row r="63" spans="1:7" ht="31.5" customHeight="1" x14ac:dyDescent="0.25">
      <c r="A63" s="28">
        <v>30107</v>
      </c>
      <c r="B63" s="28" t="s">
        <v>182</v>
      </c>
      <c r="C63" s="8">
        <f>IFERROR(INDEX('حسابهای دریافتنی'!H:H,MATCH(Table2[[#This Row],[كد تفصيلي]],'حسابهای دریافتنی'!A:A,0)),0)</f>
        <v>-16163000</v>
      </c>
      <c r="D63" s="8">
        <f>IFERROR(INDEX('درجریان وصول'!F:F,MATCH(Table2[[#This Row],[كد تفصيلي]],'درجریان وصول'!A:A,0)),0)</f>
        <v>0</v>
      </c>
      <c r="E63" s="8">
        <f>IFERROR(INDEX('چکهای دریافتنی'!F:F,MATCH(Table2[[#This Row],[كد تفصيلي]],'چکهای دریافتنی'!A:A,0)),0)</f>
        <v>0</v>
      </c>
      <c r="F63" s="8">
        <f>Table2[[#This Row],[حسابهای دریافتنی]]+Table2[[#This Row],[چکهای در جریان وصول]]+Table2[[#This Row],[چکهای نزد صندوق]]</f>
        <v>-16163000</v>
      </c>
      <c r="G63" s="9">
        <f>IFERROR(INDEX('مانده سوفاله'!E:E,MATCH(Table2[[#This Row],[كد تفصيلي]],'مانده سوفاله'!A:A,0)),0)</f>
        <v>0</v>
      </c>
    </row>
    <row r="64" spans="1:7" ht="31.5" customHeight="1" x14ac:dyDescent="0.25">
      <c r="A64" s="29">
        <v>30210</v>
      </c>
      <c r="B64" s="29" t="s">
        <v>386</v>
      </c>
      <c r="C64" s="8">
        <f>IFERROR(INDEX('حسابهای دریافتنی'!H:H,MATCH(Table2[[#This Row],[كد تفصيلي]],'حسابهای دریافتنی'!A:A,0)),0)</f>
        <v>0</v>
      </c>
      <c r="D64" s="8">
        <f>IFERROR(INDEX('درجریان وصول'!F:F,MATCH(Table2[[#This Row],[كد تفصيلي]],'درجریان وصول'!A:A,0)),0)</f>
        <v>0</v>
      </c>
      <c r="E64" s="8">
        <f>IFERROR(INDEX('چکهای دریافتنی'!F:F,MATCH(Table2[[#This Row],[كد تفصيلي]],'چکهای دریافتنی'!A:A,0)),0)</f>
        <v>0</v>
      </c>
      <c r="F64" s="8">
        <f>Table2[[#This Row],[حسابهای دریافتنی]]+Table2[[#This Row],[چکهای در جریان وصول]]+Table2[[#This Row],[چکهای نزد صندوق]]</f>
        <v>0</v>
      </c>
      <c r="G64" s="9">
        <f>IFERROR(INDEX('مانده سوفاله'!E:E,MATCH(Table2[[#This Row],[كد تفصيلي]],'مانده سوفاله'!A:A,0)),0)</f>
        <v>442</v>
      </c>
    </row>
    <row r="65" spans="1:7" ht="31.5" customHeight="1" x14ac:dyDescent="0.25">
      <c r="A65" s="29">
        <v>10126</v>
      </c>
      <c r="B65" s="29" t="s">
        <v>333</v>
      </c>
      <c r="C65" s="7">
        <f>IFERROR(INDEX('حسابهای دریافتنی'!H:H,MATCH(Table2[[#This Row],[كد تفصيلي]],'حسابهای دریافتنی'!A:A,0)),0)</f>
        <v>8329000</v>
      </c>
      <c r="D65" s="8">
        <f>IFERROR(INDEX('درجریان وصول'!F:F,MATCH(Table2[[#This Row],[كد تفصيلي]],'درجریان وصول'!A:A,0)),0)</f>
        <v>0</v>
      </c>
      <c r="E65" s="8">
        <f>IFERROR(INDEX('چکهای دریافتنی'!F:F,MATCH(Table2[[#This Row],[كد تفصيلي]],'چکهای دریافتنی'!A:A,0)),0)</f>
        <v>0</v>
      </c>
      <c r="F65" s="8">
        <f>Table2[[#This Row],[حسابهای دریافتنی]]+Table2[[#This Row],[چکهای در جریان وصول]]+Table2[[#This Row],[چکهای نزد صندوق]]</f>
        <v>8329000</v>
      </c>
      <c r="G65" s="9">
        <f>IFERROR(INDEX('مانده سوفاله'!E:E,MATCH(Table2[[#This Row],[كد تفصيلي]],'مانده سوفاله'!A:A,0)),0)</f>
        <v>0</v>
      </c>
    </row>
    <row r="66" spans="1:7" ht="31.5" customHeight="1" x14ac:dyDescent="0.25">
      <c r="A66" s="29">
        <v>30030</v>
      </c>
      <c r="B66" s="29" t="s">
        <v>76</v>
      </c>
      <c r="C66" s="19">
        <f>IFERROR(INDEX('حسابهای دریافتنی'!H:H,MATCH(Table2[[#This Row],[كد تفصيلي]],'حسابهای دریافتنی'!A:A,0)),0)</f>
        <v>1600500</v>
      </c>
      <c r="D66" s="19">
        <f>IFERROR(INDEX('درجریان وصول'!F:F,MATCH(Table2[[#This Row],[كد تفصيلي]],'درجریان وصول'!A:A,0)),0)</f>
        <v>0</v>
      </c>
      <c r="E66" s="19">
        <f>IFERROR(INDEX('چکهای دریافتنی'!F:F,MATCH(Table2[[#This Row],[كد تفصيلي]],'چکهای دریافتنی'!A:A,0)),0)</f>
        <v>0</v>
      </c>
      <c r="F66" s="19">
        <f>Table2[[#This Row],[حسابهای دریافتنی]]+Table2[[#This Row],[چکهای در جریان وصول]]+Table2[[#This Row],[چکهای نزد صندوق]]</f>
        <v>1600500</v>
      </c>
      <c r="G66" s="9">
        <f>IFERROR(INDEX('مانده سوفاله'!E:E,MATCH(Table2[[#This Row],[كد تفصيلي]],'مانده سوفاله'!A:A,0)),0)</f>
        <v>0</v>
      </c>
    </row>
    <row r="67" spans="1:7" ht="31.5" customHeight="1" x14ac:dyDescent="0.25">
      <c r="A67" s="29">
        <v>30140</v>
      </c>
      <c r="B67" s="29" t="s">
        <v>252</v>
      </c>
      <c r="C67" s="8">
        <f>IFERROR(INDEX('حسابهای دریافتنی'!H:H,MATCH(Table2[[#This Row],[كد تفصيلي]],'حسابهای دریافتنی'!A:A,0)),0)</f>
        <v>8320800</v>
      </c>
      <c r="D67" s="8">
        <f>IFERROR(INDEX('درجریان وصول'!F:F,MATCH(Table2[[#This Row],[كد تفصيلي]],'درجریان وصول'!A:A,0)),0)</f>
        <v>0</v>
      </c>
      <c r="E67" s="8">
        <f>IFERROR(INDEX('چکهای دریافتنی'!F:F,MATCH(Table2[[#This Row],[كد تفصيلي]],'چکهای دریافتنی'!A:A,0)),0)</f>
        <v>0</v>
      </c>
      <c r="F67" s="8">
        <f>Table2[[#This Row],[حسابهای دریافتنی]]+Table2[[#This Row],[چکهای در جریان وصول]]+Table2[[#This Row],[چکهای نزد صندوق]]</f>
        <v>8320800</v>
      </c>
      <c r="G67" s="9">
        <f>IFERROR(INDEX('مانده سوفاله'!E:E,MATCH(Table2[[#This Row],[كد تفصيلي]],'مانده سوفاله'!A:A,0)),0)</f>
        <v>-30</v>
      </c>
    </row>
    <row r="68" spans="1:7" ht="31.5" customHeight="1" x14ac:dyDescent="0.25">
      <c r="A68" s="28">
        <v>10095</v>
      </c>
      <c r="B68" s="28" t="s">
        <v>259</v>
      </c>
      <c r="C68" s="7">
        <f>IFERROR(INDEX('حسابهای دریافتنی'!H:H,MATCH(Table2[[#This Row],[كد تفصيلي]],'حسابهای دریافتنی'!A:A,0)),0)</f>
        <v>8253500</v>
      </c>
      <c r="D68" s="8">
        <f>IFERROR(INDEX('درجریان وصول'!F:F,MATCH(Table2[[#This Row],[كد تفصيلي]],'درجریان وصول'!A:A,0)),0)</f>
        <v>0</v>
      </c>
      <c r="E68" s="8">
        <f>IFERROR(INDEX('چکهای دریافتنی'!F:F,MATCH(Table2[[#This Row],[كد تفصيلي]],'چکهای دریافتنی'!A:A,0)),0)</f>
        <v>0</v>
      </c>
      <c r="F68" s="8">
        <f>Table2[[#This Row],[حسابهای دریافتنی]]+Table2[[#This Row],[چکهای در جریان وصول]]+Table2[[#This Row],[چکهای نزد صندوق]]</f>
        <v>8253500</v>
      </c>
      <c r="G68" s="9">
        <f>IFERROR(INDEX('مانده سوفاله'!E:E,MATCH(Table2[[#This Row],[كد تفصيلي]],'مانده سوفاله'!A:A,0)),0)</f>
        <v>0</v>
      </c>
    </row>
    <row r="69" spans="1:7" ht="31.5" customHeight="1" x14ac:dyDescent="0.25">
      <c r="A69" s="28">
        <v>30145</v>
      </c>
      <c r="B69" s="28" t="s">
        <v>257</v>
      </c>
      <c r="C69" s="8">
        <f>IFERROR(INDEX('حسابهای دریافتنی'!H:H,MATCH(Table2[[#This Row],[كد تفصيلي]],'حسابهای دریافتنی'!A:A,0)),0)</f>
        <v>6442500</v>
      </c>
      <c r="D69" s="8">
        <f>IFERROR(INDEX('درجریان وصول'!F:F,MATCH(Table2[[#This Row],[كد تفصيلي]],'درجریان وصول'!A:A,0)),0)</f>
        <v>0</v>
      </c>
      <c r="E69" s="8">
        <f>IFERROR(INDEX('چکهای دریافتنی'!F:F,MATCH(Table2[[#This Row],[كد تفصيلي]],'چکهای دریافتنی'!A:A,0)),0)</f>
        <v>0</v>
      </c>
      <c r="F69" s="8">
        <f>Table2[[#This Row],[حسابهای دریافتنی]]+Table2[[#This Row],[چکهای در جریان وصول]]+Table2[[#This Row],[چکهای نزد صندوق]]</f>
        <v>6442500</v>
      </c>
      <c r="G69" s="9">
        <f>IFERROR(INDEX('مانده سوفاله'!E:E,MATCH(Table2[[#This Row],[كد تفصيلي]],'مانده سوفاله'!A:A,0)),0)</f>
        <v>0</v>
      </c>
    </row>
    <row r="70" spans="1:7" ht="31.5" customHeight="1" x14ac:dyDescent="0.25">
      <c r="A70" s="28">
        <v>30227</v>
      </c>
      <c r="B70" s="28" t="s">
        <v>410</v>
      </c>
      <c r="C70" s="8">
        <f>IFERROR(INDEX('حسابهای دریافتنی'!H:H,MATCH(Table2[[#This Row],[كد تفصيلي]],'حسابهای دریافتنی'!A:A,0)),0)</f>
        <v>6150000</v>
      </c>
      <c r="D70" s="8">
        <f>IFERROR(INDEX('درجریان وصول'!F:F,MATCH(Table2[[#This Row],[كد تفصيلي]],'درجریان وصول'!A:A,0)),0)</f>
        <v>0</v>
      </c>
      <c r="E70" s="8">
        <f>IFERROR(INDEX('چکهای دریافتنی'!F:F,MATCH(Table2[[#This Row],[كد تفصيلي]],'چکهای دریافتنی'!A:A,0)),0)</f>
        <v>0</v>
      </c>
      <c r="F70" s="8">
        <f>Table2[[#This Row],[حسابهای دریافتنی]]+Table2[[#This Row],[چکهای در جریان وصول]]+Table2[[#This Row],[چکهای نزد صندوق]]</f>
        <v>6150000</v>
      </c>
      <c r="G70" s="9">
        <f>IFERROR(INDEX('مانده سوفاله'!E:E,MATCH(Table2[[#This Row],[كد تفصيلي]],'مانده سوفاله'!A:A,0)),0)</f>
        <v>0</v>
      </c>
    </row>
    <row r="71" spans="1:7" ht="31.5" customHeight="1" x14ac:dyDescent="0.25">
      <c r="A71" s="28">
        <v>30047</v>
      </c>
      <c r="B71" s="28" t="s">
        <v>92</v>
      </c>
      <c r="C71" s="8">
        <f>IFERROR(INDEX('حسابهای دریافتنی'!H:H,MATCH(Table2[[#This Row],[كد تفصيلي]],'حسابهای دریافتنی'!A:A,0)),0)</f>
        <v>5794900</v>
      </c>
      <c r="D71" s="8">
        <f>IFERROR(INDEX('درجریان وصول'!F:F,MATCH(Table2[[#This Row],[كد تفصيلي]],'درجریان وصول'!A:A,0)),0)</f>
        <v>0</v>
      </c>
      <c r="E71" s="8">
        <f>IFERROR(INDEX('چکهای دریافتنی'!F:F,MATCH(Table2[[#This Row],[كد تفصيلي]],'چکهای دریافتنی'!A:A,0)),0)</f>
        <v>0</v>
      </c>
      <c r="F71" s="8">
        <f>Table2[[#This Row],[حسابهای دریافتنی]]+Table2[[#This Row],[چکهای در جریان وصول]]+Table2[[#This Row],[چکهای نزد صندوق]]</f>
        <v>5794900</v>
      </c>
      <c r="G71" s="9">
        <f>IFERROR(INDEX('مانده سوفاله'!E:E,MATCH(Table2[[#This Row],[كد تفصيلي]],'مانده سوفاله'!A:A,0)),0)</f>
        <v>-630</v>
      </c>
    </row>
    <row r="72" spans="1:7" ht="31.5" customHeight="1" x14ac:dyDescent="0.25">
      <c r="A72" s="28">
        <v>30001</v>
      </c>
      <c r="B72" s="28" t="s">
        <v>185</v>
      </c>
      <c r="C72" s="7">
        <f>IFERROR(INDEX('حسابهای دریافتنی'!H:H,MATCH(Table2[[#This Row],[كد تفصيلي]],'حسابهای دریافتنی'!A:A,0)),0)</f>
        <v>-231890204</v>
      </c>
      <c r="D72" s="8">
        <f>IFERROR(INDEX('درجریان وصول'!F:F,MATCH(Table2[[#This Row],[كد تفصيلي]],'درجریان وصول'!A:A,0)),0)</f>
        <v>0</v>
      </c>
      <c r="E72" s="8">
        <f>IFERROR(INDEX('چکهای دریافتنی'!F:F,MATCH(Table2[[#This Row],[كد تفصيلي]],'چکهای دریافتنی'!A:A,0)),0)</f>
        <v>0</v>
      </c>
      <c r="F72" s="8">
        <f>Table2[[#This Row],[حسابهای دریافتنی]]+Table2[[#This Row],[چکهای در جریان وصول]]+Table2[[#This Row],[چکهای نزد صندوق]]</f>
        <v>-231890204</v>
      </c>
      <c r="G72" s="9">
        <f>IFERROR(INDEX('مانده سوفاله'!E:E,MATCH(Table2[[#This Row],[كد تفصيلي]],'مانده سوفاله'!A:A,0)),0)</f>
        <v>0</v>
      </c>
    </row>
    <row r="73" spans="1:7" ht="31.5" customHeight="1" x14ac:dyDescent="0.25">
      <c r="A73" s="28">
        <v>30011</v>
      </c>
      <c r="B73" s="28" t="s">
        <v>59</v>
      </c>
      <c r="C73" s="7">
        <f>IFERROR(INDEX('حسابهای دریافتنی'!H:H,MATCH(Table2[[#This Row],[كد تفصيلي]],'حسابهای دریافتنی'!A:A,0)),0)</f>
        <v>5595200</v>
      </c>
      <c r="D73" s="8">
        <f>IFERROR(INDEX('درجریان وصول'!F:F,MATCH(Table2[[#This Row],[كد تفصيلي]],'درجریان وصول'!A:A,0)),0)</f>
        <v>0</v>
      </c>
      <c r="E73" s="8">
        <f>IFERROR(INDEX('چکهای دریافتنی'!F:F,MATCH(Table2[[#This Row],[كد تفصيلي]],'چکهای دریافتنی'!A:A,0)),0)</f>
        <v>0</v>
      </c>
      <c r="F73" s="8">
        <f>Table2[[#This Row],[حسابهای دریافتنی]]+Table2[[#This Row],[چکهای در جریان وصول]]+Table2[[#This Row],[چکهای نزد صندوق]]</f>
        <v>5595200</v>
      </c>
      <c r="G73" s="9">
        <f>IFERROR(INDEX('مانده سوفاله'!E:E,MATCH(Table2[[#This Row],[كد تفصيلي]],'مانده سوفاله'!A:A,0)),0)</f>
        <v>-5</v>
      </c>
    </row>
    <row r="74" spans="1:7" ht="31.5" customHeight="1" x14ac:dyDescent="0.25">
      <c r="A74" s="29">
        <v>10080</v>
      </c>
      <c r="B74" s="29" t="s">
        <v>209</v>
      </c>
      <c r="C74" s="7">
        <f>IFERROR(INDEX('حسابهای دریافتنی'!H:H,MATCH(Table2[[#This Row],[كد تفصيلي]],'حسابهای دریافتنی'!A:A,0)),0)</f>
        <v>5395000</v>
      </c>
      <c r="D74" s="8">
        <f>IFERROR(INDEX('درجریان وصول'!F:F,MATCH(Table2[[#This Row],[كد تفصيلي]],'درجریان وصول'!A:A,0)),0)</f>
        <v>0</v>
      </c>
      <c r="E74" s="8">
        <f>IFERROR(INDEX('چکهای دریافتنی'!F:F,MATCH(Table2[[#This Row],[كد تفصيلي]],'چکهای دریافتنی'!A:A,0)),0)</f>
        <v>0</v>
      </c>
      <c r="F74" s="8">
        <f>Table2[[#This Row],[حسابهای دریافتنی]]+Table2[[#This Row],[چکهای در جریان وصول]]+Table2[[#This Row],[چکهای نزد صندوق]]</f>
        <v>5395000</v>
      </c>
      <c r="G74" s="9">
        <f>IFERROR(INDEX('مانده سوفاله'!E:E,MATCH(Table2[[#This Row],[كد تفصيلي]],'مانده سوفاله'!A:A,0)),0)</f>
        <v>0</v>
      </c>
    </row>
    <row r="75" spans="1:7" ht="31.5" customHeight="1" x14ac:dyDescent="0.25">
      <c r="A75" s="28">
        <v>10157</v>
      </c>
      <c r="B75" s="28" t="s">
        <v>415</v>
      </c>
      <c r="C75" s="7">
        <f>IFERROR(INDEX('حسابهای دریافتنی'!H:H,MATCH(Table2[[#This Row],[كد تفصيلي]],'حسابهای دریافتنی'!A:A,0)),0)</f>
        <v>5000000</v>
      </c>
      <c r="D75" s="8">
        <f>IFERROR(INDEX('درجریان وصول'!F:F,MATCH(Table2[[#This Row],[كد تفصيلي]],'درجریان وصول'!A:A,0)),0)</f>
        <v>0</v>
      </c>
      <c r="E75" s="8">
        <f>IFERROR(INDEX('چکهای دریافتنی'!F:F,MATCH(Table2[[#This Row],[كد تفصيلي]],'چکهای دریافتنی'!A:A,0)),0)</f>
        <v>0</v>
      </c>
      <c r="F75" s="8">
        <f>Table2[[#This Row],[حسابهای دریافتنی]]+Table2[[#This Row],[چکهای در جریان وصول]]+Table2[[#This Row],[چکهای نزد صندوق]]</f>
        <v>5000000</v>
      </c>
      <c r="G75" s="9">
        <f>IFERROR(INDEX('مانده سوفاله'!E:E,MATCH(Table2[[#This Row],[كد تفصيلي]],'مانده سوفاله'!A:A,0)),0)</f>
        <v>0</v>
      </c>
    </row>
    <row r="76" spans="1:7" ht="31.5" customHeight="1" x14ac:dyDescent="0.25">
      <c r="A76" s="29">
        <v>30196</v>
      </c>
      <c r="B76" s="29" t="s">
        <v>360</v>
      </c>
      <c r="C76" s="8">
        <f>IFERROR(INDEX('حسابهای دریافتنی'!H:H,MATCH(Table2[[#This Row],[كد تفصيلي]],'حسابهای دریافتنی'!A:A,0)),0)</f>
        <v>4907500</v>
      </c>
      <c r="D76" s="8">
        <f>IFERROR(INDEX('درجریان وصول'!F:F,MATCH(Table2[[#This Row],[كد تفصيلي]],'درجریان وصول'!A:A,0)),0)</f>
        <v>0</v>
      </c>
      <c r="E76" s="8">
        <f>IFERROR(INDEX('چکهای دریافتنی'!F:F,MATCH(Table2[[#This Row],[كد تفصيلي]],'چکهای دریافتنی'!A:A,0)),0)</f>
        <v>0</v>
      </c>
      <c r="F76" s="8">
        <f>Table2[[#This Row],[حسابهای دریافتنی]]+Table2[[#This Row],[چکهای در جریان وصول]]+Table2[[#This Row],[چکهای نزد صندوق]]</f>
        <v>4907500</v>
      </c>
      <c r="G76" s="9">
        <f>IFERROR(INDEX('مانده سوفاله'!E:E,MATCH(Table2[[#This Row],[كد تفصيلي]],'مانده سوفاله'!A:A,0)),0)</f>
        <v>77</v>
      </c>
    </row>
    <row r="77" spans="1:7" ht="31.5" customHeight="1" x14ac:dyDescent="0.25">
      <c r="A77" s="28">
        <v>30123</v>
      </c>
      <c r="B77" s="28" t="s">
        <v>203</v>
      </c>
      <c r="C77" s="8">
        <f>IFERROR(INDEX('حسابهای دریافتنی'!H:H,MATCH(Table2[[#This Row],[كد تفصيلي]],'حسابهای دریافتنی'!A:A,0)),0)</f>
        <v>4138250</v>
      </c>
      <c r="D77" s="8">
        <f>IFERROR(INDEX('درجریان وصول'!F:F,MATCH(Table2[[#This Row],[كد تفصيلي]],'درجریان وصول'!A:A,0)),0)</f>
        <v>0</v>
      </c>
      <c r="E77" s="8">
        <f>IFERROR(INDEX('چکهای دریافتنی'!F:F,MATCH(Table2[[#This Row],[كد تفصيلي]],'چکهای دریافتنی'!A:A,0)),0)</f>
        <v>0</v>
      </c>
      <c r="F77" s="8">
        <f>Table2[[#This Row],[حسابهای دریافتنی]]+Table2[[#This Row],[چکهای در جریان وصول]]+Table2[[#This Row],[چکهای نزد صندوق]]</f>
        <v>4138250</v>
      </c>
      <c r="G77" s="9">
        <f>IFERROR(INDEX('مانده سوفاله'!E:E,MATCH(Table2[[#This Row],[كد تفصيلي]],'مانده سوفاله'!A:A,0)),0)</f>
        <v>-20</v>
      </c>
    </row>
    <row r="78" spans="1:7" ht="31.5" customHeight="1" x14ac:dyDescent="0.25">
      <c r="A78" s="29">
        <v>30236</v>
      </c>
      <c r="B78" s="29" t="s">
        <v>422</v>
      </c>
      <c r="C78" s="8">
        <f>IFERROR(INDEX('حسابهای دریافتنی'!H:H,MATCH(Table2[[#This Row],[كد تفصيلي]],'حسابهای دریافتنی'!A:A,0)),0)</f>
        <v>-92771600</v>
      </c>
      <c r="D78" s="8">
        <f>IFERROR(INDEX('درجریان وصول'!F:F,MATCH(Table2[[#This Row],[كد تفصيلي]],'درجریان وصول'!A:A,0)),0)</f>
        <v>0</v>
      </c>
      <c r="E78" s="8">
        <f>IFERROR(INDEX('چکهای دریافتنی'!F:F,MATCH(Table2[[#This Row],[كد تفصيلي]],'چکهای دریافتنی'!A:A,0)),0)</f>
        <v>0</v>
      </c>
      <c r="F78" s="8">
        <f>Table2[[#This Row],[حسابهای دریافتنی]]+Table2[[#This Row],[چکهای در جریان وصول]]+Table2[[#This Row],[چکهای نزد صندوق]]</f>
        <v>-92771600</v>
      </c>
      <c r="G78" s="9">
        <f>IFERROR(INDEX('مانده سوفاله'!E:E,MATCH(Table2[[#This Row],[كد تفصيلي]],'مانده سوفاله'!A:A,0)),0)</f>
        <v>0</v>
      </c>
    </row>
    <row r="79" spans="1:7" ht="31.5" customHeight="1" x14ac:dyDescent="0.25">
      <c r="A79" s="29">
        <v>10142</v>
      </c>
      <c r="B79" s="29" t="s">
        <v>376</v>
      </c>
      <c r="C79" s="7">
        <f>IFERROR(INDEX('حسابهای دریافتنی'!H:H,MATCH(Table2[[#This Row],[كد تفصيلي]],'حسابهای دریافتنی'!A:A,0)),0)</f>
        <v>3502000</v>
      </c>
      <c r="D79" s="8">
        <f>IFERROR(INDEX('درجریان وصول'!F:F,MATCH(Table2[[#This Row],[كد تفصيلي]],'درجریان وصول'!A:A,0)),0)</f>
        <v>0</v>
      </c>
      <c r="E79" s="8">
        <f>IFERROR(INDEX('چکهای دریافتنی'!F:F,MATCH(Table2[[#This Row],[كد تفصيلي]],'چکهای دریافتنی'!A:A,0)),0)</f>
        <v>0</v>
      </c>
      <c r="F79" s="8">
        <f>Table2[[#This Row],[حسابهای دریافتنی]]+Table2[[#This Row],[چکهای در جریان وصول]]+Table2[[#This Row],[چکهای نزد صندوق]]</f>
        <v>3502000</v>
      </c>
      <c r="G79" s="9">
        <f>IFERROR(INDEX('مانده سوفاله'!E:E,MATCH(Table2[[#This Row],[كد تفصيلي]],'مانده سوفاله'!A:A,0)),0)</f>
        <v>0</v>
      </c>
    </row>
    <row r="80" spans="1:7" ht="31.5" customHeight="1" x14ac:dyDescent="0.25">
      <c r="A80" s="29">
        <v>10030</v>
      </c>
      <c r="B80" s="29" t="s">
        <v>35</v>
      </c>
      <c r="C80" s="7">
        <f>IFERROR(INDEX('حسابهای دریافتنی'!H:H,MATCH(Table2[[#This Row],[كد تفصيلي]],'حسابهای دریافتنی'!A:A,0)),0)</f>
        <v>3272000</v>
      </c>
      <c r="D80" s="8">
        <f>IFERROR(INDEX('درجریان وصول'!F:F,MATCH(Table2[[#This Row],[كد تفصيلي]],'درجریان وصول'!A:A,0)),0)</f>
        <v>0</v>
      </c>
      <c r="E80" s="8">
        <f>IFERROR(INDEX('چکهای دریافتنی'!F:F,MATCH(Table2[[#This Row],[كد تفصيلي]],'چکهای دریافتنی'!A:A,0)),0)</f>
        <v>0</v>
      </c>
      <c r="F80" s="8">
        <f>Table2[[#This Row],[حسابهای دریافتنی]]+Table2[[#This Row],[چکهای در جریان وصول]]+Table2[[#This Row],[چکهای نزد صندوق]]</f>
        <v>3272000</v>
      </c>
      <c r="G80" s="9">
        <f>IFERROR(INDEX('مانده سوفاله'!E:E,MATCH(Table2[[#This Row],[كد تفصيلي]],'مانده سوفاله'!A:A,0)),0)</f>
        <v>-222</v>
      </c>
    </row>
    <row r="81" spans="1:7" ht="31.5" customHeight="1" x14ac:dyDescent="0.25">
      <c r="A81" s="29">
        <v>30178</v>
      </c>
      <c r="B81" s="29" t="s">
        <v>320</v>
      </c>
      <c r="C81" s="8">
        <f>IFERROR(INDEX('حسابهای دریافتنی'!H:H,MATCH(Table2[[#This Row],[كد تفصيلي]],'حسابهای دریافتنی'!A:A,0)),0)</f>
        <v>3040000</v>
      </c>
      <c r="D81" s="8">
        <f>IFERROR(INDEX('درجریان وصول'!F:F,MATCH(Table2[[#This Row],[كد تفصيلي]],'درجریان وصول'!A:A,0)),0)</f>
        <v>0</v>
      </c>
      <c r="E81" s="8">
        <f>IFERROR(INDEX('چکهای دریافتنی'!F:F,MATCH(Table2[[#This Row],[كد تفصيلي]],'چکهای دریافتنی'!A:A,0)),0)</f>
        <v>0</v>
      </c>
      <c r="F81" s="8">
        <f>Table2[[#This Row],[حسابهای دریافتنی]]+Table2[[#This Row],[چکهای در جریان وصول]]+Table2[[#This Row],[چکهای نزد صندوق]]</f>
        <v>3040000</v>
      </c>
      <c r="G81" s="9">
        <f>IFERROR(INDEX('مانده سوفاله'!E:E,MATCH(Table2[[#This Row],[كد تفصيلي]],'مانده سوفاله'!A:A,0)),0)</f>
        <v>0</v>
      </c>
    </row>
    <row r="82" spans="1:7" ht="31.5" customHeight="1" x14ac:dyDescent="0.25">
      <c r="A82" s="29">
        <v>10106</v>
      </c>
      <c r="B82" s="29" t="s">
        <v>287</v>
      </c>
      <c r="C82" s="7">
        <f>IFERROR(INDEX('حسابهای دریافتنی'!H:H,MATCH(Table2[[#This Row],[كد تفصيلي]],'حسابهای دریافتنی'!A:A,0)),0)</f>
        <v>2866000</v>
      </c>
      <c r="D82" s="8">
        <f>IFERROR(INDEX('درجریان وصول'!F:F,MATCH(Table2[[#This Row],[كد تفصيلي]],'درجریان وصول'!A:A,0)),0)</f>
        <v>0</v>
      </c>
      <c r="E82" s="8">
        <f>IFERROR(INDEX('چکهای دریافتنی'!F:F,MATCH(Table2[[#This Row],[كد تفصيلي]],'چکهای دریافتنی'!A:A,0)),0)</f>
        <v>0</v>
      </c>
      <c r="F82" s="8">
        <f>Table2[[#This Row],[حسابهای دریافتنی]]+Table2[[#This Row],[چکهای در جریان وصول]]+Table2[[#This Row],[چکهای نزد صندوق]]</f>
        <v>2866000</v>
      </c>
      <c r="G82" s="9">
        <f>IFERROR(INDEX('مانده سوفاله'!E:E,MATCH(Table2[[#This Row],[كد تفصيلي]],'مانده سوفاله'!A:A,0)),0)</f>
        <v>0</v>
      </c>
    </row>
    <row r="83" spans="1:7" ht="31.5" customHeight="1" x14ac:dyDescent="0.25">
      <c r="A83" s="28">
        <v>30195</v>
      </c>
      <c r="B83" s="28" t="s">
        <v>359</v>
      </c>
      <c r="C83" s="8">
        <f>IFERROR(INDEX('حسابهای دریافتنی'!H:H,MATCH(Table2[[#This Row],[كد تفصيلي]],'حسابهای دریافتنی'!A:A,0)),0)</f>
        <v>927310000</v>
      </c>
      <c r="D83" s="8">
        <f>IFERROR(INDEX('درجریان وصول'!F:F,MATCH(Table2[[#This Row],[كد تفصيلي]],'درجریان وصول'!A:A,0)),0)</f>
        <v>0</v>
      </c>
      <c r="E83" s="8">
        <f>IFERROR(INDEX('چکهای دریافتنی'!F:F,MATCH(Table2[[#This Row],[كد تفصيلي]],'چکهای دریافتنی'!A:A,0)),0)</f>
        <v>0</v>
      </c>
      <c r="F83" s="8">
        <f>Table2[[#This Row],[حسابهای دریافتنی]]+Table2[[#This Row],[چکهای در جریان وصول]]+Table2[[#This Row],[چکهای نزد صندوق]]</f>
        <v>927310000</v>
      </c>
      <c r="G83" s="9">
        <f>IFERROR(INDEX('مانده سوفاله'!E:E,MATCH(Table2[[#This Row],[كد تفصيلي]],'مانده سوفاله'!A:A,0)),0)</f>
        <v>3148</v>
      </c>
    </row>
    <row r="84" spans="1:7" ht="31.5" customHeight="1" x14ac:dyDescent="0.25">
      <c r="A84" s="29">
        <v>30020</v>
      </c>
      <c r="B84" s="29" t="s">
        <v>67</v>
      </c>
      <c r="C84" s="7">
        <f>IFERROR(INDEX('حسابهای دریافتنی'!H:H,MATCH(Table2[[#This Row],[كد تفصيلي]],'حسابهای دریافتنی'!A:A,0)),0)</f>
        <v>2453500</v>
      </c>
      <c r="D84" s="8">
        <f>IFERROR(INDEX('درجریان وصول'!F:F,MATCH(Table2[[#This Row],[كد تفصيلي]],'درجریان وصول'!A:A,0)),0)</f>
        <v>0</v>
      </c>
      <c r="E84" s="8">
        <f>IFERROR(INDEX('چکهای دریافتنی'!F:F,MATCH(Table2[[#This Row],[كد تفصيلي]],'چکهای دریافتنی'!A:A,0)),0)</f>
        <v>0</v>
      </c>
      <c r="F84" s="8">
        <f>Table2[[#This Row],[حسابهای دریافتنی]]+Table2[[#This Row],[چکهای در جریان وصول]]+Table2[[#This Row],[چکهای نزد صندوق]]</f>
        <v>2453500</v>
      </c>
      <c r="G84" s="9">
        <f>IFERROR(INDEX('مانده سوفاله'!E:E,MATCH(Table2[[#This Row],[كد تفصيلي]],'مانده سوفاله'!A:A,0)),0)</f>
        <v>0</v>
      </c>
    </row>
    <row r="85" spans="1:7" ht="31.5" customHeight="1" x14ac:dyDescent="0.25">
      <c r="A85" s="29">
        <v>30232</v>
      </c>
      <c r="B85" s="29" t="s">
        <v>416</v>
      </c>
      <c r="C85" s="8">
        <f>IFERROR(INDEX('حسابهای دریافتنی'!H:H,MATCH(Table2[[#This Row],[كد تفصيلي]],'حسابهای دریافتنی'!A:A,0)),0)</f>
        <v>-400000000</v>
      </c>
      <c r="D85" s="8">
        <f>IFERROR(INDEX('درجریان وصول'!F:F,MATCH(Table2[[#This Row],[كد تفصيلي]],'درجریان وصول'!A:A,0)),0)</f>
        <v>0</v>
      </c>
      <c r="E85" s="8">
        <f>IFERROR(INDEX('چکهای دریافتنی'!F:F,MATCH(Table2[[#This Row],[كد تفصيلي]],'چکهای دریافتنی'!A:A,0)),0)</f>
        <v>0</v>
      </c>
      <c r="F85" s="8">
        <f>Table2[[#This Row],[حسابهای دریافتنی]]+Table2[[#This Row],[چکهای در جریان وصول]]+Table2[[#This Row],[چکهای نزد صندوق]]</f>
        <v>-400000000</v>
      </c>
      <c r="G85" s="9">
        <f>IFERROR(INDEX('مانده سوفاله'!E:E,MATCH(Table2[[#This Row],[كد تفصيلي]],'مانده سوفاله'!A:A,0)),0)</f>
        <v>0</v>
      </c>
    </row>
    <row r="86" spans="1:7" ht="31.5" customHeight="1" x14ac:dyDescent="0.25">
      <c r="A86" s="29">
        <v>10116</v>
      </c>
      <c r="B86" s="29" t="s">
        <v>308</v>
      </c>
      <c r="C86" s="19">
        <f>IFERROR(INDEX('حسابهای دریافتنی'!H:H,MATCH(Table2[[#This Row],[كد تفصيلي]],'حسابهای دریافتنی'!A:A,0)),0)</f>
        <v>-1367500</v>
      </c>
      <c r="D86" s="19">
        <f>IFERROR(INDEX('درجریان وصول'!F:F,MATCH(Table2[[#This Row],[كد تفصيلي]],'درجریان وصول'!A:A,0)),0)</f>
        <v>0</v>
      </c>
      <c r="E86" s="19">
        <f>IFERROR(INDEX('چکهای دریافتنی'!F:F,MATCH(Table2[[#This Row],[كد تفصيلي]],'چکهای دریافتنی'!A:A,0)),0)</f>
        <v>0</v>
      </c>
      <c r="F86" s="19">
        <f>Table2[[#This Row],[حسابهای دریافتنی]]+Table2[[#This Row],[چکهای در جریان وصول]]+Table2[[#This Row],[چکهای نزد صندوق]]</f>
        <v>-1367500</v>
      </c>
      <c r="G86" s="9">
        <f>IFERROR(INDEX('مانده سوفاله'!E:E,MATCH(Table2[[#This Row],[كد تفصيلي]],'مانده سوفاله'!A:A,0)),0)</f>
        <v>0</v>
      </c>
    </row>
    <row r="87" spans="1:7" ht="31.5" customHeight="1" x14ac:dyDescent="0.25">
      <c r="A87" s="29">
        <v>10004</v>
      </c>
      <c r="B87" s="29" t="s">
        <v>11</v>
      </c>
      <c r="C87" s="7">
        <f>IFERROR(INDEX('حسابهای دریافتنی'!H:H,MATCH(Table2[[#This Row],[كد تفصيلي]],'حسابهای دریافتنی'!A:A,0)),0)</f>
        <v>6173000</v>
      </c>
      <c r="D87" s="8">
        <f>IFERROR(INDEX('درجریان وصول'!F:F,MATCH(Table2[[#This Row],[كد تفصيلي]],'درجریان وصول'!A:A,0)),0)</f>
        <v>0</v>
      </c>
      <c r="E87" s="8">
        <f>IFERROR(INDEX('چکهای دریافتنی'!F:F,MATCH(Table2[[#This Row],[كد تفصيلي]],'چکهای دریافتنی'!A:A,0)),0)</f>
        <v>0</v>
      </c>
      <c r="F87" s="8">
        <f>Table2[[#This Row],[حسابهای دریافتنی]]+Table2[[#This Row],[چکهای در جریان وصول]]+Table2[[#This Row],[چکهای نزد صندوق]]</f>
        <v>6173000</v>
      </c>
      <c r="G87" s="9">
        <f>IFERROR(INDEX('مانده سوفاله'!E:E,MATCH(Table2[[#This Row],[كد تفصيلي]],'مانده سوفاله'!A:A,0)),0)</f>
        <v>-26</v>
      </c>
    </row>
    <row r="88" spans="1:7" customFormat="1" ht="31.5" customHeight="1" x14ac:dyDescent="0.35">
      <c r="A88" s="28">
        <v>10097</v>
      </c>
      <c r="B88" s="28" t="s">
        <v>261</v>
      </c>
      <c r="C88" s="7">
        <f>IFERROR(INDEX('حسابهای دریافتنی'!H:H,MATCH(Table2[[#This Row],[كد تفصيلي]],'حسابهای دریافتنی'!A:A,0)),0)</f>
        <v>1514500</v>
      </c>
      <c r="D88" s="8">
        <f>IFERROR(INDEX('درجریان وصول'!F:F,MATCH(Table2[[#This Row],[كد تفصيلي]],'درجریان وصول'!A:A,0)),0)</f>
        <v>0</v>
      </c>
      <c r="E88" s="8">
        <f>IFERROR(INDEX('چکهای دریافتنی'!F:F,MATCH(Table2[[#This Row],[كد تفصيلي]],'چکهای دریافتنی'!A:A,0)),0)</f>
        <v>0</v>
      </c>
      <c r="F88" s="8">
        <f>Table2[[#This Row],[حسابهای دریافتنی]]+Table2[[#This Row],[چکهای در جریان وصول]]+Table2[[#This Row],[چکهای نزد صندوق]]</f>
        <v>1514500</v>
      </c>
      <c r="G88" s="9">
        <f>IFERROR(INDEX('مانده سوفاله'!E:E,MATCH(Table2[[#This Row],[كد تفصيلي]],'مانده سوفاله'!A:A,0)),0)</f>
        <v>0</v>
      </c>
    </row>
    <row r="89" spans="1:7" customFormat="1" ht="31.5" customHeight="1" x14ac:dyDescent="0.35">
      <c r="A89" s="28">
        <v>10141</v>
      </c>
      <c r="B89" s="28" t="s">
        <v>374</v>
      </c>
      <c r="C89" s="7">
        <f>IFERROR(INDEX('حسابهای دریافتنی'!H:H,MATCH(Table2[[#This Row],[كد تفصيلي]],'حسابهای دریافتنی'!A:A,0)),0)</f>
        <v>0</v>
      </c>
      <c r="D89" s="8">
        <f>IFERROR(INDEX('درجریان وصول'!F:F,MATCH(Table2[[#This Row],[كد تفصيلي]],'درجریان وصول'!A:A,0)),0)</f>
        <v>0</v>
      </c>
      <c r="E89" s="8">
        <f>IFERROR(INDEX('چکهای دریافتنی'!F:F,MATCH(Table2[[#This Row],[كد تفصيلي]],'چکهای دریافتنی'!A:A,0)),0)</f>
        <v>0</v>
      </c>
      <c r="F89" s="8">
        <f>Table2[[#This Row],[حسابهای دریافتنی]]+Table2[[#This Row],[چکهای در جریان وصول]]+Table2[[#This Row],[چکهای نزد صندوق]]</f>
        <v>0</v>
      </c>
      <c r="G89" s="9">
        <f>IFERROR(INDEX('مانده سوفاله'!E:E,MATCH(Table2[[#This Row],[كد تفصيلي]],'مانده سوفاله'!A:A,0)),0)</f>
        <v>0</v>
      </c>
    </row>
    <row r="90" spans="1:7" customFormat="1" ht="31.5" customHeight="1" x14ac:dyDescent="0.35">
      <c r="A90" s="29">
        <v>30084</v>
      </c>
      <c r="B90" s="29" t="s">
        <v>126</v>
      </c>
      <c r="C90" s="8">
        <f>IFERROR(INDEX('حسابهای دریافتنی'!H:H,MATCH(Table2[[#This Row],[كد تفصيلي]],'حسابهای دریافتنی'!A:A,0)),0)</f>
        <v>1220000</v>
      </c>
      <c r="D90" s="8">
        <f>IFERROR(INDEX('درجریان وصول'!F:F,MATCH(Table2[[#This Row],[كد تفصيلي]],'درجریان وصول'!A:A,0)),0)</f>
        <v>0</v>
      </c>
      <c r="E90" s="8">
        <f>IFERROR(INDEX('چکهای دریافتنی'!F:F,MATCH(Table2[[#This Row],[كد تفصيلي]],'چکهای دریافتنی'!A:A,0)),0)</f>
        <v>0</v>
      </c>
      <c r="F90" s="8">
        <f>Table2[[#This Row],[حسابهای دریافتنی]]+Table2[[#This Row],[چکهای در جریان وصول]]+Table2[[#This Row],[چکهای نزد صندوق]]</f>
        <v>1220000</v>
      </c>
      <c r="G90" s="9">
        <f>IFERROR(INDEX('مانده سوفاله'!E:E,MATCH(Table2[[#This Row],[كد تفصيلي]],'مانده سوفاله'!A:A,0)),0)</f>
        <v>0</v>
      </c>
    </row>
    <row r="91" spans="1:7" ht="31.5" customHeight="1" x14ac:dyDescent="0.25">
      <c r="A91" s="28">
        <v>30199</v>
      </c>
      <c r="B91" s="28" t="s">
        <v>382</v>
      </c>
      <c r="C91" s="8">
        <f>IFERROR(INDEX('حسابهای دریافتنی'!H:H,MATCH(Table2[[#This Row],[كد تفصيلي]],'حسابهای دریافتنی'!A:A,0)),0)</f>
        <v>1000000</v>
      </c>
      <c r="D91" s="8">
        <f>IFERROR(INDEX('درجریان وصول'!F:F,MATCH(Table2[[#This Row],[كد تفصيلي]],'درجریان وصول'!A:A,0)),0)</f>
        <v>0</v>
      </c>
      <c r="E91" s="8">
        <f>IFERROR(INDEX('چکهای دریافتنی'!F:F,MATCH(Table2[[#This Row],[كد تفصيلي]],'چکهای دریافتنی'!A:A,0)),0)</f>
        <v>0</v>
      </c>
      <c r="F91" s="8">
        <f>Table2[[#This Row],[حسابهای دریافتنی]]+Table2[[#This Row],[چکهای در جریان وصول]]+Table2[[#This Row],[چکهای نزد صندوق]]</f>
        <v>1000000</v>
      </c>
      <c r="G91" s="9">
        <f>IFERROR(INDEX('مانده سوفاله'!E:E,MATCH(Table2[[#This Row],[كد تفصيلي]],'مانده سوفاله'!A:A,0)),0)</f>
        <v>0</v>
      </c>
    </row>
    <row r="92" spans="1:7" ht="31.5" customHeight="1" x14ac:dyDescent="0.25">
      <c r="A92" s="29">
        <v>10092</v>
      </c>
      <c r="B92" s="29" t="s">
        <v>253</v>
      </c>
      <c r="C92" s="7">
        <f>IFERROR(INDEX('حسابهای دریافتنی'!H:H,MATCH(Table2[[#This Row],[كد تفصيلي]],'حسابهای دریافتنی'!A:A,0)),0)</f>
        <v>-4773000</v>
      </c>
      <c r="D92" s="8">
        <f>IFERROR(INDEX('درجریان وصول'!F:F,MATCH(Table2[[#This Row],[كد تفصيلي]],'درجریان وصول'!A:A,0)),0)</f>
        <v>0</v>
      </c>
      <c r="E92" s="8">
        <f>IFERROR(INDEX('چکهای دریافتنی'!F:F,MATCH(Table2[[#This Row],[كد تفصيلي]],'چکهای دریافتنی'!A:A,0)),0)</f>
        <v>670000000</v>
      </c>
      <c r="F92" s="8">
        <f>Table2[[#This Row],[حسابهای دریافتنی]]+Table2[[#This Row],[چکهای در جریان وصول]]+Table2[[#This Row],[چکهای نزد صندوق]]</f>
        <v>665227000</v>
      </c>
      <c r="G92" s="9">
        <f>IFERROR(INDEX('مانده سوفاله'!E:E,MATCH(Table2[[#This Row],[كد تفصيلي]],'مانده سوفاله'!A:A,0)),0)</f>
        <v>-309</v>
      </c>
    </row>
    <row r="93" spans="1:7" ht="31.5" customHeight="1" x14ac:dyDescent="0.25">
      <c r="A93" s="28">
        <v>79055</v>
      </c>
      <c r="B93" s="28" t="s">
        <v>286</v>
      </c>
      <c r="C93" s="8">
        <f>IFERROR(INDEX('حسابهای دریافتنی'!H:H,MATCH(Table2[[#This Row],[كد تفصيلي]],'حسابهای دریافتنی'!A:A,0)),0)</f>
        <v>896500</v>
      </c>
      <c r="D93" s="8">
        <f>IFERROR(INDEX('درجریان وصول'!F:F,MATCH(Table2[[#This Row],[كد تفصيلي]],'درجریان وصول'!A:A,0)),0)</f>
        <v>0</v>
      </c>
      <c r="E93" s="8">
        <f>IFERROR(INDEX('چکهای دریافتنی'!F:F,MATCH(Table2[[#This Row],[كد تفصيلي]],'چکهای دریافتنی'!A:A,0)),0)</f>
        <v>0</v>
      </c>
      <c r="F93" s="8">
        <f>Table2[[#This Row],[حسابهای دریافتنی]]+Table2[[#This Row],[چکهای در جریان وصول]]+Table2[[#This Row],[چکهای نزد صندوق]]</f>
        <v>896500</v>
      </c>
      <c r="G93" s="9">
        <f>IFERROR(INDEX('مانده سوفاله'!E:E,MATCH(Table2[[#This Row],[كد تفصيلي]],'مانده سوفاله'!A:A,0)),0)</f>
        <v>0</v>
      </c>
    </row>
    <row r="94" spans="1:7" ht="31.5" customHeight="1" x14ac:dyDescent="0.25">
      <c r="A94" s="28">
        <v>30129</v>
      </c>
      <c r="B94" s="28" t="s">
        <v>173</v>
      </c>
      <c r="C94" s="8">
        <f>IFERROR(INDEX('حسابهای دریافتنی'!H:H,MATCH(Table2[[#This Row],[كد تفصيلي]],'حسابهای دریافتنی'!A:A,0)),0)</f>
        <v>783000</v>
      </c>
      <c r="D94" s="8">
        <f>IFERROR(INDEX('درجریان وصول'!F:F,MATCH(Table2[[#This Row],[كد تفصيلي]],'درجریان وصول'!A:A,0)),0)</f>
        <v>0</v>
      </c>
      <c r="E94" s="8">
        <f>IFERROR(INDEX('چکهای دریافتنی'!F:F,MATCH(Table2[[#This Row],[كد تفصيلي]],'چکهای دریافتنی'!A:A,0)),0)</f>
        <v>0</v>
      </c>
      <c r="F94" s="8">
        <f>Table2[[#This Row],[حسابهای دریافتنی]]+Table2[[#This Row],[چکهای در جریان وصول]]+Table2[[#This Row],[چکهای نزد صندوق]]</f>
        <v>783000</v>
      </c>
      <c r="G94" s="9">
        <f>IFERROR(INDEX('مانده سوفاله'!E:E,MATCH(Table2[[#This Row],[كد تفصيلي]],'مانده سوفاله'!A:A,0)),0)</f>
        <v>0</v>
      </c>
    </row>
    <row r="95" spans="1:7" ht="31.5" customHeight="1" x14ac:dyDescent="0.25">
      <c r="A95" s="29">
        <v>30228</v>
      </c>
      <c r="B95" s="29" t="s">
        <v>411</v>
      </c>
      <c r="C95" s="8">
        <f>IFERROR(INDEX('حسابهای دریافتنی'!H:H,MATCH(Table2[[#This Row],[كد تفصيلي]],'حسابهای دریافتنی'!A:A,0)),0)</f>
        <v>-15312735</v>
      </c>
      <c r="D95" s="8">
        <f>IFERROR(INDEX('درجریان وصول'!F:F,MATCH(Table2[[#This Row],[كد تفصيلي]],'درجریان وصول'!A:A,0)),0)</f>
        <v>0</v>
      </c>
      <c r="E95" s="8">
        <f>IFERROR(INDEX('چکهای دریافتنی'!F:F,MATCH(Table2[[#This Row],[كد تفصيلي]],'چکهای دریافتنی'!A:A,0)),0)</f>
        <v>0</v>
      </c>
      <c r="F95" s="8">
        <f>Table2[[#This Row],[حسابهای دریافتنی]]+Table2[[#This Row],[چکهای در جریان وصول]]+Table2[[#This Row],[چکهای نزد صندوق]]</f>
        <v>-15312735</v>
      </c>
      <c r="G95" s="9">
        <f>IFERROR(INDEX('مانده سوفاله'!E:E,MATCH(Table2[[#This Row],[كد تفصيلي]],'مانده سوفاله'!A:A,0)),0)</f>
        <v>0</v>
      </c>
    </row>
    <row r="96" spans="1:7" ht="31.5" customHeight="1" x14ac:dyDescent="0.25">
      <c r="A96" s="28">
        <v>30109</v>
      </c>
      <c r="B96" s="28" t="s">
        <v>161</v>
      </c>
      <c r="C96" s="8">
        <f>IFERROR(INDEX('حسابهای دریافتنی'!H:H,MATCH(Table2[[#This Row],[كد تفصيلي]],'حسابهای دریافتنی'!A:A,0)),0)</f>
        <v>607300</v>
      </c>
      <c r="D96" s="8">
        <f>IFERROR(INDEX('درجریان وصول'!F:F,MATCH(Table2[[#This Row],[كد تفصيلي]],'درجریان وصول'!A:A,0)),0)</f>
        <v>0</v>
      </c>
      <c r="E96" s="8">
        <f>IFERROR(INDEX('چکهای دریافتنی'!F:F,MATCH(Table2[[#This Row],[كد تفصيلي]],'چکهای دریافتنی'!A:A,0)),0)</f>
        <v>0</v>
      </c>
      <c r="F96" s="8">
        <f>Table2[[#This Row],[حسابهای دریافتنی]]+Table2[[#This Row],[چکهای در جریان وصول]]+Table2[[#This Row],[چکهای نزد صندوق]]</f>
        <v>607300</v>
      </c>
      <c r="G96" s="9">
        <f>IFERROR(INDEX('مانده سوفاله'!E:E,MATCH(Table2[[#This Row],[كد تفصيلي]],'مانده سوفاله'!A:A,0)),0)</f>
        <v>0</v>
      </c>
    </row>
    <row r="97" spans="1:7" ht="31.5" customHeight="1" x14ac:dyDescent="0.25">
      <c r="A97" s="28">
        <v>10101</v>
      </c>
      <c r="B97" s="28" t="s">
        <v>390</v>
      </c>
      <c r="C97" s="7">
        <f>IFERROR(INDEX('حسابهای دریافتنی'!H:H,MATCH(Table2[[#This Row],[كد تفصيلي]],'حسابهای دریافتنی'!A:A,0)),0)</f>
        <v>0</v>
      </c>
      <c r="D97" s="8">
        <f>IFERROR(INDEX('درجریان وصول'!F:F,MATCH(Table2[[#This Row],[كد تفصيلي]],'درجریان وصول'!A:A,0)),0)</f>
        <v>0</v>
      </c>
      <c r="E97" s="8">
        <f>IFERROR(INDEX('چکهای دریافتنی'!F:F,MATCH(Table2[[#This Row],[كد تفصيلي]],'چکهای دریافتنی'!A:A,0)),0)</f>
        <v>0</v>
      </c>
      <c r="F97" s="8">
        <f>Table2[[#This Row],[حسابهای دریافتنی]]+Table2[[#This Row],[چکهای در جریان وصول]]+Table2[[#This Row],[چکهای نزد صندوق]]</f>
        <v>0</v>
      </c>
      <c r="G97" s="9">
        <f>IFERROR(INDEX('مانده سوفاله'!E:E,MATCH(Table2[[#This Row],[كد تفصيلي]],'مانده سوفاله'!A:A,0)),0)</f>
        <v>0</v>
      </c>
    </row>
    <row r="98" spans="1:7" ht="31.5" customHeight="1" x14ac:dyDescent="0.25">
      <c r="A98" s="29">
        <v>30160</v>
      </c>
      <c r="B98" s="29" t="s">
        <v>285</v>
      </c>
      <c r="C98" s="8">
        <f>IFERROR(INDEX('حسابهای دریافتنی'!H:H,MATCH(Table2[[#This Row],[كد تفصيلي]],'حسابهای دریافتنی'!A:A,0)),0)</f>
        <v>455323500</v>
      </c>
      <c r="D98" s="8">
        <f>IFERROR(INDEX('درجریان وصول'!F:F,MATCH(Table2[[#This Row],[كد تفصيلي]],'درجریان وصول'!A:A,0)),0)</f>
        <v>0</v>
      </c>
      <c r="E98" s="8">
        <f>IFERROR(INDEX('چکهای دریافتنی'!F:F,MATCH(Table2[[#This Row],[كد تفصيلي]],'چکهای دریافتنی'!A:A,0)),0)</f>
        <v>0</v>
      </c>
      <c r="F98" s="8">
        <f>Table2[[#This Row],[حسابهای دریافتنی]]+Table2[[#This Row],[چکهای در جریان وصول]]+Table2[[#This Row],[چکهای نزد صندوق]]</f>
        <v>455323500</v>
      </c>
      <c r="G98" s="9">
        <f>IFERROR(INDEX('مانده سوفاله'!E:E,MATCH(Table2[[#This Row],[كد تفصيلي]],'مانده سوفاله'!A:A,0)),0)</f>
        <v>-58</v>
      </c>
    </row>
    <row r="99" spans="1:7" ht="31.5" customHeight="1" x14ac:dyDescent="0.25">
      <c r="A99" s="29">
        <v>30010</v>
      </c>
      <c r="B99" s="29" t="s">
        <v>58</v>
      </c>
      <c r="C99" s="7">
        <f>IFERROR(INDEX('حسابهای دریافتنی'!H:H,MATCH(Table2[[#This Row],[كد تفصيلي]],'حسابهای دریافتنی'!A:A,0)),0)</f>
        <v>-498379996</v>
      </c>
      <c r="D99" s="8">
        <f>IFERROR(INDEX('درجریان وصول'!F:F,MATCH(Table2[[#This Row],[كد تفصيلي]],'درجریان وصول'!A:A,0)),0)</f>
        <v>0</v>
      </c>
      <c r="E99" s="8">
        <f>IFERROR(INDEX('چکهای دریافتنی'!F:F,MATCH(Table2[[#This Row],[كد تفصيلي]],'چکهای دریافتنی'!A:A,0)),0)</f>
        <v>0</v>
      </c>
      <c r="F99" s="8">
        <f>Table2[[#This Row],[حسابهای دریافتنی]]+Table2[[#This Row],[چکهای در جریان وصول]]+Table2[[#This Row],[چکهای نزد صندوق]]</f>
        <v>-498379996</v>
      </c>
      <c r="G99" s="9">
        <f>IFERROR(INDEX('مانده سوفاله'!E:E,MATCH(Table2[[#This Row],[كد تفصيلي]],'مانده سوفاله'!A:A,0)),0)</f>
        <v>8</v>
      </c>
    </row>
    <row r="100" spans="1:7" ht="31.5" customHeight="1" x14ac:dyDescent="0.25">
      <c r="A100" s="28">
        <v>30027</v>
      </c>
      <c r="B100" s="28" t="s">
        <v>74</v>
      </c>
      <c r="C100" s="7">
        <f>IFERROR(INDEX('حسابهای دریافتنی'!H:H,MATCH(Table2[[#This Row],[كد تفصيلي]],'حسابهای دریافتنی'!A:A,0)),0)</f>
        <v>-637875</v>
      </c>
      <c r="D100" s="8">
        <f>IFERROR(INDEX('درجریان وصول'!F:F,MATCH(Table2[[#This Row],[كد تفصيلي]],'درجریان وصول'!A:A,0)),0)</f>
        <v>0</v>
      </c>
      <c r="E100" s="8">
        <f>IFERROR(INDEX('چکهای دریافتنی'!F:F,MATCH(Table2[[#This Row],[كد تفصيلي]],'چکهای دریافتنی'!A:A,0)),0)</f>
        <v>0</v>
      </c>
      <c r="F100" s="8">
        <f>Table2[[#This Row],[حسابهای دریافتنی]]+Table2[[#This Row],[چکهای در جریان وصول]]+Table2[[#This Row],[چکهای نزد صندوق]]</f>
        <v>-637875</v>
      </c>
      <c r="G100" s="9">
        <f>IFERROR(INDEX('مانده سوفاله'!E:E,MATCH(Table2[[#This Row],[كد تفصيلي]],'مانده سوفاله'!A:A,0)),0)</f>
        <v>-181</v>
      </c>
    </row>
    <row r="101" spans="1:7" ht="31.5" customHeight="1" x14ac:dyDescent="0.25">
      <c r="A101" s="28">
        <v>30135</v>
      </c>
      <c r="B101" s="28" t="s">
        <v>174</v>
      </c>
      <c r="C101" s="8">
        <f>IFERROR(INDEX('حسابهای دریافتنی'!H:H,MATCH(Table2[[#This Row],[كد تفصيلي]],'حسابهای دریافتنی'!A:A,0)),0)</f>
        <v>195000</v>
      </c>
      <c r="D101" s="8">
        <f>IFERROR(INDEX('درجریان وصول'!F:F,MATCH(Table2[[#This Row],[كد تفصيلي]],'درجریان وصول'!A:A,0)),0)</f>
        <v>0</v>
      </c>
      <c r="E101" s="8">
        <f>IFERROR(INDEX('چکهای دریافتنی'!F:F,MATCH(Table2[[#This Row],[كد تفصيلي]],'چکهای دریافتنی'!A:A,0)),0)</f>
        <v>0</v>
      </c>
      <c r="F101" s="8">
        <f>Table2[[#This Row],[حسابهای دریافتنی]]+Table2[[#This Row],[چکهای در جریان وصول]]+Table2[[#This Row],[چکهای نزد صندوق]]</f>
        <v>195000</v>
      </c>
      <c r="G101" s="9">
        <f>IFERROR(INDEX('مانده سوفاله'!E:E,MATCH(Table2[[#This Row],[كد تفصيلي]],'مانده سوفاله'!A:A,0)),0)</f>
        <v>-5</v>
      </c>
    </row>
    <row r="102" spans="1:7" ht="31.5" customHeight="1" x14ac:dyDescent="0.25">
      <c r="A102" s="29">
        <v>30164</v>
      </c>
      <c r="B102" s="29" t="s">
        <v>293</v>
      </c>
      <c r="C102" s="8">
        <f>IFERROR(INDEX('حسابهای دریافتنی'!H:H,MATCH(Table2[[#This Row],[كد تفصيلي]],'حسابهای دریافتنی'!A:A,0)),0)</f>
        <v>-6000000</v>
      </c>
      <c r="D102" s="8">
        <f>IFERROR(INDEX('درجریان وصول'!F:F,MATCH(Table2[[#This Row],[كد تفصيلي]],'درجریان وصول'!A:A,0)),0)</f>
        <v>0</v>
      </c>
      <c r="E102" s="8">
        <f>IFERROR(INDEX('چکهای دریافتنی'!F:F,MATCH(Table2[[#This Row],[كد تفصيلي]],'چکهای دریافتنی'!A:A,0)),0)</f>
        <v>0</v>
      </c>
      <c r="F102" s="8">
        <f>Table2[[#This Row],[حسابهای دریافتنی]]+Table2[[#This Row],[چکهای در جریان وصول]]+Table2[[#This Row],[چکهای نزد صندوق]]</f>
        <v>-6000000</v>
      </c>
      <c r="G102" s="9">
        <f>IFERROR(INDEX('مانده سوفاله'!E:E,MATCH(Table2[[#This Row],[كد تفصيلي]],'مانده سوفاله'!A:A,0)),0)</f>
        <v>182</v>
      </c>
    </row>
    <row r="103" spans="1:7" ht="31.5" customHeight="1" x14ac:dyDescent="0.25">
      <c r="A103" s="28">
        <v>10053</v>
      </c>
      <c r="B103" s="28" t="s">
        <v>188</v>
      </c>
      <c r="C103" s="7">
        <f>IFERROR(INDEX('حسابهای دریافتنی'!H:H,MATCH(Table2[[#This Row],[كد تفصيلي]],'حسابهای دریافتنی'!A:A,0)),0)</f>
        <v>-98646000</v>
      </c>
      <c r="D103" s="8">
        <f>IFERROR(INDEX('درجریان وصول'!F:F,MATCH(Table2[[#This Row],[كد تفصيلي]],'درجریان وصول'!A:A,0)),0)</f>
        <v>0</v>
      </c>
      <c r="E103" s="8">
        <f>IFERROR(INDEX('چکهای دریافتنی'!F:F,MATCH(Table2[[#This Row],[كد تفصيلي]],'چکهای دریافتنی'!A:A,0)),0)</f>
        <v>0</v>
      </c>
      <c r="F103" s="8">
        <f>Table2[[#This Row],[حسابهای دریافتنی]]+Table2[[#This Row],[چکهای در جریان وصول]]+Table2[[#This Row],[چکهای نزد صندوق]]</f>
        <v>-98646000</v>
      </c>
      <c r="G103" s="9">
        <f>IFERROR(INDEX('مانده سوفاله'!E:E,MATCH(Table2[[#This Row],[كد تفصيلي]],'مانده سوفاله'!A:A,0)),0)</f>
        <v>0</v>
      </c>
    </row>
    <row r="104" spans="1:7" ht="31.5" customHeight="1" x14ac:dyDescent="0.25">
      <c r="A104" s="29">
        <v>10146</v>
      </c>
      <c r="B104" s="29" t="s">
        <v>383</v>
      </c>
      <c r="C104" s="7">
        <f>IFERROR(INDEX('حسابهای دریافتنی'!H:H,MATCH(Table2[[#This Row],[كد تفصيلي]],'حسابهای دریافتنی'!A:A,0)),0)</f>
        <v>805520000</v>
      </c>
      <c r="D104" s="8">
        <f>IFERROR(INDEX('درجریان وصول'!F:F,MATCH(Table2[[#This Row],[كد تفصيلي]],'درجریان وصول'!A:A,0)),0)</f>
        <v>0</v>
      </c>
      <c r="E104" s="8">
        <f>IFERROR(INDEX('چکهای دریافتنی'!F:F,MATCH(Table2[[#This Row],[كد تفصيلي]],'چکهای دریافتنی'!A:A,0)),0)</f>
        <v>0</v>
      </c>
      <c r="F104" s="8">
        <f>Table2[[#This Row],[حسابهای دریافتنی]]+Table2[[#This Row],[چکهای در جریان وصول]]+Table2[[#This Row],[چکهای نزد صندوق]]</f>
        <v>805520000</v>
      </c>
      <c r="G104" s="9">
        <f>IFERROR(INDEX('مانده سوفاله'!E:E,MATCH(Table2[[#This Row],[كد تفصيلي]],'مانده سوفاله'!A:A,0)),0)</f>
        <v>470</v>
      </c>
    </row>
    <row r="105" spans="1:7" ht="31.5" customHeight="1" x14ac:dyDescent="0.25">
      <c r="A105" s="28">
        <v>30064</v>
      </c>
      <c r="B105" s="28" t="s">
        <v>107</v>
      </c>
      <c r="C105" s="8">
        <f>IFERROR(INDEX('حسابهای دریافتنی'!H:H,MATCH(Table2[[#This Row],[كد تفصيلي]],'حسابهای دریافتنی'!A:A,0)),0)</f>
        <v>1500</v>
      </c>
      <c r="D105" s="8">
        <f>IFERROR(INDEX('درجریان وصول'!F:F,MATCH(Table2[[#This Row],[كد تفصيلي]],'درجریان وصول'!A:A,0)),0)</f>
        <v>0</v>
      </c>
      <c r="E105" s="8">
        <f>IFERROR(INDEX('چکهای دریافتنی'!F:F,MATCH(Table2[[#This Row],[كد تفصيلي]],'چکهای دریافتنی'!A:A,0)),0)</f>
        <v>0</v>
      </c>
      <c r="F105" s="8">
        <f>Table2[[#This Row],[حسابهای دریافتنی]]+Table2[[#This Row],[چکهای در جریان وصول]]+Table2[[#This Row],[چکهای نزد صندوق]]</f>
        <v>1500</v>
      </c>
      <c r="G105" s="9">
        <f>IFERROR(INDEX('مانده سوفاله'!E:E,MATCH(Table2[[#This Row],[كد تفصيلي]],'مانده سوفاله'!A:A,0)),0)</f>
        <v>90</v>
      </c>
    </row>
    <row r="106" spans="1:7" ht="31.5" customHeight="1" x14ac:dyDescent="0.25">
      <c r="A106" s="29">
        <v>10036</v>
      </c>
      <c r="B106" s="29" t="s">
        <v>41</v>
      </c>
      <c r="C106" s="7">
        <f>IFERROR(INDEX('حسابهای دریافتنی'!H:H,MATCH(Table2[[#This Row],[كد تفصيلي]],'حسابهای دریافتنی'!A:A,0)),0)</f>
        <v>0</v>
      </c>
      <c r="D106" s="8">
        <f>IFERROR(INDEX('درجریان وصول'!F:F,MATCH(Table2[[#This Row],[كد تفصيلي]],'درجریان وصول'!A:A,0)),0)</f>
        <v>0</v>
      </c>
      <c r="E106" s="8">
        <f>IFERROR(INDEX('چکهای دریافتنی'!F:F,MATCH(Table2[[#This Row],[كد تفصيلي]],'چکهای دریافتنی'!A:A,0)),0)</f>
        <v>0</v>
      </c>
      <c r="F106" s="8">
        <f>Table2[[#This Row],[حسابهای دریافتنی]]+Table2[[#This Row],[چکهای در جریان وصول]]+Table2[[#This Row],[چکهای نزد صندوق]]</f>
        <v>0</v>
      </c>
      <c r="G106" s="9">
        <f>IFERROR(INDEX('مانده سوفاله'!E:E,MATCH(Table2[[#This Row],[كد تفصيلي]],'مانده سوفاله'!A:A,0)),0)</f>
        <v>0</v>
      </c>
    </row>
    <row r="107" spans="1:7" ht="31.5" customHeight="1" x14ac:dyDescent="0.25">
      <c r="A107" s="28">
        <v>30233</v>
      </c>
      <c r="B107" s="28" t="s">
        <v>417</v>
      </c>
      <c r="C107" s="8">
        <f>IFERROR(INDEX('حسابهای دریافتنی'!H:H,MATCH(Table2[[#This Row],[كد تفصيلي]],'حسابهای دریافتنی'!A:A,0)),0)</f>
        <v>14824</v>
      </c>
      <c r="D107" s="8">
        <f>IFERROR(INDEX('درجریان وصول'!F:F,MATCH(Table2[[#This Row],[كد تفصيلي]],'درجریان وصول'!A:A,0)),0)</f>
        <v>0</v>
      </c>
      <c r="E107" s="8">
        <f>IFERROR(INDEX('چکهای دریافتنی'!F:F,MATCH(Table2[[#This Row],[كد تفصيلي]],'چکهای دریافتنی'!A:A,0)),0)</f>
        <v>0</v>
      </c>
      <c r="F107" s="8">
        <f>Table2[[#This Row],[حسابهای دریافتنی]]+Table2[[#This Row],[چکهای در جریان وصول]]+Table2[[#This Row],[چکهای نزد صندوق]]</f>
        <v>14824</v>
      </c>
      <c r="G107" s="9">
        <f>IFERROR(INDEX('مانده سوفاله'!E:E,MATCH(Table2[[#This Row],[كد تفصيلي]],'مانده سوفاله'!A:A,0)),0)</f>
        <v>0</v>
      </c>
    </row>
    <row r="108" spans="1:7" ht="31.5" customHeight="1" x14ac:dyDescent="0.25">
      <c r="A108" s="29">
        <v>30176</v>
      </c>
      <c r="B108" s="29" t="s">
        <v>317</v>
      </c>
      <c r="C108" s="8">
        <f>IFERROR(INDEX('حسابهای دریافتنی'!H:H,MATCH(Table2[[#This Row],[كد تفصيلي]],'حسابهای دریافتنی'!A:A,0)),0)</f>
        <v>-59950</v>
      </c>
      <c r="D108" s="8">
        <f>IFERROR(INDEX('درجریان وصول'!F:F,MATCH(Table2[[#This Row],[كد تفصيلي]],'درجریان وصول'!A:A,0)),0)</f>
        <v>0</v>
      </c>
      <c r="E108" s="8">
        <f>IFERROR(INDEX('چکهای دریافتنی'!F:F,MATCH(Table2[[#This Row],[كد تفصيلي]],'چکهای دریافتنی'!A:A,0)),0)</f>
        <v>0</v>
      </c>
      <c r="F108" s="8">
        <f>Table2[[#This Row],[حسابهای دریافتنی]]+Table2[[#This Row],[چکهای در جریان وصول]]+Table2[[#This Row],[چکهای نزد صندوق]]</f>
        <v>-59950</v>
      </c>
      <c r="G108" s="9">
        <f>IFERROR(INDEX('مانده سوفاله'!E:E,MATCH(Table2[[#This Row],[كد تفصيلي]],'مانده سوفاله'!A:A,0)),0)</f>
        <v>0</v>
      </c>
    </row>
    <row r="109" spans="1:7" ht="31.5" customHeight="1" x14ac:dyDescent="0.25">
      <c r="A109" s="28">
        <v>10001</v>
      </c>
      <c r="B109" s="28" t="s">
        <v>8</v>
      </c>
      <c r="C109" s="7">
        <f>IFERROR(INDEX('حسابهای دریافتنی'!H:H,MATCH(Table2[[#This Row],[كد تفصيلي]],'حسابهای دریافتنی'!A:A,0)),0)</f>
        <v>0</v>
      </c>
      <c r="D109" s="8">
        <f>IFERROR(INDEX('درجریان وصول'!F:F,MATCH(Table2[[#This Row],[كد تفصيلي]],'درجریان وصول'!A:A,0)),0)</f>
        <v>0</v>
      </c>
      <c r="E109" s="8">
        <f>IFERROR(INDEX('چکهای دریافتنی'!F:F,MATCH(Table2[[#This Row],[كد تفصيلي]],'چکهای دریافتنی'!A:A,0)),0)</f>
        <v>0</v>
      </c>
      <c r="F109" s="8">
        <f>Table2[[#This Row],[حسابهای دریافتنی]]+Table2[[#This Row],[چکهای در جریان وصول]]+Table2[[#This Row],[چکهای نزد صندوق]]</f>
        <v>0</v>
      </c>
      <c r="G109" s="9">
        <f>IFERROR(INDEX('مانده سوفاله'!E:E,MATCH(Table2[[#This Row],[كد تفصيلي]],'مانده سوفاله'!A:A,0)),0)</f>
        <v>0</v>
      </c>
    </row>
    <row r="110" spans="1:7" customFormat="1" ht="31.5" customHeight="1" x14ac:dyDescent="0.35">
      <c r="A110" s="28">
        <v>10005</v>
      </c>
      <c r="B110" s="28" t="s">
        <v>12</v>
      </c>
      <c r="C110" s="7">
        <f>IFERROR(INDEX('حسابهای دریافتنی'!H:H,MATCH(Table2[[#This Row],[كد تفصيلي]],'حسابهای دریافتنی'!A:A,0)),0)</f>
        <v>0</v>
      </c>
      <c r="D110" s="8">
        <f>IFERROR(INDEX('درجریان وصول'!F:F,MATCH(Table2[[#This Row],[كد تفصيلي]],'درجریان وصول'!A:A,0)),0)</f>
        <v>0</v>
      </c>
      <c r="E110" s="8">
        <f>IFERROR(INDEX('چکهای دریافتنی'!F:F,MATCH(Table2[[#This Row],[كد تفصيلي]],'چکهای دریافتنی'!A:A,0)),0)</f>
        <v>0</v>
      </c>
      <c r="F110" s="8">
        <f>Table2[[#This Row],[حسابهای دریافتنی]]+Table2[[#This Row],[چکهای در جریان وصول]]+Table2[[#This Row],[چکهای نزد صندوق]]</f>
        <v>0</v>
      </c>
      <c r="G110" s="9">
        <f>IFERROR(INDEX('مانده سوفاله'!E:E,MATCH(Table2[[#This Row],[كد تفصيلي]],'مانده سوفاله'!A:A,0)),0)</f>
        <v>0</v>
      </c>
    </row>
    <row r="111" spans="1:7" ht="31.5" customHeight="1" x14ac:dyDescent="0.25">
      <c r="A111" s="29">
        <v>10006</v>
      </c>
      <c r="B111" s="29" t="s">
        <v>13</v>
      </c>
      <c r="C111" s="7">
        <f>IFERROR(INDEX('حسابهای دریافتنی'!H:H,MATCH(Table2[[#This Row],[كد تفصيلي]],'حسابهای دریافتنی'!A:A,0)),0)</f>
        <v>0</v>
      </c>
      <c r="D111" s="8">
        <f>IFERROR(INDEX('درجریان وصول'!F:F,MATCH(Table2[[#This Row],[كد تفصيلي]],'درجریان وصول'!A:A,0)),0)</f>
        <v>0</v>
      </c>
      <c r="E111" s="8">
        <f>IFERROR(INDEX('چکهای دریافتنی'!F:F,MATCH(Table2[[#This Row],[كد تفصيلي]],'چکهای دریافتنی'!A:A,0)),0)</f>
        <v>0</v>
      </c>
      <c r="F111" s="8">
        <f>Table2[[#This Row],[حسابهای دریافتنی]]+Table2[[#This Row],[چکهای در جریان وصول]]+Table2[[#This Row],[چکهای نزد صندوق]]</f>
        <v>0</v>
      </c>
      <c r="G111" s="9">
        <f>IFERROR(INDEX('مانده سوفاله'!E:E,MATCH(Table2[[#This Row],[كد تفصيلي]],'مانده سوفاله'!A:A,0)),0)</f>
        <v>0</v>
      </c>
    </row>
    <row r="112" spans="1:7" ht="31.5" customHeight="1" x14ac:dyDescent="0.25">
      <c r="A112" s="29">
        <v>10010</v>
      </c>
      <c r="B112" s="29" t="s">
        <v>17</v>
      </c>
      <c r="C112" s="19">
        <f>IFERROR(INDEX('حسابهای دریافتنی'!H:H,MATCH(Table2[[#This Row],[كد تفصيلي]],'حسابهای دریافتنی'!A:A,0)),0)</f>
        <v>0</v>
      </c>
      <c r="D112" s="19">
        <f>IFERROR(INDEX('درجریان وصول'!F:F,MATCH(Table2[[#This Row],[كد تفصيلي]],'درجریان وصول'!A:A,0)),0)</f>
        <v>0</v>
      </c>
      <c r="E112" s="19">
        <f>IFERROR(INDEX('چکهای دریافتنی'!F:F,MATCH(Table2[[#This Row],[كد تفصيلي]],'چکهای دریافتنی'!A:A,0)),0)</f>
        <v>0</v>
      </c>
      <c r="F112" s="19">
        <f>Table2[[#This Row],[حسابهای دریافتنی]]+Table2[[#This Row],[چکهای در جریان وصول]]+Table2[[#This Row],[چکهای نزد صندوق]]</f>
        <v>0</v>
      </c>
      <c r="G112" s="9">
        <f>IFERROR(INDEX('مانده سوفاله'!E:E,MATCH(Table2[[#This Row],[كد تفصيلي]],'مانده سوفاله'!A:A,0)),0)</f>
        <v>0</v>
      </c>
    </row>
    <row r="113" spans="1:7" ht="31.5" customHeight="1" x14ac:dyDescent="0.25">
      <c r="A113" s="28">
        <v>10011</v>
      </c>
      <c r="B113" s="28" t="s">
        <v>18</v>
      </c>
      <c r="C113" s="7">
        <f>IFERROR(INDEX('حسابهای دریافتنی'!H:H,MATCH(Table2[[#This Row],[كد تفصيلي]],'حسابهای دریافتنی'!A:A,0)),0)</f>
        <v>0</v>
      </c>
      <c r="D113" s="8">
        <f>IFERROR(INDEX('درجریان وصول'!F:F,MATCH(Table2[[#This Row],[كد تفصيلي]],'درجریان وصول'!A:A,0)),0)</f>
        <v>0</v>
      </c>
      <c r="E113" s="8">
        <f>IFERROR(INDEX('چکهای دریافتنی'!F:F,MATCH(Table2[[#This Row],[كد تفصيلي]],'چکهای دریافتنی'!A:A,0)),0)</f>
        <v>0</v>
      </c>
      <c r="F113" s="8">
        <f>Table2[[#This Row],[حسابهای دریافتنی]]+Table2[[#This Row],[چکهای در جریان وصول]]+Table2[[#This Row],[چکهای نزد صندوق]]</f>
        <v>0</v>
      </c>
      <c r="G113" s="9">
        <f>IFERROR(INDEX('مانده سوفاله'!E:E,MATCH(Table2[[#This Row],[كد تفصيلي]],'مانده سوفاله'!A:A,0)),0)</f>
        <v>0</v>
      </c>
    </row>
    <row r="114" spans="1:7" ht="31.5" customHeight="1" x14ac:dyDescent="0.25">
      <c r="A114" s="29">
        <v>10014</v>
      </c>
      <c r="B114" s="29" t="s">
        <v>21</v>
      </c>
      <c r="C114" s="19">
        <f>IFERROR(INDEX('حسابهای دریافتنی'!H:H,MATCH(Table2[[#This Row],[كد تفصيلي]],'حسابهای دریافتنی'!A:A,0)),0)</f>
        <v>0</v>
      </c>
      <c r="D114" s="19">
        <f>IFERROR(INDEX('درجریان وصول'!F:F,MATCH(Table2[[#This Row],[كد تفصيلي]],'درجریان وصول'!A:A,0)),0)</f>
        <v>0</v>
      </c>
      <c r="E114" s="19">
        <f>IFERROR(INDEX('چکهای دریافتنی'!F:F,MATCH(Table2[[#This Row],[كد تفصيلي]],'چکهای دریافتنی'!A:A,0)),0)</f>
        <v>0</v>
      </c>
      <c r="F114" s="19">
        <f>Table2[[#This Row],[حسابهای دریافتنی]]+Table2[[#This Row],[چکهای در جریان وصول]]+Table2[[#This Row],[چکهای نزد صندوق]]</f>
        <v>0</v>
      </c>
      <c r="G114" s="9">
        <f>IFERROR(INDEX('مانده سوفاله'!E:E,MATCH(Table2[[#This Row],[كد تفصيلي]],'مانده سوفاله'!A:A,0)),0)</f>
        <v>21</v>
      </c>
    </row>
    <row r="115" spans="1:7" ht="31.5" customHeight="1" x14ac:dyDescent="0.25">
      <c r="A115" s="29">
        <v>10016</v>
      </c>
      <c r="B115" s="29" t="s">
        <v>23</v>
      </c>
      <c r="C115" s="7">
        <f>IFERROR(INDEX('حسابهای دریافتنی'!H:H,MATCH(Table2[[#This Row],[كد تفصيلي]],'حسابهای دریافتنی'!A:A,0)),0)</f>
        <v>0</v>
      </c>
      <c r="D115" s="8">
        <f>IFERROR(INDEX('درجریان وصول'!F:F,MATCH(Table2[[#This Row],[كد تفصيلي]],'درجریان وصول'!A:A,0)),0)</f>
        <v>0</v>
      </c>
      <c r="E115" s="8">
        <f>IFERROR(INDEX('چکهای دریافتنی'!F:F,MATCH(Table2[[#This Row],[كد تفصيلي]],'چکهای دریافتنی'!A:A,0)),0)</f>
        <v>0</v>
      </c>
      <c r="F115" s="8">
        <f>Table2[[#This Row],[حسابهای دریافتنی]]+Table2[[#This Row],[چکهای در جریان وصول]]+Table2[[#This Row],[چکهای نزد صندوق]]</f>
        <v>0</v>
      </c>
      <c r="G115" s="9">
        <f>IFERROR(INDEX('مانده سوفاله'!E:E,MATCH(Table2[[#This Row],[كد تفصيلي]],'مانده سوفاله'!A:A,0)),0)</f>
        <v>0</v>
      </c>
    </row>
    <row r="116" spans="1:7" ht="31.5" customHeight="1" x14ac:dyDescent="0.25">
      <c r="A116" s="28">
        <v>10017</v>
      </c>
      <c r="B116" s="28" t="s">
        <v>24</v>
      </c>
      <c r="C116" s="7">
        <f>IFERROR(INDEX('حسابهای دریافتنی'!H:H,MATCH(Table2[[#This Row],[كد تفصيلي]],'حسابهای دریافتنی'!A:A,0)),0)</f>
        <v>0</v>
      </c>
      <c r="D116" s="8">
        <f>IFERROR(INDEX('درجریان وصول'!F:F,MATCH(Table2[[#This Row],[كد تفصيلي]],'درجریان وصول'!A:A,0)),0)</f>
        <v>0</v>
      </c>
      <c r="E116" s="8">
        <f>IFERROR(INDEX('چکهای دریافتنی'!F:F,MATCH(Table2[[#This Row],[كد تفصيلي]],'چکهای دریافتنی'!A:A,0)),0)</f>
        <v>0</v>
      </c>
      <c r="F116" s="8">
        <f>Table2[[#This Row],[حسابهای دریافتنی]]+Table2[[#This Row],[چکهای در جریان وصول]]+Table2[[#This Row],[چکهای نزد صندوق]]</f>
        <v>0</v>
      </c>
      <c r="G116" s="9">
        <f>IFERROR(INDEX('مانده سوفاله'!E:E,MATCH(Table2[[#This Row],[كد تفصيلي]],'مانده سوفاله'!A:A,0)),0)</f>
        <v>0</v>
      </c>
    </row>
    <row r="117" spans="1:7" ht="31.5" customHeight="1" x14ac:dyDescent="0.25">
      <c r="A117" s="28">
        <v>10019</v>
      </c>
      <c r="B117" s="28" t="s">
        <v>363</v>
      </c>
      <c r="C117" s="7">
        <f>IFERROR(INDEX('حسابهای دریافتنی'!H:H,MATCH(Table2[[#This Row],[كد تفصيلي]],'حسابهای دریافتنی'!A:A,0)),0)</f>
        <v>0</v>
      </c>
      <c r="D117" s="8">
        <f>IFERROR(INDEX('درجریان وصول'!F:F,MATCH(Table2[[#This Row],[كد تفصيلي]],'درجریان وصول'!A:A,0)),0)</f>
        <v>0</v>
      </c>
      <c r="E117" s="8">
        <f>IFERROR(INDEX('چکهای دریافتنی'!F:F,MATCH(Table2[[#This Row],[كد تفصيلي]],'چکهای دریافتنی'!A:A,0)),0)</f>
        <v>0</v>
      </c>
      <c r="F117" s="8">
        <f>Table2[[#This Row],[حسابهای دریافتنی]]+Table2[[#This Row],[چکهای در جریان وصول]]+Table2[[#This Row],[چکهای نزد صندوق]]</f>
        <v>0</v>
      </c>
      <c r="G117" s="9">
        <f>IFERROR(INDEX('مانده سوفاله'!E:E,MATCH(Table2[[#This Row],[كد تفصيلي]],'مانده سوفاله'!A:A,0)),0)</f>
        <v>0</v>
      </c>
    </row>
    <row r="118" spans="1:7" ht="31.5" customHeight="1" x14ac:dyDescent="0.25">
      <c r="A118" s="28">
        <v>10021</v>
      </c>
      <c r="B118" s="28" t="s">
        <v>27</v>
      </c>
      <c r="C118" s="7">
        <f>IFERROR(INDEX('حسابهای دریافتنی'!H:H,MATCH(Table2[[#This Row],[كد تفصيلي]],'حسابهای دریافتنی'!A:A,0)),0)</f>
        <v>0</v>
      </c>
      <c r="D118" s="8">
        <f>IFERROR(INDEX('درجریان وصول'!F:F,MATCH(Table2[[#This Row],[كد تفصيلي]],'درجریان وصول'!A:A,0)),0)</f>
        <v>0</v>
      </c>
      <c r="E118" s="8">
        <f>IFERROR(INDEX('چکهای دریافتنی'!F:F,MATCH(Table2[[#This Row],[كد تفصيلي]],'چکهای دریافتنی'!A:A,0)),0)</f>
        <v>0</v>
      </c>
      <c r="F118" s="8">
        <f>Table2[[#This Row],[حسابهای دریافتنی]]+Table2[[#This Row],[چکهای در جریان وصول]]+Table2[[#This Row],[چکهای نزد صندوق]]</f>
        <v>0</v>
      </c>
      <c r="G118" s="9">
        <f>IFERROR(INDEX('مانده سوفاله'!E:E,MATCH(Table2[[#This Row],[كد تفصيلي]],'مانده سوفاله'!A:A,0)),0)</f>
        <v>0</v>
      </c>
    </row>
    <row r="119" spans="1:7" ht="31.5" customHeight="1" x14ac:dyDescent="0.25">
      <c r="A119" s="29">
        <v>10022</v>
      </c>
      <c r="B119" s="29" t="s">
        <v>28</v>
      </c>
      <c r="C119" s="19">
        <f>IFERROR(INDEX('حسابهای دریافتنی'!H:H,MATCH(Table2[[#This Row],[كد تفصيلي]],'حسابهای دریافتنی'!A:A,0)),0)</f>
        <v>0</v>
      </c>
      <c r="D119" s="19">
        <f>IFERROR(INDEX('درجریان وصول'!F:F,MATCH(Table2[[#This Row],[كد تفصيلي]],'درجریان وصول'!A:A,0)),0)</f>
        <v>0</v>
      </c>
      <c r="E119" s="19">
        <f>IFERROR(INDEX('چکهای دریافتنی'!F:F,MATCH(Table2[[#This Row],[كد تفصيلي]],'چکهای دریافتنی'!A:A,0)),0)</f>
        <v>0</v>
      </c>
      <c r="F119" s="19">
        <f>Table2[[#This Row],[حسابهای دریافتنی]]+Table2[[#This Row],[چکهای در جریان وصول]]+Table2[[#This Row],[چکهای نزد صندوق]]</f>
        <v>0</v>
      </c>
      <c r="G119" s="9">
        <f>IFERROR(INDEX('مانده سوفاله'!E:E,MATCH(Table2[[#This Row],[كد تفصيلي]],'مانده سوفاله'!A:A,0)),0)</f>
        <v>0</v>
      </c>
    </row>
    <row r="120" spans="1:7" ht="31.5" customHeight="1" x14ac:dyDescent="0.25">
      <c r="A120" s="28">
        <v>10023</v>
      </c>
      <c r="B120" s="28" t="s">
        <v>152</v>
      </c>
      <c r="C120" s="7">
        <f>IFERROR(INDEX('حسابهای دریافتنی'!H:H,MATCH(Table2[[#This Row],[كد تفصيلي]],'حسابهای دریافتنی'!A:A,0)),0)</f>
        <v>0</v>
      </c>
      <c r="D120" s="8">
        <f>IFERROR(INDEX('درجریان وصول'!F:F,MATCH(Table2[[#This Row],[كد تفصيلي]],'درجریان وصول'!A:A,0)),0)</f>
        <v>0</v>
      </c>
      <c r="E120" s="8">
        <f>IFERROR(INDEX('چکهای دریافتنی'!F:F,MATCH(Table2[[#This Row],[كد تفصيلي]],'چکهای دریافتنی'!A:A,0)),0)</f>
        <v>0</v>
      </c>
      <c r="F120" s="8">
        <f>Table2[[#This Row],[حسابهای دریافتنی]]+Table2[[#This Row],[چکهای در جریان وصول]]+Table2[[#This Row],[چکهای نزد صندوق]]</f>
        <v>0</v>
      </c>
      <c r="G120" s="9">
        <f>IFERROR(INDEX('مانده سوفاله'!E:E,MATCH(Table2[[#This Row],[كد تفصيلي]],'مانده سوفاله'!A:A,0)),0)</f>
        <v>0</v>
      </c>
    </row>
    <row r="121" spans="1:7" ht="31.5" customHeight="1" x14ac:dyDescent="0.25">
      <c r="A121" s="29">
        <v>10024</v>
      </c>
      <c r="B121" s="29" t="s">
        <v>29</v>
      </c>
      <c r="C121" s="7">
        <f>IFERROR(INDEX('حسابهای دریافتنی'!H:H,MATCH(Table2[[#This Row],[كد تفصيلي]],'حسابهای دریافتنی'!A:A,0)),0)</f>
        <v>0</v>
      </c>
      <c r="D121" s="8">
        <f>IFERROR(INDEX('درجریان وصول'!F:F,MATCH(Table2[[#This Row],[كد تفصيلي]],'درجریان وصول'!A:A,0)),0)</f>
        <v>0</v>
      </c>
      <c r="E121" s="8">
        <f>IFERROR(INDEX('چکهای دریافتنی'!F:F,MATCH(Table2[[#This Row],[كد تفصيلي]],'چکهای دریافتنی'!A:A,0)),0)</f>
        <v>0</v>
      </c>
      <c r="F121" s="8">
        <f>Table2[[#This Row],[حسابهای دریافتنی]]+Table2[[#This Row],[چکهای در جریان وصول]]+Table2[[#This Row],[چکهای نزد صندوق]]</f>
        <v>0</v>
      </c>
      <c r="G121" s="9">
        <f>IFERROR(INDEX('مانده سوفاله'!E:E,MATCH(Table2[[#This Row],[كد تفصيلي]],'مانده سوفاله'!A:A,0)),0)</f>
        <v>0</v>
      </c>
    </row>
    <row r="122" spans="1:7" ht="31.5" customHeight="1" x14ac:dyDescent="0.25">
      <c r="A122" s="28">
        <v>10025</v>
      </c>
      <c r="B122" s="28" t="s">
        <v>30</v>
      </c>
      <c r="C122" s="7">
        <f>IFERROR(INDEX('حسابهای دریافتنی'!H:H,MATCH(Table2[[#This Row],[كد تفصيلي]],'حسابهای دریافتنی'!A:A,0)),0)</f>
        <v>0</v>
      </c>
      <c r="D122" s="8">
        <f>IFERROR(INDEX('درجریان وصول'!F:F,MATCH(Table2[[#This Row],[كد تفصيلي]],'درجریان وصول'!A:A,0)),0)</f>
        <v>0</v>
      </c>
      <c r="E122" s="8">
        <f>IFERROR(INDEX('چکهای دریافتنی'!F:F,MATCH(Table2[[#This Row],[كد تفصيلي]],'چکهای دریافتنی'!A:A,0)),0)</f>
        <v>0</v>
      </c>
      <c r="F122" s="8">
        <f>Table2[[#This Row],[حسابهای دریافتنی]]+Table2[[#This Row],[چکهای در جریان وصول]]+Table2[[#This Row],[چکهای نزد صندوق]]</f>
        <v>0</v>
      </c>
      <c r="G122" s="9">
        <f>IFERROR(INDEX('مانده سوفاله'!E:E,MATCH(Table2[[#This Row],[كد تفصيلي]],'مانده سوفاله'!A:A,0)),0)</f>
        <v>0</v>
      </c>
    </row>
    <row r="123" spans="1:7" ht="31.5" customHeight="1" x14ac:dyDescent="0.25">
      <c r="A123" s="29">
        <v>10028</v>
      </c>
      <c r="B123" s="29" t="s">
        <v>33</v>
      </c>
      <c r="C123" s="19">
        <f>IFERROR(INDEX('حسابهای دریافتنی'!H:H,MATCH(Table2[[#This Row],[كد تفصيلي]],'حسابهای دریافتنی'!A:A,0)),0)</f>
        <v>0</v>
      </c>
      <c r="D123" s="19">
        <f>IFERROR(INDEX('درجریان وصول'!F:F,MATCH(Table2[[#This Row],[كد تفصيلي]],'درجریان وصول'!A:A,0)),0)</f>
        <v>0</v>
      </c>
      <c r="E123" s="19">
        <f>IFERROR(INDEX('چکهای دریافتنی'!F:F,MATCH(Table2[[#This Row],[كد تفصيلي]],'چکهای دریافتنی'!A:A,0)),0)</f>
        <v>0</v>
      </c>
      <c r="F123" s="19">
        <f>Table2[[#This Row],[حسابهای دریافتنی]]+Table2[[#This Row],[چکهای در جریان وصول]]+Table2[[#This Row],[چکهای نزد صندوق]]</f>
        <v>0</v>
      </c>
      <c r="G123" s="9">
        <f>IFERROR(INDEX('مانده سوفاله'!E:E,MATCH(Table2[[#This Row],[كد تفصيلي]],'مانده سوفاله'!A:A,0)),0)</f>
        <v>-398</v>
      </c>
    </row>
    <row r="124" spans="1:7" ht="31.5" customHeight="1" x14ac:dyDescent="0.25">
      <c r="A124" s="28">
        <v>10031</v>
      </c>
      <c r="B124" s="28" t="s">
        <v>36</v>
      </c>
      <c r="C124" s="7">
        <f>IFERROR(INDEX('حسابهای دریافتنی'!H:H,MATCH(Table2[[#This Row],[كد تفصيلي]],'حسابهای دریافتنی'!A:A,0)),0)</f>
        <v>0</v>
      </c>
      <c r="D124" s="8">
        <f>IFERROR(INDEX('درجریان وصول'!F:F,MATCH(Table2[[#This Row],[كد تفصيلي]],'درجریان وصول'!A:A,0)),0)</f>
        <v>0</v>
      </c>
      <c r="E124" s="8">
        <f>IFERROR(INDEX('چکهای دریافتنی'!F:F,MATCH(Table2[[#This Row],[كد تفصيلي]],'چکهای دریافتنی'!A:A,0)),0)</f>
        <v>0</v>
      </c>
      <c r="F124" s="8">
        <f>Table2[[#This Row],[حسابهای دریافتنی]]+Table2[[#This Row],[چکهای در جریان وصول]]+Table2[[#This Row],[چکهای نزد صندوق]]</f>
        <v>0</v>
      </c>
      <c r="G124" s="9">
        <f>IFERROR(INDEX('مانده سوفاله'!E:E,MATCH(Table2[[#This Row],[كد تفصيلي]],'مانده سوفاله'!A:A,0)),0)</f>
        <v>0</v>
      </c>
    </row>
    <row r="125" spans="1:7" ht="31.5" customHeight="1" x14ac:dyDescent="0.25">
      <c r="A125" s="29">
        <v>10032</v>
      </c>
      <c r="B125" s="29" t="s">
        <v>37</v>
      </c>
      <c r="C125" s="19">
        <f>IFERROR(INDEX('حسابهای دریافتنی'!H:H,MATCH(Table2[[#This Row],[كد تفصيلي]],'حسابهای دریافتنی'!A:A,0)),0)</f>
        <v>0</v>
      </c>
      <c r="D125" s="19">
        <f>IFERROR(INDEX('درجریان وصول'!F:F,MATCH(Table2[[#This Row],[كد تفصيلي]],'درجریان وصول'!A:A,0)),0)</f>
        <v>0</v>
      </c>
      <c r="E125" s="19">
        <f>IFERROR(INDEX('چکهای دریافتنی'!F:F,MATCH(Table2[[#This Row],[كد تفصيلي]],'چکهای دریافتنی'!A:A,0)),0)</f>
        <v>0</v>
      </c>
      <c r="F125" s="19">
        <f>Table2[[#This Row],[حسابهای دریافتنی]]+Table2[[#This Row],[چکهای در جریان وصول]]+Table2[[#This Row],[چکهای نزد صندوق]]</f>
        <v>0</v>
      </c>
      <c r="G125" s="9">
        <f>IFERROR(INDEX('مانده سوفاله'!E:E,MATCH(Table2[[#This Row],[كد تفصيلي]],'مانده سوفاله'!A:A,0)),0)</f>
        <v>0</v>
      </c>
    </row>
    <row r="126" spans="1:7" ht="31.5" customHeight="1" x14ac:dyDescent="0.25">
      <c r="A126" s="28">
        <v>10033</v>
      </c>
      <c r="B126" s="28" t="s">
        <v>38</v>
      </c>
      <c r="C126" s="7">
        <f>IFERROR(INDEX('حسابهای دریافتنی'!H:H,MATCH(Table2[[#This Row],[كد تفصيلي]],'حسابهای دریافتنی'!A:A,0)),0)</f>
        <v>0</v>
      </c>
      <c r="D126" s="8">
        <f>IFERROR(INDEX('درجریان وصول'!F:F,MATCH(Table2[[#This Row],[كد تفصيلي]],'درجریان وصول'!A:A,0)),0)</f>
        <v>0</v>
      </c>
      <c r="E126" s="8">
        <f>IFERROR(INDEX('چکهای دریافتنی'!F:F,MATCH(Table2[[#This Row],[كد تفصيلي]],'چکهای دریافتنی'!A:A,0)),0)</f>
        <v>0</v>
      </c>
      <c r="F126" s="8">
        <f>Table2[[#This Row],[حسابهای دریافتنی]]+Table2[[#This Row],[چکهای در جریان وصول]]+Table2[[#This Row],[چکهای نزد صندوق]]</f>
        <v>0</v>
      </c>
      <c r="G126" s="9">
        <f>IFERROR(INDEX('مانده سوفاله'!E:E,MATCH(Table2[[#This Row],[كد تفصيلي]],'مانده سوفاله'!A:A,0)),0)</f>
        <v>0</v>
      </c>
    </row>
    <row r="127" spans="1:7" ht="31.5" customHeight="1" x14ac:dyDescent="0.25">
      <c r="A127" s="29">
        <v>10034</v>
      </c>
      <c r="B127" s="29" t="s">
        <v>39</v>
      </c>
      <c r="C127" s="7">
        <f>IFERROR(INDEX('حسابهای دریافتنی'!H:H,MATCH(Table2[[#This Row],[كد تفصيلي]],'حسابهای دریافتنی'!A:A,0)),0)</f>
        <v>0</v>
      </c>
      <c r="D127" s="8">
        <f>IFERROR(INDEX('درجریان وصول'!F:F,MATCH(Table2[[#This Row],[كد تفصيلي]],'درجریان وصول'!A:A,0)),0)</f>
        <v>0</v>
      </c>
      <c r="E127" s="8">
        <f>IFERROR(INDEX('چکهای دریافتنی'!F:F,MATCH(Table2[[#This Row],[كد تفصيلي]],'چکهای دریافتنی'!A:A,0)),0)</f>
        <v>0</v>
      </c>
      <c r="F127" s="8">
        <f>Table2[[#This Row],[حسابهای دریافتنی]]+Table2[[#This Row],[چکهای در جریان وصول]]+Table2[[#This Row],[چکهای نزد صندوق]]</f>
        <v>0</v>
      </c>
      <c r="G127" s="9">
        <f>IFERROR(INDEX('مانده سوفاله'!E:E,MATCH(Table2[[#This Row],[كد تفصيلي]],'مانده سوفاله'!A:A,0)),0)</f>
        <v>0</v>
      </c>
    </row>
    <row r="128" spans="1:7" ht="31.5" customHeight="1" x14ac:dyDescent="0.25">
      <c r="A128" s="28">
        <v>10035</v>
      </c>
      <c r="B128" s="28" t="s">
        <v>40</v>
      </c>
      <c r="C128" s="7">
        <f>IFERROR(INDEX('حسابهای دریافتنی'!H:H,MATCH(Table2[[#This Row],[كد تفصيلي]],'حسابهای دریافتنی'!A:A,0)),0)</f>
        <v>0</v>
      </c>
      <c r="D128" s="8">
        <f>IFERROR(INDEX('درجریان وصول'!F:F,MATCH(Table2[[#This Row],[كد تفصيلي]],'درجریان وصول'!A:A,0)),0)</f>
        <v>0</v>
      </c>
      <c r="E128" s="8">
        <f>IFERROR(INDEX('چکهای دریافتنی'!F:F,MATCH(Table2[[#This Row],[كد تفصيلي]],'چکهای دریافتنی'!A:A,0)),0)</f>
        <v>0</v>
      </c>
      <c r="F128" s="8">
        <f>Table2[[#This Row],[حسابهای دریافتنی]]+Table2[[#This Row],[چکهای در جریان وصول]]+Table2[[#This Row],[چکهای نزد صندوق]]</f>
        <v>0</v>
      </c>
      <c r="G128" s="9">
        <f>IFERROR(INDEX('مانده سوفاله'!E:E,MATCH(Table2[[#This Row],[كد تفصيلي]],'مانده سوفاله'!A:A,0)),0)</f>
        <v>0</v>
      </c>
    </row>
    <row r="129" spans="1:7" ht="31.5" customHeight="1" x14ac:dyDescent="0.25">
      <c r="A129" s="28">
        <v>10037</v>
      </c>
      <c r="B129" s="28" t="s">
        <v>42</v>
      </c>
      <c r="C129" s="7">
        <f>IFERROR(INDEX('حسابهای دریافتنی'!H:H,MATCH(Table2[[#This Row],[كد تفصيلي]],'حسابهای دریافتنی'!A:A,0)),0)</f>
        <v>0</v>
      </c>
      <c r="D129" s="8">
        <f>IFERROR(INDEX('درجریان وصول'!F:F,MATCH(Table2[[#This Row],[كد تفصيلي]],'درجریان وصول'!A:A,0)),0)</f>
        <v>0</v>
      </c>
      <c r="E129" s="8">
        <f>IFERROR(INDEX('چکهای دریافتنی'!F:F,MATCH(Table2[[#This Row],[كد تفصيلي]],'چکهای دریافتنی'!A:A,0)),0)</f>
        <v>0</v>
      </c>
      <c r="F129" s="8">
        <f>Table2[[#This Row],[حسابهای دریافتنی]]+Table2[[#This Row],[چکهای در جریان وصول]]+Table2[[#This Row],[چکهای نزد صندوق]]</f>
        <v>0</v>
      </c>
      <c r="G129" s="9">
        <f>IFERROR(INDEX('مانده سوفاله'!E:E,MATCH(Table2[[#This Row],[كد تفصيلي]],'مانده سوفاله'!A:A,0)),0)</f>
        <v>0</v>
      </c>
    </row>
    <row r="130" spans="1:7" ht="31.5" customHeight="1" x14ac:dyDescent="0.25">
      <c r="A130" s="29">
        <v>10038</v>
      </c>
      <c r="B130" s="29" t="s">
        <v>43</v>
      </c>
      <c r="C130" s="7">
        <f>IFERROR(INDEX('حسابهای دریافتنی'!H:H,MATCH(Table2[[#This Row],[كد تفصيلي]],'حسابهای دریافتنی'!A:A,0)),0)</f>
        <v>0</v>
      </c>
      <c r="D130" s="8">
        <f>IFERROR(INDEX('درجریان وصول'!F:F,MATCH(Table2[[#This Row],[كد تفصيلي]],'درجریان وصول'!A:A,0)),0)</f>
        <v>0</v>
      </c>
      <c r="E130" s="8">
        <f>IFERROR(INDEX('چکهای دریافتنی'!F:F,MATCH(Table2[[#This Row],[كد تفصيلي]],'چکهای دریافتنی'!A:A,0)),0)</f>
        <v>0</v>
      </c>
      <c r="F130" s="8">
        <f>Table2[[#This Row],[حسابهای دریافتنی]]+Table2[[#This Row],[چکهای در جریان وصول]]+Table2[[#This Row],[چکهای نزد صندوق]]</f>
        <v>0</v>
      </c>
      <c r="G130" s="9">
        <f>IFERROR(INDEX('مانده سوفاله'!E:E,MATCH(Table2[[#This Row],[كد تفصيلي]],'مانده سوفاله'!A:A,0)),0)</f>
        <v>0</v>
      </c>
    </row>
    <row r="131" spans="1:7" ht="31.5" customHeight="1" x14ac:dyDescent="0.25">
      <c r="A131" s="28">
        <v>10039</v>
      </c>
      <c r="B131" s="28" t="s">
        <v>44</v>
      </c>
      <c r="C131" s="7">
        <f>IFERROR(INDEX('حسابهای دریافتنی'!H:H,MATCH(Table2[[#This Row],[كد تفصيلي]],'حسابهای دریافتنی'!A:A,0)),0)</f>
        <v>0</v>
      </c>
      <c r="D131" s="8">
        <f>IFERROR(INDEX('درجریان وصول'!F:F,MATCH(Table2[[#This Row],[كد تفصيلي]],'درجریان وصول'!A:A,0)),0)</f>
        <v>0</v>
      </c>
      <c r="E131" s="8">
        <f>IFERROR(INDEX('چکهای دریافتنی'!F:F,MATCH(Table2[[#This Row],[كد تفصيلي]],'چکهای دریافتنی'!A:A,0)),0)</f>
        <v>0</v>
      </c>
      <c r="F131" s="8">
        <f>Table2[[#This Row],[حسابهای دریافتنی]]+Table2[[#This Row],[چکهای در جریان وصول]]+Table2[[#This Row],[چکهای نزد صندوق]]</f>
        <v>0</v>
      </c>
      <c r="G131" s="9">
        <f>IFERROR(INDEX('مانده سوفاله'!E:E,MATCH(Table2[[#This Row],[كد تفصيلي]],'مانده سوفاله'!A:A,0)),0)</f>
        <v>4</v>
      </c>
    </row>
    <row r="132" spans="1:7" ht="31.5" customHeight="1" x14ac:dyDescent="0.25">
      <c r="A132" s="29">
        <v>10040</v>
      </c>
      <c r="B132" s="29" t="s">
        <v>216</v>
      </c>
      <c r="C132" s="7">
        <f>IFERROR(INDEX('حسابهای دریافتنی'!H:H,MATCH(Table2[[#This Row],[كد تفصيلي]],'حسابهای دریافتنی'!A:A,0)),0)</f>
        <v>0</v>
      </c>
      <c r="D132" s="8">
        <f>IFERROR(INDEX('درجریان وصول'!F:F,MATCH(Table2[[#This Row],[كد تفصيلي]],'درجریان وصول'!A:A,0)),0)</f>
        <v>0</v>
      </c>
      <c r="E132" s="8">
        <f>IFERROR(INDEX('چکهای دریافتنی'!F:F,MATCH(Table2[[#This Row],[كد تفصيلي]],'چکهای دریافتنی'!A:A,0)),0)</f>
        <v>0</v>
      </c>
      <c r="F132" s="8">
        <f>Table2[[#This Row],[حسابهای دریافتنی]]+Table2[[#This Row],[چکهای در جریان وصول]]+Table2[[#This Row],[چکهای نزد صندوق]]</f>
        <v>0</v>
      </c>
      <c r="G132" s="9">
        <f>IFERROR(INDEX('مانده سوفاله'!E:E,MATCH(Table2[[#This Row],[كد تفصيلي]],'مانده سوفاله'!A:A,0)),0)</f>
        <v>0</v>
      </c>
    </row>
    <row r="133" spans="1:7" ht="31.5" customHeight="1" x14ac:dyDescent="0.25">
      <c r="A133" s="28">
        <v>10041</v>
      </c>
      <c r="B133" s="28" t="s">
        <v>45</v>
      </c>
      <c r="C133" s="7">
        <f>IFERROR(INDEX('حسابهای دریافتنی'!H:H,MATCH(Table2[[#This Row],[كد تفصيلي]],'حسابهای دریافتنی'!A:A,0)),0)</f>
        <v>0</v>
      </c>
      <c r="D133" s="8">
        <f>IFERROR(INDEX('درجریان وصول'!F:F,MATCH(Table2[[#This Row],[كد تفصيلي]],'درجریان وصول'!A:A,0)),0)</f>
        <v>0</v>
      </c>
      <c r="E133" s="8">
        <f>IFERROR(INDEX('چکهای دریافتنی'!F:F,MATCH(Table2[[#This Row],[كد تفصيلي]],'چکهای دریافتنی'!A:A,0)),0)</f>
        <v>0</v>
      </c>
      <c r="F133" s="8">
        <f>Table2[[#This Row],[حسابهای دریافتنی]]+Table2[[#This Row],[چکهای در جریان وصول]]+Table2[[#This Row],[چکهای نزد صندوق]]</f>
        <v>0</v>
      </c>
      <c r="G133" s="9">
        <f>IFERROR(INDEX('مانده سوفاله'!E:E,MATCH(Table2[[#This Row],[كد تفصيلي]],'مانده سوفاله'!A:A,0)),0)</f>
        <v>0</v>
      </c>
    </row>
    <row r="134" spans="1:7" ht="31.5" customHeight="1" x14ac:dyDescent="0.25">
      <c r="A134" s="28">
        <v>10043</v>
      </c>
      <c r="B134" s="28" t="s">
        <v>47</v>
      </c>
      <c r="C134" s="7">
        <f>IFERROR(INDEX('حسابهای دریافتنی'!H:H,MATCH(Table2[[#This Row],[كد تفصيلي]],'حسابهای دریافتنی'!A:A,0)),0)</f>
        <v>0</v>
      </c>
      <c r="D134" s="8">
        <f>IFERROR(INDEX('درجریان وصول'!F:F,MATCH(Table2[[#This Row],[كد تفصيلي]],'درجریان وصول'!A:A,0)),0)</f>
        <v>0</v>
      </c>
      <c r="E134" s="8">
        <f>IFERROR(INDEX('چکهای دریافتنی'!F:F,MATCH(Table2[[#This Row],[كد تفصيلي]],'چکهای دریافتنی'!A:A,0)),0)</f>
        <v>0</v>
      </c>
      <c r="F134" s="8">
        <f>Table2[[#This Row],[حسابهای دریافتنی]]+Table2[[#This Row],[چکهای در جریان وصول]]+Table2[[#This Row],[چکهای نزد صندوق]]</f>
        <v>0</v>
      </c>
      <c r="G134" s="9">
        <f>IFERROR(INDEX('مانده سوفاله'!E:E,MATCH(Table2[[#This Row],[كد تفصيلي]],'مانده سوفاله'!A:A,0)),0)</f>
        <v>0</v>
      </c>
    </row>
    <row r="135" spans="1:7" ht="31.5" customHeight="1" x14ac:dyDescent="0.25">
      <c r="A135" s="29">
        <v>10044</v>
      </c>
      <c r="B135" s="29" t="s">
        <v>48</v>
      </c>
      <c r="C135" s="7">
        <f>IFERROR(INDEX('حسابهای دریافتنی'!H:H,MATCH(Table2[[#This Row],[كد تفصيلي]],'حسابهای دریافتنی'!A:A,0)),0)</f>
        <v>75000</v>
      </c>
      <c r="D135" s="8">
        <f>IFERROR(INDEX('درجریان وصول'!F:F,MATCH(Table2[[#This Row],[كد تفصيلي]],'درجریان وصول'!A:A,0)),0)</f>
        <v>0</v>
      </c>
      <c r="E135" s="8">
        <f>IFERROR(INDEX('چکهای دریافتنی'!F:F,MATCH(Table2[[#This Row],[كد تفصيلي]],'چکهای دریافتنی'!A:A,0)),0)</f>
        <v>0</v>
      </c>
      <c r="F135" s="8">
        <f>Table2[[#This Row],[حسابهای دریافتنی]]+Table2[[#This Row],[چکهای در جریان وصول]]+Table2[[#This Row],[چکهای نزد صندوق]]</f>
        <v>75000</v>
      </c>
      <c r="G135" s="9">
        <f>IFERROR(INDEX('مانده سوفاله'!E:E,MATCH(Table2[[#This Row],[كد تفصيلي]],'مانده سوفاله'!A:A,0)),0)</f>
        <v>0</v>
      </c>
    </row>
    <row r="136" spans="1:7" ht="31.5" customHeight="1" x14ac:dyDescent="0.25">
      <c r="A136" s="29">
        <v>10046</v>
      </c>
      <c r="B136" s="29" t="s">
        <v>50</v>
      </c>
      <c r="C136" s="7">
        <f>IFERROR(INDEX('حسابهای دریافتنی'!H:H,MATCH(Table2[[#This Row],[كد تفصيلي]],'حسابهای دریافتنی'!A:A,0)),0)</f>
        <v>0</v>
      </c>
      <c r="D136" s="8">
        <f>IFERROR(INDEX('درجریان وصول'!F:F,MATCH(Table2[[#This Row],[كد تفصيلي]],'درجریان وصول'!A:A,0)),0)</f>
        <v>0</v>
      </c>
      <c r="E136" s="8">
        <f>IFERROR(INDEX('چکهای دریافتنی'!F:F,MATCH(Table2[[#This Row],[كد تفصيلي]],'چکهای دریافتنی'!A:A,0)),0)</f>
        <v>0</v>
      </c>
      <c r="F136" s="8">
        <f>Table2[[#This Row],[حسابهای دریافتنی]]+Table2[[#This Row],[چکهای در جریان وصول]]+Table2[[#This Row],[چکهای نزد صندوق]]</f>
        <v>0</v>
      </c>
      <c r="G136" s="9">
        <f>IFERROR(INDEX('مانده سوفاله'!E:E,MATCH(Table2[[#This Row],[كد تفصيلي]],'مانده سوفاله'!A:A,0)),0)</f>
        <v>118</v>
      </c>
    </row>
    <row r="137" spans="1:7" ht="31.5" customHeight="1" x14ac:dyDescent="0.25">
      <c r="A137" s="28">
        <v>10047</v>
      </c>
      <c r="B137" s="28" t="s">
        <v>217</v>
      </c>
      <c r="C137" s="7">
        <f>IFERROR(INDEX('حسابهای دریافتنی'!H:H,MATCH(Table2[[#This Row],[كد تفصيلي]],'حسابهای دریافتنی'!A:A,0)),0)</f>
        <v>0</v>
      </c>
      <c r="D137" s="8">
        <f>IFERROR(INDEX('درجریان وصول'!F:F,MATCH(Table2[[#This Row],[كد تفصيلي]],'درجریان وصول'!A:A,0)),0)</f>
        <v>0</v>
      </c>
      <c r="E137" s="8">
        <f>IFERROR(INDEX('چکهای دریافتنی'!F:F,MATCH(Table2[[#This Row],[كد تفصيلي]],'چکهای دریافتنی'!A:A,0)),0)</f>
        <v>0</v>
      </c>
      <c r="F137" s="8">
        <f>Table2[[#This Row],[حسابهای دریافتنی]]+Table2[[#This Row],[چکهای در جریان وصول]]+Table2[[#This Row],[چکهای نزد صندوق]]</f>
        <v>0</v>
      </c>
      <c r="G137" s="9">
        <f>IFERROR(INDEX('مانده سوفاله'!E:E,MATCH(Table2[[#This Row],[كد تفصيلي]],'مانده سوفاله'!A:A,0)),0)</f>
        <v>0</v>
      </c>
    </row>
    <row r="138" spans="1:7" ht="31.5" customHeight="1" x14ac:dyDescent="0.25">
      <c r="A138" s="29">
        <v>10050</v>
      </c>
      <c r="B138" s="29" t="s">
        <v>151</v>
      </c>
      <c r="C138" s="7">
        <f>IFERROR(INDEX('حسابهای دریافتنی'!H:H,MATCH(Table2[[#This Row],[كد تفصيلي]],'حسابهای دریافتنی'!A:A,0)),0)</f>
        <v>0</v>
      </c>
      <c r="D138" s="8">
        <f>IFERROR(INDEX('درجریان وصول'!F:F,MATCH(Table2[[#This Row],[كد تفصيلي]],'درجریان وصول'!A:A,0)),0)</f>
        <v>0</v>
      </c>
      <c r="E138" s="8">
        <f>IFERROR(INDEX('چکهای دریافتنی'!F:F,MATCH(Table2[[#This Row],[كد تفصيلي]],'چکهای دریافتنی'!A:A,0)),0)</f>
        <v>0</v>
      </c>
      <c r="F138" s="8">
        <f>Table2[[#This Row],[حسابهای دریافتنی]]+Table2[[#This Row],[چکهای در جریان وصول]]+Table2[[#This Row],[چکهای نزد صندوق]]</f>
        <v>0</v>
      </c>
      <c r="G138" s="9">
        <f>IFERROR(INDEX('مانده سوفاله'!E:E,MATCH(Table2[[#This Row],[كد تفصيلي]],'مانده سوفاله'!A:A,0)),0)</f>
        <v>0</v>
      </c>
    </row>
    <row r="139" spans="1:7" ht="31.5" customHeight="1" x14ac:dyDescent="0.25">
      <c r="A139" s="28">
        <v>10051</v>
      </c>
      <c r="B139" s="28" t="s">
        <v>218</v>
      </c>
      <c r="C139" s="7">
        <f>IFERROR(INDEX('حسابهای دریافتنی'!H:H,MATCH(Table2[[#This Row],[كد تفصيلي]],'حسابهای دریافتنی'!A:A,0)),0)</f>
        <v>0</v>
      </c>
      <c r="D139" s="8">
        <f>IFERROR(INDEX('درجریان وصول'!F:F,MATCH(Table2[[#This Row],[كد تفصيلي]],'درجریان وصول'!A:A,0)),0)</f>
        <v>0</v>
      </c>
      <c r="E139" s="8">
        <f>IFERROR(INDEX('چکهای دریافتنی'!F:F,MATCH(Table2[[#This Row],[كد تفصيلي]],'چکهای دریافتنی'!A:A,0)),0)</f>
        <v>0</v>
      </c>
      <c r="F139" s="8">
        <f>Table2[[#This Row],[حسابهای دریافتنی]]+Table2[[#This Row],[چکهای در جریان وصول]]+Table2[[#This Row],[چکهای نزد صندوق]]</f>
        <v>0</v>
      </c>
      <c r="G139" s="9">
        <f>IFERROR(INDEX('مانده سوفاله'!E:E,MATCH(Table2[[#This Row],[كد تفصيلي]],'مانده سوفاله'!A:A,0)),0)</f>
        <v>0</v>
      </c>
    </row>
    <row r="140" spans="1:7" ht="31.5" customHeight="1" x14ac:dyDescent="0.25">
      <c r="A140" s="29">
        <v>10052</v>
      </c>
      <c r="B140" s="29" t="s">
        <v>187</v>
      </c>
      <c r="C140" s="7">
        <f>IFERROR(INDEX('حسابهای دریافتنی'!H:H,MATCH(Table2[[#This Row],[كد تفصيلي]],'حسابهای دریافتنی'!A:A,0)),0)</f>
        <v>0</v>
      </c>
      <c r="D140" s="8">
        <f>IFERROR(INDEX('درجریان وصول'!F:F,MATCH(Table2[[#This Row],[كد تفصيلي]],'درجریان وصول'!A:A,0)),0)</f>
        <v>0</v>
      </c>
      <c r="E140" s="8">
        <f>IFERROR(INDEX('چکهای دریافتنی'!F:F,MATCH(Table2[[#This Row],[كد تفصيلي]],'چکهای دریافتنی'!A:A,0)),0)</f>
        <v>0</v>
      </c>
      <c r="F140" s="8">
        <f>Table2[[#This Row],[حسابهای دریافتنی]]+Table2[[#This Row],[چکهای در جریان وصول]]+Table2[[#This Row],[چکهای نزد صندوق]]</f>
        <v>0</v>
      </c>
      <c r="G140" s="9">
        <f>IFERROR(INDEX('مانده سوفاله'!E:E,MATCH(Table2[[#This Row],[كد تفصيلي]],'مانده سوفاله'!A:A,0)),0)</f>
        <v>0</v>
      </c>
    </row>
    <row r="141" spans="1:7" ht="31.5" customHeight="1" x14ac:dyDescent="0.25">
      <c r="A141" s="28">
        <v>10059</v>
      </c>
      <c r="B141" s="28" t="s">
        <v>220</v>
      </c>
      <c r="C141" s="7">
        <f>IFERROR(INDEX('حسابهای دریافتنی'!H:H,MATCH(Table2[[#This Row],[كد تفصيلي]],'حسابهای دریافتنی'!A:A,0)),0)</f>
        <v>0</v>
      </c>
      <c r="D141" s="8">
        <f>IFERROR(INDEX('درجریان وصول'!F:F,MATCH(Table2[[#This Row],[كد تفصيلي]],'درجریان وصول'!A:A,0)),0)</f>
        <v>0</v>
      </c>
      <c r="E141" s="8">
        <f>IFERROR(INDEX('چکهای دریافتنی'!F:F,MATCH(Table2[[#This Row],[كد تفصيلي]],'چکهای دریافتنی'!A:A,0)),0)</f>
        <v>0</v>
      </c>
      <c r="F141" s="8">
        <f>Table2[[#This Row],[حسابهای دریافتنی]]+Table2[[#This Row],[چکهای در جریان وصول]]+Table2[[#This Row],[چکهای نزد صندوق]]</f>
        <v>0</v>
      </c>
      <c r="G141" s="9">
        <f>IFERROR(INDEX('مانده سوفاله'!E:E,MATCH(Table2[[#This Row],[كد تفصيلي]],'مانده سوفاله'!A:A,0)),0)</f>
        <v>0</v>
      </c>
    </row>
    <row r="142" spans="1:7" ht="31.5" customHeight="1" x14ac:dyDescent="0.25">
      <c r="A142" s="29">
        <v>10060</v>
      </c>
      <c r="B142" s="29" t="s">
        <v>180</v>
      </c>
      <c r="C142" s="7">
        <f>IFERROR(INDEX('حسابهای دریافتنی'!H:H,MATCH(Table2[[#This Row],[كد تفصيلي]],'حسابهای دریافتنی'!A:A,0)),0)</f>
        <v>0</v>
      </c>
      <c r="D142" s="8">
        <f>IFERROR(INDEX('درجریان وصول'!F:F,MATCH(Table2[[#This Row],[كد تفصيلي]],'درجریان وصول'!A:A,0)),0)</f>
        <v>0</v>
      </c>
      <c r="E142" s="8">
        <f>IFERROR(INDEX('چکهای دریافتنی'!F:F,MATCH(Table2[[#This Row],[كد تفصيلي]],'چکهای دریافتنی'!A:A,0)),0)</f>
        <v>0</v>
      </c>
      <c r="F142" s="8">
        <f>Table2[[#This Row],[حسابهای دریافتنی]]+Table2[[#This Row],[چکهای در جریان وصول]]+Table2[[#This Row],[چکهای نزد صندوق]]</f>
        <v>0</v>
      </c>
      <c r="G142" s="9">
        <f>IFERROR(INDEX('مانده سوفاله'!E:E,MATCH(Table2[[#This Row],[كد تفصيلي]],'مانده سوفاله'!A:A,0)),0)</f>
        <v>0</v>
      </c>
    </row>
    <row r="143" spans="1:7" ht="31.5" customHeight="1" x14ac:dyDescent="0.25">
      <c r="A143" s="29">
        <v>10062</v>
      </c>
      <c r="B143" s="29" t="s">
        <v>221</v>
      </c>
      <c r="C143" s="7">
        <f>IFERROR(INDEX('حسابهای دریافتنی'!H:H,MATCH(Table2[[#This Row],[كد تفصيلي]],'حسابهای دریافتنی'!A:A,0)),0)</f>
        <v>0</v>
      </c>
      <c r="D143" s="8">
        <f>IFERROR(INDEX('درجریان وصول'!F:F,MATCH(Table2[[#This Row],[كد تفصيلي]],'درجریان وصول'!A:A,0)),0)</f>
        <v>0</v>
      </c>
      <c r="E143" s="8">
        <f>IFERROR(INDEX('چکهای دریافتنی'!F:F,MATCH(Table2[[#This Row],[كد تفصيلي]],'چکهای دریافتنی'!A:A,0)),0)</f>
        <v>0</v>
      </c>
      <c r="F143" s="8">
        <f>Table2[[#This Row],[حسابهای دریافتنی]]+Table2[[#This Row],[چکهای در جریان وصول]]+Table2[[#This Row],[چکهای نزد صندوق]]</f>
        <v>0</v>
      </c>
      <c r="G143" s="9">
        <f>IFERROR(INDEX('مانده سوفاله'!E:E,MATCH(Table2[[#This Row],[كد تفصيلي]],'مانده سوفاله'!A:A,0)),0)</f>
        <v>0</v>
      </c>
    </row>
    <row r="144" spans="1:7" ht="31.5" customHeight="1" x14ac:dyDescent="0.25">
      <c r="A144" s="28">
        <v>10063</v>
      </c>
      <c r="B144" s="28" t="s">
        <v>175</v>
      </c>
      <c r="C144" s="19">
        <f>IFERROR(INDEX('حسابهای دریافتنی'!H:H,MATCH(Table2[[#This Row],[كد تفصيلي]],'حسابهای دریافتنی'!A:A,0)),0)</f>
        <v>0</v>
      </c>
      <c r="D144" s="19">
        <f>IFERROR(INDEX('درجریان وصول'!F:F,MATCH(Table2[[#This Row],[كد تفصيلي]],'درجریان وصول'!A:A,0)),0)</f>
        <v>0</v>
      </c>
      <c r="E144" s="19">
        <f>IFERROR(INDEX('چکهای دریافتنی'!F:F,MATCH(Table2[[#This Row],[كد تفصيلي]],'چکهای دریافتنی'!A:A,0)),0)</f>
        <v>0</v>
      </c>
      <c r="F144" s="19">
        <f>Table2[[#This Row],[حسابهای دریافتنی]]+Table2[[#This Row],[چکهای در جریان وصول]]+Table2[[#This Row],[چکهای نزد صندوق]]</f>
        <v>0</v>
      </c>
      <c r="G144" s="9">
        <f>IFERROR(INDEX('مانده سوفاله'!E:E,MATCH(Table2[[#This Row],[كد تفصيلي]],'مانده سوفاله'!A:A,0)),0)</f>
        <v>0</v>
      </c>
    </row>
    <row r="145" spans="1:7" ht="31.5" customHeight="1" x14ac:dyDescent="0.25">
      <c r="A145" s="29">
        <v>10064</v>
      </c>
      <c r="B145" s="29" t="s">
        <v>176</v>
      </c>
      <c r="C145" s="7">
        <f>IFERROR(INDEX('حسابهای دریافتنی'!H:H,MATCH(Table2[[#This Row],[كد تفصيلي]],'حسابهای دریافتنی'!A:A,0)),0)</f>
        <v>0</v>
      </c>
      <c r="D145" s="8">
        <f>IFERROR(INDEX('درجریان وصول'!F:F,MATCH(Table2[[#This Row],[كد تفصيلي]],'درجریان وصول'!A:A,0)),0)</f>
        <v>0</v>
      </c>
      <c r="E145" s="8">
        <f>IFERROR(INDEX('چکهای دریافتنی'!F:F,MATCH(Table2[[#This Row],[كد تفصيلي]],'چکهای دریافتنی'!A:A,0)),0)</f>
        <v>0</v>
      </c>
      <c r="F145" s="8">
        <f>Table2[[#This Row],[حسابهای دریافتنی]]+Table2[[#This Row],[چکهای در جریان وصول]]+Table2[[#This Row],[چکهای نزد صندوق]]</f>
        <v>0</v>
      </c>
      <c r="G145" s="9">
        <f>IFERROR(INDEX('مانده سوفاله'!E:E,MATCH(Table2[[#This Row],[كد تفصيلي]],'مانده سوفاله'!A:A,0)),0)</f>
        <v>0</v>
      </c>
    </row>
    <row r="146" spans="1:7" ht="31.5" customHeight="1" x14ac:dyDescent="0.25">
      <c r="A146" s="28">
        <v>10065</v>
      </c>
      <c r="B146" s="28" t="s">
        <v>222</v>
      </c>
      <c r="C146" s="7">
        <f>IFERROR(INDEX('حسابهای دریافتنی'!H:H,MATCH(Table2[[#This Row],[كد تفصيلي]],'حسابهای دریافتنی'!A:A,0)),0)</f>
        <v>0</v>
      </c>
      <c r="D146" s="8">
        <f>IFERROR(INDEX('درجریان وصول'!F:F,MATCH(Table2[[#This Row],[كد تفصيلي]],'درجریان وصول'!A:A,0)),0)</f>
        <v>0</v>
      </c>
      <c r="E146" s="8">
        <f>IFERROR(INDEX('چکهای دریافتنی'!F:F,MATCH(Table2[[#This Row],[كد تفصيلي]],'چکهای دریافتنی'!A:A,0)),0)</f>
        <v>0</v>
      </c>
      <c r="F146" s="8">
        <f>Table2[[#This Row],[حسابهای دریافتنی]]+Table2[[#This Row],[چکهای در جریان وصول]]+Table2[[#This Row],[چکهای نزد صندوق]]</f>
        <v>0</v>
      </c>
      <c r="G146" s="9">
        <f>IFERROR(INDEX('مانده سوفاله'!E:E,MATCH(Table2[[#This Row],[كد تفصيلي]],'مانده سوفاله'!A:A,0)),0)</f>
        <v>0</v>
      </c>
    </row>
    <row r="147" spans="1:7" ht="31.5" customHeight="1" x14ac:dyDescent="0.25">
      <c r="A147" s="28">
        <v>10067</v>
      </c>
      <c r="B147" s="28" t="s">
        <v>223</v>
      </c>
      <c r="C147" s="19">
        <f>IFERROR(INDEX('حسابهای دریافتنی'!H:H,MATCH(Table2[[#This Row],[كد تفصيلي]],'حسابهای دریافتنی'!A:A,0)),0)</f>
        <v>0</v>
      </c>
      <c r="D147" s="19">
        <f>IFERROR(INDEX('درجریان وصول'!F:F,MATCH(Table2[[#This Row],[كد تفصيلي]],'درجریان وصول'!A:A,0)),0)</f>
        <v>0</v>
      </c>
      <c r="E147" s="19">
        <f>IFERROR(INDEX('چکهای دریافتنی'!F:F,MATCH(Table2[[#This Row],[كد تفصيلي]],'چکهای دریافتنی'!A:A,0)),0)</f>
        <v>0</v>
      </c>
      <c r="F147" s="19">
        <f>Table2[[#This Row],[حسابهای دریافتنی]]+Table2[[#This Row],[چکهای در جریان وصول]]+Table2[[#This Row],[چکهای نزد صندوق]]</f>
        <v>0</v>
      </c>
      <c r="G147" s="9">
        <f>IFERROR(INDEX('مانده سوفاله'!E:E,MATCH(Table2[[#This Row],[كد تفصيلي]],'مانده سوفاله'!A:A,0)),0)</f>
        <v>0</v>
      </c>
    </row>
    <row r="148" spans="1:7" ht="31.5" customHeight="1" x14ac:dyDescent="0.25">
      <c r="A148" s="29">
        <v>10068</v>
      </c>
      <c r="B148" s="29" t="s">
        <v>179</v>
      </c>
      <c r="C148" s="7">
        <f>IFERROR(INDEX('حسابهای دریافتنی'!H:H,MATCH(Table2[[#This Row],[كد تفصيلي]],'حسابهای دریافتنی'!A:A,0)),0)</f>
        <v>0</v>
      </c>
      <c r="D148" s="8">
        <f>IFERROR(INDEX('درجریان وصول'!F:F,MATCH(Table2[[#This Row],[كد تفصيلي]],'درجریان وصول'!A:A,0)),0)</f>
        <v>0</v>
      </c>
      <c r="E148" s="8">
        <f>IFERROR(INDEX('چکهای دریافتنی'!F:F,MATCH(Table2[[#This Row],[كد تفصيلي]],'چکهای دریافتنی'!A:A,0)),0)</f>
        <v>0</v>
      </c>
      <c r="F148" s="8">
        <f>Table2[[#This Row],[حسابهای دریافتنی]]+Table2[[#This Row],[چکهای در جریان وصول]]+Table2[[#This Row],[چکهای نزد صندوق]]</f>
        <v>0</v>
      </c>
      <c r="G148" s="9">
        <f>IFERROR(INDEX('مانده سوفاله'!E:E,MATCH(Table2[[#This Row],[كد تفصيلي]],'مانده سوفاله'!A:A,0)),0)</f>
        <v>0</v>
      </c>
    </row>
    <row r="149" spans="1:7" ht="31.5" customHeight="1" x14ac:dyDescent="0.25">
      <c r="A149" s="28">
        <v>10071</v>
      </c>
      <c r="B149" s="28" t="s">
        <v>181</v>
      </c>
      <c r="C149" s="7">
        <f>IFERROR(INDEX('حسابهای دریافتنی'!H:H,MATCH(Table2[[#This Row],[كد تفصيلي]],'حسابهای دریافتنی'!A:A,0)),0)</f>
        <v>0</v>
      </c>
      <c r="D149" s="8">
        <f>IFERROR(INDEX('درجریان وصول'!F:F,MATCH(Table2[[#This Row],[كد تفصيلي]],'درجریان وصول'!A:A,0)),0)</f>
        <v>0</v>
      </c>
      <c r="E149" s="8">
        <f>IFERROR(INDEX('چکهای دریافتنی'!F:F,MATCH(Table2[[#This Row],[كد تفصيلي]],'چکهای دریافتنی'!A:A,0)),0)</f>
        <v>0</v>
      </c>
      <c r="F149" s="8">
        <f>Table2[[#This Row],[حسابهای دریافتنی]]+Table2[[#This Row],[چکهای در جریان وصول]]+Table2[[#This Row],[چکهای نزد صندوق]]</f>
        <v>0</v>
      </c>
      <c r="G149" s="9">
        <f>IFERROR(INDEX('مانده سوفاله'!E:E,MATCH(Table2[[#This Row],[كد تفصيلي]],'مانده سوفاله'!A:A,0)),0)</f>
        <v>0</v>
      </c>
    </row>
    <row r="150" spans="1:7" ht="31.5" customHeight="1" x14ac:dyDescent="0.25">
      <c r="A150" s="28">
        <v>10073</v>
      </c>
      <c r="B150" s="28" t="s">
        <v>166</v>
      </c>
      <c r="C150" s="19">
        <f>IFERROR(INDEX('حسابهای دریافتنی'!H:H,MATCH(Table2[[#This Row],[كد تفصيلي]],'حسابهای دریافتنی'!A:A,0)),0)</f>
        <v>0</v>
      </c>
      <c r="D150" s="19">
        <f>IFERROR(INDEX('درجریان وصول'!F:F,MATCH(Table2[[#This Row],[كد تفصيلي]],'درجریان وصول'!A:A,0)),0)</f>
        <v>0</v>
      </c>
      <c r="E150" s="19">
        <f>IFERROR(INDEX('چکهای دریافتنی'!F:F,MATCH(Table2[[#This Row],[كد تفصيلي]],'چکهای دریافتنی'!A:A,0)),0)</f>
        <v>0</v>
      </c>
      <c r="F150" s="19">
        <f>Table2[[#This Row],[حسابهای دریافتنی]]+Table2[[#This Row],[چکهای در جریان وصول]]+Table2[[#This Row],[چکهای نزد صندوق]]</f>
        <v>0</v>
      </c>
      <c r="G150" s="9">
        <f>IFERROR(INDEX('مانده سوفاله'!E:E,MATCH(Table2[[#This Row],[كد تفصيلي]],'مانده سوفاله'!A:A,0)),0)</f>
        <v>0</v>
      </c>
    </row>
    <row r="151" spans="1:7" ht="31.5" customHeight="1" x14ac:dyDescent="0.25">
      <c r="A151" s="29">
        <v>10074</v>
      </c>
      <c r="B151" s="29" t="s">
        <v>225</v>
      </c>
      <c r="C151" s="19">
        <f>IFERROR(INDEX('حسابهای دریافتنی'!H:H,MATCH(Table2[[#This Row],[كد تفصيلي]],'حسابهای دریافتنی'!A:A,0)),0)</f>
        <v>0</v>
      </c>
      <c r="D151" s="19">
        <f>IFERROR(INDEX('درجریان وصول'!F:F,MATCH(Table2[[#This Row],[كد تفصيلي]],'درجریان وصول'!A:A,0)),0)</f>
        <v>0</v>
      </c>
      <c r="E151" s="19">
        <f>IFERROR(INDEX('چکهای دریافتنی'!F:F,MATCH(Table2[[#This Row],[كد تفصيلي]],'چکهای دریافتنی'!A:A,0)),0)</f>
        <v>0</v>
      </c>
      <c r="F151" s="19">
        <f>Table2[[#This Row],[حسابهای دریافتنی]]+Table2[[#This Row],[چکهای در جریان وصول]]+Table2[[#This Row],[چکهای نزد صندوق]]</f>
        <v>0</v>
      </c>
      <c r="G151" s="9">
        <f>IFERROR(INDEX('مانده سوفاله'!E:E,MATCH(Table2[[#This Row],[كد تفصيلي]],'مانده سوفاله'!A:A,0)),0)</f>
        <v>0</v>
      </c>
    </row>
    <row r="152" spans="1:7" ht="31.5" customHeight="1" x14ac:dyDescent="0.25">
      <c r="A152" s="28">
        <v>10075</v>
      </c>
      <c r="B152" s="28" t="s">
        <v>165</v>
      </c>
      <c r="C152" s="7">
        <f>IFERROR(INDEX('حسابهای دریافتنی'!H:H,MATCH(Table2[[#This Row],[كد تفصيلي]],'حسابهای دریافتنی'!A:A,0)),0)</f>
        <v>0</v>
      </c>
      <c r="D152" s="8">
        <f>IFERROR(INDEX('درجریان وصول'!F:F,MATCH(Table2[[#This Row],[كد تفصيلي]],'درجریان وصول'!A:A,0)),0)</f>
        <v>0</v>
      </c>
      <c r="E152" s="8">
        <f>IFERROR(INDEX('چکهای دریافتنی'!F:F,MATCH(Table2[[#This Row],[كد تفصيلي]],'چکهای دریافتنی'!A:A,0)),0)</f>
        <v>0</v>
      </c>
      <c r="F152" s="8">
        <f>Table2[[#This Row],[حسابهای دریافتنی]]+Table2[[#This Row],[چکهای در جریان وصول]]+Table2[[#This Row],[چکهای نزد صندوق]]</f>
        <v>0</v>
      </c>
      <c r="G152" s="9">
        <f>IFERROR(INDEX('مانده سوفاله'!E:E,MATCH(Table2[[#This Row],[كد تفصيلي]],'مانده سوفاله'!A:A,0)),0)</f>
        <v>0</v>
      </c>
    </row>
    <row r="153" spans="1:7" ht="31.5" customHeight="1" x14ac:dyDescent="0.25">
      <c r="A153" s="29">
        <v>10076</v>
      </c>
      <c r="B153" s="29" t="s">
        <v>177</v>
      </c>
      <c r="C153" s="7">
        <f>IFERROR(INDEX('حسابهای دریافتنی'!H:H,MATCH(Table2[[#This Row],[كد تفصيلي]],'حسابهای دریافتنی'!A:A,0)),0)</f>
        <v>0</v>
      </c>
      <c r="D153" s="8">
        <f>IFERROR(INDEX('درجریان وصول'!F:F,MATCH(Table2[[#This Row],[كد تفصيلي]],'درجریان وصول'!A:A,0)),0)</f>
        <v>0</v>
      </c>
      <c r="E153" s="8">
        <f>IFERROR(INDEX('چکهای دریافتنی'!F:F,MATCH(Table2[[#This Row],[كد تفصيلي]],'چکهای دریافتنی'!A:A,0)),0)</f>
        <v>0</v>
      </c>
      <c r="F153" s="8">
        <f>Table2[[#This Row],[حسابهای دریافتنی]]+Table2[[#This Row],[چکهای در جریان وصول]]+Table2[[#This Row],[چکهای نزد صندوق]]</f>
        <v>0</v>
      </c>
      <c r="G153" s="9">
        <f>IFERROR(INDEX('مانده سوفاله'!E:E,MATCH(Table2[[#This Row],[كد تفصيلي]],'مانده سوفاله'!A:A,0)),0)</f>
        <v>-13</v>
      </c>
    </row>
    <row r="154" spans="1:7" ht="31.5" customHeight="1" x14ac:dyDescent="0.25">
      <c r="A154" s="29">
        <v>10078</v>
      </c>
      <c r="B154" s="29" t="s">
        <v>226</v>
      </c>
      <c r="C154" s="7">
        <f>IFERROR(INDEX('حسابهای دریافتنی'!H:H,MATCH(Table2[[#This Row],[كد تفصيلي]],'حسابهای دریافتنی'!A:A,0)),0)</f>
        <v>0</v>
      </c>
      <c r="D154" s="8">
        <f>IFERROR(INDEX('درجریان وصول'!F:F,MATCH(Table2[[#This Row],[كد تفصيلي]],'درجریان وصول'!A:A,0)),0)</f>
        <v>0</v>
      </c>
      <c r="E154" s="8">
        <f>IFERROR(INDEX('چکهای دریافتنی'!F:F,MATCH(Table2[[#This Row],[كد تفصيلي]],'چکهای دریافتنی'!A:A,0)),0)</f>
        <v>0</v>
      </c>
      <c r="F154" s="8">
        <f>Table2[[#This Row],[حسابهای دریافتنی]]+Table2[[#This Row],[چکهای در جریان وصول]]+Table2[[#This Row],[چکهای نزد صندوق]]</f>
        <v>0</v>
      </c>
      <c r="G154" s="9">
        <f>IFERROR(INDEX('مانده سوفاله'!E:E,MATCH(Table2[[#This Row],[كد تفصيلي]],'مانده سوفاله'!A:A,0)),0)</f>
        <v>0</v>
      </c>
    </row>
    <row r="155" spans="1:7" ht="31.5" customHeight="1" x14ac:dyDescent="0.25">
      <c r="A155" s="28">
        <v>10081</v>
      </c>
      <c r="B155" s="28" t="s">
        <v>227</v>
      </c>
      <c r="C155" s="7">
        <f>IFERROR(INDEX('حسابهای دریافتنی'!H:H,MATCH(Table2[[#This Row],[كد تفصيلي]],'حسابهای دریافتنی'!A:A,0)),0)</f>
        <v>0</v>
      </c>
      <c r="D155" s="8">
        <f>IFERROR(INDEX('درجریان وصول'!F:F,MATCH(Table2[[#This Row],[كد تفصيلي]],'درجریان وصول'!A:A,0)),0)</f>
        <v>0</v>
      </c>
      <c r="E155" s="8">
        <f>IFERROR(INDEX('چکهای دریافتنی'!F:F,MATCH(Table2[[#This Row],[كد تفصيلي]],'چکهای دریافتنی'!A:A,0)),0)</f>
        <v>0</v>
      </c>
      <c r="F155" s="8">
        <f>Table2[[#This Row],[حسابهای دریافتنی]]+Table2[[#This Row],[چکهای در جریان وصول]]+Table2[[#This Row],[چکهای نزد صندوق]]</f>
        <v>0</v>
      </c>
      <c r="G155" s="9">
        <f>IFERROR(INDEX('مانده سوفاله'!E:E,MATCH(Table2[[#This Row],[كد تفصيلي]],'مانده سوفاله'!A:A,0)),0)</f>
        <v>0</v>
      </c>
    </row>
    <row r="156" spans="1:7" ht="31.5" customHeight="1" x14ac:dyDescent="0.25">
      <c r="A156" s="29">
        <v>10082</v>
      </c>
      <c r="B156" s="29" t="s">
        <v>210</v>
      </c>
      <c r="C156" s="7">
        <f>IFERROR(INDEX('حسابهای دریافتنی'!H:H,MATCH(Table2[[#This Row],[كد تفصيلي]],'حسابهای دریافتنی'!A:A,0)),0)</f>
        <v>0</v>
      </c>
      <c r="D156" s="8">
        <f>IFERROR(INDEX('درجریان وصول'!F:F,MATCH(Table2[[#This Row],[كد تفصيلي]],'درجریان وصول'!A:A,0)),0)</f>
        <v>0</v>
      </c>
      <c r="E156" s="8">
        <f>IFERROR(INDEX('چکهای دریافتنی'!F:F,MATCH(Table2[[#This Row],[كد تفصيلي]],'چکهای دریافتنی'!A:A,0)),0)</f>
        <v>0</v>
      </c>
      <c r="F156" s="8">
        <f>Table2[[#This Row],[حسابهای دریافتنی]]+Table2[[#This Row],[چکهای در جریان وصول]]+Table2[[#This Row],[چکهای نزد صندوق]]</f>
        <v>0</v>
      </c>
      <c r="G156" s="9">
        <f>IFERROR(INDEX('مانده سوفاله'!E:E,MATCH(Table2[[#This Row],[كد تفصيلي]],'مانده سوفاله'!A:A,0)),0)</f>
        <v>0</v>
      </c>
    </row>
    <row r="157" spans="1:7" ht="31.5" customHeight="1" x14ac:dyDescent="0.25">
      <c r="A157" s="28">
        <v>10083</v>
      </c>
      <c r="B157" s="28" t="s">
        <v>228</v>
      </c>
      <c r="C157" s="7">
        <f>IFERROR(INDEX('حسابهای دریافتنی'!H:H,MATCH(Table2[[#This Row],[كد تفصيلي]],'حسابهای دریافتنی'!A:A,0)),0)</f>
        <v>0</v>
      </c>
      <c r="D157" s="8">
        <f>IFERROR(INDEX('درجریان وصول'!F:F,MATCH(Table2[[#This Row],[كد تفصيلي]],'درجریان وصول'!A:A,0)),0)</f>
        <v>0</v>
      </c>
      <c r="E157" s="8">
        <f>IFERROR(INDEX('چکهای دریافتنی'!F:F,MATCH(Table2[[#This Row],[كد تفصيلي]],'چکهای دریافتنی'!A:A,0)),0)</f>
        <v>0</v>
      </c>
      <c r="F157" s="8">
        <f>Table2[[#This Row],[حسابهای دریافتنی]]+Table2[[#This Row],[چکهای در جریان وصول]]+Table2[[#This Row],[چکهای نزد صندوق]]</f>
        <v>0</v>
      </c>
      <c r="G157" s="9">
        <f>IFERROR(INDEX('مانده سوفاله'!E:E,MATCH(Table2[[#This Row],[كد تفصيلي]],'مانده سوفاله'!A:A,0)),0)</f>
        <v>0</v>
      </c>
    </row>
    <row r="158" spans="1:7" ht="31.5" customHeight="1" x14ac:dyDescent="0.25">
      <c r="A158" s="28">
        <v>10085</v>
      </c>
      <c r="B158" s="28" t="s">
        <v>229</v>
      </c>
      <c r="C158" s="19">
        <f>IFERROR(INDEX('حسابهای دریافتنی'!H:H,MATCH(Table2[[#This Row],[كد تفصيلي]],'حسابهای دریافتنی'!A:A,0)),0)</f>
        <v>0</v>
      </c>
      <c r="D158" s="19">
        <f>IFERROR(INDEX('درجریان وصول'!F:F,MATCH(Table2[[#This Row],[كد تفصيلي]],'درجریان وصول'!A:A,0)),0)</f>
        <v>0</v>
      </c>
      <c r="E158" s="19">
        <f>IFERROR(INDEX('چکهای دریافتنی'!F:F,MATCH(Table2[[#This Row],[كد تفصيلي]],'چکهای دریافتنی'!A:A,0)),0)</f>
        <v>0</v>
      </c>
      <c r="F158" s="19">
        <f>Table2[[#This Row],[حسابهای دریافتنی]]+Table2[[#This Row],[چکهای در جریان وصول]]+Table2[[#This Row],[چکهای نزد صندوق]]</f>
        <v>0</v>
      </c>
      <c r="G158" s="9">
        <f>IFERROR(INDEX('مانده سوفاله'!E:E,MATCH(Table2[[#This Row],[كد تفصيلي]],'مانده سوفاله'!A:A,0)),0)</f>
        <v>0</v>
      </c>
    </row>
    <row r="159" spans="1:7" ht="31.5" customHeight="1" x14ac:dyDescent="0.25">
      <c r="A159" s="28">
        <v>10087</v>
      </c>
      <c r="B159" s="28" t="s">
        <v>215</v>
      </c>
      <c r="C159" s="7">
        <f>IFERROR(INDEX('حسابهای دریافتنی'!H:H,MATCH(Table2[[#This Row],[كد تفصيلي]],'حسابهای دریافتنی'!A:A,0)),0)</f>
        <v>0</v>
      </c>
      <c r="D159" s="8">
        <f>IFERROR(INDEX('درجریان وصول'!F:F,MATCH(Table2[[#This Row],[كد تفصيلي]],'درجریان وصول'!A:A,0)),0)</f>
        <v>0</v>
      </c>
      <c r="E159" s="8">
        <f>IFERROR(INDEX('چکهای دریافتنی'!F:F,MATCH(Table2[[#This Row],[كد تفصيلي]],'چکهای دریافتنی'!A:A,0)),0)</f>
        <v>0</v>
      </c>
      <c r="F159" s="8">
        <f>Table2[[#This Row],[حسابهای دریافتنی]]+Table2[[#This Row],[چکهای در جریان وصول]]+Table2[[#This Row],[چکهای نزد صندوق]]</f>
        <v>0</v>
      </c>
      <c r="G159" s="9">
        <f>IFERROR(INDEX('مانده سوفاله'!E:E,MATCH(Table2[[#This Row],[كد تفصيلي]],'مانده سوفاله'!A:A,0)),0)</f>
        <v>0</v>
      </c>
    </row>
    <row r="160" spans="1:7" ht="31.5" customHeight="1" x14ac:dyDescent="0.25">
      <c r="A160" s="29">
        <v>10090</v>
      </c>
      <c r="B160" s="29" t="s">
        <v>249</v>
      </c>
      <c r="C160" s="7">
        <f>IFERROR(INDEX('حسابهای دریافتنی'!H:H,MATCH(Table2[[#This Row],[كد تفصيلي]],'حسابهای دریافتنی'!A:A,0)),0)</f>
        <v>0</v>
      </c>
      <c r="D160" s="8">
        <f>IFERROR(INDEX('درجریان وصول'!F:F,MATCH(Table2[[#This Row],[كد تفصيلي]],'درجریان وصول'!A:A,0)),0)</f>
        <v>0</v>
      </c>
      <c r="E160" s="8">
        <f>IFERROR(INDEX('چکهای دریافتنی'!F:F,MATCH(Table2[[#This Row],[كد تفصيلي]],'چکهای دریافتنی'!A:A,0)),0)</f>
        <v>0</v>
      </c>
      <c r="F160" s="8">
        <f>Table2[[#This Row],[حسابهای دریافتنی]]+Table2[[#This Row],[چکهای در جریان وصول]]+Table2[[#This Row],[چکهای نزد صندوق]]</f>
        <v>0</v>
      </c>
      <c r="G160" s="9">
        <f>IFERROR(INDEX('مانده سوفاله'!E:E,MATCH(Table2[[#This Row],[كد تفصيلي]],'مانده سوفاله'!A:A,0)),0)</f>
        <v>0</v>
      </c>
    </row>
    <row r="161" spans="1:7" ht="31.5" customHeight="1" x14ac:dyDescent="0.25">
      <c r="A161" s="29">
        <v>10094</v>
      </c>
      <c r="B161" s="29" t="s">
        <v>258</v>
      </c>
      <c r="C161" s="7">
        <f>IFERROR(INDEX('حسابهای دریافتنی'!H:H,MATCH(Table2[[#This Row],[كد تفصيلي]],'حسابهای دریافتنی'!A:A,0)),0)</f>
        <v>0</v>
      </c>
      <c r="D161" s="8">
        <f>IFERROR(INDEX('درجریان وصول'!F:F,MATCH(Table2[[#This Row],[كد تفصيلي]],'درجریان وصول'!A:A,0)),0)</f>
        <v>0</v>
      </c>
      <c r="E161" s="8">
        <f>IFERROR(INDEX('چکهای دریافتنی'!F:F,MATCH(Table2[[#This Row],[كد تفصيلي]],'چکهای دریافتنی'!A:A,0)),0)</f>
        <v>0</v>
      </c>
      <c r="F161" s="8">
        <f>Table2[[#This Row],[حسابهای دریافتنی]]+Table2[[#This Row],[چکهای در جریان وصول]]+Table2[[#This Row],[چکهای نزد صندوق]]</f>
        <v>0</v>
      </c>
      <c r="G161" s="9">
        <f>IFERROR(INDEX('مانده سوفاله'!E:E,MATCH(Table2[[#This Row],[كد تفصيلي]],'مانده سوفاله'!A:A,0)),0)</f>
        <v>0</v>
      </c>
    </row>
    <row r="162" spans="1:7" ht="31.5" customHeight="1" x14ac:dyDescent="0.25">
      <c r="A162" s="29">
        <v>10098</v>
      </c>
      <c r="B162" s="29" t="s">
        <v>265</v>
      </c>
      <c r="C162" s="7">
        <f>IFERROR(INDEX('حسابهای دریافتنی'!H:H,MATCH(Table2[[#This Row],[كد تفصيلي]],'حسابهای دریافتنی'!A:A,0)),0)</f>
        <v>0</v>
      </c>
      <c r="D162" s="8">
        <f>IFERROR(INDEX('درجریان وصول'!F:F,MATCH(Table2[[#This Row],[كد تفصيلي]],'درجریان وصول'!A:A,0)),0)</f>
        <v>0</v>
      </c>
      <c r="E162" s="8">
        <f>IFERROR(INDEX('چکهای دریافتنی'!F:F,MATCH(Table2[[#This Row],[كد تفصيلي]],'چکهای دریافتنی'!A:A,0)),0)</f>
        <v>0</v>
      </c>
      <c r="F162" s="8">
        <f>Table2[[#This Row],[حسابهای دریافتنی]]+Table2[[#This Row],[چکهای در جریان وصول]]+Table2[[#This Row],[چکهای نزد صندوق]]</f>
        <v>0</v>
      </c>
      <c r="G162" s="9">
        <f>IFERROR(INDEX('مانده سوفاله'!E:E,MATCH(Table2[[#This Row],[كد تفصيلي]],'مانده سوفاله'!A:A,0)),0)</f>
        <v>0</v>
      </c>
    </row>
    <row r="163" spans="1:7" ht="31.5" customHeight="1" x14ac:dyDescent="0.25">
      <c r="A163" s="28">
        <v>10099</v>
      </c>
      <c r="B163" s="28" t="s">
        <v>264</v>
      </c>
      <c r="C163" s="7">
        <f>IFERROR(INDEX('حسابهای دریافتنی'!H:H,MATCH(Table2[[#This Row],[كد تفصيلي]],'حسابهای دریافتنی'!A:A,0)),0)</f>
        <v>0</v>
      </c>
      <c r="D163" s="8">
        <f>IFERROR(INDEX('درجریان وصول'!F:F,MATCH(Table2[[#This Row],[كد تفصيلي]],'درجریان وصول'!A:A,0)),0)</f>
        <v>0</v>
      </c>
      <c r="E163" s="8">
        <f>IFERROR(INDEX('چکهای دریافتنی'!F:F,MATCH(Table2[[#This Row],[كد تفصيلي]],'چکهای دریافتنی'!A:A,0)),0)</f>
        <v>0</v>
      </c>
      <c r="F163" s="8">
        <f>Table2[[#This Row],[حسابهای دریافتنی]]+Table2[[#This Row],[چکهای در جریان وصول]]+Table2[[#This Row],[چکهای نزد صندوق]]</f>
        <v>0</v>
      </c>
      <c r="G163" s="9">
        <f>IFERROR(INDEX('مانده سوفاله'!E:E,MATCH(Table2[[#This Row],[كد تفصيلي]],'مانده سوفاله'!A:A,0)),0)</f>
        <v>0</v>
      </c>
    </row>
    <row r="164" spans="1:7" ht="31.5" customHeight="1" x14ac:dyDescent="0.25">
      <c r="A164" s="29">
        <v>10100</v>
      </c>
      <c r="B164" s="29" t="s">
        <v>267</v>
      </c>
      <c r="C164" s="7">
        <f>IFERROR(INDEX('حسابهای دریافتنی'!H:H,MATCH(Table2[[#This Row],[كد تفصيلي]],'حسابهای دریافتنی'!A:A,0)),0)</f>
        <v>0</v>
      </c>
      <c r="D164" s="8">
        <f>IFERROR(INDEX('درجریان وصول'!F:F,MATCH(Table2[[#This Row],[كد تفصيلي]],'درجریان وصول'!A:A,0)),0)</f>
        <v>0</v>
      </c>
      <c r="E164" s="8">
        <f>IFERROR(INDEX('چکهای دریافتنی'!F:F,MATCH(Table2[[#This Row],[كد تفصيلي]],'چکهای دریافتنی'!A:A,0)),0)</f>
        <v>0</v>
      </c>
      <c r="F164" s="8">
        <f>Table2[[#This Row],[حسابهای دریافتنی]]+Table2[[#This Row],[چکهای در جریان وصول]]+Table2[[#This Row],[چکهای نزد صندوق]]</f>
        <v>0</v>
      </c>
      <c r="G164" s="9">
        <f>IFERROR(INDEX('مانده سوفاله'!E:E,MATCH(Table2[[#This Row],[كد تفصيلي]],'مانده سوفاله'!A:A,0)),0)</f>
        <v>0</v>
      </c>
    </row>
    <row r="165" spans="1:7" ht="31.5" customHeight="1" x14ac:dyDescent="0.25">
      <c r="A165" s="28">
        <v>10107</v>
      </c>
      <c r="B165" s="28" t="s">
        <v>337</v>
      </c>
      <c r="C165" s="7">
        <f>IFERROR(INDEX('حسابهای دریافتنی'!H:H,MATCH(Table2[[#This Row],[كد تفصيلي]],'حسابهای دریافتنی'!A:A,0)),0)</f>
        <v>0</v>
      </c>
      <c r="D165" s="8">
        <f>IFERROR(INDEX('درجریان وصول'!F:F,MATCH(Table2[[#This Row],[كد تفصيلي]],'درجریان وصول'!A:A,0)),0)</f>
        <v>0</v>
      </c>
      <c r="E165" s="8">
        <f>IFERROR(INDEX('چکهای دریافتنی'!F:F,MATCH(Table2[[#This Row],[كد تفصيلي]],'چکهای دریافتنی'!A:A,0)),0)</f>
        <v>0</v>
      </c>
      <c r="F165" s="8">
        <f>Table2[[#This Row],[حسابهای دریافتنی]]+Table2[[#This Row],[چکهای در جریان وصول]]+Table2[[#This Row],[چکهای نزد صندوق]]</f>
        <v>0</v>
      </c>
      <c r="G165" s="9">
        <f>IFERROR(INDEX('مانده سوفاله'!E:E,MATCH(Table2[[#This Row],[كد تفصيلي]],'مانده سوفاله'!A:A,0)),0)</f>
        <v>0</v>
      </c>
    </row>
    <row r="166" spans="1:7" ht="31.5" customHeight="1" x14ac:dyDescent="0.25">
      <c r="A166" s="29">
        <v>10108</v>
      </c>
      <c r="B166" s="29" t="s">
        <v>289</v>
      </c>
      <c r="C166" s="19">
        <f>IFERROR(INDEX('حسابهای دریافتنی'!H:H,MATCH(Table2[[#This Row],[كد تفصيلي]],'حسابهای دریافتنی'!A:A,0)),0)</f>
        <v>0</v>
      </c>
      <c r="D166" s="19">
        <f>IFERROR(INDEX('درجریان وصول'!F:F,MATCH(Table2[[#This Row],[كد تفصيلي]],'درجریان وصول'!A:A,0)),0)</f>
        <v>0</v>
      </c>
      <c r="E166" s="19">
        <f>IFERROR(INDEX('چکهای دریافتنی'!F:F,MATCH(Table2[[#This Row],[كد تفصيلي]],'چکهای دریافتنی'!A:A,0)),0)</f>
        <v>0</v>
      </c>
      <c r="F166" s="19">
        <f>Table2[[#This Row],[حسابهای دریافتنی]]+Table2[[#This Row],[چکهای در جریان وصول]]+Table2[[#This Row],[چکهای نزد صندوق]]</f>
        <v>0</v>
      </c>
      <c r="G166" s="9">
        <f>IFERROR(INDEX('مانده سوفاله'!E:E,MATCH(Table2[[#This Row],[كد تفصيلي]],'مانده سوفاله'!A:A,0)),0)</f>
        <v>0</v>
      </c>
    </row>
    <row r="167" spans="1:7" ht="31.5" customHeight="1" x14ac:dyDescent="0.25">
      <c r="A167" s="28">
        <v>10111</v>
      </c>
      <c r="B167" s="28" t="s">
        <v>294</v>
      </c>
      <c r="C167" s="19">
        <f>IFERROR(INDEX('حسابهای دریافتنی'!H:H,MATCH(Table2[[#This Row],[كد تفصيلي]],'حسابهای دریافتنی'!A:A,0)),0)</f>
        <v>0</v>
      </c>
      <c r="D167" s="19">
        <f>IFERROR(INDEX('درجریان وصول'!F:F,MATCH(Table2[[#This Row],[كد تفصيلي]],'درجریان وصول'!A:A,0)),0)</f>
        <v>0</v>
      </c>
      <c r="E167" s="19">
        <f>IFERROR(INDEX('چکهای دریافتنی'!F:F,MATCH(Table2[[#This Row],[كد تفصيلي]],'چکهای دریافتنی'!A:A,0)),0)</f>
        <v>0</v>
      </c>
      <c r="F167" s="19">
        <f>Table2[[#This Row],[حسابهای دریافتنی]]+Table2[[#This Row],[چکهای در جریان وصول]]+Table2[[#This Row],[چکهای نزد صندوق]]</f>
        <v>0</v>
      </c>
      <c r="G167" s="9">
        <f>IFERROR(INDEX('مانده سوفاله'!E:E,MATCH(Table2[[#This Row],[كد تفصيلي]],'مانده سوفاله'!A:A,0)),0)</f>
        <v>0</v>
      </c>
    </row>
    <row r="168" spans="1:7" ht="31.5" customHeight="1" x14ac:dyDescent="0.25">
      <c r="A168" s="29">
        <v>10112</v>
      </c>
      <c r="B168" s="29" t="s">
        <v>301</v>
      </c>
      <c r="C168" s="7">
        <f>IFERROR(INDEX('حسابهای دریافتنی'!H:H,MATCH(Table2[[#This Row],[كد تفصيلي]],'حسابهای دریافتنی'!A:A,0)),0)</f>
        <v>0</v>
      </c>
      <c r="D168" s="8">
        <f>IFERROR(INDEX('درجریان وصول'!F:F,MATCH(Table2[[#This Row],[كد تفصيلي]],'درجریان وصول'!A:A,0)),0)</f>
        <v>0</v>
      </c>
      <c r="E168" s="8">
        <f>IFERROR(INDEX('چکهای دریافتنی'!F:F,MATCH(Table2[[#This Row],[كد تفصيلي]],'چکهای دریافتنی'!A:A,0)),0)</f>
        <v>0</v>
      </c>
      <c r="F168" s="8">
        <f>Table2[[#This Row],[حسابهای دریافتنی]]+Table2[[#This Row],[چکهای در جریان وصول]]+Table2[[#This Row],[چکهای نزد صندوق]]</f>
        <v>0</v>
      </c>
      <c r="G168" s="9">
        <f>IFERROR(INDEX('مانده سوفاله'!E:E,MATCH(Table2[[#This Row],[كد تفصيلي]],'مانده سوفاله'!A:A,0)),0)</f>
        <v>0</v>
      </c>
    </row>
    <row r="169" spans="1:7" ht="31.5" customHeight="1" x14ac:dyDescent="0.25">
      <c r="A169" s="28">
        <v>10113</v>
      </c>
      <c r="B169" s="28" t="s">
        <v>302</v>
      </c>
      <c r="C169" s="7">
        <f>IFERROR(INDEX('حسابهای دریافتنی'!H:H,MATCH(Table2[[#This Row],[كد تفصيلي]],'حسابهای دریافتنی'!A:A,0)),0)</f>
        <v>0</v>
      </c>
      <c r="D169" s="8">
        <f>IFERROR(INDEX('درجریان وصول'!F:F,MATCH(Table2[[#This Row],[كد تفصيلي]],'درجریان وصول'!A:A,0)),0)</f>
        <v>0</v>
      </c>
      <c r="E169" s="8">
        <f>IFERROR(INDEX('چکهای دریافتنی'!F:F,MATCH(Table2[[#This Row],[كد تفصيلي]],'چکهای دریافتنی'!A:A,0)),0)</f>
        <v>0</v>
      </c>
      <c r="F169" s="8">
        <f>Table2[[#This Row],[حسابهای دریافتنی]]+Table2[[#This Row],[چکهای در جریان وصول]]+Table2[[#This Row],[چکهای نزد صندوق]]</f>
        <v>0</v>
      </c>
      <c r="G169" s="9">
        <f>IFERROR(INDEX('مانده سوفاله'!E:E,MATCH(Table2[[#This Row],[كد تفصيلي]],'مانده سوفاله'!A:A,0)),0)</f>
        <v>0</v>
      </c>
    </row>
    <row r="170" spans="1:7" ht="31.5" customHeight="1" x14ac:dyDescent="0.25">
      <c r="A170" s="29">
        <v>10114</v>
      </c>
      <c r="B170" s="29" t="s">
        <v>303</v>
      </c>
      <c r="C170" s="7">
        <f>IFERROR(INDEX('حسابهای دریافتنی'!H:H,MATCH(Table2[[#This Row],[كد تفصيلي]],'حسابهای دریافتنی'!A:A,0)),0)</f>
        <v>0</v>
      </c>
      <c r="D170" s="8">
        <f>IFERROR(INDEX('درجریان وصول'!F:F,MATCH(Table2[[#This Row],[كد تفصيلي]],'درجریان وصول'!A:A,0)),0)</f>
        <v>0</v>
      </c>
      <c r="E170" s="8">
        <f>IFERROR(INDEX('چکهای دریافتنی'!F:F,MATCH(Table2[[#This Row],[كد تفصيلي]],'چکهای دریافتنی'!A:A,0)),0)</f>
        <v>0</v>
      </c>
      <c r="F170" s="8">
        <f>Table2[[#This Row],[حسابهای دریافتنی]]+Table2[[#This Row],[چکهای در جریان وصول]]+Table2[[#This Row],[چکهای نزد صندوق]]</f>
        <v>0</v>
      </c>
      <c r="G170" s="9">
        <f>IFERROR(INDEX('مانده سوفاله'!E:E,MATCH(Table2[[#This Row],[كد تفصيلي]],'مانده سوفاله'!A:A,0)),0)</f>
        <v>0</v>
      </c>
    </row>
    <row r="171" spans="1:7" ht="31.5" customHeight="1" x14ac:dyDescent="0.25">
      <c r="A171" s="28">
        <v>10115</v>
      </c>
      <c r="B171" s="28" t="s">
        <v>304</v>
      </c>
      <c r="C171" s="7">
        <f>IFERROR(INDEX('حسابهای دریافتنی'!H:H,MATCH(Table2[[#This Row],[كد تفصيلي]],'حسابهای دریافتنی'!A:A,0)),0)</f>
        <v>0</v>
      </c>
      <c r="D171" s="8">
        <f>IFERROR(INDEX('درجریان وصول'!F:F,MATCH(Table2[[#This Row],[كد تفصيلي]],'درجریان وصول'!A:A,0)),0)</f>
        <v>0</v>
      </c>
      <c r="E171" s="8">
        <f>IFERROR(INDEX('چکهای دریافتنی'!F:F,MATCH(Table2[[#This Row],[كد تفصيلي]],'چکهای دریافتنی'!A:A,0)),0)</f>
        <v>0</v>
      </c>
      <c r="F171" s="8">
        <f>Table2[[#This Row],[حسابهای دریافتنی]]+Table2[[#This Row],[چکهای در جریان وصول]]+Table2[[#This Row],[چکهای نزد صندوق]]</f>
        <v>0</v>
      </c>
      <c r="G171" s="9">
        <f>IFERROR(INDEX('مانده سوفاله'!E:E,MATCH(Table2[[#This Row],[كد تفصيلي]],'مانده سوفاله'!A:A,0)),0)</f>
        <v>0</v>
      </c>
    </row>
    <row r="172" spans="1:7" ht="31.5" customHeight="1" x14ac:dyDescent="0.25">
      <c r="A172" s="28">
        <v>10117</v>
      </c>
      <c r="B172" s="28" t="s">
        <v>311</v>
      </c>
      <c r="C172" s="19">
        <f>IFERROR(INDEX('حسابهای دریافتنی'!H:H,MATCH(Table2[[#This Row],[كد تفصيلي]],'حسابهای دریافتنی'!A:A,0)),0)</f>
        <v>0</v>
      </c>
      <c r="D172" s="19">
        <f>IFERROR(INDEX('درجریان وصول'!F:F,MATCH(Table2[[#This Row],[كد تفصيلي]],'درجریان وصول'!A:A,0)),0)</f>
        <v>0</v>
      </c>
      <c r="E172" s="19">
        <f>IFERROR(INDEX('چکهای دریافتنی'!F:F,MATCH(Table2[[#This Row],[كد تفصيلي]],'چکهای دریافتنی'!A:A,0)),0)</f>
        <v>0</v>
      </c>
      <c r="F172" s="19">
        <f>Table2[[#This Row],[حسابهای دریافتنی]]+Table2[[#This Row],[چکهای در جریان وصول]]+Table2[[#This Row],[چکهای نزد صندوق]]</f>
        <v>0</v>
      </c>
      <c r="G172" s="9">
        <f>IFERROR(INDEX('مانده سوفاله'!E:E,MATCH(Table2[[#This Row],[كد تفصيلي]],'مانده سوفاله'!A:A,0)),0)</f>
        <v>0</v>
      </c>
    </row>
    <row r="173" spans="1:7" ht="31.5" customHeight="1" x14ac:dyDescent="0.25">
      <c r="A173" s="29">
        <v>10120</v>
      </c>
      <c r="B173" s="29" t="s">
        <v>322</v>
      </c>
      <c r="C173" s="19">
        <f>IFERROR(INDEX('حسابهای دریافتنی'!H:H,MATCH(Table2[[#This Row],[كد تفصيلي]],'حسابهای دریافتنی'!A:A,0)),0)</f>
        <v>0</v>
      </c>
      <c r="D173" s="19">
        <f>IFERROR(INDEX('درجریان وصول'!F:F,MATCH(Table2[[#This Row],[كد تفصيلي]],'درجریان وصول'!A:A,0)),0)</f>
        <v>0</v>
      </c>
      <c r="E173" s="19">
        <f>IFERROR(INDEX('چکهای دریافتنی'!F:F,MATCH(Table2[[#This Row],[كد تفصيلي]],'چکهای دریافتنی'!A:A,0)),0)</f>
        <v>0</v>
      </c>
      <c r="F173" s="19">
        <f>Table2[[#This Row],[حسابهای دریافتنی]]+Table2[[#This Row],[چکهای در جریان وصول]]+Table2[[#This Row],[چکهای نزد صندوق]]</f>
        <v>0</v>
      </c>
      <c r="G173" s="9">
        <f>IFERROR(INDEX('مانده سوفاله'!E:E,MATCH(Table2[[#This Row],[كد تفصيلي]],'مانده سوفاله'!A:A,0)),0)</f>
        <v>0</v>
      </c>
    </row>
    <row r="174" spans="1:7" ht="31.5" customHeight="1" x14ac:dyDescent="0.25">
      <c r="A174" s="28">
        <v>10121</v>
      </c>
      <c r="B174" s="28" t="s">
        <v>323</v>
      </c>
      <c r="C174" s="7">
        <f>IFERROR(INDEX('حسابهای دریافتنی'!H:H,MATCH(Table2[[#This Row],[كد تفصيلي]],'حسابهای دریافتنی'!A:A,0)),0)</f>
        <v>0</v>
      </c>
      <c r="D174" s="8">
        <f>IFERROR(INDEX('درجریان وصول'!F:F,MATCH(Table2[[#This Row],[كد تفصيلي]],'درجریان وصول'!A:A,0)),0)</f>
        <v>0</v>
      </c>
      <c r="E174" s="8">
        <f>IFERROR(INDEX('چکهای دریافتنی'!F:F,MATCH(Table2[[#This Row],[كد تفصيلي]],'چکهای دریافتنی'!A:A,0)),0)</f>
        <v>0</v>
      </c>
      <c r="F174" s="8">
        <f>Table2[[#This Row],[حسابهای دریافتنی]]+Table2[[#This Row],[چکهای در جریان وصول]]+Table2[[#This Row],[چکهای نزد صندوق]]</f>
        <v>0</v>
      </c>
      <c r="G174" s="9">
        <f>IFERROR(INDEX('مانده سوفاله'!E:E,MATCH(Table2[[#This Row],[كد تفصيلي]],'مانده سوفاله'!A:A,0)),0)</f>
        <v>0</v>
      </c>
    </row>
    <row r="175" spans="1:7" ht="31.5" customHeight="1" x14ac:dyDescent="0.25">
      <c r="A175" s="29">
        <v>10122</v>
      </c>
      <c r="B175" s="29" t="s">
        <v>324</v>
      </c>
      <c r="C175" s="7">
        <f>IFERROR(INDEX('حسابهای دریافتنی'!H:H,MATCH(Table2[[#This Row],[كد تفصيلي]],'حسابهای دریافتنی'!A:A,0)),0)</f>
        <v>0</v>
      </c>
      <c r="D175" s="8">
        <f>IFERROR(INDEX('درجریان وصول'!F:F,MATCH(Table2[[#This Row],[كد تفصيلي]],'درجریان وصول'!A:A,0)),0)</f>
        <v>0</v>
      </c>
      <c r="E175" s="8">
        <f>IFERROR(INDEX('چکهای دریافتنی'!F:F,MATCH(Table2[[#This Row],[كد تفصيلي]],'چکهای دریافتنی'!A:A,0)),0)</f>
        <v>0</v>
      </c>
      <c r="F175" s="8">
        <f>Table2[[#This Row],[حسابهای دریافتنی]]+Table2[[#This Row],[چکهای در جریان وصول]]+Table2[[#This Row],[چکهای نزد صندوق]]</f>
        <v>0</v>
      </c>
      <c r="G175" s="9">
        <f>IFERROR(INDEX('مانده سوفاله'!E:E,MATCH(Table2[[#This Row],[كد تفصيلي]],'مانده سوفاله'!A:A,0)),0)</f>
        <v>0</v>
      </c>
    </row>
    <row r="176" spans="1:7" ht="31.5" customHeight="1" x14ac:dyDescent="0.25">
      <c r="A176" s="29">
        <v>10124</v>
      </c>
      <c r="B176" s="29" t="s">
        <v>328</v>
      </c>
      <c r="C176" s="7">
        <f>IFERROR(INDEX('حسابهای دریافتنی'!H:H,MATCH(Table2[[#This Row],[كد تفصيلي]],'حسابهای دریافتنی'!A:A,0)),0)</f>
        <v>0</v>
      </c>
      <c r="D176" s="8">
        <f>IFERROR(INDEX('درجریان وصول'!F:F,MATCH(Table2[[#This Row],[كد تفصيلي]],'درجریان وصول'!A:A,0)),0)</f>
        <v>0</v>
      </c>
      <c r="E176" s="8">
        <f>IFERROR(INDEX('چکهای دریافتنی'!F:F,MATCH(Table2[[#This Row],[كد تفصيلي]],'چکهای دریافتنی'!A:A,0)),0)</f>
        <v>0</v>
      </c>
      <c r="F176" s="8">
        <f>Table2[[#This Row],[حسابهای دریافتنی]]+Table2[[#This Row],[چکهای در جریان وصول]]+Table2[[#This Row],[چکهای نزد صندوق]]</f>
        <v>0</v>
      </c>
      <c r="G176" s="9">
        <f>IFERROR(INDEX('مانده سوفاله'!E:E,MATCH(Table2[[#This Row],[كد تفصيلي]],'مانده سوفاله'!A:A,0)),0)</f>
        <v>0</v>
      </c>
    </row>
    <row r="177" spans="1:7" ht="31.5" customHeight="1" x14ac:dyDescent="0.25">
      <c r="A177" s="28">
        <v>10129</v>
      </c>
      <c r="B177" s="28" t="s">
        <v>335</v>
      </c>
      <c r="C177" s="7">
        <f>IFERROR(INDEX('حسابهای دریافتنی'!H:H,MATCH(Table2[[#This Row],[كد تفصيلي]],'حسابهای دریافتنی'!A:A,0)),0)</f>
        <v>0</v>
      </c>
      <c r="D177" s="8">
        <f>IFERROR(INDEX('درجریان وصول'!F:F,MATCH(Table2[[#This Row],[كد تفصيلي]],'درجریان وصول'!A:A,0)),0)</f>
        <v>0</v>
      </c>
      <c r="E177" s="8">
        <f>IFERROR(INDEX('چکهای دریافتنی'!F:F,MATCH(Table2[[#This Row],[كد تفصيلي]],'چکهای دریافتنی'!A:A,0)),0)</f>
        <v>0</v>
      </c>
      <c r="F177" s="8">
        <f>Table2[[#This Row],[حسابهای دریافتنی]]+Table2[[#This Row],[چکهای در جریان وصول]]+Table2[[#This Row],[چکهای نزد صندوق]]</f>
        <v>0</v>
      </c>
      <c r="G177" s="9">
        <f>IFERROR(INDEX('مانده سوفاله'!E:E,MATCH(Table2[[#This Row],[كد تفصيلي]],'مانده سوفاله'!A:A,0)),0)</f>
        <v>0</v>
      </c>
    </row>
    <row r="178" spans="1:7" ht="31.5" customHeight="1" x14ac:dyDescent="0.25">
      <c r="A178" s="29">
        <v>10130</v>
      </c>
      <c r="B178" s="29" t="s">
        <v>351</v>
      </c>
      <c r="C178" s="7">
        <f>IFERROR(INDEX('حسابهای دریافتنی'!H:H,MATCH(Table2[[#This Row],[كد تفصيلي]],'حسابهای دریافتنی'!A:A,0)),0)</f>
        <v>0</v>
      </c>
      <c r="D178" s="8">
        <f>IFERROR(INDEX('درجریان وصول'!F:F,MATCH(Table2[[#This Row],[كد تفصيلي]],'درجریان وصول'!A:A,0)),0)</f>
        <v>0</v>
      </c>
      <c r="E178" s="8">
        <f>IFERROR(INDEX('چکهای دریافتنی'!F:F,MATCH(Table2[[#This Row],[كد تفصيلي]],'چکهای دریافتنی'!A:A,0)),0)</f>
        <v>0</v>
      </c>
      <c r="F178" s="8">
        <f>Table2[[#This Row],[حسابهای دریافتنی]]+Table2[[#This Row],[چکهای در جریان وصول]]+Table2[[#This Row],[چکهای نزد صندوق]]</f>
        <v>0</v>
      </c>
      <c r="G178" s="9">
        <f>IFERROR(INDEX('مانده سوفاله'!E:E,MATCH(Table2[[#This Row],[كد تفصيلي]],'مانده سوفاله'!A:A,0)),0)</f>
        <v>0</v>
      </c>
    </row>
    <row r="179" spans="1:7" ht="31.5" customHeight="1" x14ac:dyDescent="0.25">
      <c r="A179" s="29">
        <v>10132</v>
      </c>
      <c r="B179" s="29" t="s">
        <v>399</v>
      </c>
      <c r="C179" s="7">
        <f>IFERROR(INDEX('حسابهای دریافتنی'!H:H,MATCH(Table2[[#This Row],[كد تفصيلي]],'حسابهای دریافتنی'!A:A,0)),0)</f>
        <v>0</v>
      </c>
      <c r="D179" s="8">
        <f>IFERROR(INDEX('درجریان وصول'!F:F,MATCH(Table2[[#This Row],[كد تفصيلي]],'درجریان وصول'!A:A,0)),0)</f>
        <v>0</v>
      </c>
      <c r="E179" s="8">
        <f>IFERROR(INDEX('چکهای دریافتنی'!F:F,MATCH(Table2[[#This Row],[كد تفصيلي]],'چکهای دریافتنی'!A:A,0)),0)</f>
        <v>0</v>
      </c>
      <c r="F179" s="8">
        <f>Table2[[#This Row],[حسابهای دریافتنی]]+Table2[[#This Row],[چکهای در جریان وصول]]+Table2[[#This Row],[چکهای نزد صندوق]]</f>
        <v>0</v>
      </c>
      <c r="G179" s="9">
        <f>IFERROR(INDEX('مانده سوفاله'!E:E,MATCH(Table2[[#This Row],[كد تفصيلي]],'مانده سوفاله'!A:A,0)),0)</f>
        <v>0</v>
      </c>
    </row>
    <row r="180" spans="1:7" ht="31.5" customHeight="1" x14ac:dyDescent="0.25">
      <c r="A180" s="29">
        <v>10134</v>
      </c>
      <c r="B180" s="29" t="s">
        <v>358</v>
      </c>
      <c r="C180" s="7">
        <f>IFERROR(INDEX('حسابهای دریافتنی'!H:H,MATCH(Table2[[#This Row],[كد تفصيلي]],'حسابهای دریافتنی'!A:A,0)),0)</f>
        <v>0</v>
      </c>
      <c r="D180" s="8">
        <f>IFERROR(INDEX('درجریان وصول'!F:F,MATCH(Table2[[#This Row],[كد تفصيلي]],'درجریان وصول'!A:A,0)),0)</f>
        <v>0</v>
      </c>
      <c r="E180" s="8">
        <f>IFERROR(INDEX('چکهای دریافتنی'!F:F,MATCH(Table2[[#This Row],[كد تفصيلي]],'چکهای دریافتنی'!A:A,0)),0)</f>
        <v>0</v>
      </c>
      <c r="F180" s="8">
        <f>Table2[[#This Row],[حسابهای دریافتنی]]+Table2[[#This Row],[چکهای در جریان وصول]]+Table2[[#This Row],[چکهای نزد صندوق]]</f>
        <v>0</v>
      </c>
      <c r="G180" s="9">
        <f>IFERROR(INDEX('مانده سوفاله'!E:E,MATCH(Table2[[#This Row],[كد تفصيلي]],'مانده سوفاله'!A:A,0)),0)</f>
        <v>0</v>
      </c>
    </row>
    <row r="181" spans="1:7" ht="31.5" customHeight="1" x14ac:dyDescent="0.25">
      <c r="A181" s="28">
        <v>10135</v>
      </c>
      <c r="B181" s="28" t="s">
        <v>361</v>
      </c>
      <c r="C181" s="19">
        <f>IFERROR(INDEX('حسابهای دریافتنی'!H:H,MATCH(Table2[[#This Row],[كد تفصيلي]],'حسابهای دریافتنی'!A:A,0)),0)</f>
        <v>0</v>
      </c>
      <c r="D181" s="19">
        <f>IFERROR(INDEX('درجریان وصول'!F:F,MATCH(Table2[[#This Row],[كد تفصيلي]],'درجریان وصول'!A:A,0)),0)</f>
        <v>0</v>
      </c>
      <c r="E181" s="19">
        <f>IFERROR(INDEX('چکهای دریافتنی'!F:F,MATCH(Table2[[#This Row],[كد تفصيلي]],'چکهای دریافتنی'!A:A,0)),0)</f>
        <v>0</v>
      </c>
      <c r="F181" s="19">
        <f>Table2[[#This Row],[حسابهای دریافتنی]]+Table2[[#This Row],[چکهای در جریان وصول]]+Table2[[#This Row],[چکهای نزد صندوق]]</f>
        <v>0</v>
      </c>
      <c r="G181" s="9">
        <f>IFERROR(INDEX('مانده سوفاله'!E:E,MATCH(Table2[[#This Row],[كد تفصيلي]],'مانده سوفاله'!A:A,0)),0)</f>
        <v>0</v>
      </c>
    </row>
    <row r="182" spans="1:7" ht="31.5" customHeight="1" x14ac:dyDescent="0.25">
      <c r="A182" s="29">
        <v>10136</v>
      </c>
      <c r="B182" s="29" t="s">
        <v>377</v>
      </c>
      <c r="C182" s="7">
        <f>IFERROR(INDEX('حسابهای دریافتنی'!H:H,MATCH(Table2[[#This Row],[كد تفصيلي]],'حسابهای دریافتنی'!A:A,0)),0)</f>
        <v>0</v>
      </c>
      <c r="D182" s="8">
        <f>IFERROR(INDEX('درجریان وصول'!F:F,MATCH(Table2[[#This Row],[كد تفصيلي]],'درجریان وصول'!A:A,0)),0)</f>
        <v>0</v>
      </c>
      <c r="E182" s="8">
        <f>IFERROR(INDEX('چکهای دریافتنی'!F:F,MATCH(Table2[[#This Row],[كد تفصيلي]],'چکهای دریافتنی'!A:A,0)),0)</f>
        <v>0</v>
      </c>
      <c r="F182" s="8">
        <f>Table2[[#This Row],[حسابهای دریافتنی]]+Table2[[#This Row],[چکهای در جریان وصول]]+Table2[[#This Row],[چکهای نزد صندوق]]</f>
        <v>0</v>
      </c>
      <c r="G182" s="9">
        <f>IFERROR(INDEX('مانده سوفاله'!E:E,MATCH(Table2[[#This Row],[كد تفصيلي]],'مانده سوفاله'!A:A,0)),0)</f>
        <v>0</v>
      </c>
    </row>
    <row r="183" spans="1:7" ht="31.5" customHeight="1" x14ac:dyDescent="0.25">
      <c r="A183" s="28">
        <v>10137</v>
      </c>
      <c r="B183" s="28" t="s">
        <v>400</v>
      </c>
      <c r="C183" s="7">
        <f>IFERROR(INDEX('حسابهای دریافتنی'!H:H,MATCH(Table2[[#This Row],[كد تفصيلي]],'حسابهای دریافتنی'!A:A,0)),0)</f>
        <v>0</v>
      </c>
      <c r="D183" s="8">
        <f>IFERROR(INDEX('درجریان وصول'!F:F,MATCH(Table2[[#This Row],[كد تفصيلي]],'درجریان وصول'!A:A,0)),0)</f>
        <v>0</v>
      </c>
      <c r="E183" s="8">
        <f>IFERROR(INDEX('چکهای دریافتنی'!F:F,MATCH(Table2[[#This Row],[كد تفصيلي]],'چکهای دریافتنی'!A:A,0)),0)</f>
        <v>0</v>
      </c>
      <c r="F183" s="8">
        <f>Table2[[#This Row],[حسابهای دریافتنی]]+Table2[[#This Row],[چکهای در جریان وصول]]+Table2[[#This Row],[چکهای نزد صندوق]]</f>
        <v>0</v>
      </c>
      <c r="G183" s="9">
        <f>IFERROR(INDEX('مانده سوفاله'!E:E,MATCH(Table2[[#This Row],[كد تفصيلي]],'مانده سوفاله'!A:A,0)),0)</f>
        <v>0</v>
      </c>
    </row>
    <row r="184" spans="1:7" ht="31.5" customHeight="1" x14ac:dyDescent="0.25">
      <c r="A184" s="29">
        <v>10138</v>
      </c>
      <c r="B184" s="29" t="s">
        <v>365</v>
      </c>
      <c r="C184" s="7">
        <f>IFERROR(INDEX('حسابهای دریافتنی'!H:H,MATCH(Table2[[#This Row],[كد تفصيلي]],'حسابهای دریافتنی'!A:A,0)),0)</f>
        <v>0</v>
      </c>
      <c r="D184" s="8">
        <f>IFERROR(INDEX('درجریان وصول'!F:F,MATCH(Table2[[#This Row],[كد تفصيلي]],'درجریان وصول'!A:A,0)),0)</f>
        <v>0</v>
      </c>
      <c r="E184" s="8">
        <f>IFERROR(INDEX('چکهای دریافتنی'!F:F,MATCH(Table2[[#This Row],[كد تفصيلي]],'چکهای دریافتنی'!A:A,0)),0)</f>
        <v>0</v>
      </c>
      <c r="F184" s="8">
        <f>Table2[[#This Row],[حسابهای دریافتنی]]+Table2[[#This Row],[چکهای در جریان وصول]]+Table2[[#This Row],[چکهای نزد صندوق]]</f>
        <v>0</v>
      </c>
      <c r="G184" s="9">
        <f>IFERROR(INDEX('مانده سوفاله'!E:E,MATCH(Table2[[#This Row],[كد تفصيلي]],'مانده سوفاله'!A:A,0)),0)</f>
        <v>0</v>
      </c>
    </row>
    <row r="185" spans="1:7" ht="31.5" customHeight="1" x14ac:dyDescent="0.25">
      <c r="A185" s="28">
        <v>10143</v>
      </c>
      <c r="B185" s="28" t="s">
        <v>379</v>
      </c>
      <c r="C185" s="7">
        <f>IFERROR(INDEX('حسابهای دریافتنی'!H:H,MATCH(Table2[[#This Row],[كد تفصيلي]],'حسابهای دریافتنی'!A:A,0)),0)</f>
        <v>0</v>
      </c>
      <c r="D185" s="8">
        <f>IFERROR(INDEX('درجریان وصول'!F:F,MATCH(Table2[[#This Row],[كد تفصيلي]],'درجریان وصول'!A:A,0)),0)</f>
        <v>0</v>
      </c>
      <c r="E185" s="8">
        <f>IFERROR(INDEX('چکهای دریافتنی'!F:F,MATCH(Table2[[#This Row],[كد تفصيلي]],'چکهای دریافتنی'!A:A,0)),0)</f>
        <v>0</v>
      </c>
      <c r="F185" s="8">
        <f>Table2[[#This Row],[حسابهای دریافتنی]]+Table2[[#This Row],[چکهای در جریان وصول]]+Table2[[#This Row],[چکهای نزد صندوق]]</f>
        <v>0</v>
      </c>
      <c r="G185" s="9">
        <f>IFERROR(INDEX('مانده سوفاله'!E:E,MATCH(Table2[[#This Row],[كد تفصيلي]],'مانده سوفاله'!A:A,0)),0)</f>
        <v>0</v>
      </c>
    </row>
    <row r="186" spans="1:7" ht="31.5" customHeight="1" x14ac:dyDescent="0.25">
      <c r="A186" s="29">
        <v>10144</v>
      </c>
      <c r="B186" s="29" t="s">
        <v>381</v>
      </c>
      <c r="C186" s="7">
        <f>IFERROR(INDEX('حسابهای دریافتنی'!H:H,MATCH(Table2[[#This Row],[كد تفصيلي]],'حسابهای دریافتنی'!A:A,0)),0)</f>
        <v>0</v>
      </c>
      <c r="D186" s="8">
        <f>IFERROR(INDEX('درجریان وصول'!F:F,MATCH(Table2[[#This Row],[كد تفصيلي]],'درجریان وصول'!A:A,0)),0)</f>
        <v>0</v>
      </c>
      <c r="E186" s="8">
        <f>IFERROR(INDEX('چکهای دریافتنی'!F:F,MATCH(Table2[[#This Row],[كد تفصيلي]],'چکهای دریافتنی'!A:A,0)),0)</f>
        <v>0</v>
      </c>
      <c r="F186" s="8">
        <f>Table2[[#This Row],[حسابهای دریافتنی]]+Table2[[#This Row],[چکهای در جریان وصول]]+Table2[[#This Row],[چکهای نزد صندوق]]</f>
        <v>0</v>
      </c>
      <c r="G186" s="9">
        <f>IFERROR(INDEX('مانده سوفاله'!E:E,MATCH(Table2[[#This Row],[كد تفصيلي]],'مانده سوفاله'!A:A,0)),0)</f>
        <v>0</v>
      </c>
    </row>
    <row r="187" spans="1:7" ht="31.5" customHeight="1" x14ac:dyDescent="0.25">
      <c r="A187" s="28">
        <v>10145</v>
      </c>
      <c r="B187" s="28" t="s">
        <v>401</v>
      </c>
      <c r="C187" s="7">
        <f>IFERROR(INDEX('حسابهای دریافتنی'!H:H,MATCH(Table2[[#This Row],[كد تفصيلي]],'حسابهای دریافتنی'!A:A,0)),0)</f>
        <v>0</v>
      </c>
      <c r="D187" s="8">
        <f>IFERROR(INDEX('درجریان وصول'!F:F,MATCH(Table2[[#This Row],[كد تفصيلي]],'درجریان وصول'!A:A,0)),0)</f>
        <v>0</v>
      </c>
      <c r="E187" s="8">
        <f>IFERROR(INDEX('چکهای دریافتنی'!F:F,MATCH(Table2[[#This Row],[كد تفصيلي]],'چکهای دریافتنی'!A:A,0)),0)</f>
        <v>0</v>
      </c>
      <c r="F187" s="8">
        <f>Table2[[#This Row],[حسابهای دریافتنی]]+Table2[[#This Row],[چکهای در جریان وصول]]+Table2[[#This Row],[چکهای نزد صندوق]]</f>
        <v>0</v>
      </c>
      <c r="G187" s="9">
        <f>IFERROR(INDEX('مانده سوفاله'!E:E,MATCH(Table2[[#This Row],[كد تفصيلي]],'مانده سوفاله'!A:A,0)),0)</f>
        <v>0</v>
      </c>
    </row>
    <row r="188" spans="1:7" ht="31.5" customHeight="1" x14ac:dyDescent="0.25">
      <c r="A188" s="28">
        <v>10147</v>
      </c>
      <c r="B188" s="28" t="s">
        <v>402</v>
      </c>
      <c r="C188" s="7">
        <f>IFERROR(INDEX('حسابهای دریافتنی'!H:H,MATCH(Table2[[#This Row],[كد تفصيلي]],'حسابهای دریافتنی'!A:A,0)),0)</f>
        <v>0</v>
      </c>
      <c r="D188" s="8">
        <f>IFERROR(INDEX('درجریان وصول'!F:F,MATCH(Table2[[#This Row],[كد تفصيلي]],'درجریان وصول'!A:A,0)),0)</f>
        <v>0</v>
      </c>
      <c r="E188" s="8">
        <f>IFERROR(INDEX('چکهای دریافتنی'!F:F,MATCH(Table2[[#This Row],[كد تفصيلي]],'چکهای دریافتنی'!A:A,0)),0)</f>
        <v>0</v>
      </c>
      <c r="F188" s="8">
        <f>Table2[[#This Row],[حسابهای دریافتنی]]+Table2[[#This Row],[چکهای در جریان وصول]]+Table2[[#This Row],[چکهای نزد صندوق]]</f>
        <v>0</v>
      </c>
      <c r="G188" s="9">
        <f>IFERROR(INDEX('مانده سوفاله'!E:E,MATCH(Table2[[#This Row],[كد تفصيلي]],'مانده سوفاله'!A:A,0)),0)</f>
        <v>0</v>
      </c>
    </row>
    <row r="189" spans="1:7" ht="31.5" customHeight="1" x14ac:dyDescent="0.25">
      <c r="A189" s="29">
        <v>10148</v>
      </c>
      <c r="B189" s="29" t="s">
        <v>384</v>
      </c>
      <c r="C189" s="7">
        <f>IFERROR(INDEX('حسابهای دریافتنی'!H:H,MATCH(Table2[[#This Row],[كد تفصيلي]],'حسابهای دریافتنی'!A:A,0)),0)</f>
        <v>0</v>
      </c>
      <c r="D189" s="8">
        <f>IFERROR(INDEX('درجریان وصول'!F:F,MATCH(Table2[[#This Row],[كد تفصيلي]],'درجریان وصول'!A:A,0)),0)</f>
        <v>0</v>
      </c>
      <c r="E189" s="8">
        <f>IFERROR(INDEX('چکهای دریافتنی'!F:F,MATCH(Table2[[#This Row],[كد تفصيلي]],'چکهای دریافتنی'!A:A,0)),0)</f>
        <v>0</v>
      </c>
      <c r="F189" s="8">
        <f>Table2[[#This Row],[حسابهای دریافتنی]]+Table2[[#This Row],[چکهای در جریان وصول]]+Table2[[#This Row],[چکهای نزد صندوق]]</f>
        <v>0</v>
      </c>
      <c r="G189" s="9">
        <f>IFERROR(INDEX('مانده سوفاله'!E:E,MATCH(Table2[[#This Row],[كد تفصيلي]],'مانده سوفاله'!A:A,0)),0)</f>
        <v>0</v>
      </c>
    </row>
    <row r="190" spans="1:7" ht="31.5" customHeight="1" x14ac:dyDescent="0.25">
      <c r="A190" s="29">
        <v>10150</v>
      </c>
      <c r="B190" s="29" t="s">
        <v>388</v>
      </c>
      <c r="C190" s="7">
        <f>IFERROR(INDEX('حسابهای دریافتنی'!H:H,MATCH(Table2[[#This Row],[كد تفصيلي]],'حسابهای دریافتنی'!A:A,0)),0)</f>
        <v>0</v>
      </c>
      <c r="D190" s="8">
        <f>IFERROR(INDEX('درجریان وصول'!F:F,MATCH(Table2[[#This Row],[كد تفصيلي]],'درجریان وصول'!A:A,0)),0)</f>
        <v>0</v>
      </c>
      <c r="E190" s="8">
        <f>IFERROR(INDEX('چکهای دریافتنی'!F:F,MATCH(Table2[[#This Row],[كد تفصيلي]],'چکهای دریافتنی'!A:A,0)),0)</f>
        <v>0</v>
      </c>
      <c r="F190" s="8">
        <f>Table2[[#This Row],[حسابهای دریافتنی]]+Table2[[#This Row],[چکهای در جریان وصول]]+Table2[[#This Row],[چکهای نزد صندوق]]</f>
        <v>0</v>
      </c>
      <c r="G190" s="9">
        <f>IFERROR(INDEX('مانده سوفاله'!E:E,MATCH(Table2[[#This Row],[كد تفصيلي]],'مانده سوفاله'!A:A,0)),0)</f>
        <v>0</v>
      </c>
    </row>
    <row r="191" spans="1:7" ht="31.5" customHeight="1" x14ac:dyDescent="0.25">
      <c r="A191" s="29">
        <v>10152</v>
      </c>
      <c r="B191" s="29" t="s">
        <v>395</v>
      </c>
      <c r="C191" s="7">
        <f>IFERROR(INDEX('حسابهای دریافتنی'!H:H,MATCH(Table2[[#This Row],[كد تفصيلي]],'حسابهای دریافتنی'!A:A,0)),0)</f>
        <v>0</v>
      </c>
      <c r="D191" s="8">
        <f>IFERROR(INDEX('درجریان وصول'!F:F,MATCH(Table2[[#This Row],[كد تفصيلي]],'درجریان وصول'!A:A,0)),0)</f>
        <v>0</v>
      </c>
      <c r="E191" s="8">
        <f>IFERROR(INDEX('چکهای دریافتنی'!F:F,MATCH(Table2[[#This Row],[كد تفصيلي]],'چکهای دریافتنی'!A:A,0)),0)</f>
        <v>0</v>
      </c>
      <c r="F191" s="8">
        <f>Table2[[#This Row],[حسابهای دریافتنی]]+Table2[[#This Row],[چکهای در جریان وصول]]+Table2[[#This Row],[چکهای نزد صندوق]]</f>
        <v>0</v>
      </c>
      <c r="G191" s="9">
        <f>IFERROR(INDEX('مانده سوفاله'!E:E,MATCH(Table2[[#This Row],[كد تفصيلي]],'مانده سوفاله'!A:A,0)),0)</f>
        <v>0</v>
      </c>
    </row>
    <row r="192" spans="1:7" ht="31.5" customHeight="1" x14ac:dyDescent="0.25">
      <c r="A192" s="28">
        <v>10153</v>
      </c>
      <c r="B192" s="28" t="s">
        <v>396</v>
      </c>
      <c r="C192" s="7">
        <f>IFERROR(INDEX('حسابهای دریافتنی'!H:H,MATCH(Table2[[#This Row],[كد تفصيلي]],'حسابهای دریافتنی'!A:A,0)),0)</f>
        <v>-797000</v>
      </c>
      <c r="D192" s="8">
        <f>IFERROR(INDEX('درجریان وصول'!F:F,MATCH(Table2[[#This Row],[كد تفصيلي]],'درجریان وصول'!A:A,0)),0)</f>
        <v>0</v>
      </c>
      <c r="E192" s="8">
        <f>IFERROR(INDEX('چکهای دریافتنی'!F:F,MATCH(Table2[[#This Row],[كد تفصيلي]],'چکهای دریافتنی'!A:A,0)),0)</f>
        <v>0</v>
      </c>
      <c r="F192" s="8">
        <f>Table2[[#This Row],[حسابهای دریافتنی]]+Table2[[#This Row],[چکهای در جریان وصول]]+Table2[[#This Row],[چکهای نزد صندوق]]</f>
        <v>-797000</v>
      </c>
      <c r="G192" s="18">
        <f>IFERROR(INDEX('مانده سوفاله'!E:E,MATCH(Table2[[#This Row],[كد تفصيلي]],'مانده سوفاله'!A:A,0)),0)</f>
        <v>5</v>
      </c>
    </row>
    <row r="193" spans="1:7" ht="31.5" customHeight="1" x14ac:dyDescent="0.25">
      <c r="A193" s="29">
        <v>10154</v>
      </c>
      <c r="B193" s="29" t="s">
        <v>403</v>
      </c>
      <c r="C193" s="7">
        <f>IFERROR(INDEX('حسابهای دریافتنی'!H:H,MATCH(Table2[[#This Row],[كد تفصيلي]],'حسابهای دریافتنی'!A:A,0)),0)</f>
        <v>0</v>
      </c>
      <c r="D193" s="8">
        <f>IFERROR(INDEX('درجریان وصول'!F:F,MATCH(Table2[[#This Row],[كد تفصيلي]],'درجریان وصول'!A:A,0)),0)</f>
        <v>0</v>
      </c>
      <c r="E193" s="8">
        <f>IFERROR(INDEX('چکهای دریافتنی'!F:F,MATCH(Table2[[#This Row],[كد تفصيلي]],'چکهای دریافتنی'!A:A,0)),0)</f>
        <v>0</v>
      </c>
      <c r="F193" s="8">
        <f>Table2[[#This Row],[حسابهای دریافتنی]]+Table2[[#This Row],[چکهای در جریان وصول]]+Table2[[#This Row],[چکهای نزد صندوق]]</f>
        <v>0</v>
      </c>
      <c r="G193" s="18">
        <f>IFERROR(INDEX('مانده سوفاله'!E:E,MATCH(Table2[[#This Row],[كد تفصيلي]],'مانده سوفاله'!A:A,0)),0)</f>
        <v>0</v>
      </c>
    </row>
    <row r="194" spans="1:7" ht="31.5" customHeight="1" x14ac:dyDescent="0.25">
      <c r="A194" s="28">
        <v>10155</v>
      </c>
      <c r="B194" s="28" t="s">
        <v>409</v>
      </c>
      <c r="C194" s="7">
        <f>IFERROR(INDEX('حسابهای دریافتنی'!H:H,MATCH(Table2[[#This Row],[كد تفصيلي]],'حسابهای دریافتنی'!A:A,0)),0)</f>
        <v>0</v>
      </c>
      <c r="D194" s="8">
        <f>IFERROR(INDEX('درجریان وصول'!F:F,MATCH(Table2[[#This Row],[كد تفصيلي]],'درجریان وصول'!A:A,0)),0)</f>
        <v>0</v>
      </c>
      <c r="E194" s="8">
        <f>IFERROR(INDEX('چکهای دریافتنی'!F:F,MATCH(Table2[[#This Row],[كد تفصيلي]],'چکهای دریافتنی'!A:A,0)),0)</f>
        <v>0</v>
      </c>
      <c r="F194" s="8">
        <f>Table2[[#This Row],[حسابهای دریافتنی]]+Table2[[#This Row],[چکهای در جریان وصول]]+Table2[[#This Row],[چکهای نزد صندوق]]</f>
        <v>0</v>
      </c>
      <c r="G194" s="18">
        <f>IFERROR(INDEX('مانده سوفاله'!E:E,MATCH(Table2[[#This Row],[كد تفصيلي]],'مانده سوفاله'!A:A,0)),0)</f>
        <v>0</v>
      </c>
    </row>
    <row r="195" spans="1:7" ht="31.5" customHeight="1" x14ac:dyDescent="0.25">
      <c r="A195" s="29">
        <v>30002</v>
      </c>
      <c r="B195" s="29" t="s">
        <v>51</v>
      </c>
      <c r="C195" s="7">
        <f>IFERROR(INDEX('حسابهای دریافتنی'!H:H,MATCH(Table2[[#This Row],[كد تفصيلي]],'حسابهای دریافتنی'!A:A,0)),0)</f>
        <v>0</v>
      </c>
      <c r="D195" s="8">
        <f>IFERROR(INDEX('درجریان وصول'!F:F,MATCH(Table2[[#This Row],[كد تفصيلي]],'درجریان وصول'!A:A,0)),0)</f>
        <v>0</v>
      </c>
      <c r="E195" s="8">
        <f>IFERROR(INDEX('چکهای دریافتنی'!F:F,MATCH(Table2[[#This Row],[كد تفصيلي]],'چکهای دریافتنی'!A:A,0)),0)</f>
        <v>0</v>
      </c>
      <c r="F195" s="8">
        <f>Table2[[#This Row],[حسابهای دریافتنی]]+Table2[[#This Row],[چکهای در جریان وصول]]+Table2[[#This Row],[چکهای نزد صندوق]]</f>
        <v>0</v>
      </c>
      <c r="G195" s="18">
        <f>IFERROR(INDEX('مانده سوفاله'!E:E,MATCH(Table2[[#This Row],[كد تفصيلي]],'مانده سوفاله'!A:A,0)),0)</f>
        <v>0</v>
      </c>
    </row>
    <row r="196" spans="1:7" ht="31.5" customHeight="1" x14ac:dyDescent="0.25">
      <c r="A196" s="28">
        <v>30007</v>
      </c>
      <c r="B196" s="28" t="s">
        <v>56</v>
      </c>
      <c r="C196" s="7">
        <f>IFERROR(INDEX('حسابهای دریافتنی'!H:H,MATCH(Table2[[#This Row],[كد تفصيلي]],'حسابهای دریافتنی'!A:A,0)),0)</f>
        <v>0</v>
      </c>
      <c r="D196" s="8">
        <f>IFERROR(INDEX('درجریان وصول'!F:F,MATCH(Table2[[#This Row],[كد تفصيلي]],'درجریان وصول'!A:A,0)),0)</f>
        <v>0</v>
      </c>
      <c r="E196" s="8">
        <f>IFERROR(INDEX('چکهای دریافتنی'!F:F,MATCH(Table2[[#This Row],[كد تفصيلي]],'چکهای دریافتنی'!A:A,0)),0)</f>
        <v>0</v>
      </c>
      <c r="F196" s="8">
        <f>Table2[[#This Row],[حسابهای دریافتنی]]+Table2[[#This Row],[چکهای در جریان وصول]]+Table2[[#This Row],[چکهای نزد صندوق]]</f>
        <v>0</v>
      </c>
      <c r="G196" s="18">
        <f>IFERROR(INDEX('مانده سوفاله'!E:E,MATCH(Table2[[#This Row],[كد تفصيلي]],'مانده سوفاله'!A:A,0)),0)</f>
        <v>0</v>
      </c>
    </row>
    <row r="197" spans="1:7" ht="31.5" customHeight="1" x14ac:dyDescent="0.25">
      <c r="A197" s="28">
        <v>30029</v>
      </c>
      <c r="B197" s="28" t="s">
        <v>273</v>
      </c>
      <c r="C197" s="19">
        <f>IFERROR(INDEX('حسابهای دریافتنی'!H:H,MATCH(Table2[[#This Row],[كد تفصيلي]],'حسابهای دریافتنی'!A:A,0)),0)</f>
        <v>0</v>
      </c>
      <c r="D197" s="19">
        <f>IFERROR(INDEX('درجریان وصول'!F:F,MATCH(Table2[[#This Row],[كد تفصيلي]],'درجریان وصول'!A:A,0)),0)</f>
        <v>0</v>
      </c>
      <c r="E197" s="19">
        <f>IFERROR(INDEX('چکهای دریافتنی'!F:F,MATCH(Table2[[#This Row],[كد تفصيلي]],'چکهای دریافتنی'!A:A,0)),0)</f>
        <v>0</v>
      </c>
      <c r="F197" s="19">
        <f>Table2[[#This Row],[حسابهای دریافتنی]]+Table2[[#This Row],[چکهای در جریان وصول]]+Table2[[#This Row],[چکهای نزد صندوق]]</f>
        <v>0</v>
      </c>
      <c r="G197" s="18">
        <f>IFERROR(INDEX('مانده سوفاله'!E:E,MATCH(Table2[[#This Row],[كد تفصيلي]],'مانده سوفاله'!A:A,0)),0)</f>
        <v>0</v>
      </c>
    </row>
    <row r="198" spans="1:7" ht="31.5" customHeight="1" x14ac:dyDescent="0.25">
      <c r="A198" s="28">
        <v>30031</v>
      </c>
      <c r="B198" s="28" t="s">
        <v>77</v>
      </c>
      <c r="C198" s="7">
        <f>IFERROR(INDEX('حسابهای دریافتنی'!H:H,MATCH(Table2[[#This Row],[كد تفصيلي]],'حسابهای دریافتنی'!A:A,0)),0)</f>
        <v>0</v>
      </c>
      <c r="D198" s="8">
        <f>IFERROR(INDEX('درجریان وصول'!F:F,MATCH(Table2[[#This Row],[كد تفصيلي]],'درجریان وصول'!A:A,0)),0)</f>
        <v>0</v>
      </c>
      <c r="E198" s="8">
        <f>IFERROR(INDEX('چکهای دریافتنی'!F:F,MATCH(Table2[[#This Row],[كد تفصيلي]],'چکهای دریافتنی'!A:A,0)),0)</f>
        <v>0</v>
      </c>
      <c r="F198" s="8">
        <f>Table2[[#This Row],[حسابهای دریافتنی]]+Table2[[#This Row],[چکهای در جریان وصول]]+Table2[[#This Row],[چکهای نزد صندوق]]</f>
        <v>0</v>
      </c>
      <c r="G198" s="18">
        <f>IFERROR(INDEX('مانده سوفاله'!E:E,MATCH(Table2[[#This Row],[كد تفصيلي]],'مانده سوفاله'!A:A,0)),0)</f>
        <v>-1</v>
      </c>
    </row>
    <row r="199" spans="1:7" ht="31.5" customHeight="1" x14ac:dyDescent="0.25">
      <c r="A199" s="28">
        <v>30033</v>
      </c>
      <c r="B199" s="28" t="s">
        <v>79</v>
      </c>
      <c r="C199" s="8">
        <f>IFERROR(INDEX('حسابهای دریافتنی'!H:H,MATCH(Table2[[#This Row],[كد تفصيلي]],'حسابهای دریافتنی'!A:A,0)),0)</f>
        <v>0</v>
      </c>
      <c r="D199" s="8">
        <f>IFERROR(INDEX('درجریان وصول'!F:F,MATCH(Table2[[#This Row],[كد تفصيلي]],'درجریان وصول'!A:A,0)),0)</f>
        <v>0</v>
      </c>
      <c r="E199" s="8">
        <f>IFERROR(INDEX('چکهای دریافتنی'!F:F,MATCH(Table2[[#This Row],[كد تفصيلي]],'چکهای دریافتنی'!A:A,0)),0)</f>
        <v>0</v>
      </c>
      <c r="F199" s="8">
        <f>Table2[[#This Row],[حسابهای دریافتنی]]+Table2[[#This Row],[چکهای در جریان وصول]]+Table2[[#This Row],[چکهای نزد صندوق]]</f>
        <v>0</v>
      </c>
      <c r="G199" s="18">
        <f>IFERROR(INDEX('مانده سوفاله'!E:E,MATCH(Table2[[#This Row],[كد تفصيلي]],'مانده سوفاله'!A:A,0)),0)</f>
        <v>0</v>
      </c>
    </row>
    <row r="200" spans="1:7" ht="31.5" customHeight="1" x14ac:dyDescent="0.25">
      <c r="A200" s="29">
        <v>30036</v>
      </c>
      <c r="B200" s="29" t="s">
        <v>82</v>
      </c>
      <c r="C200" s="8">
        <f>IFERROR(INDEX('حسابهای دریافتنی'!H:H,MATCH(Table2[[#This Row],[كد تفصيلي]],'حسابهای دریافتنی'!A:A,0)),0)</f>
        <v>0</v>
      </c>
      <c r="D200" s="8">
        <f>IFERROR(INDEX('درجریان وصول'!F:F,MATCH(Table2[[#This Row],[كد تفصيلي]],'درجریان وصول'!A:A,0)),0)</f>
        <v>0</v>
      </c>
      <c r="E200" s="8">
        <f>IFERROR(INDEX('چکهای دریافتنی'!F:F,MATCH(Table2[[#This Row],[كد تفصيلي]],'چکهای دریافتنی'!A:A,0)),0)</f>
        <v>0</v>
      </c>
      <c r="F200" s="8">
        <f>Table2[[#This Row],[حسابهای دریافتنی]]+Table2[[#This Row],[چکهای در جریان وصول]]+Table2[[#This Row],[چکهای نزد صندوق]]</f>
        <v>0</v>
      </c>
      <c r="G200" s="18">
        <f>IFERROR(INDEX('مانده سوفاله'!E:E,MATCH(Table2[[#This Row],[كد تفصيلي]],'مانده سوفاله'!A:A,0)),0)</f>
        <v>0</v>
      </c>
    </row>
    <row r="201" spans="1:7" ht="31.5" customHeight="1" x14ac:dyDescent="0.25">
      <c r="A201" s="28">
        <v>30037</v>
      </c>
      <c r="B201" s="28" t="s">
        <v>83</v>
      </c>
      <c r="C201" s="8">
        <f>IFERROR(INDEX('حسابهای دریافتنی'!H:H,MATCH(Table2[[#This Row],[كد تفصيلي]],'حسابهای دریافتنی'!A:A,0)),0)</f>
        <v>0</v>
      </c>
      <c r="D201" s="8">
        <f>IFERROR(INDEX('درجریان وصول'!F:F,MATCH(Table2[[#This Row],[كد تفصيلي]],'درجریان وصول'!A:A,0)),0)</f>
        <v>0</v>
      </c>
      <c r="E201" s="8">
        <f>IFERROR(INDEX('چکهای دریافتنی'!F:F,MATCH(Table2[[#This Row],[كد تفصيلي]],'چکهای دریافتنی'!A:A,0)),0)</f>
        <v>0</v>
      </c>
      <c r="F201" s="8">
        <f>Table2[[#This Row],[حسابهای دریافتنی]]+Table2[[#This Row],[چکهای در جریان وصول]]+Table2[[#This Row],[چکهای نزد صندوق]]</f>
        <v>0</v>
      </c>
      <c r="G201" s="18">
        <f>IFERROR(INDEX('مانده سوفاله'!E:E,MATCH(Table2[[#This Row],[كد تفصيلي]],'مانده سوفاله'!A:A,0)),0)</f>
        <v>0</v>
      </c>
    </row>
    <row r="202" spans="1:7" ht="31.5" customHeight="1" x14ac:dyDescent="0.25">
      <c r="A202" s="29">
        <v>30038</v>
      </c>
      <c r="B202" s="29" t="s">
        <v>84</v>
      </c>
      <c r="C202" s="8">
        <f>IFERROR(INDEX('حسابهای دریافتنی'!H:H,MATCH(Table2[[#This Row],[كد تفصيلي]],'حسابهای دریافتنی'!A:A,0)),0)</f>
        <v>0</v>
      </c>
      <c r="D202" s="8">
        <f>IFERROR(INDEX('درجریان وصول'!F:F,MATCH(Table2[[#This Row],[كد تفصيلي]],'درجریان وصول'!A:A,0)),0)</f>
        <v>0</v>
      </c>
      <c r="E202" s="8">
        <f>IFERROR(INDEX('چکهای دریافتنی'!F:F,MATCH(Table2[[#This Row],[كد تفصيلي]],'چکهای دریافتنی'!A:A,0)),0)</f>
        <v>0</v>
      </c>
      <c r="F202" s="8">
        <f>Table2[[#This Row],[حسابهای دریافتنی]]+Table2[[#This Row],[چکهای در جریان وصول]]+Table2[[#This Row],[چکهای نزد صندوق]]</f>
        <v>0</v>
      </c>
      <c r="G202" s="18">
        <f>IFERROR(INDEX('مانده سوفاله'!E:E,MATCH(Table2[[#This Row],[كد تفصيلي]],'مانده سوفاله'!A:A,0)),0)</f>
        <v>0</v>
      </c>
    </row>
    <row r="203" spans="1:7" ht="31.5" customHeight="1" x14ac:dyDescent="0.25">
      <c r="A203" s="28">
        <v>30039</v>
      </c>
      <c r="B203" s="28" t="s">
        <v>85</v>
      </c>
      <c r="C203" s="8">
        <f>IFERROR(INDEX('حسابهای دریافتنی'!H:H,MATCH(Table2[[#This Row],[كد تفصيلي]],'حسابهای دریافتنی'!A:A,0)),0)</f>
        <v>0</v>
      </c>
      <c r="D203" s="8">
        <f>IFERROR(INDEX('درجریان وصول'!F:F,MATCH(Table2[[#This Row],[كد تفصيلي]],'درجریان وصول'!A:A,0)),0)</f>
        <v>0</v>
      </c>
      <c r="E203" s="8">
        <f>IFERROR(INDEX('چکهای دریافتنی'!F:F,MATCH(Table2[[#This Row],[كد تفصيلي]],'چکهای دریافتنی'!A:A,0)),0)</f>
        <v>0</v>
      </c>
      <c r="F203" s="8">
        <f>Table2[[#This Row],[حسابهای دریافتنی]]+Table2[[#This Row],[چکهای در جریان وصول]]+Table2[[#This Row],[چکهای نزد صندوق]]</f>
        <v>0</v>
      </c>
      <c r="G203" s="18">
        <f>IFERROR(INDEX('مانده سوفاله'!E:E,MATCH(Table2[[#This Row],[كد تفصيلي]],'مانده سوفاله'!A:A,0)),0)</f>
        <v>0</v>
      </c>
    </row>
    <row r="204" spans="1:7" ht="31.5" customHeight="1" x14ac:dyDescent="0.25">
      <c r="A204" s="29">
        <v>30040</v>
      </c>
      <c r="B204" s="29" t="s">
        <v>86</v>
      </c>
      <c r="C204" s="8">
        <f>IFERROR(INDEX('حسابهای دریافتنی'!H:H,MATCH(Table2[[#This Row],[كد تفصيلي]],'حسابهای دریافتنی'!A:A,0)),0)</f>
        <v>27402500</v>
      </c>
      <c r="D204" s="8">
        <f>IFERROR(INDEX('درجریان وصول'!F:F,MATCH(Table2[[#This Row],[كد تفصيلي]],'درجریان وصول'!A:A,0)),0)</f>
        <v>0</v>
      </c>
      <c r="E204" s="8">
        <f>IFERROR(INDEX('چکهای دریافتنی'!F:F,MATCH(Table2[[#This Row],[كد تفصيلي]],'چکهای دریافتنی'!A:A,0)),0)</f>
        <v>0</v>
      </c>
      <c r="F204" s="8">
        <f>Table2[[#This Row],[حسابهای دریافتنی]]+Table2[[#This Row],[چکهای در جریان وصول]]+Table2[[#This Row],[چکهای نزد صندوق]]</f>
        <v>27402500</v>
      </c>
      <c r="G204" s="18">
        <f>IFERROR(INDEX('مانده سوفاله'!E:E,MATCH(Table2[[#This Row],[كد تفصيلي]],'مانده سوفاله'!A:A,0)),0)</f>
        <v>0</v>
      </c>
    </row>
    <row r="205" spans="1:7" ht="31.5" customHeight="1" x14ac:dyDescent="0.25">
      <c r="A205" s="28">
        <v>30041</v>
      </c>
      <c r="B205" s="28" t="s">
        <v>87</v>
      </c>
      <c r="C205" s="8">
        <f>IFERROR(INDEX('حسابهای دریافتنی'!H:H,MATCH(Table2[[#This Row],[كد تفصيلي]],'حسابهای دریافتنی'!A:A,0)),0)</f>
        <v>0</v>
      </c>
      <c r="D205" s="8">
        <f>IFERROR(INDEX('درجریان وصول'!F:F,MATCH(Table2[[#This Row],[كد تفصيلي]],'درجریان وصول'!A:A,0)),0)</f>
        <v>0</v>
      </c>
      <c r="E205" s="8">
        <f>IFERROR(INDEX('چکهای دریافتنی'!F:F,MATCH(Table2[[#This Row],[كد تفصيلي]],'چکهای دریافتنی'!A:A,0)),0)</f>
        <v>0</v>
      </c>
      <c r="F205" s="8">
        <f>Table2[[#This Row],[حسابهای دریافتنی]]+Table2[[#This Row],[چکهای در جریان وصول]]+Table2[[#This Row],[چکهای نزد صندوق]]</f>
        <v>0</v>
      </c>
      <c r="G205" s="18">
        <f>IFERROR(INDEX('مانده سوفاله'!E:E,MATCH(Table2[[#This Row],[كد تفصيلي]],'مانده سوفاله'!A:A,0)),0)</f>
        <v>0</v>
      </c>
    </row>
    <row r="206" spans="1:7" ht="31.5" customHeight="1" x14ac:dyDescent="0.25">
      <c r="A206" s="28">
        <v>30043</v>
      </c>
      <c r="B206" s="28" t="s">
        <v>89</v>
      </c>
      <c r="C206" s="8">
        <f>IFERROR(INDEX('حسابهای دریافتنی'!H:H,MATCH(Table2[[#This Row],[كد تفصيلي]],'حسابهای دریافتنی'!A:A,0)),0)</f>
        <v>0</v>
      </c>
      <c r="D206" s="8">
        <f>IFERROR(INDEX('درجریان وصول'!F:F,MATCH(Table2[[#This Row],[كد تفصيلي]],'درجریان وصول'!A:A,0)),0)</f>
        <v>0</v>
      </c>
      <c r="E206" s="8">
        <f>IFERROR(INDEX('چکهای دریافتنی'!F:F,MATCH(Table2[[#This Row],[كد تفصيلي]],'چکهای دریافتنی'!A:A,0)),0)</f>
        <v>0</v>
      </c>
      <c r="F206" s="8">
        <f>Table2[[#This Row],[حسابهای دریافتنی]]+Table2[[#This Row],[چکهای در جریان وصول]]+Table2[[#This Row],[چکهای نزد صندوق]]</f>
        <v>0</v>
      </c>
      <c r="G206" s="18">
        <f>IFERROR(INDEX('مانده سوفاله'!E:E,MATCH(Table2[[#This Row],[كد تفصيلي]],'مانده سوفاله'!A:A,0)),0)</f>
        <v>0</v>
      </c>
    </row>
    <row r="207" spans="1:7" ht="31.5" customHeight="1" x14ac:dyDescent="0.25">
      <c r="A207" s="29">
        <v>30046</v>
      </c>
      <c r="B207" s="29" t="s">
        <v>338</v>
      </c>
      <c r="C207" s="8">
        <f>IFERROR(INDEX('حسابهای دریافتنی'!H:H,MATCH(Table2[[#This Row],[كد تفصيلي]],'حسابهای دریافتنی'!A:A,0)),0)</f>
        <v>0</v>
      </c>
      <c r="D207" s="8">
        <f>IFERROR(INDEX('درجریان وصول'!F:F,MATCH(Table2[[#This Row],[كد تفصيلي]],'درجریان وصول'!A:A,0)),0)</f>
        <v>0</v>
      </c>
      <c r="E207" s="8">
        <f>IFERROR(INDEX('چکهای دریافتنی'!F:F,MATCH(Table2[[#This Row],[كد تفصيلي]],'چکهای دریافتنی'!A:A,0)),0)</f>
        <v>0</v>
      </c>
      <c r="F207" s="8">
        <f>Table2[[#This Row],[حسابهای دریافتنی]]+Table2[[#This Row],[چکهای در جریان وصول]]+Table2[[#This Row],[چکهای نزد صندوق]]</f>
        <v>0</v>
      </c>
      <c r="G207" s="18">
        <f>IFERROR(INDEX('مانده سوفاله'!E:E,MATCH(Table2[[#This Row],[كد تفصيلي]],'مانده سوفاله'!A:A,0)),0)</f>
        <v>0</v>
      </c>
    </row>
    <row r="208" spans="1:7" ht="31.5" customHeight="1" x14ac:dyDescent="0.25">
      <c r="A208" s="29">
        <v>30048</v>
      </c>
      <c r="B208" s="29" t="s">
        <v>93</v>
      </c>
      <c r="C208" s="8">
        <f>IFERROR(INDEX('حسابهای دریافتنی'!H:H,MATCH(Table2[[#This Row],[كد تفصيلي]],'حسابهای دریافتنی'!A:A,0)),0)</f>
        <v>0</v>
      </c>
      <c r="D208" s="8">
        <f>IFERROR(INDEX('درجریان وصول'!F:F,MATCH(Table2[[#This Row],[كد تفصيلي]],'درجریان وصول'!A:A,0)),0)</f>
        <v>0</v>
      </c>
      <c r="E208" s="8">
        <f>IFERROR(INDEX('چکهای دریافتنی'!F:F,MATCH(Table2[[#This Row],[كد تفصيلي]],'چکهای دریافتنی'!A:A,0)),0)</f>
        <v>0</v>
      </c>
      <c r="F208" s="8">
        <f>Table2[[#This Row],[حسابهای دریافتنی]]+Table2[[#This Row],[چکهای در جریان وصول]]+Table2[[#This Row],[چکهای نزد صندوق]]</f>
        <v>0</v>
      </c>
      <c r="G208" s="18">
        <f>IFERROR(INDEX('مانده سوفاله'!E:E,MATCH(Table2[[#This Row],[كد تفصيلي]],'مانده سوفاله'!A:A,0)),0)</f>
        <v>0</v>
      </c>
    </row>
    <row r="209" spans="1:7" ht="31.5" customHeight="1" x14ac:dyDescent="0.25">
      <c r="A209" s="28">
        <v>30049</v>
      </c>
      <c r="B209" s="28" t="s">
        <v>94</v>
      </c>
      <c r="C209" s="8">
        <f>IFERROR(INDEX('حسابهای دریافتنی'!H:H,MATCH(Table2[[#This Row],[كد تفصيلي]],'حسابهای دریافتنی'!A:A,0)),0)</f>
        <v>0</v>
      </c>
      <c r="D209" s="8">
        <f>IFERROR(INDEX('درجریان وصول'!F:F,MATCH(Table2[[#This Row],[كد تفصيلي]],'درجریان وصول'!A:A,0)),0)</f>
        <v>0</v>
      </c>
      <c r="E209" s="8">
        <f>IFERROR(INDEX('چکهای دریافتنی'!F:F,MATCH(Table2[[#This Row],[كد تفصيلي]],'چکهای دریافتنی'!A:A,0)),0)</f>
        <v>0</v>
      </c>
      <c r="F209" s="8">
        <f>Table2[[#This Row],[حسابهای دریافتنی]]+Table2[[#This Row],[چکهای در جریان وصول]]+Table2[[#This Row],[چکهای نزد صندوق]]</f>
        <v>0</v>
      </c>
      <c r="G209" s="18">
        <f>IFERROR(INDEX('مانده سوفاله'!E:E,MATCH(Table2[[#This Row],[كد تفصيلي]],'مانده سوفاله'!A:A,0)),0)</f>
        <v>0</v>
      </c>
    </row>
    <row r="210" spans="1:7" ht="31.5" customHeight="1" x14ac:dyDescent="0.25">
      <c r="A210" s="29">
        <v>30050</v>
      </c>
      <c r="B210" s="29" t="s">
        <v>95</v>
      </c>
      <c r="C210" s="8">
        <f>IFERROR(INDEX('حسابهای دریافتنی'!H:H,MATCH(Table2[[#This Row],[كد تفصيلي]],'حسابهای دریافتنی'!A:A,0)),0)</f>
        <v>0</v>
      </c>
      <c r="D210" s="8">
        <f>IFERROR(INDEX('درجریان وصول'!F:F,MATCH(Table2[[#This Row],[كد تفصيلي]],'درجریان وصول'!A:A,0)),0)</f>
        <v>0</v>
      </c>
      <c r="E210" s="8">
        <f>IFERROR(INDEX('چکهای دریافتنی'!F:F,MATCH(Table2[[#This Row],[كد تفصيلي]],'چکهای دریافتنی'!A:A,0)),0)</f>
        <v>0</v>
      </c>
      <c r="F210" s="8">
        <f>Table2[[#This Row],[حسابهای دریافتنی]]+Table2[[#This Row],[چکهای در جریان وصول]]+Table2[[#This Row],[چکهای نزد صندوق]]</f>
        <v>0</v>
      </c>
      <c r="G210" s="18">
        <f>IFERROR(INDEX('مانده سوفاله'!E:E,MATCH(Table2[[#This Row],[كد تفصيلي]],'مانده سوفاله'!A:A,0)),0)</f>
        <v>0</v>
      </c>
    </row>
    <row r="211" spans="1:7" ht="31.5" customHeight="1" x14ac:dyDescent="0.25">
      <c r="A211" s="28">
        <v>30054</v>
      </c>
      <c r="B211" s="28" t="s">
        <v>97</v>
      </c>
      <c r="C211" s="8">
        <f>IFERROR(INDEX('حسابهای دریافتنی'!H:H,MATCH(Table2[[#This Row],[كد تفصيلي]],'حسابهای دریافتنی'!A:A,0)),0)</f>
        <v>0</v>
      </c>
      <c r="D211" s="8">
        <f>IFERROR(INDEX('درجریان وصول'!F:F,MATCH(Table2[[#This Row],[كد تفصيلي]],'درجریان وصول'!A:A,0)),0)</f>
        <v>0</v>
      </c>
      <c r="E211" s="8">
        <f>IFERROR(INDEX('چکهای دریافتنی'!F:F,MATCH(Table2[[#This Row],[كد تفصيلي]],'چکهای دریافتنی'!A:A,0)),0)</f>
        <v>0</v>
      </c>
      <c r="F211" s="8">
        <f>Table2[[#This Row],[حسابهای دریافتنی]]+Table2[[#This Row],[چکهای در جریان وصول]]+Table2[[#This Row],[چکهای نزد صندوق]]</f>
        <v>0</v>
      </c>
      <c r="G211" s="18">
        <f>IFERROR(INDEX('مانده سوفاله'!E:E,MATCH(Table2[[#This Row],[كد تفصيلي]],'مانده سوفاله'!A:A,0)),0)</f>
        <v>0</v>
      </c>
    </row>
    <row r="212" spans="1:7" ht="31.5" customHeight="1" x14ac:dyDescent="0.25">
      <c r="A212" s="28">
        <v>30056</v>
      </c>
      <c r="B212" s="28" t="s">
        <v>99</v>
      </c>
      <c r="C212" s="8">
        <f>IFERROR(INDEX('حسابهای دریافتنی'!H:H,MATCH(Table2[[#This Row],[كد تفصيلي]],'حسابهای دریافتنی'!A:A,0)),0)</f>
        <v>0</v>
      </c>
      <c r="D212" s="8">
        <f>IFERROR(INDEX('درجریان وصول'!F:F,MATCH(Table2[[#This Row],[كد تفصيلي]],'درجریان وصول'!A:A,0)),0)</f>
        <v>0</v>
      </c>
      <c r="E212" s="8">
        <f>IFERROR(INDEX('چکهای دریافتنی'!F:F,MATCH(Table2[[#This Row],[كد تفصيلي]],'چکهای دریافتنی'!A:A,0)),0)</f>
        <v>0</v>
      </c>
      <c r="F212" s="8">
        <f>Table2[[#This Row],[حسابهای دریافتنی]]+Table2[[#This Row],[چکهای در جریان وصول]]+Table2[[#This Row],[چکهای نزد صندوق]]</f>
        <v>0</v>
      </c>
      <c r="G212" s="18">
        <f>IFERROR(INDEX('مانده سوفاله'!E:E,MATCH(Table2[[#This Row],[كد تفصيلي]],'مانده سوفاله'!A:A,0)),0)</f>
        <v>-187</v>
      </c>
    </row>
    <row r="213" spans="1:7" ht="31.5" customHeight="1" x14ac:dyDescent="0.25">
      <c r="A213" s="29">
        <v>30059</v>
      </c>
      <c r="B213" s="29" t="s">
        <v>102</v>
      </c>
      <c r="C213" s="8">
        <f>IFERROR(INDEX('حسابهای دریافتنی'!H:H,MATCH(Table2[[#This Row],[كد تفصيلي]],'حسابهای دریافتنی'!A:A,0)),0)</f>
        <v>0</v>
      </c>
      <c r="D213" s="8">
        <f>IFERROR(INDEX('درجریان وصول'!F:F,MATCH(Table2[[#This Row],[كد تفصيلي]],'درجریان وصول'!A:A,0)),0)</f>
        <v>0</v>
      </c>
      <c r="E213" s="8">
        <f>IFERROR(INDEX('چکهای دریافتنی'!F:F,MATCH(Table2[[#This Row],[كد تفصيلي]],'چکهای دریافتنی'!A:A,0)),0)</f>
        <v>0</v>
      </c>
      <c r="F213" s="8">
        <f>Table2[[#This Row],[حسابهای دریافتنی]]+Table2[[#This Row],[چکهای در جریان وصول]]+Table2[[#This Row],[چکهای نزد صندوق]]</f>
        <v>0</v>
      </c>
      <c r="G213" s="18">
        <f>IFERROR(INDEX('مانده سوفاله'!E:E,MATCH(Table2[[#This Row],[كد تفصيلي]],'مانده سوفاله'!A:A,0)),0)</f>
        <v>0</v>
      </c>
    </row>
    <row r="214" spans="1:7" ht="31.5" customHeight="1" x14ac:dyDescent="0.25">
      <c r="A214" s="28">
        <v>30060</v>
      </c>
      <c r="B214" s="28" t="s">
        <v>103</v>
      </c>
      <c r="C214" s="8">
        <f>IFERROR(INDEX('حسابهای دریافتنی'!H:H,MATCH(Table2[[#This Row],[كد تفصيلي]],'حسابهای دریافتنی'!A:A,0)),0)</f>
        <v>0</v>
      </c>
      <c r="D214" s="8">
        <f>IFERROR(INDEX('درجریان وصول'!F:F,MATCH(Table2[[#This Row],[كد تفصيلي]],'درجریان وصول'!A:A,0)),0)</f>
        <v>0</v>
      </c>
      <c r="E214" s="8">
        <f>IFERROR(INDEX('چکهای دریافتنی'!F:F,MATCH(Table2[[#This Row],[كد تفصيلي]],'چکهای دریافتنی'!A:A,0)),0)</f>
        <v>0</v>
      </c>
      <c r="F214" s="8">
        <f>Table2[[#This Row],[حسابهای دریافتنی]]+Table2[[#This Row],[چکهای در جریان وصول]]+Table2[[#This Row],[چکهای نزد صندوق]]</f>
        <v>0</v>
      </c>
      <c r="G214" s="18">
        <f>IFERROR(INDEX('مانده سوفاله'!E:E,MATCH(Table2[[#This Row],[كد تفصيلي]],'مانده سوفاله'!A:A,0)),0)</f>
        <v>0</v>
      </c>
    </row>
    <row r="215" spans="1:7" ht="31.5" customHeight="1" x14ac:dyDescent="0.25">
      <c r="A215" s="29">
        <v>30061</v>
      </c>
      <c r="B215" s="29" t="s">
        <v>104</v>
      </c>
      <c r="C215" s="8">
        <f>IFERROR(INDEX('حسابهای دریافتنی'!H:H,MATCH(Table2[[#This Row],[كد تفصيلي]],'حسابهای دریافتنی'!A:A,0)),0)</f>
        <v>0</v>
      </c>
      <c r="D215" s="8">
        <f>IFERROR(INDEX('درجریان وصول'!F:F,MATCH(Table2[[#This Row],[كد تفصيلي]],'درجریان وصول'!A:A,0)),0)</f>
        <v>0</v>
      </c>
      <c r="E215" s="8">
        <f>IFERROR(INDEX('چکهای دریافتنی'!F:F,MATCH(Table2[[#This Row],[كد تفصيلي]],'چکهای دریافتنی'!A:A,0)),0)</f>
        <v>0</v>
      </c>
      <c r="F215" s="8">
        <f>Table2[[#This Row],[حسابهای دریافتنی]]+Table2[[#This Row],[چکهای در جریان وصول]]+Table2[[#This Row],[چکهای نزد صندوق]]</f>
        <v>0</v>
      </c>
      <c r="G215" s="18">
        <f>IFERROR(INDEX('مانده سوفاله'!E:E,MATCH(Table2[[#This Row],[كد تفصيلي]],'مانده سوفاله'!A:A,0)),0)</f>
        <v>0</v>
      </c>
    </row>
    <row r="216" spans="1:7" ht="31.5" customHeight="1" x14ac:dyDescent="0.25">
      <c r="A216" s="28">
        <v>30062</v>
      </c>
      <c r="B216" s="28" t="s">
        <v>105</v>
      </c>
      <c r="C216" s="8">
        <f>IFERROR(INDEX('حسابهای دریافتنی'!H:H,MATCH(Table2[[#This Row],[كد تفصيلي]],'حسابهای دریافتنی'!A:A,0)),0)</f>
        <v>0</v>
      </c>
      <c r="D216" s="8">
        <f>IFERROR(INDEX('درجریان وصول'!F:F,MATCH(Table2[[#This Row],[كد تفصيلي]],'درجریان وصول'!A:A,0)),0)</f>
        <v>0</v>
      </c>
      <c r="E216" s="8">
        <f>IFERROR(INDEX('چکهای دریافتنی'!F:F,MATCH(Table2[[#This Row],[كد تفصيلي]],'چکهای دریافتنی'!A:A,0)),0)</f>
        <v>0</v>
      </c>
      <c r="F216" s="8">
        <f>Table2[[#This Row],[حسابهای دریافتنی]]+Table2[[#This Row],[چکهای در جریان وصول]]+Table2[[#This Row],[چکهای نزد صندوق]]</f>
        <v>0</v>
      </c>
      <c r="G216" s="18">
        <f>IFERROR(INDEX('مانده سوفاله'!E:E,MATCH(Table2[[#This Row],[كد تفصيلي]],'مانده سوفاله'!A:A,0)),0)</f>
        <v>1</v>
      </c>
    </row>
    <row r="217" spans="1:7" ht="31.5" customHeight="1" x14ac:dyDescent="0.25">
      <c r="A217" s="29">
        <v>30063</v>
      </c>
      <c r="B217" s="29" t="s">
        <v>106</v>
      </c>
      <c r="C217" s="8">
        <f>IFERROR(INDEX('حسابهای دریافتنی'!H:H,MATCH(Table2[[#This Row],[كد تفصيلي]],'حسابهای دریافتنی'!A:A,0)),0)</f>
        <v>0</v>
      </c>
      <c r="D217" s="8">
        <f>IFERROR(INDEX('درجریان وصول'!F:F,MATCH(Table2[[#This Row],[كد تفصيلي]],'درجریان وصول'!A:A,0)),0)</f>
        <v>0</v>
      </c>
      <c r="E217" s="8">
        <f>IFERROR(INDEX('چکهای دریافتنی'!F:F,MATCH(Table2[[#This Row],[كد تفصيلي]],'چکهای دریافتنی'!A:A,0)),0)</f>
        <v>0</v>
      </c>
      <c r="F217" s="8">
        <f>Table2[[#This Row],[حسابهای دریافتنی]]+Table2[[#This Row],[چکهای در جریان وصول]]+Table2[[#This Row],[چکهای نزد صندوق]]</f>
        <v>0</v>
      </c>
      <c r="G217" s="18">
        <f>IFERROR(INDEX('مانده سوفاله'!E:E,MATCH(Table2[[#This Row],[كد تفصيلي]],'مانده سوفاله'!A:A,0)),0)</f>
        <v>0</v>
      </c>
    </row>
    <row r="218" spans="1:7" ht="31.5" customHeight="1" x14ac:dyDescent="0.25">
      <c r="A218" s="29">
        <v>30065</v>
      </c>
      <c r="B218" s="29" t="s">
        <v>108</v>
      </c>
      <c r="C218" s="8">
        <f>IFERROR(INDEX('حسابهای دریافتنی'!H:H,MATCH(Table2[[#This Row],[كد تفصيلي]],'حسابهای دریافتنی'!A:A,0)),0)</f>
        <v>0</v>
      </c>
      <c r="D218" s="8">
        <f>IFERROR(INDEX('درجریان وصول'!F:F,MATCH(Table2[[#This Row],[كد تفصيلي]],'درجریان وصول'!A:A,0)),0)</f>
        <v>0</v>
      </c>
      <c r="E218" s="8">
        <f>IFERROR(INDEX('چکهای دریافتنی'!F:F,MATCH(Table2[[#This Row],[كد تفصيلي]],'چکهای دریافتنی'!A:A,0)),0)</f>
        <v>0</v>
      </c>
      <c r="F218" s="8">
        <f>Table2[[#This Row],[حسابهای دریافتنی]]+Table2[[#This Row],[چکهای در جریان وصول]]+Table2[[#This Row],[چکهای نزد صندوق]]</f>
        <v>0</v>
      </c>
      <c r="G218" s="18">
        <f>IFERROR(INDEX('مانده سوفاله'!E:E,MATCH(Table2[[#This Row],[كد تفصيلي]],'مانده سوفاله'!A:A,0)),0)</f>
        <v>33</v>
      </c>
    </row>
    <row r="219" spans="1:7" ht="31.5" customHeight="1" x14ac:dyDescent="0.25">
      <c r="A219" s="29">
        <v>30071</v>
      </c>
      <c r="B219" s="29" t="s">
        <v>114</v>
      </c>
      <c r="C219" s="8">
        <f>IFERROR(INDEX('حسابهای دریافتنی'!H:H,MATCH(Table2[[#This Row],[كد تفصيلي]],'حسابهای دریافتنی'!A:A,0)),0)</f>
        <v>0</v>
      </c>
      <c r="D219" s="8">
        <f>IFERROR(INDEX('درجریان وصول'!F:F,MATCH(Table2[[#This Row],[كد تفصيلي]],'درجریان وصول'!A:A,0)),0)</f>
        <v>0</v>
      </c>
      <c r="E219" s="8">
        <f>IFERROR(INDEX('چکهای دریافتنی'!F:F,MATCH(Table2[[#This Row],[كد تفصيلي]],'چکهای دریافتنی'!A:A,0)),0)</f>
        <v>0</v>
      </c>
      <c r="F219" s="8">
        <f>Table2[[#This Row],[حسابهای دریافتنی]]+Table2[[#This Row],[چکهای در جریان وصول]]+Table2[[#This Row],[چکهای نزد صندوق]]</f>
        <v>0</v>
      </c>
      <c r="G219" s="18">
        <f>IFERROR(INDEX('مانده سوفاله'!E:E,MATCH(Table2[[#This Row],[كد تفصيلي]],'مانده سوفاله'!A:A,0)),0)</f>
        <v>3</v>
      </c>
    </row>
    <row r="220" spans="1:7" ht="31.5" customHeight="1" x14ac:dyDescent="0.25">
      <c r="A220" s="28">
        <v>30072</v>
      </c>
      <c r="B220" s="28" t="s">
        <v>115</v>
      </c>
      <c r="C220" s="8">
        <f>IFERROR(INDEX('حسابهای دریافتنی'!H:H,MATCH(Table2[[#This Row],[كد تفصيلي]],'حسابهای دریافتنی'!A:A,0)),0)</f>
        <v>0</v>
      </c>
      <c r="D220" s="8">
        <f>IFERROR(INDEX('درجریان وصول'!F:F,MATCH(Table2[[#This Row],[كد تفصيلي]],'درجریان وصول'!A:A,0)),0)</f>
        <v>0</v>
      </c>
      <c r="E220" s="8">
        <f>IFERROR(INDEX('چکهای دریافتنی'!F:F,MATCH(Table2[[#This Row],[كد تفصيلي]],'چکهای دریافتنی'!A:A,0)),0)</f>
        <v>0</v>
      </c>
      <c r="F220" s="8">
        <f>Table2[[#This Row],[حسابهای دریافتنی]]+Table2[[#This Row],[چکهای در جریان وصول]]+Table2[[#This Row],[چکهای نزد صندوق]]</f>
        <v>0</v>
      </c>
      <c r="G220" s="18">
        <f>IFERROR(INDEX('مانده سوفاله'!E:E,MATCH(Table2[[#This Row],[كد تفصيلي]],'مانده سوفاله'!A:A,0)),0)</f>
        <v>0</v>
      </c>
    </row>
    <row r="221" spans="1:7" ht="31.5" customHeight="1" x14ac:dyDescent="0.25">
      <c r="A221" s="29">
        <v>30073</v>
      </c>
      <c r="B221" s="29" t="s">
        <v>116</v>
      </c>
      <c r="C221" s="8">
        <f>IFERROR(INDEX('حسابهای دریافتنی'!H:H,MATCH(Table2[[#This Row],[كد تفصيلي]],'حسابهای دریافتنی'!A:A,0)),0)</f>
        <v>0</v>
      </c>
      <c r="D221" s="8">
        <f>IFERROR(INDEX('درجریان وصول'!F:F,MATCH(Table2[[#This Row],[كد تفصيلي]],'درجریان وصول'!A:A,0)),0)</f>
        <v>0</v>
      </c>
      <c r="E221" s="8">
        <f>IFERROR(INDEX('چکهای دریافتنی'!F:F,MATCH(Table2[[#This Row],[كد تفصيلي]],'چکهای دریافتنی'!A:A,0)),0)</f>
        <v>0</v>
      </c>
      <c r="F221" s="8">
        <f>Table2[[#This Row],[حسابهای دریافتنی]]+Table2[[#This Row],[چکهای در جریان وصول]]+Table2[[#This Row],[چکهای نزد صندوق]]</f>
        <v>0</v>
      </c>
      <c r="G221" s="18">
        <f>IFERROR(INDEX('مانده سوفاله'!E:E,MATCH(Table2[[#This Row],[كد تفصيلي]],'مانده سوفاله'!A:A,0)),0)</f>
        <v>0</v>
      </c>
    </row>
    <row r="222" spans="1:7" ht="31.5" customHeight="1" x14ac:dyDescent="0.25">
      <c r="A222" s="29">
        <v>30075</v>
      </c>
      <c r="B222" s="29" t="s">
        <v>118</v>
      </c>
      <c r="C222" s="8">
        <f>IFERROR(INDEX('حسابهای دریافتنی'!H:H,MATCH(Table2[[#This Row],[كد تفصيلي]],'حسابهای دریافتنی'!A:A,0)),0)</f>
        <v>0</v>
      </c>
      <c r="D222" s="8">
        <f>IFERROR(INDEX('درجریان وصول'!F:F,MATCH(Table2[[#This Row],[كد تفصيلي]],'درجریان وصول'!A:A,0)),0)</f>
        <v>0</v>
      </c>
      <c r="E222" s="8">
        <f>IFERROR(INDEX('چکهای دریافتنی'!F:F,MATCH(Table2[[#This Row],[كد تفصيلي]],'چکهای دریافتنی'!A:A,0)),0)</f>
        <v>0</v>
      </c>
      <c r="F222" s="8">
        <f>Table2[[#This Row],[حسابهای دریافتنی]]+Table2[[#This Row],[چکهای در جریان وصول]]+Table2[[#This Row],[چکهای نزد صندوق]]</f>
        <v>0</v>
      </c>
      <c r="G222" s="18">
        <f>IFERROR(INDEX('مانده سوفاله'!E:E,MATCH(Table2[[#This Row],[كد تفصيلي]],'مانده سوفاله'!A:A,0)),0)</f>
        <v>0</v>
      </c>
    </row>
    <row r="223" spans="1:7" ht="31.5" customHeight="1" x14ac:dyDescent="0.25">
      <c r="A223" s="28">
        <v>30076</v>
      </c>
      <c r="B223" s="28" t="s">
        <v>119</v>
      </c>
      <c r="C223" s="8">
        <f>IFERROR(INDEX('حسابهای دریافتنی'!H:H,MATCH(Table2[[#This Row],[كد تفصيلي]],'حسابهای دریافتنی'!A:A,0)),0)</f>
        <v>0</v>
      </c>
      <c r="D223" s="8">
        <f>IFERROR(INDEX('درجریان وصول'!F:F,MATCH(Table2[[#This Row],[كد تفصيلي]],'درجریان وصول'!A:A,0)),0)</f>
        <v>0</v>
      </c>
      <c r="E223" s="8">
        <f>IFERROR(INDEX('چکهای دریافتنی'!F:F,MATCH(Table2[[#This Row],[كد تفصيلي]],'چکهای دریافتنی'!A:A,0)),0)</f>
        <v>0</v>
      </c>
      <c r="F223" s="8">
        <f>Table2[[#This Row],[حسابهای دریافتنی]]+Table2[[#This Row],[چکهای در جریان وصول]]+Table2[[#This Row],[چکهای نزد صندوق]]</f>
        <v>0</v>
      </c>
      <c r="G223" s="18">
        <f>IFERROR(INDEX('مانده سوفاله'!E:E,MATCH(Table2[[#This Row],[كد تفصيلي]],'مانده سوفاله'!A:A,0)),0)</f>
        <v>0</v>
      </c>
    </row>
    <row r="224" spans="1:7" ht="31.5" customHeight="1" x14ac:dyDescent="0.25">
      <c r="A224" s="28">
        <v>30078</v>
      </c>
      <c r="B224" s="28" t="s">
        <v>121</v>
      </c>
      <c r="C224" s="8">
        <f>IFERROR(INDEX('حسابهای دریافتنی'!H:H,MATCH(Table2[[#This Row],[كد تفصيلي]],'حسابهای دریافتنی'!A:A,0)),0)</f>
        <v>0</v>
      </c>
      <c r="D224" s="8">
        <f>IFERROR(INDEX('درجریان وصول'!F:F,MATCH(Table2[[#This Row],[كد تفصيلي]],'درجریان وصول'!A:A,0)),0)</f>
        <v>0</v>
      </c>
      <c r="E224" s="8">
        <f>IFERROR(INDEX('چکهای دریافتنی'!F:F,MATCH(Table2[[#This Row],[كد تفصيلي]],'چکهای دریافتنی'!A:A,0)),0)</f>
        <v>0</v>
      </c>
      <c r="F224" s="8">
        <f>Table2[[#This Row],[حسابهای دریافتنی]]+Table2[[#This Row],[چکهای در جریان وصول]]+Table2[[#This Row],[چکهای نزد صندوق]]</f>
        <v>0</v>
      </c>
      <c r="G224" s="18">
        <f>IFERROR(INDEX('مانده سوفاله'!E:E,MATCH(Table2[[#This Row],[كد تفصيلي]],'مانده سوفاله'!A:A,0)),0)</f>
        <v>0</v>
      </c>
    </row>
    <row r="225" spans="1:7" ht="31.5" customHeight="1" x14ac:dyDescent="0.25">
      <c r="A225" s="29">
        <v>30079</v>
      </c>
      <c r="B225" s="29" t="s">
        <v>122</v>
      </c>
      <c r="C225" s="8">
        <f>IFERROR(INDEX('حسابهای دریافتنی'!H:H,MATCH(Table2[[#This Row],[كد تفصيلي]],'حسابهای دریافتنی'!A:A,0)),0)</f>
        <v>0</v>
      </c>
      <c r="D225" s="8">
        <f>IFERROR(INDEX('درجریان وصول'!F:F,MATCH(Table2[[#This Row],[كد تفصيلي]],'درجریان وصول'!A:A,0)),0)</f>
        <v>0</v>
      </c>
      <c r="E225" s="8">
        <f>IFERROR(INDEX('چکهای دریافتنی'!F:F,MATCH(Table2[[#This Row],[كد تفصيلي]],'چکهای دریافتنی'!A:A,0)),0)</f>
        <v>0</v>
      </c>
      <c r="F225" s="8">
        <f>Table2[[#This Row],[حسابهای دریافتنی]]+Table2[[#This Row],[چکهای در جریان وصول]]+Table2[[#This Row],[چکهای نزد صندوق]]</f>
        <v>0</v>
      </c>
      <c r="G225" s="18">
        <f>IFERROR(INDEX('مانده سوفاله'!E:E,MATCH(Table2[[#This Row],[كد تفصيلي]],'مانده سوفاله'!A:A,0)),0)</f>
        <v>-85</v>
      </c>
    </row>
    <row r="226" spans="1:7" ht="31.5" customHeight="1" x14ac:dyDescent="0.25">
      <c r="A226" s="28">
        <v>30080</v>
      </c>
      <c r="B226" s="28" t="s">
        <v>123</v>
      </c>
      <c r="C226" s="8">
        <f>IFERROR(INDEX('حسابهای دریافتنی'!H:H,MATCH(Table2[[#This Row],[كد تفصيلي]],'حسابهای دریافتنی'!A:A,0)),0)</f>
        <v>0</v>
      </c>
      <c r="D226" s="8">
        <f>IFERROR(INDEX('درجریان وصول'!F:F,MATCH(Table2[[#This Row],[كد تفصيلي]],'درجریان وصول'!A:A,0)),0)</f>
        <v>0</v>
      </c>
      <c r="E226" s="8">
        <f>IFERROR(INDEX('چکهای دریافتنی'!F:F,MATCH(Table2[[#This Row],[كد تفصيلي]],'چکهای دریافتنی'!A:A,0)),0)</f>
        <v>0</v>
      </c>
      <c r="F226" s="8">
        <f>Table2[[#This Row],[حسابهای دریافتنی]]+Table2[[#This Row],[چکهای در جریان وصول]]+Table2[[#This Row],[چکهای نزد صندوق]]</f>
        <v>0</v>
      </c>
      <c r="G226" s="18">
        <f>IFERROR(INDEX('مانده سوفاله'!E:E,MATCH(Table2[[#This Row],[كد تفصيلي]],'مانده سوفاله'!A:A,0)),0)</f>
        <v>0</v>
      </c>
    </row>
    <row r="227" spans="1:7" ht="31.5" customHeight="1" x14ac:dyDescent="0.25">
      <c r="A227" s="28">
        <v>30085</v>
      </c>
      <c r="B227" s="28" t="s">
        <v>127</v>
      </c>
      <c r="C227" s="8">
        <f>IFERROR(INDEX('حسابهای دریافتنی'!H:H,MATCH(Table2[[#This Row],[كد تفصيلي]],'حسابهای دریافتنی'!A:A,0)),0)</f>
        <v>0</v>
      </c>
      <c r="D227" s="8">
        <f>IFERROR(INDEX('درجریان وصول'!F:F,MATCH(Table2[[#This Row],[كد تفصيلي]],'درجریان وصول'!A:A,0)),0)</f>
        <v>0</v>
      </c>
      <c r="E227" s="8">
        <f>IFERROR(INDEX('چکهای دریافتنی'!F:F,MATCH(Table2[[#This Row],[كد تفصيلي]],'چکهای دریافتنی'!A:A,0)),0)</f>
        <v>0</v>
      </c>
      <c r="F227" s="8">
        <f>Table2[[#This Row],[حسابهای دریافتنی]]+Table2[[#This Row],[چکهای در جریان وصول]]+Table2[[#This Row],[چکهای نزد صندوق]]</f>
        <v>0</v>
      </c>
      <c r="G227" s="18">
        <f>IFERROR(INDEX('مانده سوفاله'!E:E,MATCH(Table2[[#This Row],[كد تفصيلي]],'مانده سوفاله'!A:A,0)),0)</f>
        <v>0</v>
      </c>
    </row>
    <row r="228" spans="1:7" ht="31.5" customHeight="1" x14ac:dyDescent="0.25">
      <c r="A228" s="29">
        <v>30086</v>
      </c>
      <c r="B228" s="29" t="s">
        <v>128</v>
      </c>
      <c r="C228" s="8">
        <f>IFERROR(INDEX('حسابهای دریافتنی'!H:H,MATCH(Table2[[#This Row],[كد تفصيلي]],'حسابهای دریافتنی'!A:A,0)),0)</f>
        <v>0</v>
      </c>
      <c r="D228" s="8">
        <f>IFERROR(INDEX('درجریان وصول'!F:F,MATCH(Table2[[#This Row],[كد تفصيلي]],'درجریان وصول'!A:A,0)),0)</f>
        <v>0</v>
      </c>
      <c r="E228" s="8">
        <f>IFERROR(INDEX('چکهای دریافتنی'!F:F,MATCH(Table2[[#This Row],[كد تفصيلي]],'چکهای دریافتنی'!A:A,0)),0)</f>
        <v>0</v>
      </c>
      <c r="F228" s="8">
        <f>Table2[[#This Row],[حسابهای دریافتنی]]+Table2[[#This Row],[چکهای در جریان وصول]]+Table2[[#This Row],[چکهای نزد صندوق]]</f>
        <v>0</v>
      </c>
      <c r="G228" s="18">
        <f>IFERROR(INDEX('مانده سوفاله'!E:E,MATCH(Table2[[#This Row],[كد تفصيلي]],'مانده سوفاله'!A:A,0)),0)</f>
        <v>0</v>
      </c>
    </row>
    <row r="229" spans="1:7" ht="31.5" customHeight="1" x14ac:dyDescent="0.25">
      <c r="A229" s="28">
        <v>30087</v>
      </c>
      <c r="B229" s="28" t="s">
        <v>129</v>
      </c>
      <c r="C229" s="8">
        <f>IFERROR(INDEX('حسابهای دریافتنی'!H:H,MATCH(Table2[[#This Row],[كد تفصيلي]],'حسابهای دریافتنی'!A:A,0)),0)</f>
        <v>0</v>
      </c>
      <c r="D229" s="8">
        <f>IFERROR(INDEX('درجریان وصول'!F:F,MATCH(Table2[[#This Row],[كد تفصيلي]],'درجریان وصول'!A:A,0)),0)</f>
        <v>0</v>
      </c>
      <c r="E229" s="8">
        <f>IFERROR(INDEX('چکهای دریافتنی'!F:F,MATCH(Table2[[#This Row],[كد تفصيلي]],'چکهای دریافتنی'!A:A,0)),0)</f>
        <v>0</v>
      </c>
      <c r="F229" s="8">
        <f>Table2[[#This Row],[حسابهای دریافتنی]]+Table2[[#This Row],[چکهای در جریان وصول]]+Table2[[#This Row],[چکهای نزد صندوق]]</f>
        <v>0</v>
      </c>
      <c r="G229" s="18">
        <f>IFERROR(INDEX('مانده سوفاله'!E:E,MATCH(Table2[[#This Row],[كد تفصيلي]],'مانده سوفاله'!A:A,0)),0)</f>
        <v>0</v>
      </c>
    </row>
    <row r="230" spans="1:7" ht="31.5" customHeight="1" x14ac:dyDescent="0.25">
      <c r="A230" s="28">
        <v>30089</v>
      </c>
      <c r="B230" s="28" t="s">
        <v>140</v>
      </c>
      <c r="C230" s="8">
        <f>IFERROR(INDEX('حسابهای دریافتنی'!H:H,MATCH(Table2[[#This Row],[كد تفصيلي]],'حسابهای دریافتنی'!A:A,0)),0)</f>
        <v>0</v>
      </c>
      <c r="D230" s="8">
        <f>IFERROR(INDEX('درجریان وصول'!F:F,MATCH(Table2[[#This Row],[كد تفصيلي]],'درجریان وصول'!A:A,0)),0)</f>
        <v>0</v>
      </c>
      <c r="E230" s="8">
        <f>IFERROR(INDEX('چکهای دریافتنی'!F:F,MATCH(Table2[[#This Row],[كد تفصيلي]],'چکهای دریافتنی'!A:A,0)),0)</f>
        <v>0</v>
      </c>
      <c r="F230" s="8">
        <f>Table2[[#This Row],[حسابهای دریافتنی]]+Table2[[#This Row],[چکهای در جریان وصول]]+Table2[[#This Row],[چکهای نزد صندوق]]</f>
        <v>0</v>
      </c>
      <c r="G230" s="18">
        <f>IFERROR(INDEX('مانده سوفاله'!E:E,MATCH(Table2[[#This Row],[كد تفصيلي]],'مانده سوفاله'!A:A,0)),0)</f>
        <v>0</v>
      </c>
    </row>
    <row r="231" spans="1:7" ht="31.5" customHeight="1" x14ac:dyDescent="0.25">
      <c r="A231" s="28">
        <v>30091</v>
      </c>
      <c r="B231" s="28" t="s">
        <v>230</v>
      </c>
      <c r="C231" s="8">
        <f>IFERROR(INDEX('حسابهای دریافتنی'!H:H,MATCH(Table2[[#This Row],[كد تفصيلي]],'حسابهای دریافتنی'!A:A,0)),0)</f>
        <v>0</v>
      </c>
      <c r="D231" s="8">
        <f>IFERROR(INDEX('درجریان وصول'!F:F,MATCH(Table2[[#This Row],[كد تفصيلي]],'درجریان وصول'!A:A,0)),0)</f>
        <v>0</v>
      </c>
      <c r="E231" s="8">
        <f>IFERROR(INDEX('چکهای دریافتنی'!F:F,MATCH(Table2[[#This Row],[كد تفصيلي]],'چکهای دریافتنی'!A:A,0)),0)</f>
        <v>0</v>
      </c>
      <c r="F231" s="8">
        <f>Table2[[#This Row],[حسابهای دریافتنی]]+Table2[[#This Row],[چکهای در جریان وصول]]+Table2[[#This Row],[چکهای نزد صندوق]]</f>
        <v>0</v>
      </c>
      <c r="G231" s="18">
        <f>IFERROR(INDEX('مانده سوفاله'!E:E,MATCH(Table2[[#This Row],[كد تفصيلي]],'مانده سوفاله'!A:A,0)),0)</f>
        <v>0</v>
      </c>
    </row>
    <row r="232" spans="1:7" ht="31.5" customHeight="1" x14ac:dyDescent="0.25">
      <c r="A232" s="29">
        <v>30092</v>
      </c>
      <c r="B232" s="29" t="s">
        <v>147</v>
      </c>
      <c r="C232" s="8">
        <f>IFERROR(INDEX('حسابهای دریافتنی'!H:H,MATCH(Table2[[#This Row],[كد تفصيلي]],'حسابهای دریافتنی'!A:A,0)),0)</f>
        <v>0</v>
      </c>
      <c r="D232" s="8">
        <f>IFERROR(INDEX('درجریان وصول'!F:F,MATCH(Table2[[#This Row],[كد تفصيلي]],'درجریان وصول'!A:A,0)),0)</f>
        <v>0</v>
      </c>
      <c r="E232" s="8">
        <f>IFERROR(INDEX('چکهای دریافتنی'!F:F,MATCH(Table2[[#This Row],[كد تفصيلي]],'چکهای دریافتنی'!A:A,0)),0)</f>
        <v>0</v>
      </c>
      <c r="F232" s="8">
        <f>Table2[[#This Row],[حسابهای دریافتنی]]+Table2[[#This Row],[چکهای در جریان وصول]]+Table2[[#This Row],[چکهای نزد صندوق]]</f>
        <v>0</v>
      </c>
      <c r="G232" s="18">
        <f>IFERROR(INDEX('مانده سوفاله'!E:E,MATCH(Table2[[#This Row],[كد تفصيلي]],'مانده سوفاله'!A:A,0)),0)</f>
        <v>0</v>
      </c>
    </row>
    <row r="233" spans="1:7" ht="31.5" customHeight="1" x14ac:dyDescent="0.25">
      <c r="A233" s="28">
        <v>30093</v>
      </c>
      <c r="B233" s="28" t="s">
        <v>148</v>
      </c>
      <c r="C233" s="8">
        <f>IFERROR(INDEX('حسابهای دریافتنی'!H:H,MATCH(Table2[[#This Row],[كد تفصيلي]],'حسابهای دریافتنی'!A:A,0)),0)</f>
        <v>0</v>
      </c>
      <c r="D233" s="8">
        <f>IFERROR(INDEX('درجریان وصول'!F:F,MATCH(Table2[[#This Row],[كد تفصيلي]],'درجریان وصول'!A:A,0)),0)</f>
        <v>0</v>
      </c>
      <c r="E233" s="8">
        <f>IFERROR(INDEX('چکهای دریافتنی'!F:F,MATCH(Table2[[#This Row],[كد تفصيلي]],'چکهای دریافتنی'!A:A,0)),0)</f>
        <v>0</v>
      </c>
      <c r="F233" s="8">
        <f>Table2[[#This Row],[حسابهای دریافتنی]]+Table2[[#This Row],[چکهای در جریان وصول]]+Table2[[#This Row],[چکهای نزد صندوق]]</f>
        <v>0</v>
      </c>
      <c r="G233" s="18">
        <f>IFERROR(INDEX('مانده سوفاله'!E:E,MATCH(Table2[[#This Row],[كد تفصيلي]],'مانده سوفاله'!A:A,0)),0)</f>
        <v>0</v>
      </c>
    </row>
    <row r="234" spans="1:7" ht="31.5" customHeight="1" x14ac:dyDescent="0.25">
      <c r="A234" s="28">
        <v>30095</v>
      </c>
      <c r="B234" s="28" t="s">
        <v>150</v>
      </c>
      <c r="C234" s="8">
        <f>IFERROR(INDEX('حسابهای دریافتنی'!H:H,MATCH(Table2[[#This Row],[كد تفصيلي]],'حسابهای دریافتنی'!A:A,0)),0)</f>
        <v>-30353000</v>
      </c>
      <c r="D234" s="8">
        <f>IFERROR(INDEX('درجریان وصول'!F:F,MATCH(Table2[[#This Row],[كد تفصيلي]],'درجریان وصول'!A:A,0)),0)</f>
        <v>0</v>
      </c>
      <c r="E234" s="8">
        <f>IFERROR(INDEX('چکهای دریافتنی'!F:F,MATCH(Table2[[#This Row],[كد تفصيلي]],'چکهای دریافتنی'!A:A,0)),0)</f>
        <v>0</v>
      </c>
      <c r="F234" s="8">
        <f>Table2[[#This Row],[حسابهای دریافتنی]]+Table2[[#This Row],[چکهای در جریان وصول]]+Table2[[#This Row],[چکهای نزد صندوق]]</f>
        <v>-30353000</v>
      </c>
      <c r="G234" s="18">
        <f>IFERROR(INDEX('مانده سوفاله'!E:E,MATCH(Table2[[#This Row],[كد تفصيلي]],'مانده سوفاله'!A:A,0)),0)</f>
        <v>-326</v>
      </c>
    </row>
    <row r="235" spans="1:7" ht="31.5" customHeight="1" x14ac:dyDescent="0.25">
      <c r="A235" s="29">
        <v>30096</v>
      </c>
      <c r="B235" s="29" t="s">
        <v>231</v>
      </c>
      <c r="C235" s="8">
        <f>IFERROR(INDEX('حسابهای دریافتنی'!H:H,MATCH(Table2[[#This Row],[كد تفصيلي]],'حسابهای دریافتنی'!A:A,0)),0)</f>
        <v>0</v>
      </c>
      <c r="D235" s="8">
        <f>IFERROR(INDEX('درجریان وصول'!F:F,MATCH(Table2[[#This Row],[كد تفصيلي]],'درجریان وصول'!A:A,0)),0)</f>
        <v>0</v>
      </c>
      <c r="E235" s="8">
        <f>IFERROR(INDEX('چکهای دریافتنی'!F:F,MATCH(Table2[[#This Row],[كد تفصيلي]],'چکهای دریافتنی'!A:A,0)),0)</f>
        <v>0</v>
      </c>
      <c r="F235" s="8">
        <f>Table2[[#This Row],[حسابهای دریافتنی]]+Table2[[#This Row],[چکهای در جریان وصول]]+Table2[[#This Row],[چکهای نزد صندوق]]</f>
        <v>0</v>
      </c>
      <c r="G235" s="18">
        <f>IFERROR(INDEX('مانده سوفاله'!E:E,MATCH(Table2[[#This Row],[كد تفصيلي]],'مانده سوفاله'!A:A,0)),0)</f>
        <v>0</v>
      </c>
    </row>
    <row r="236" spans="1:7" ht="31.5" customHeight="1" x14ac:dyDescent="0.25">
      <c r="A236" s="28">
        <v>30097</v>
      </c>
      <c r="B236" s="28" t="s">
        <v>183</v>
      </c>
      <c r="C236" s="8">
        <f>IFERROR(INDEX('حسابهای دریافتنی'!H:H,MATCH(Table2[[#This Row],[كد تفصيلي]],'حسابهای دریافتنی'!A:A,0)),0)</f>
        <v>0</v>
      </c>
      <c r="D236" s="8">
        <f>IFERROR(INDEX('درجریان وصول'!F:F,MATCH(Table2[[#This Row],[كد تفصيلي]],'درجریان وصول'!A:A,0)),0)</f>
        <v>0</v>
      </c>
      <c r="E236" s="8">
        <f>IFERROR(INDEX('چکهای دریافتنی'!F:F,MATCH(Table2[[#This Row],[كد تفصيلي]],'چکهای دریافتنی'!A:A,0)),0)</f>
        <v>0</v>
      </c>
      <c r="F236" s="8">
        <f>Table2[[#This Row],[حسابهای دریافتنی]]+Table2[[#This Row],[چکهای در جریان وصول]]+Table2[[#This Row],[چکهای نزد صندوق]]</f>
        <v>0</v>
      </c>
      <c r="G236" s="18">
        <f>IFERROR(INDEX('مانده سوفاله'!E:E,MATCH(Table2[[#This Row],[كد تفصيلي]],'مانده سوفاله'!A:A,0)),0)</f>
        <v>-82</v>
      </c>
    </row>
    <row r="237" spans="1:7" ht="31.5" customHeight="1" x14ac:dyDescent="0.25">
      <c r="A237" s="29">
        <v>30100</v>
      </c>
      <c r="B237" s="29" t="s">
        <v>232</v>
      </c>
      <c r="C237" s="8">
        <f>IFERROR(INDEX('حسابهای دریافتنی'!H:H,MATCH(Table2[[#This Row],[كد تفصيلي]],'حسابهای دریافتنی'!A:A,0)),0)</f>
        <v>0</v>
      </c>
      <c r="D237" s="8">
        <f>IFERROR(INDEX('درجریان وصول'!F:F,MATCH(Table2[[#This Row],[كد تفصيلي]],'درجریان وصول'!A:A,0)),0)</f>
        <v>0</v>
      </c>
      <c r="E237" s="8">
        <f>IFERROR(INDEX('چکهای دریافتنی'!F:F,MATCH(Table2[[#This Row],[كد تفصيلي]],'چکهای دریافتنی'!A:A,0)),0)</f>
        <v>0</v>
      </c>
      <c r="F237" s="8">
        <f>Table2[[#This Row],[حسابهای دریافتنی]]+Table2[[#This Row],[چکهای در جریان وصول]]+Table2[[#This Row],[چکهای نزد صندوق]]</f>
        <v>0</v>
      </c>
      <c r="G237" s="18">
        <f>IFERROR(INDEX('مانده سوفاله'!E:E,MATCH(Table2[[#This Row],[كد تفصيلي]],'مانده سوفاله'!A:A,0)),0)</f>
        <v>0</v>
      </c>
    </row>
    <row r="238" spans="1:7" ht="31.5" customHeight="1" x14ac:dyDescent="0.25">
      <c r="A238" s="29">
        <v>30102</v>
      </c>
      <c r="B238" s="29" t="s">
        <v>192</v>
      </c>
      <c r="C238" s="8">
        <f>IFERROR(INDEX('حسابهای دریافتنی'!H:H,MATCH(Table2[[#This Row],[كد تفصيلي]],'حسابهای دریافتنی'!A:A,0)),0)</f>
        <v>0</v>
      </c>
      <c r="D238" s="8">
        <f>IFERROR(INDEX('درجریان وصول'!F:F,MATCH(Table2[[#This Row],[كد تفصيلي]],'درجریان وصول'!A:A,0)),0)</f>
        <v>0</v>
      </c>
      <c r="E238" s="8">
        <f>IFERROR(INDEX('چکهای دریافتنی'!F:F,MATCH(Table2[[#This Row],[كد تفصيلي]],'چکهای دریافتنی'!A:A,0)),0)</f>
        <v>0</v>
      </c>
      <c r="F238" s="8">
        <f>Table2[[#This Row],[حسابهای دریافتنی]]+Table2[[#This Row],[چکهای در جریان وصول]]+Table2[[#This Row],[چکهای نزد صندوق]]</f>
        <v>0</v>
      </c>
      <c r="G238" s="18">
        <f>IFERROR(INDEX('مانده سوفاله'!E:E,MATCH(Table2[[#This Row],[كد تفصيلي]],'مانده سوفاله'!A:A,0)),0)</f>
        <v>0</v>
      </c>
    </row>
    <row r="239" spans="1:7" ht="31.5" customHeight="1" x14ac:dyDescent="0.25">
      <c r="A239" s="29">
        <v>30104</v>
      </c>
      <c r="B239" s="29" t="s">
        <v>193</v>
      </c>
      <c r="C239" s="8">
        <f>IFERROR(INDEX('حسابهای دریافتنی'!H:H,MATCH(Table2[[#This Row],[كد تفصيلي]],'حسابهای دریافتنی'!A:A,0)),0)</f>
        <v>0</v>
      </c>
      <c r="D239" s="8">
        <f>IFERROR(INDEX('درجریان وصول'!F:F,MATCH(Table2[[#This Row],[كد تفصيلي]],'درجریان وصول'!A:A,0)),0)</f>
        <v>0</v>
      </c>
      <c r="E239" s="8">
        <f>IFERROR(INDEX('چکهای دریافتنی'!F:F,MATCH(Table2[[#This Row],[كد تفصيلي]],'چکهای دریافتنی'!A:A,0)),0)</f>
        <v>0</v>
      </c>
      <c r="F239" s="8">
        <f>Table2[[#This Row],[حسابهای دریافتنی]]+Table2[[#This Row],[چکهای در جریان وصول]]+Table2[[#This Row],[چکهای نزد صندوق]]</f>
        <v>0</v>
      </c>
      <c r="G239" s="18">
        <f>IFERROR(INDEX('مانده سوفاله'!E:E,MATCH(Table2[[#This Row],[كد تفصيلي]],'مانده سوفاله'!A:A,0)),0)</f>
        <v>0</v>
      </c>
    </row>
    <row r="240" spans="1:7" ht="31.5" customHeight="1" x14ac:dyDescent="0.25">
      <c r="A240" s="28">
        <v>30105</v>
      </c>
      <c r="B240" s="28" t="s">
        <v>234</v>
      </c>
      <c r="C240" s="8">
        <f>IFERROR(INDEX('حسابهای دریافتنی'!H:H,MATCH(Table2[[#This Row],[كد تفصيلي]],'حسابهای دریافتنی'!A:A,0)),0)</f>
        <v>0</v>
      </c>
      <c r="D240" s="8">
        <f>IFERROR(INDEX('درجریان وصول'!F:F,MATCH(Table2[[#This Row],[كد تفصيلي]],'درجریان وصول'!A:A,0)),0)</f>
        <v>0</v>
      </c>
      <c r="E240" s="8">
        <f>IFERROR(INDEX('چکهای دریافتنی'!F:F,MATCH(Table2[[#This Row],[كد تفصيلي]],'چکهای دریافتنی'!A:A,0)),0)</f>
        <v>0</v>
      </c>
      <c r="F240" s="8">
        <f>Table2[[#This Row],[حسابهای دریافتنی]]+Table2[[#This Row],[چکهای در جریان وصول]]+Table2[[#This Row],[چکهای نزد صندوق]]</f>
        <v>0</v>
      </c>
      <c r="G240" s="18">
        <f>IFERROR(INDEX('مانده سوفاله'!E:E,MATCH(Table2[[#This Row],[كد تفصيلي]],'مانده سوفاله'!A:A,0)),0)</f>
        <v>0</v>
      </c>
    </row>
    <row r="241" spans="1:7" ht="31.5" customHeight="1" x14ac:dyDescent="0.25">
      <c r="A241" s="29">
        <v>30106</v>
      </c>
      <c r="B241" s="29" t="s">
        <v>194</v>
      </c>
      <c r="C241" s="8">
        <f>IFERROR(INDEX('حسابهای دریافتنی'!H:H,MATCH(Table2[[#This Row],[كد تفصيلي]],'حسابهای دریافتنی'!A:A,0)),0)</f>
        <v>0</v>
      </c>
      <c r="D241" s="8">
        <f>IFERROR(INDEX('درجریان وصول'!F:F,MATCH(Table2[[#This Row],[كد تفصيلي]],'درجریان وصول'!A:A,0)),0)</f>
        <v>0</v>
      </c>
      <c r="E241" s="8">
        <f>IFERROR(INDEX('چکهای دریافتنی'!F:F,MATCH(Table2[[#This Row],[كد تفصيلي]],'چکهای دریافتنی'!A:A,0)),0)</f>
        <v>0</v>
      </c>
      <c r="F241" s="8">
        <f>Table2[[#This Row],[حسابهای دریافتنی]]+Table2[[#This Row],[چکهای در جریان وصول]]+Table2[[#This Row],[چکهای نزد صندوق]]</f>
        <v>0</v>
      </c>
      <c r="G241" s="18">
        <f>IFERROR(INDEX('مانده سوفاله'!E:E,MATCH(Table2[[#This Row],[كد تفصيلي]],'مانده سوفاله'!A:A,0)),0)</f>
        <v>0</v>
      </c>
    </row>
    <row r="242" spans="1:7" ht="31.5" customHeight="1" x14ac:dyDescent="0.25">
      <c r="A242" s="29">
        <v>30108</v>
      </c>
      <c r="B242" s="29" t="s">
        <v>157</v>
      </c>
      <c r="C242" s="8">
        <f>IFERROR(INDEX('حسابهای دریافتنی'!H:H,MATCH(Table2[[#This Row],[كد تفصيلي]],'حسابهای دریافتنی'!A:A,0)),0)</f>
        <v>0</v>
      </c>
      <c r="D242" s="8">
        <f>IFERROR(INDEX('درجریان وصول'!F:F,MATCH(Table2[[#This Row],[كد تفصيلي]],'درجریان وصول'!A:A,0)),0)</f>
        <v>0</v>
      </c>
      <c r="E242" s="8">
        <f>IFERROR(INDEX('چکهای دریافتنی'!F:F,MATCH(Table2[[#This Row],[كد تفصيلي]],'چکهای دریافتنی'!A:A,0)),0)</f>
        <v>0</v>
      </c>
      <c r="F242" s="8">
        <f>Table2[[#This Row],[حسابهای دریافتنی]]+Table2[[#This Row],[چکهای در جریان وصول]]+Table2[[#This Row],[چکهای نزد صندوق]]</f>
        <v>0</v>
      </c>
      <c r="G242" s="18">
        <f>IFERROR(INDEX('مانده سوفاله'!E:E,MATCH(Table2[[#This Row],[كد تفصيلي]],'مانده سوفاله'!A:A,0)),0)</f>
        <v>0</v>
      </c>
    </row>
    <row r="243" spans="1:7" ht="31.5" customHeight="1" x14ac:dyDescent="0.25">
      <c r="A243" s="28">
        <v>30111</v>
      </c>
      <c r="B243" s="28" t="s">
        <v>235</v>
      </c>
      <c r="C243" s="8">
        <f>IFERROR(INDEX('حسابهای دریافتنی'!H:H,MATCH(Table2[[#This Row],[كد تفصيلي]],'حسابهای دریافتنی'!A:A,0)),0)</f>
        <v>0</v>
      </c>
      <c r="D243" s="8">
        <f>IFERROR(INDEX('درجریان وصول'!F:F,MATCH(Table2[[#This Row],[كد تفصيلي]],'درجریان وصول'!A:A,0)),0)</f>
        <v>0</v>
      </c>
      <c r="E243" s="8">
        <f>IFERROR(INDEX('چکهای دریافتنی'!F:F,MATCH(Table2[[#This Row],[كد تفصيلي]],'چکهای دریافتنی'!A:A,0)),0)</f>
        <v>0</v>
      </c>
      <c r="F243" s="8">
        <f>Table2[[#This Row],[حسابهای دریافتنی]]+Table2[[#This Row],[چکهای در جریان وصول]]+Table2[[#This Row],[چکهای نزد صندوق]]</f>
        <v>0</v>
      </c>
      <c r="G243" s="18">
        <f>IFERROR(INDEX('مانده سوفاله'!E:E,MATCH(Table2[[#This Row],[كد تفصيلي]],'مانده سوفاله'!A:A,0)),0)</f>
        <v>0</v>
      </c>
    </row>
    <row r="244" spans="1:7" ht="31.5" customHeight="1" x14ac:dyDescent="0.25">
      <c r="A244" s="28">
        <v>30113</v>
      </c>
      <c r="B244" s="28" t="s">
        <v>197</v>
      </c>
      <c r="C244" s="8">
        <f>IFERROR(INDEX('حسابهای دریافتنی'!H:H,MATCH(Table2[[#This Row],[كد تفصيلي]],'حسابهای دریافتنی'!A:A,0)),0)</f>
        <v>9721000</v>
      </c>
      <c r="D244" s="8">
        <f>IFERROR(INDEX('درجریان وصول'!F:F,MATCH(Table2[[#This Row],[كد تفصيلي]],'درجریان وصول'!A:A,0)),0)</f>
        <v>0</v>
      </c>
      <c r="E244" s="8">
        <f>IFERROR(INDEX('چکهای دریافتنی'!F:F,MATCH(Table2[[#This Row],[كد تفصيلي]],'چکهای دریافتنی'!A:A,0)),0)</f>
        <v>0</v>
      </c>
      <c r="F244" s="8">
        <f>Table2[[#This Row],[حسابهای دریافتنی]]+Table2[[#This Row],[چکهای در جریان وصول]]+Table2[[#This Row],[چکهای نزد صندوق]]</f>
        <v>9721000</v>
      </c>
      <c r="G244" s="18">
        <f>IFERROR(INDEX('مانده سوفاله'!E:E,MATCH(Table2[[#This Row],[كد تفصيلي]],'مانده سوفاله'!A:A,0)),0)</f>
        <v>0</v>
      </c>
    </row>
    <row r="245" spans="1:7" ht="31.5" customHeight="1" x14ac:dyDescent="0.25">
      <c r="A245" s="29">
        <v>30114</v>
      </c>
      <c r="B245" s="29" t="s">
        <v>170</v>
      </c>
      <c r="C245" s="8">
        <f>IFERROR(INDEX('حسابهای دریافتنی'!H:H,MATCH(Table2[[#This Row],[كد تفصيلي]],'حسابهای دریافتنی'!A:A,0)),0)</f>
        <v>0</v>
      </c>
      <c r="D245" s="8">
        <f>IFERROR(INDEX('درجریان وصول'!F:F,MATCH(Table2[[#This Row],[كد تفصيلي]],'درجریان وصول'!A:A,0)),0)</f>
        <v>0</v>
      </c>
      <c r="E245" s="8">
        <f>IFERROR(INDEX('چکهای دریافتنی'!F:F,MATCH(Table2[[#This Row],[كد تفصيلي]],'چکهای دریافتنی'!A:A,0)),0)</f>
        <v>0</v>
      </c>
      <c r="F245" s="8">
        <f>Table2[[#This Row],[حسابهای دریافتنی]]+Table2[[#This Row],[چکهای در جریان وصول]]+Table2[[#This Row],[چکهای نزد صندوق]]</f>
        <v>0</v>
      </c>
      <c r="G245" s="18">
        <f>IFERROR(INDEX('مانده سوفاله'!E:E,MATCH(Table2[[#This Row],[كد تفصيلي]],'مانده سوفاله'!A:A,0)),0)</f>
        <v>0</v>
      </c>
    </row>
    <row r="246" spans="1:7" ht="31.5" customHeight="1" x14ac:dyDescent="0.25">
      <c r="A246" s="28">
        <v>30115</v>
      </c>
      <c r="B246" s="28" t="s">
        <v>167</v>
      </c>
      <c r="C246" s="8">
        <f>IFERROR(INDEX('حسابهای دریافتنی'!H:H,MATCH(Table2[[#This Row],[كد تفصيلي]],'حسابهای دریافتنی'!A:A,0)),0)</f>
        <v>0</v>
      </c>
      <c r="D246" s="8">
        <f>IFERROR(INDEX('درجریان وصول'!F:F,MATCH(Table2[[#This Row],[كد تفصيلي]],'درجریان وصول'!A:A,0)),0)</f>
        <v>0</v>
      </c>
      <c r="E246" s="8">
        <f>IFERROR(INDEX('چکهای دریافتنی'!F:F,MATCH(Table2[[#This Row],[كد تفصيلي]],'چکهای دریافتنی'!A:A,0)),0)</f>
        <v>0</v>
      </c>
      <c r="F246" s="8">
        <f>Table2[[#This Row],[حسابهای دریافتنی]]+Table2[[#This Row],[چکهای در جریان وصول]]+Table2[[#This Row],[چکهای نزد صندوق]]</f>
        <v>0</v>
      </c>
      <c r="G246" s="18">
        <f>IFERROR(INDEX('مانده سوفاله'!E:E,MATCH(Table2[[#This Row],[كد تفصيلي]],'مانده سوفاله'!A:A,0)),0)</f>
        <v>0</v>
      </c>
    </row>
    <row r="247" spans="1:7" ht="31.5" customHeight="1" x14ac:dyDescent="0.25">
      <c r="A247" s="28">
        <v>30117</v>
      </c>
      <c r="B247" s="28" t="s">
        <v>236</v>
      </c>
      <c r="C247" s="8">
        <f>IFERROR(INDEX('حسابهای دریافتنی'!H:H,MATCH(Table2[[#This Row],[كد تفصيلي]],'حسابهای دریافتنی'!A:A,0)),0)</f>
        <v>0</v>
      </c>
      <c r="D247" s="8">
        <f>IFERROR(INDEX('درجریان وصول'!F:F,MATCH(Table2[[#This Row],[كد تفصيلي]],'درجریان وصول'!A:A,0)),0)</f>
        <v>0</v>
      </c>
      <c r="E247" s="8">
        <f>IFERROR(INDEX('چکهای دریافتنی'!F:F,MATCH(Table2[[#This Row],[كد تفصيلي]],'چکهای دریافتنی'!A:A,0)),0)</f>
        <v>0</v>
      </c>
      <c r="F247" s="8">
        <f>Table2[[#This Row],[حسابهای دریافتنی]]+Table2[[#This Row],[چکهای در جریان وصول]]+Table2[[#This Row],[چکهای نزد صندوق]]</f>
        <v>0</v>
      </c>
      <c r="G247" s="18">
        <f>IFERROR(INDEX('مانده سوفاله'!E:E,MATCH(Table2[[#This Row],[كد تفصيلي]],'مانده سوفاله'!A:A,0)),0)</f>
        <v>0</v>
      </c>
    </row>
    <row r="248" spans="1:7" ht="31.5" customHeight="1" x14ac:dyDescent="0.25">
      <c r="A248" s="29">
        <v>30118</v>
      </c>
      <c r="B248" s="29" t="s">
        <v>200</v>
      </c>
      <c r="C248" s="8">
        <f>IFERROR(INDEX('حسابهای دریافتنی'!H:H,MATCH(Table2[[#This Row],[كد تفصيلي]],'حسابهای دریافتنی'!A:A,0)),0)</f>
        <v>0</v>
      </c>
      <c r="D248" s="8">
        <f>IFERROR(INDEX('درجریان وصول'!F:F,MATCH(Table2[[#This Row],[كد تفصيلي]],'درجریان وصول'!A:A,0)),0)</f>
        <v>0</v>
      </c>
      <c r="E248" s="8">
        <f>IFERROR(INDEX('چکهای دریافتنی'!F:F,MATCH(Table2[[#This Row],[كد تفصيلي]],'چکهای دریافتنی'!A:A,0)),0)</f>
        <v>0</v>
      </c>
      <c r="F248" s="8">
        <f>Table2[[#This Row],[حسابهای دریافتنی]]+Table2[[#This Row],[چکهای در جریان وصول]]+Table2[[#This Row],[چکهای نزد صندوق]]</f>
        <v>0</v>
      </c>
      <c r="G248" s="18">
        <f>IFERROR(INDEX('مانده سوفاله'!E:E,MATCH(Table2[[#This Row],[كد تفصيلي]],'مانده سوفاله'!A:A,0)),0)</f>
        <v>-20</v>
      </c>
    </row>
    <row r="249" spans="1:7" ht="31.5" customHeight="1" x14ac:dyDescent="0.25">
      <c r="A249" s="28">
        <v>30119</v>
      </c>
      <c r="B249" s="28" t="s">
        <v>201</v>
      </c>
      <c r="C249" s="8">
        <f>IFERROR(INDEX('حسابهای دریافتنی'!H:H,MATCH(Table2[[#This Row],[كد تفصيلي]],'حسابهای دریافتنی'!A:A,0)),0)</f>
        <v>0</v>
      </c>
      <c r="D249" s="8">
        <f>IFERROR(INDEX('درجریان وصول'!F:F,MATCH(Table2[[#This Row],[كد تفصيلي]],'درجریان وصول'!A:A,0)),0)</f>
        <v>0</v>
      </c>
      <c r="E249" s="8">
        <f>IFERROR(INDEX('چکهای دریافتنی'!F:F,MATCH(Table2[[#This Row],[كد تفصيلي]],'چکهای دریافتنی'!A:A,0)),0)</f>
        <v>0</v>
      </c>
      <c r="F249" s="8">
        <f>Table2[[#This Row],[حسابهای دریافتنی]]+Table2[[#This Row],[چکهای در جریان وصول]]+Table2[[#This Row],[چکهای نزد صندوق]]</f>
        <v>0</v>
      </c>
      <c r="G249" s="18">
        <f>IFERROR(INDEX('مانده سوفاله'!E:E,MATCH(Table2[[#This Row],[كد تفصيلي]],'مانده سوفاله'!A:A,0)),0)</f>
        <v>0</v>
      </c>
    </row>
    <row r="250" spans="1:7" ht="31.5" customHeight="1" x14ac:dyDescent="0.25">
      <c r="A250" s="29">
        <v>30120</v>
      </c>
      <c r="B250" s="29" t="s">
        <v>202</v>
      </c>
      <c r="C250" s="8">
        <f>IFERROR(INDEX('حسابهای دریافتنی'!H:H,MATCH(Table2[[#This Row],[كد تفصيلي]],'حسابهای دریافتنی'!A:A,0)),0)</f>
        <v>0</v>
      </c>
      <c r="D250" s="8">
        <f>IFERROR(INDEX('درجریان وصول'!F:F,MATCH(Table2[[#This Row],[كد تفصيلي]],'درجریان وصول'!A:A,0)),0)</f>
        <v>0</v>
      </c>
      <c r="E250" s="8">
        <f>IFERROR(INDEX('چکهای دریافتنی'!F:F,MATCH(Table2[[#This Row],[كد تفصيلي]],'چکهای دریافتنی'!A:A,0)),0)</f>
        <v>0</v>
      </c>
      <c r="F250" s="8">
        <f>Table2[[#This Row],[حسابهای دریافتنی]]+Table2[[#This Row],[چکهای در جریان وصول]]+Table2[[#This Row],[چکهای نزد صندوق]]</f>
        <v>0</v>
      </c>
      <c r="G250" s="18">
        <f>IFERROR(INDEX('مانده سوفاله'!E:E,MATCH(Table2[[#This Row],[كد تفصيلي]],'مانده سوفاله'!A:A,0)),0)</f>
        <v>0</v>
      </c>
    </row>
    <row r="251" spans="1:7" ht="31.5" customHeight="1" x14ac:dyDescent="0.25">
      <c r="A251" s="28">
        <v>30121</v>
      </c>
      <c r="B251" s="28" t="s">
        <v>237</v>
      </c>
      <c r="C251" s="8">
        <f>IFERROR(INDEX('حسابهای دریافتنی'!H:H,MATCH(Table2[[#This Row],[كد تفصيلي]],'حسابهای دریافتنی'!A:A,0)),0)</f>
        <v>0</v>
      </c>
      <c r="D251" s="8">
        <f>IFERROR(INDEX('درجریان وصول'!F:F,MATCH(Table2[[#This Row],[كد تفصيلي]],'درجریان وصول'!A:A,0)),0)</f>
        <v>0</v>
      </c>
      <c r="E251" s="8">
        <f>IFERROR(INDEX('چکهای دریافتنی'!F:F,MATCH(Table2[[#This Row],[كد تفصيلي]],'چکهای دریافتنی'!A:A,0)),0)</f>
        <v>0</v>
      </c>
      <c r="F251" s="8">
        <f>Table2[[#This Row],[حسابهای دریافتنی]]+Table2[[#This Row],[چکهای در جریان وصول]]+Table2[[#This Row],[چکهای نزد صندوق]]</f>
        <v>0</v>
      </c>
      <c r="G251" s="18">
        <f>IFERROR(INDEX('مانده سوفاله'!E:E,MATCH(Table2[[#This Row],[كد تفصيلي]],'مانده سوفاله'!A:A,0)),0)</f>
        <v>0</v>
      </c>
    </row>
    <row r="252" spans="1:7" ht="31.5" customHeight="1" x14ac:dyDescent="0.25">
      <c r="A252" s="29">
        <v>30122</v>
      </c>
      <c r="B252" s="29" t="s">
        <v>238</v>
      </c>
      <c r="C252" s="8">
        <f>IFERROR(INDEX('حسابهای دریافتنی'!H:H,MATCH(Table2[[#This Row],[كد تفصيلي]],'حسابهای دریافتنی'!A:A,0)),0)</f>
        <v>0</v>
      </c>
      <c r="D252" s="8">
        <f>IFERROR(INDEX('درجریان وصول'!F:F,MATCH(Table2[[#This Row],[كد تفصيلي]],'درجریان وصول'!A:A,0)),0)</f>
        <v>0</v>
      </c>
      <c r="E252" s="8">
        <f>IFERROR(INDEX('چکهای دریافتنی'!F:F,MATCH(Table2[[#This Row],[كد تفصيلي]],'چکهای دریافتنی'!A:A,0)),0)</f>
        <v>0</v>
      </c>
      <c r="F252" s="8">
        <f>Table2[[#This Row],[حسابهای دریافتنی]]+Table2[[#This Row],[چکهای در جریان وصول]]+Table2[[#This Row],[چکهای نزد صندوق]]</f>
        <v>0</v>
      </c>
      <c r="G252" s="18">
        <f>IFERROR(INDEX('مانده سوفاله'!E:E,MATCH(Table2[[#This Row],[كد تفصيلي]],'مانده سوفاله'!A:A,0)),0)</f>
        <v>0</v>
      </c>
    </row>
    <row r="253" spans="1:7" ht="31.5" customHeight="1" x14ac:dyDescent="0.25">
      <c r="A253" s="28">
        <v>30125</v>
      </c>
      <c r="B253" s="28" t="s">
        <v>204</v>
      </c>
      <c r="C253" s="8">
        <f>IFERROR(INDEX('حسابهای دریافتنی'!H:H,MATCH(Table2[[#This Row],[كد تفصيلي]],'حسابهای دریافتنی'!A:A,0)),0)</f>
        <v>0</v>
      </c>
      <c r="D253" s="8">
        <f>IFERROR(INDEX('درجریان وصول'!F:F,MATCH(Table2[[#This Row],[كد تفصيلي]],'درجریان وصول'!A:A,0)),0)</f>
        <v>0</v>
      </c>
      <c r="E253" s="8">
        <f>IFERROR(INDEX('چکهای دریافتنی'!F:F,MATCH(Table2[[#This Row],[كد تفصيلي]],'چکهای دریافتنی'!A:A,0)),0)</f>
        <v>0</v>
      </c>
      <c r="F253" s="8">
        <f>Table2[[#This Row],[حسابهای دریافتنی]]+Table2[[#This Row],[چکهای در جریان وصول]]+Table2[[#This Row],[چکهای نزد صندوق]]</f>
        <v>0</v>
      </c>
      <c r="G253" s="18">
        <f>IFERROR(INDEX('مانده سوفاله'!E:E,MATCH(Table2[[#This Row],[كد تفصيلي]],'مانده سوفاله'!A:A,0)),0)</f>
        <v>0</v>
      </c>
    </row>
    <row r="254" spans="1:7" ht="31.5" customHeight="1" x14ac:dyDescent="0.25">
      <c r="A254" s="29">
        <v>30126</v>
      </c>
      <c r="B254" s="29" t="s">
        <v>206</v>
      </c>
      <c r="C254" s="8">
        <f>IFERROR(INDEX('حسابهای دریافتنی'!H:H,MATCH(Table2[[#This Row],[كد تفصيلي]],'حسابهای دریافتنی'!A:A,0)),0)</f>
        <v>0</v>
      </c>
      <c r="D254" s="8">
        <f>IFERROR(INDEX('درجریان وصول'!F:F,MATCH(Table2[[#This Row],[كد تفصيلي]],'درجریان وصول'!A:A,0)),0)</f>
        <v>0</v>
      </c>
      <c r="E254" s="8">
        <f>IFERROR(INDEX('چکهای دریافتنی'!F:F,MATCH(Table2[[#This Row],[كد تفصيلي]],'چکهای دریافتنی'!A:A,0)),0)</f>
        <v>0</v>
      </c>
      <c r="F254" s="8">
        <f>Table2[[#This Row],[حسابهای دریافتنی]]+Table2[[#This Row],[چکهای در جریان وصول]]+Table2[[#This Row],[چکهای نزد صندوق]]</f>
        <v>0</v>
      </c>
      <c r="G254" s="18">
        <f>IFERROR(INDEX('مانده سوفاله'!E:E,MATCH(Table2[[#This Row],[كد تفصيلي]],'مانده سوفاله'!A:A,0)),0)</f>
        <v>0</v>
      </c>
    </row>
    <row r="255" spans="1:7" ht="31.5" customHeight="1" x14ac:dyDescent="0.25">
      <c r="A255" s="29">
        <v>30130</v>
      </c>
      <c r="B255" s="29" t="s">
        <v>178</v>
      </c>
      <c r="C255" s="8">
        <f>IFERROR(INDEX('حسابهای دریافتنی'!H:H,MATCH(Table2[[#This Row],[كد تفصيلي]],'حسابهای دریافتنی'!A:A,0)),0)</f>
        <v>0</v>
      </c>
      <c r="D255" s="8">
        <f>IFERROR(INDEX('درجریان وصول'!F:F,MATCH(Table2[[#This Row],[كد تفصيلي]],'درجریان وصول'!A:A,0)),0)</f>
        <v>0</v>
      </c>
      <c r="E255" s="8">
        <f>IFERROR(INDEX('چکهای دریافتنی'!F:F,MATCH(Table2[[#This Row],[كد تفصيلي]],'چکهای دریافتنی'!A:A,0)),0)</f>
        <v>0</v>
      </c>
      <c r="F255" s="8">
        <f>Table2[[#This Row],[حسابهای دریافتنی]]+Table2[[#This Row],[چکهای در جریان وصول]]+Table2[[#This Row],[چکهای نزد صندوق]]</f>
        <v>0</v>
      </c>
      <c r="G255" s="18">
        <f>IFERROR(INDEX('مانده سوفاله'!E:E,MATCH(Table2[[#This Row],[كد تفصيلي]],'مانده سوفاله'!A:A,0)),0)</f>
        <v>0</v>
      </c>
    </row>
    <row r="256" spans="1:7" ht="31.5" customHeight="1" x14ac:dyDescent="0.25">
      <c r="A256" s="29">
        <v>30132</v>
      </c>
      <c r="B256" s="29" t="s">
        <v>240</v>
      </c>
      <c r="C256" s="8">
        <f>IFERROR(INDEX('حسابهای دریافتنی'!H:H,MATCH(Table2[[#This Row],[كد تفصيلي]],'حسابهای دریافتنی'!A:A,0)),0)</f>
        <v>0</v>
      </c>
      <c r="D256" s="8">
        <f>IFERROR(INDEX('درجریان وصول'!F:F,MATCH(Table2[[#This Row],[كد تفصيلي]],'درجریان وصول'!A:A,0)),0)</f>
        <v>0</v>
      </c>
      <c r="E256" s="8">
        <f>IFERROR(INDEX('چکهای دریافتنی'!F:F,MATCH(Table2[[#This Row],[كد تفصيلي]],'چکهای دریافتنی'!A:A,0)),0)</f>
        <v>0</v>
      </c>
      <c r="F256" s="8">
        <f>Table2[[#This Row],[حسابهای دریافتنی]]+Table2[[#This Row],[چکهای در جریان وصول]]+Table2[[#This Row],[چکهای نزد صندوق]]</f>
        <v>0</v>
      </c>
      <c r="G256" s="18">
        <f>IFERROR(INDEX('مانده سوفاله'!E:E,MATCH(Table2[[#This Row],[كد تفصيلي]],'مانده سوفاله'!A:A,0)),0)</f>
        <v>0</v>
      </c>
    </row>
    <row r="257" spans="1:7" ht="31.5" customHeight="1" x14ac:dyDescent="0.25">
      <c r="A257" s="29">
        <v>30134</v>
      </c>
      <c r="B257" s="29" t="s">
        <v>211</v>
      </c>
      <c r="C257" s="8">
        <f>IFERROR(INDEX('حسابهای دریافتنی'!H:H,MATCH(Table2[[#This Row],[كد تفصيلي]],'حسابهای دریافتنی'!A:A,0)),0)</f>
        <v>0</v>
      </c>
      <c r="D257" s="8">
        <f>IFERROR(INDEX('درجریان وصول'!F:F,MATCH(Table2[[#This Row],[كد تفصيلي]],'درجریان وصول'!A:A,0)),0)</f>
        <v>0</v>
      </c>
      <c r="E257" s="8">
        <f>IFERROR(INDEX('چکهای دریافتنی'!F:F,MATCH(Table2[[#This Row],[كد تفصيلي]],'چکهای دریافتنی'!A:A,0)),0)</f>
        <v>0</v>
      </c>
      <c r="F257" s="8">
        <f>Table2[[#This Row],[حسابهای دریافتنی]]+Table2[[#This Row],[چکهای در جریان وصول]]+Table2[[#This Row],[چکهای نزد صندوق]]</f>
        <v>0</v>
      </c>
      <c r="G257" s="18">
        <f>IFERROR(INDEX('مانده سوفاله'!E:E,MATCH(Table2[[#This Row],[كد تفصيلي]],'مانده سوفاله'!A:A,0)),0)</f>
        <v>0</v>
      </c>
    </row>
    <row r="258" spans="1:7" ht="31.5" customHeight="1" x14ac:dyDescent="0.25">
      <c r="A258" s="29">
        <v>30136</v>
      </c>
      <c r="B258" s="29" t="s">
        <v>241</v>
      </c>
      <c r="C258" s="8">
        <f>IFERROR(INDEX('حسابهای دریافتنی'!H:H,MATCH(Table2[[#This Row],[كد تفصيلي]],'حسابهای دریافتنی'!A:A,0)),0)</f>
        <v>0</v>
      </c>
      <c r="D258" s="8">
        <f>IFERROR(INDEX('درجریان وصول'!F:F,MATCH(Table2[[#This Row],[كد تفصيلي]],'درجریان وصول'!A:A,0)),0)</f>
        <v>0</v>
      </c>
      <c r="E258" s="8">
        <f>IFERROR(INDEX('چکهای دریافتنی'!F:F,MATCH(Table2[[#This Row],[كد تفصيلي]],'چکهای دریافتنی'!A:A,0)),0)</f>
        <v>0</v>
      </c>
      <c r="F258" s="8">
        <f>Table2[[#This Row],[حسابهای دریافتنی]]+Table2[[#This Row],[چکهای در جریان وصول]]+Table2[[#This Row],[چکهای نزد صندوق]]</f>
        <v>0</v>
      </c>
      <c r="G258" s="18">
        <f>IFERROR(INDEX('مانده سوفاله'!E:E,MATCH(Table2[[#This Row],[كد تفصيلي]],'مانده سوفاله'!A:A,0)),0)</f>
        <v>0</v>
      </c>
    </row>
    <row r="259" spans="1:7" ht="31.5" customHeight="1" x14ac:dyDescent="0.25">
      <c r="A259" s="28">
        <v>30137</v>
      </c>
      <c r="B259" s="28" t="s">
        <v>213</v>
      </c>
      <c r="C259" s="8">
        <f>IFERROR(INDEX('حسابهای دریافتنی'!H:H,MATCH(Table2[[#This Row],[كد تفصيلي]],'حسابهای دریافتنی'!A:A,0)),0)</f>
        <v>0</v>
      </c>
      <c r="D259" s="8">
        <f>IFERROR(INDEX('درجریان وصول'!F:F,MATCH(Table2[[#This Row],[كد تفصيلي]],'درجریان وصول'!A:A,0)),0)</f>
        <v>0</v>
      </c>
      <c r="E259" s="8">
        <f>IFERROR(INDEX('چکهای دریافتنی'!F:F,MATCH(Table2[[#This Row],[كد تفصيلي]],'چکهای دریافتنی'!A:A,0)),0)</f>
        <v>0</v>
      </c>
      <c r="F259" s="8">
        <f>Table2[[#This Row],[حسابهای دریافتنی]]+Table2[[#This Row],[چکهای در جریان وصول]]+Table2[[#This Row],[چکهای نزد صندوق]]</f>
        <v>0</v>
      </c>
      <c r="G259" s="18">
        <f>IFERROR(INDEX('مانده سوفاله'!E:E,MATCH(Table2[[#This Row],[كد تفصيلي]],'مانده سوفاله'!A:A,0)),0)</f>
        <v>0</v>
      </c>
    </row>
    <row r="260" spans="1:7" ht="31.5" customHeight="1" x14ac:dyDescent="0.25">
      <c r="A260" s="29">
        <v>30138</v>
      </c>
      <c r="B260" s="29" t="s">
        <v>245</v>
      </c>
      <c r="C260" s="8">
        <f>IFERROR(INDEX('حسابهای دریافتنی'!H:H,MATCH(Table2[[#This Row],[كد تفصيلي]],'حسابهای دریافتنی'!A:A,0)),0)</f>
        <v>0</v>
      </c>
      <c r="D260" s="8">
        <f>IFERROR(INDEX('درجریان وصول'!F:F,MATCH(Table2[[#This Row],[كد تفصيلي]],'درجریان وصول'!A:A,0)),0)</f>
        <v>0</v>
      </c>
      <c r="E260" s="8">
        <f>IFERROR(INDEX('چکهای دریافتنی'!F:F,MATCH(Table2[[#This Row],[كد تفصيلي]],'چکهای دریافتنی'!A:A,0)),0)</f>
        <v>0</v>
      </c>
      <c r="F260" s="8">
        <f>Table2[[#This Row],[حسابهای دریافتنی]]+Table2[[#This Row],[چکهای در جریان وصول]]+Table2[[#This Row],[چکهای نزد صندوق]]</f>
        <v>0</v>
      </c>
      <c r="G260" s="18">
        <f>IFERROR(INDEX('مانده سوفاله'!E:E,MATCH(Table2[[#This Row],[كد تفصيلي]],'مانده سوفاله'!A:A,0)),0)</f>
        <v>0</v>
      </c>
    </row>
    <row r="261" spans="1:7" ht="31.5" customHeight="1" x14ac:dyDescent="0.25">
      <c r="A261" s="28">
        <v>30139</v>
      </c>
      <c r="B261" s="28" t="s">
        <v>250</v>
      </c>
      <c r="C261" s="8">
        <f>IFERROR(INDEX('حسابهای دریافتنی'!H:H,MATCH(Table2[[#This Row],[كد تفصيلي]],'حسابهای دریافتنی'!A:A,0)),0)</f>
        <v>0</v>
      </c>
      <c r="D261" s="8">
        <f>IFERROR(INDEX('درجریان وصول'!F:F,MATCH(Table2[[#This Row],[كد تفصيلي]],'درجریان وصول'!A:A,0)),0)</f>
        <v>0</v>
      </c>
      <c r="E261" s="8">
        <f>IFERROR(INDEX('چکهای دریافتنی'!F:F,MATCH(Table2[[#This Row],[كد تفصيلي]],'چکهای دریافتنی'!A:A,0)),0)</f>
        <v>0</v>
      </c>
      <c r="F261" s="8">
        <f>Table2[[#This Row],[حسابهای دریافتنی]]+Table2[[#This Row],[چکهای در جریان وصول]]+Table2[[#This Row],[چکهای نزد صندوق]]</f>
        <v>0</v>
      </c>
      <c r="G261" s="18">
        <f>IFERROR(INDEX('مانده سوفاله'!E:E,MATCH(Table2[[#This Row],[كد تفصيلي]],'مانده سوفاله'!A:A,0)),0)</f>
        <v>0</v>
      </c>
    </row>
    <row r="262" spans="1:7" ht="31.5" customHeight="1" x14ac:dyDescent="0.25">
      <c r="A262" s="28">
        <v>30141</v>
      </c>
      <c r="B262" s="28" t="s">
        <v>254</v>
      </c>
      <c r="C262" s="8">
        <f>IFERROR(INDEX('حسابهای دریافتنی'!H:H,MATCH(Table2[[#This Row],[كد تفصيلي]],'حسابهای دریافتنی'!A:A,0)),0)</f>
        <v>0</v>
      </c>
      <c r="D262" s="8">
        <f>IFERROR(INDEX('درجریان وصول'!F:F,MATCH(Table2[[#This Row],[كد تفصيلي]],'درجریان وصول'!A:A,0)),0)</f>
        <v>0</v>
      </c>
      <c r="E262" s="8">
        <f>IFERROR(INDEX('چکهای دریافتنی'!F:F,MATCH(Table2[[#This Row],[كد تفصيلي]],'چکهای دریافتنی'!A:A,0)),0)</f>
        <v>0</v>
      </c>
      <c r="F262" s="8">
        <f>Table2[[#This Row],[حسابهای دریافتنی]]+Table2[[#This Row],[چکهای در جریان وصول]]+Table2[[#This Row],[چکهای نزد صندوق]]</f>
        <v>0</v>
      </c>
      <c r="G262" s="18">
        <f>IFERROR(INDEX('مانده سوفاله'!E:E,MATCH(Table2[[#This Row],[كد تفصيلي]],'مانده سوفاله'!A:A,0)),0)</f>
        <v>-42</v>
      </c>
    </row>
    <row r="263" spans="1:7" ht="31.5" customHeight="1" x14ac:dyDescent="0.25">
      <c r="A263" s="29">
        <v>30142</v>
      </c>
      <c r="B263" s="29" t="s">
        <v>339</v>
      </c>
      <c r="C263" s="8">
        <f>IFERROR(INDEX('حسابهای دریافتنی'!H:H,MATCH(Table2[[#This Row],[كد تفصيلي]],'حسابهای دریافتنی'!A:A,0)),0)</f>
        <v>0</v>
      </c>
      <c r="D263" s="8">
        <f>IFERROR(INDEX('درجریان وصول'!F:F,MATCH(Table2[[#This Row],[كد تفصيلي]],'درجریان وصول'!A:A,0)),0)</f>
        <v>0</v>
      </c>
      <c r="E263" s="8">
        <f>IFERROR(INDEX('چکهای دریافتنی'!F:F,MATCH(Table2[[#This Row],[كد تفصيلي]],'چکهای دریافتنی'!A:A,0)),0)</f>
        <v>0</v>
      </c>
      <c r="F263" s="8">
        <f>Table2[[#This Row],[حسابهای دریافتنی]]+Table2[[#This Row],[چکهای در جریان وصول]]+Table2[[#This Row],[چکهای نزد صندوق]]</f>
        <v>0</v>
      </c>
      <c r="G263" s="18">
        <f>IFERROR(INDEX('مانده سوفاله'!E:E,MATCH(Table2[[#This Row],[كد تفصيلي]],'مانده سوفاله'!A:A,0)),0)</f>
        <v>13</v>
      </c>
    </row>
    <row r="264" spans="1:7" ht="31.5" customHeight="1" x14ac:dyDescent="0.25">
      <c r="A264" s="28">
        <v>30143</v>
      </c>
      <c r="B264" s="28" t="s">
        <v>268</v>
      </c>
      <c r="C264" s="8">
        <f>IFERROR(INDEX('حسابهای دریافتنی'!H:H,MATCH(Table2[[#This Row],[كد تفصيلي]],'حسابهای دریافتنی'!A:A,0)),0)</f>
        <v>0</v>
      </c>
      <c r="D264" s="8">
        <f>IFERROR(INDEX('درجریان وصول'!F:F,MATCH(Table2[[#This Row],[كد تفصيلي]],'درجریان وصول'!A:A,0)),0)</f>
        <v>0</v>
      </c>
      <c r="E264" s="8">
        <f>IFERROR(INDEX('چکهای دریافتنی'!F:F,MATCH(Table2[[#This Row],[كد تفصيلي]],'چکهای دریافتنی'!A:A,0)),0)</f>
        <v>0</v>
      </c>
      <c r="F264" s="8">
        <f>Table2[[#This Row],[حسابهای دریافتنی]]+Table2[[#This Row],[چکهای در جریان وصول]]+Table2[[#This Row],[چکهای نزد صندوق]]</f>
        <v>0</v>
      </c>
      <c r="G264" s="18">
        <f>IFERROR(INDEX('مانده سوفاله'!E:E,MATCH(Table2[[#This Row],[كد تفصيلي]],'مانده سوفاله'!A:A,0)),0)</f>
        <v>0</v>
      </c>
    </row>
    <row r="265" spans="1:7" ht="31.5" customHeight="1" x14ac:dyDescent="0.25">
      <c r="A265" s="29">
        <v>30144</v>
      </c>
      <c r="B265" s="29" t="s">
        <v>274</v>
      </c>
      <c r="C265" s="8">
        <f>IFERROR(INDEX('حسابهای دریافتنی'!H:H,MATCH(Table2[[#This Row],[كد تفصيلي]],'حسابهای دریافتنی'!A:A,0)),0)</f>
        <v>0</v>
      </c>
      <c r="D265" s="8">
        <f>IFERROR(INDEX('درجریان وصول'!F:F,MATCH(Table2[[#This Row],[كد تفصيلي]],'درجریان وصول'!A:A,0)),0)</f>
        <v>0</v>
      </c>
      <c r="E265" s="8">
        <f>IFERROR(INDEX('چکهای دریافتنی'!F:F,MATCH(Table2[[#This Row],[كد تفصيلي]],'چکهای دریافتنی'!A:A,0)),0)</f>
        <v>0</v>
      </c>
      <c r="F265" s="8">
        <f>Table2[[#This Row],[حسابهای دریافتنی]]+Table2[[#This Row],[چکهای در جریان وصول]]+Table2[[#This Row],[چکهای نزد صندوق]]</f>
        <v>0</v>
      </c>
      <c r="G265" s="18">
        <f>IFERROR(INDEX('مانده سوفاله'!E:E,MATCH(Table2[[#This Row],[كد تفصيلي]],'مانده سوفاله'!A:A,0)),0)</f>
        <v>0</v>
      </c>
    </row>
    <row r="266" spans="1:7" ht="31.5" customHeight="1" x14ac:dyDescent="0.25">
      <c r="A266" s="28">
        <v>30147</v>
      </c>
      <c r="B266" s="28" t="s">
        <v>260</v>
      </c>
      <c r="C266" s="8">
        <f>IFERROR(INDEX('حسابهای دریافتنی'!H:H,MATCH(Table2[[#This Row],[كد تفصيلي]],'حسابهای دریافتنی'!A:A,0)),0)</f>
        <v>0</v>
      </c>
      <c r="D266" s="8">
        <f>IFERROR(INDEX('درجریان وصول'!F:F,MATCH(Table2[[#This Row],[كد تفصيلي]],'درجریان وصول'!A:A,0)),0)</f>
        <v>0</v>
      </c>
      <c r="E266" s="8">
        <f>IFERROR(INDEX('چکهای دریافتنی'!F:F,MATCH(Table2[[#This Row],[كد تفصيلي]],'چکهای دریافتنی'!A:A,0)),0)</f>
        <v>0</v>
      </c>
      <c r="F266" s="8">
        <f>Table2[[#This Row],[حسابهای دریافتنی]]+Table2[[#This Row],[چکهای در جریان وصول]]+Table2[[#This Row],[چکهای نزد صندوق]]</f>
        <v>0</v>
      </c>
      <c r="G266" s="18">
        <f>IFERROR(INDEX('مانده سوفاله'!E:E,MATCH(Table2[[#This Row],[كد تفصيلي]],'مانده سوفاله'!A:A,0)),0)</f>
        <v>0</v>
      </c>
    </row>
    <row r="267" spans="1:7" ht="31.5" customHeight="1" x14ac:dyDescent="0.25">
      <c r="A267" s="29">
        <v>30148</v>
      </c>
      <c r="B267" s="29" t="s">
        <v>263</v>
      </c>
      <c r="C267" s="8">
        <f>IFERROR(INDEX('حسابهای دریافتنی'!H:H,MATCH(Table2[[#This Row],[كد تفصيلي]],'حسابهای دریافتنی'!A:A,0)),0)</f>
        <v>0</v>
      </c>
      <c r="D267" s="8">
        <f>IFERROR(INDEX('درجریان وصول'!F:F,MATCH(Table2[[#This Row],[كد تفصيلي]],'درجریان وصول'!A:A,0)),0)</f>
        <v>0</v>
      </c>
      <c r="E267" s="8">
        <f>IFERROR(INDEX('چکهای دریافتنی'!F:F,MATCH(Table2[[#This Row],[كد تفصيلي]],'چکهای دریافتنی'!A:A,0)),0)</f>
        <v>0</v>
      </c>
      <c r="F267" s="8">
        <f>Table2[[#This Row],[حسابهای دریافتنی]]+Table2[[#This Row],[چکهای در جریان وصول]]+Table2[[#This Row],[چکهای نزد صندوق]]</f>
        <v>0</v>
      </c>
      <c r="G267" s="18">
        <f>IFERROR(INDEX('مانده سوفاله'!E:E,MATCH(Table2[[#This Row],[كد تفصيلي]],'مانده سوفاله'!A:A,0)),0)</f>
        <v>0</v>
      </c>
    </row>
    <row r="268" spans="1:7" ht="31.5" customHeight="1" x14ac:dyDescent="0.25">
      <c r="A268" s="28">
        <v>30149</v>
      </c>
      <c r="B268" s="28" t="s">
        <v>266</v>
      </c>
      <c r="C268" s="8">
        <f>IFERROR(INDEX('حسابهای دریافتنی'!H:H,MATCH(Table2[[#This Row],[كد تفصيلي]],'حسابهای دریافتنی'!A:A,0)),0)</f>
        <v>0</v>
      </c>
      <c r="D268" s="8">
        <f>IFERROR(INDEX('درجریان وصول'!F:F,MATCH(Table2[[#This Row],[كد تفصيلي]],'درجریان وصول'!A:A,0)),0)</f>
        <v>0</v>
      </c>
      <c r="E268" s="8">
        <f>IFERROR(INDEX('چکهای دریافتنی'!F:F,MATCH(Table2[[#This Row],[كد تفصيلي]],'چکهای دریافتنی'!A:A,0)),0)</f>
        <v>0</v>
      </c>
      <c r="F268" s="8">
        <f>Table2[[#This Row],[حسابهای دریافتنی]]+Table2[[#This Row],[چکهای در جریان وصول]]+Table2[[#This Row],[چکهای نزد صندوق]]</f>
        <v>0</v>
      </c>
      <c r="G268" s="18">
        <f>IFERROR(INDEX('مانده سوفاله'!E:E,MATCH(Table2[[#This Row],[كد تفصيلي]],'مانده سوفاله'!A:A,0)),0)</f>
        <v>0</v>
      </c>
    </row>
    <row r="269" spans="1:7" ht="31.5" customHeight="1" x14ac:dyDescent="0.25">
      <c r="A269" s="29">
        <v>30150</v>
      </c>
      <c r="B269" s="29" t="s">
        <v>275</v>
      </c>
      <c r="C269" s="8">
        <f>IFERROR(INDEX('حسابهای دریافتنی'!H:H,MATCH(Table2[[#This Row],[كد تفصيلي]],'حسابهای دریافتنی'!A:A,0)),0)</f>
        <v>0</v>
      </c>
      <c r="D269" s="8">
        <f>IFERROR(INDEX('درجریان وصول'!F:F,MATCH(Table2[[#This Row],[كد تفصيلي]],'درجریان وصول'!A:A,0)),0)</f>
        <v>0</v>
      </c>
      <c r="E269" s="8">
        <f>IFERROR(INDEX('چکهای دریافتنی'!F:F,MATCH(Table2[[#This Row],[كد تفصيلي]],'چکهای دریافتنی'!A:A,0)),0)</f>
        <v>0</v>
      </c>
      <c r="F269" s="8">
        <f>Table2[[#This Row],[حسابهای دریافتنی]]+Table2[[#This Row],[چکهای در جریان وصول]]+Table2[[#This Row],[چکهای نزد صندوق]]</f>
        <v>0</v>
      </c>
      <c r="G269" s="18">
        <f>IFERROR(INDEX('مانده سوفاله'!E:E,MATCH(Table2[[#This Row],[كد تفصيلي]],'مانده سوفاله'!A:A,0)),0)</f>
        <v>0</v>
      </c>
    </row>
    <row r="270" spans="1:7" ht="31.5" customHeight="1" x14ac:dyDescent="0.25">
      <c r="A270" s="28">
        <v>30151</v>
      </c>
      <c r="B270" s="28" t="s">
        <v>276</v>
      </c>
      <c r="C270" s="8">
        <f>IFERROR(INDEX('حسابهای دریافتنی'!H:H,MATCH(Table2[[#This Row],[كد تفصيلي]],'حسابهای دریافتنی'!A:A,0)),0)</f>
        <v>0</v>
      </c>
      <c r="D270" s="8">
        <f>IFERROR(INDEX('درجریان وصول'!F:F,MATCH(Table2[[#This Row],[كد تفصيلي]],'درجریان وصول'!A:A,0)),0)</f>
        <v>0</v>
      </c>
      <c r="E270" s="8">
        <f>IFERROR(INDEX('چکهای دریافتنی'!F:F,MATCH(Table2[[#This Row],[كد تفصيلي]],'چکهای دریافتنی'!A:A,0)),0)</f>
        <v>0</v>
      </c>
      <c r="F270" s="8">
        <f>Table2[[#This Row],[حسابهای دریافتنی]]+Table2[[#This Row],[چکهای در جریان وصول]]+Table2[[#This Row],[چکهای نزد صندوق]]</f>
        <v>0</v>
      </c>
      <c r="G270" s="18">
        <f>IFERROR(INDEX('مانده سوفاله'!E:E,MATCH(Table2[[#This Row],[كد تفصيلي]],'مانده سوفاله'!A:A,0)),0)</f>
        <v>0</v>
      </c>
    </row>
    <row r="271" spans="1:7" ht="31.5" customHeight="1" x14ac:dyDescent="0.25">
      <c r="A271" s="29">
        <v>30152</v>
      </c>
      <c r="B271" s="29" t="s">
        <v>277</v>
      </c>
      <c r="C271" s="8">
        <f>IFERROR(INDEX('حسابهای دریافتنی'!H:H,MATCH(Table2[[#This Row],[كد تفصيلي]],'حسابهای دریافتنی'!A:A,0)),0)</f>
        <v>0</v>
      </c>
      <c r="D271" s="8">
        <f>IFERROR(INDEX('درجریان وصول'!F:F,MATCH(Table2[[#This Row],[كد تفصيلي]],'درجریان وصول'!A:A,0)),0)</f>
        <v>0</v>
      </c>
      <c r="E271" s="8">
        <f>IFERROR(INDEX('چکهای دریافتنی'!F:F,MATCH(Table2[[#This Row],[كد تفصيلي]],'چکهای دریافتنی'!A:A,0)),0)</f>
        <v>0</v>
      </c>
      <c r="F271" s="8">
        <f>Table2[[#This Row],[حسابهای دریافتنی]]+Table2[[#This Row],[چکهای در جریان وصول]]+Table2[[#This Row],[چکهای نزد صندوق]]</f>
        <v>0</v>
      </c>
      <c r="G271" s="18">
        <f>IFERROR(INDEX('مانده سوفاله'!E:E,MATCH(Table2[[#This Row],[كد تفصيلي]],'مانده سوفاله'!A:A,0)),0)</f>
        <v>0</v>
      </c>
    </row>
    <row r="272" spans="1:7" ht="31.5" customHeight="1" x14ac:dyDescent="0.25">
      <c r="A272" s="29">
        <v>30154</v>
      </c>
      <c r="B272" s="29" t="s">
        <v>270</v>
      </c>
      <c r="C272" s="8">
        <f>IFERROR(INDEX('حسابهای دریافتنی'!H:H,MATCH(Table2[[#This Row],[كد تفصيلي]],'حسابهای دریافتنی'!A:A,0)),0)</f>
        <v>0</v>
      </c>
      <c r="D272" s="8">
        <f>IFERROR(INDEX('درجریان وصول'!F:F,MATCH(Table2[[#This Row],[كد تفصيلي]],'درجریان وصول'!A:A,0)),0)</f>
        <v>0</v>
      </c>
      <c r="E272" s="8">
        <f>IFERROR(INDEX('چکهای دریافتنی'!F:F,MATCH(Table2[[#This Row],[كد تفصيلي]],'چکهای دریافتنی'!A:A,0)),0)</f>
        <v>0</v>
      </c>
      <c r="F272" s="8">
        <f>Table2[[#This Row],[حسابهای دریافتنی]]+Table2[[#This Row],[چکهای در جریان وصول]]+Table2[[#This Row],[چکهای نزد صندوق]]</f>
        <v>0</v>
      </c>
      <c r="G272" s="18">
        <f>IFERROR(INDEX('مانده سوفاله'!E:E,MATCH(Table2[[#This Row],[كد تفصيلي]],'مانده سوفاله'!A:A,0)),0)</f>
        <v>0</v>
      </c>
    </row>
    <row r="273" spans="1:7" ht="31.5" customHeight="1" x14ac:dyDescent="0.25">
      <c r="A273" s="28">
        <v>30157</v>
      </c>
      <c r="B273" s="28" t="s">
        <v>280</v>
      </c>
      <c r="C273" s="8">
        <f>IFERROR(INDEX('حسابهای دریافتنی'!H:H,MATCH(Table2[[#This Row],[كد تفصيلي]],'حسابهای دریافتنی'!A:A,0)),0)</f>
        <v>0</v>
      </c>
      <c r="D273" s="8">
        <f>IFERROR(INDEX('درجریان وصول'!F:F,MATCH(Table2[[#This Row],[كد تفصيلي]],'درجریان وصول'!A:A,0)),0)</f>
        <v>0</v>
      </c>
      <c r="E273" s="8">
        <f>IFERROR(INDEX('چکهای دریافتنی'!F:F,MATCH(Table2[[#This Row],[كد تفصيلي]],'چکهای دریافتنی'!A:A,0)),0)</f>
        <v>0</v>
      </c>
      <c r="F273" s="8">
        <f>Table2[[#This Row],[حسابهای دریافتنی]]+Table2[[#This Row],[چکهای در جریان وصول]]+Table2[[#This Row],[چکهای نزد صندوق]]</f>
        <v>0</v>
      </c>
      <c r="G273" s="18">
        <f>IFERROR(INDEX('مانده سوفاله'!E:E,MATCH(Table2[[#This Row],[كد تفصيلي]],'مانده سوفاله'!A:A,0)),0)</f>
        <v>0</v>
      </c>
    </row>
    <row r="274" spans="1:7" ht="31.5" customHeight="1" x14ac:dyDescent="0.25">
      <c r="A274" s="29">
        <v>30158</v>
      </c>
      <c r="B274" s="29" t="s">
        <v>281</v>
      </c>
      <c r="C274" s="8">
        <f>IFERROR(INDEX('حسابهای دریافتنی'!H:H,MATCH(Table2[[#This Row],[كد تفصيلي]],'حسابهای دریافتنی'!A:A,0)),0)</f>
        <v>0</v>
      </c>
      <c r="D274" s="8">
        <f>IFERROR(INDEX('درجریان وصول'!F:F,MATCH(Table2[[#This Row],[كد تفصيلي]],'درجریان وصول'!A:A,0)),0)</f>
        <v>0</v>
      </c>
      <c r="E274" s="8">
        <f>IFERROR(INDEX('چکهای دریافتنی'!F:F,MATCH(Table2[[#This Row],[كد تفصيلي]],'چکهای دریافتنی'!A:A,0)),0)</f>
        <v>0</v>
      </c>
      <c r="F274" s="8">
        <f>Table2[[#This Row],[حسابهای دریافتنی]]+Table2[[#This Row],[چکهای در جریان وصول]]+Table2[[#This Row],[چکهای نزد صندوق]]</f>
        <v>0</v>
      </c>
      <c r="G274" s="18">
        <f>IFERROR(INDEX('مانده سوفاله'!E:E,MATCH(Table2[[#This Row],[كد تفصيلي]],'مانده سوفاله'!A:A,0)),0)</f>
        <v>0</v>
      </c>
    </row>
    <row r="275" spans="1:7" ht="31.5" customHeight="1" x14ac:dyDescent="0.25">
      <c r="A275" s="28">
        <v>30159</v>
      </c>
      <c r="B275" s="28" t="s">
        <v>284</v>
      </c>
      <c r="C275" s="8">
        <f>IFERROR(INDEX('حسابهای دریافتنی'!H:H,MATCH(Table2[[#This Row],[كد تفصيلي]],'حسابهای دریافتنی'!A:A,0)),0)</f>
        <v>0</v>
      </c>
      <c r="D275" s="8">
        <f>IFERROR(INDEX('درجریان وصول'!F:F,MATCH(Table2[[#This Row],[كد تفصيلي]],'درجریان وصول'!A:A,0)),0)</f>
        <v>0</v>
      </c>
      <c r="E275" s="8">
        <f>IFERROR(INDEX('چکهای دریافتنی'!F:F,MATCH(Table2[[#This Row],[كد تفصيلي]],'چکهای دریافتنی'!A:A,0)),0)</f>
        <v>0</v>
      </c>
      <c r="F275" s="8">
        <f>Table2[[#This Row],[حسابهای دریافتنی]]+Table2[[#This Row],[چکهای در جریان وصول]]+Table2[[#This Row],[چکهای نزد صندوق]]</f>
        <v>0</v>
      </c>
      <c r="G275" s="18">
        <f>IFERROR(INDEX('مانده سوفاله'!E:E,MATCH(Table2[[#This Row],[كد تفصيلي]],'مانده سوفاله'!A:A,0)),0)</f>
        <v>0</v>
      </c>
    </row>
    <row r="276" spans="1:7" ht="31.5" customHeight="1" x14ac:dyDescent="0.25">
      <c r="A276" s="28">
        <v>30161</v>
      </c>
      <c r="B276" s="28" t="s">
        <v>288</v>
      </c>
      <c r="C276" s="8">
        <f>IFERROR(INDEX('حسابهای دریافتنی'!H:H,MATCH(Table2[[#This Row],[كد تفصيلي]],'حسابهای دریافتنی'!A:A,0)),0)</f>
        <v>0</v>
      </c>
      <c r="D276" s="8">
        <f>IFERROR(INDEX('درجریان وصول'!F:F,MATCH(Table2[[#This Row],[كد تفصيلي]],'درجریان وصول'!A:A,0)),0)</f>
        <v>0</v>
      </c>
      <c r="E276" s="8">
        <f>IFERROR(INDEX('چکهای دریافتنی'!F:F,MATCH(Table2[[#This Row],[كد تفصيلي]],'چکهای دریافتنی'!A:A,0)),0)</f>
        <v>0</v>
      </c>
      <c r="F276" s="8">
        <f>Table2[[#This Row],[حسابهای دریافتنی]]+Table2[[#This Row],[چکهای در جریان وصول]]+Table2[[#This Row],[چکهای نزد صندوق]]</f>
        <v>0</v>
      </c>
      <c r="G276" s="18">
        <f>IFERROR(INDEX('مانده سوفاله'!E:E,MATCH(Table2[[#This Row],[كد تفصيلي]],'مانده سوفاله'!A:A,0)),0)</f>
        <v>0</v>
      </c>
    </row>
    <row r="277" spans="1:7" ht="31.5" customHeight="1" x14ac:dyDescent="0.25">
      <c r="A277" s="28">
        <v>30163</v>
      </c>
      <c r="B277" s="28" t="s">
        <v>291</v>
      </c>
      <c r="C277" s="8">
        <f>IFERROR(INDEX('حسابهای دریافتنی'!H:H,MATCH(Table2[[#This Row],[كد تفصيلي]],'حسابهای دریافتنی'!A:A,0)),0)</f>
        <v>0</v>
      </c>
      <c r="D277" s="8">
        <f>IFERROR(INDEX('درجریان وصول'!F:F,MATCH(Table2[[#This Row],[كد تفصيلي]],'درجریان وصول'!A:A,0)),0)</f>
        <v>0</v>
      </c>
      <c r="E277" s="8">
        <f>IFERROR(INDEX('چکهای دریافتنی'!F:F,MATCH(Table2[[#This Row],[كد تفصيلي]],'چکهای دریافتنی'!A:A,0)),0)</f>
        <v>0</v>
      </c>
      <c r="F277" s="8">
        <f>Table2[[#This Row],[حسابهای دریافتنی]]+Table2[[#This Row],[چکهای در جریان وصول]]+Table2[[#This Row],[چکهای نزد صندوق]]</f>
        <v>0</v>
      </c>
      <c r="G277" s="18">
        <f>IFERROR(INDEX('مانده سوفاله'!E:E,MATCH(Table2[[#This Row],[كد تفصيلي]],'مانده سوفاله'!A:A,0)),0)</f>
        <v>0</v>
      </c>
    </row>
    <row r="278" spans="1:7" ht="31.5" customHeight="1" x14ac:dyDescent="0.25">
      <c r="A278" s="28">
        <v>30165</v>
      </c>
      <c r="B278" s="28" t="s">
        <v>297</v>
      </c>
      <c r="C278" s="8">
        <f>IFERROR(INDEX('حسابهای دریافتنی'!H:H,MATCH(Table2[[#This Row],[كد تفصيلي]],'حسابهای دریافتنی'!A:A,0)),0)</f>
        <v>0</v>
      </c>
      <c r="D278" s="8">
        <f>IFERROR(INDEX('درجریان وصول'!F:F,MATCH(Table2[[#This Row],[كد تفصيلي]],'درجریان وصول'!A:A,0)),0)</f>
        <v>0</v>
      </c>
      <c r="E278" s="8">
        <f>IFERROR(INDEX('چکهای دریافتنی'!F:F,MATCH(Table2[[#This Row],[كد تفصيلي]],'چکهای دریافتنی'!A:A,0)),0)</f>
        <v>0</v>
      </c>
      <c r="F278" s="8">
        <f>Table2[[#This Row],[حسابهای دریافتنی]]+Table2[[#This Row],[چکهای در جریان وصول]]+Table2[[#This Row],[چکهای نزد صندوق]]</f>
        <v>0</v>
      </c>
      <c r="G278" s="18">
        <f>IFERROR(INDEX('مانده سوفاله'!E:E,MATCH(Table2[[#This Row],[كد تفصيلي]],'مانده سوفاله'!A:A,0)),0)</f>
        <v>0</v>
      </c>
    </row>
    <row r="279" spans="1:7" ht="31.5" customHeight="1" x14ac:dyDescent="0.25">
      <c r="A279" s="29">
        <v>30166</v>
      </c>
      <c r="B279" s="29" t="s">
        <v>340</v>
      </c>
      <c r="C279" s="8">
        <f>IFERROR(INDEX('حسابهای دریافتنی'!H:H,MATCH(Table2[[#This Row],[كد تفصيلي]],'حسابهای دریافتنی'!A:A,0)),0)</f>
        <v>0</v>
      </c>
      <c r="D279" s="8">
        <f>IFERROR(INDEX('درجریان وصول'!F:F,MATCH(Table2[[#This Row],[كد تفصيلي]],'درجریان وصول'!A:A,0)),0)</f>
        <v>0</v>
      </c>
      <c r="E279" s="8">
        <f>IFERROR(INDEX('چکهای دریافتنی'!F:F,MATCH(Table2[[#This Row],[كد تفصيلي]],'چکهای دریافتنی'!A:A,0)),0)</f>
        <v>0</v>
      </c>
      <c r="F279" s="8">
        <f>Table2[[#This Row],[حسابهای دریافتنی]]+Table2[[#This Row],[چکهای در جریان وصول]]+Table2[[#This Row],[چکهای نزد صندوق]]</f>
        <v>0</v>
      </c>
      <c r="G279" s="18">
        <f>IFERROR(INDEX('مانده سوفاله'!E:E,MATCH(Table2[[#This Row],[كد تفصيلي]],'مانده سوفاله'!A:A,0)),0)</f>
        <v>0</v>
      </c>
    </row>
    <row r="280" spans="1:7" ht="31.5" customHeight="1" x14ac:dyDescent="0.25">
      <c r="A280" s="29">
        <v>30170</v>
      </c>
      <c r="B280" s="29" t="s">
        <v>306</v>
      </c>
      <c r="C280" s="8">
        <f>IFERROR(INDEX('حسابهای دریافتنی'!H:H,MATCH(Table2[[#This Row],[كد تفصيلي]],'حسابهای دریافتنی'!A:A,0)),0)</f>
        <v>0</v>
      </c>
      <c r="D280" s="8">
        <f>IFERROR(INDEX('درجریان وصول'!F:F,MATCH(Table2[[#This Row],[كد تفصيلي]],'درجریان وصول'!A:A,0)),0)</f>
        <v>0</v>
      </c>
      <c r="E280" s="8">
        <f>IFERROR(INDEX('چکهای دریافتنی'!F:F,MATCH(Table2[[#This Row],[كد تفصيلي]],'چکهای دریافتنی'!A:A,0)),0)</f>
        <v>0</v>
      </c>
      <c r="F280" s="8">
        <f>Table2[[#This Row],[حسابهای دریافتنی]]+Table2[[#This Row],[چکهای در جریان وصول]]+Table2[[#This Row],[چکهای نزد صندوق]]</f>
        <v>0</v>
      </c>
      <c r="G280" s="18">
        <f>IFERROR(INDEX('مانده سوفاله'!E:E,MATCH(Table2[[#This Row],[كد تفصيلي]],'مانده سوفاله'!A:A,0)),0)</f>
        <v>0</v>
      </c>
    </row>
    <row r="281" spans="1:7" ht="31.5" customHeight="1" x14ac:dyDescent="0.25">
      <c r="A281" s="29">
        <v>30172</v>
      </c>
      <c r="B281" s="29" t="s">
        <v>310</v>
      </c>
      <c r="C281" s="8">
        <f>IFERROR(INDEX('حسابهای دریافتنی'!H:H,MATCH(Table2[[#This Row],[كد تفصيلي]],'حسابهای دریافتنی'!A:A,0)),0)</f>
        <v>0</v>
      </c>
      <c r="D281" s="8">
        <f>IFERROR(INDEX('درجریان وصول'!F:F,MATCH(Table2[[#This Row],[كد تفصيلي]],'درجریان وصول'!A:A,0)),0)</f>
        <v>0</v>
      </c>
      <c r="E281" s="8">
        <f>IFERROR(INDEX('چکهای دریافتنی'!F:F,MATCH(Table2[[#This Row],[كد تفصيلي]],'چکهای دریافتنی'!A:A,0)),0)</f>
        <v>0</v>
      </c>
      <c r="F281" s="8">
        <f>Table2[[#This Row],[حسابهای دریافتنی]]+Table2[[#This Row],[چکهای در جریان وصول]]+Table2[[#This Row],[چکهای نزد صندوق]]</f>
        <v>0</v>
      </c>
      <c r="G281" s="18">
        <f>IFERROR(INDEX('مانده سوفاله'!E:E,MATCH(Table2[[#This Row],[كد تفصيلي]],'مانده سوفاله'!A:A,0)),0)</f>
        <v>0</v>
      </c>
    </row>
    <row r="282" spans="1:7" ht="31.5" customHeight="1" x14ac:dyDescent="0.25">
      <c r="A282" s="28">
        <v>30173</v>
      </c>
      <c r="B282" s="28" t="s">
        <v>312</v>
      </c>
      <c r="C282" s="8">
        <f>IFERROR(INDEX('حسابهای دریافتنی'!H:H,MATCH(Table2[[#This Row],[كد تفصيلي]],'حسابهای دریافتنی'!A:A,0)),0)</f>
        <v>0</v>
      </c>
      <c r="D282" s="8">
        <f>IFERROR(INDEX('درجریان وصول'!F:F,MATCH(Table2[[#This Row],[كد تفصيلي]],'درجریان وصول'!A:A,0)),0)</f>
        <v>0</v>
      </c>
      <c r="E282" s="8">
        <f>IFERROR(INDEX('چکهای دریافتنی'!F:F,MATCH(Table2[[#This Row],[كد تفصيلي]],'چکهای دریافتنی'!A:A,0)),0)</f>
        <v>0</v>
      </c>
      <c r="F282" s="8">
        <f>Table2[[#This Row],[حسابهای دریافتنی]]+Table2[[#This Row],[چکهای در جریان وصول]]+Table2[[#This Row],[چکهای نزد صندوق]]</f>
        <v>0</v>
      </c>
      <c r="G282" s="18">
        <f>IFERROR(INDEX('مانده سوفاله'!E:E,MATCH(Table2[[#This Row],[كد تفصيلي]],'مانده سوفاله'!A:A,0)),0)</f>
        <v>0</v>
      </c>
    </row>
    <row r="283" spans="1:7" ht="31.5" customHeight="1" x14ac:dyDescent="0.25">
      <c r="A283" s="28">
        <v>30175</v>
      </c>
      <c r="B283" s="28" t="s">
        <v>315</v>
      </c>
      <c r="C283" s="8">
        <f>IFERROR(INDEX('حسابهای دریافتنی'!H:H,MATCH(Table2[[#This Row],[كد تفصيلي]],'حسابهای دریافتنی'!A:A,0)),0)</f>
        <v>0</v>
      </c>
      <c r="D283" s="8">
        <f>IFERROR(INDEX('درجریان وصول'!F:F,MATCH(Table2[[#This Row],[كد تفصيلي]],'درجریان وصول'!A:A,0)),0)</f>
        <v>0</v>
      </c>
      <c r="E283" s="8">
        <f>IFERROR(INDEX('چکهای دریافتنی'!F:F,MATCH(Table2[[#This Row],[كد تفصيلي]],'چکهای دریافتنی'!A:A,0)),0)</f>
        <v>0</v>
      </c>
      <c r="F283" s="8">
        <f>Table2[[#This Row],[حسابهای دریافتنی]]+Table2[[#This Row],[چکهای در جریان وصول]]+Table2[[#This Row],[چکهای نزد صندوق]]</f>
        <v>0</v>
      </c>
      <c r="G283" s="18">
        <f>IFERROR(INDEX('مانده سوفاله'!E:E,MATCH(Table2[[#This Row],[كد تفصيلي]],'مانده سوفاله'!A:A,0)),0)</f>
        <v>0</v>
      </c>
    </row>
    <row r="284" spans="1:7" ht="31.5" customHeight="1" x14ac:dyDescent="0.25">
      <c r="A284" s="28">
        <v>30177</v>
      </c>
      <c r="B284" s="28" t="s">
        <v>316</v>
      </c>
      <c r="C284" s="8">
        <f>IFERROR(INDEX('حسابهای دریافتنی'!H:H,MATCH(Table2[[#This Row],[كد تفصيلي]],'حسابهای دریافتنی'!A:A,0)),0)</f>
        <v>0</v>
      </c>
      <c r="D284" s="8">
        <f>IFERROR(INDEX('درجریان وصول'!F:F,MATCH(Table2[[#This Row],[كد تفصيلي]],'درجریان وصول'!A:A,0)),0)</f>
        <v>0</v>
      </c>
      <c r="E284" s="8">
        <f>IFERROR(INDEX('چکهای دریافتنی'!F:F,MATCH(Table2[[#This Row],[كد تفصيلي]],'چکهای دریافتنی'!A:A,0)),0)</f>
        <v>0</v>
      </c>
      <c r="F284" s="8">
        <f>Table2[[#This Row],[حسابهای دریافتنی]]+Table2[[#This Row],[چکهای در جریان وصول]]+Table2[[#This Row],[چکهای نزد صندوق]]</f>
        <v>0</v>
      </c>
      <c r="G284" s="18">
        <f>IFERROR(INDEX('مانده سوفاله'!E:E,MATCH(Table2[[#This Row],[كد تفصيلي]],'مانده سوفاله'!A:A,0)),0)</f>
        <v>0</v>
      </c>
    </row>
    <row r="285" spans="1:7" ht="31.5" customHeight="1" x14ac:dyDescent="0.25">
      <c r="A285" s="29">
        <v>30180</v>
      </c>
      <c r="B285" s="29" t="s">
        <v>341</v>
      </c>
      <c r="C285" s="8">
        <f>IFERROR(INDEX('حسابهای دریافتنی'!H:H,MATCH(Table2[[#This Row],[كد تفصيلي]],'حسابهای دریافتنی'!A:A,0)),0)</f>
        <v>0</v>
      </c>
      <c r="D285" s="8">
        <f>IFERROR(INDEX('درجریان وصول'!F:F,MATCH(Table2[[#This Row],[كد تفصيلي]],'درجریان وصول'!A:A,0)),0)</f>
        <v>0</v>
      </c>
      <c r="E285" s="8">
        <f>IFERROR(INDEX('چکهای دریافتنی'!F:F,MATCH(Table2[[#This Row],[كد تفصيلي]],'چکهای دریافتنی'!A:A,0)),0)</f>
        <v>0</v>
      </c>
      <c r="F285" s="8">
        <f>Table2[[#This Row],[حسابهای دریافتنی]]+Table2[[#This Row],[چکهای در جریان وصول]]+Table2[[#This Row],[چکهای نزد صندوق]]</f>
        <v>0</v>
      </c>
      <c r="G285" s="18">
        <f>IFERROR(INDEX('مانده سوفاله'!E:E,MATCH(Table2[[#This Row],[كد تفصيلي]],'مانده سوفاله'!A:A,0)),0)</f>
        <v>0</v>
      </c>
    </row>
    <row r="286" spans="1:7" ht="31.5" customHeight="1" x14ac:dyDescent="0.25">
      <c r="A286" s="28">
        <v>30185</v>
      </c>
      <c r="B286" s="28" t="s">
        <v>342</v>
      </c>
      <c r="C286" s="8">
        <f>IFERROR(INDEX('حسابهای دریافتنی'!H:H,MATCH(Table2[[#This Row],[كد تفصيلي]],'حسابهای دریافتنی'!A:A,0)),0)</f>
        <v>0</v>
      </c>
      <c r="D286" s="8">
        <f>IFERROR(INDEX('درجریان وصول'!F:F,MATCH(Table2[[#This Row],[كد تفصيلي]],'درجریان وصول'!A:A,0)),0)</f>
        <v>0</v>
      </c>
      <c r="E286" s="8">
        <f>IFERROR(INDEX('چکهای دریافتنی'!F:F,MATCH(Table2[[#This Row],[كد تفصيلي]],'چکهای دریافتنی'!A:A,0)),0)</f>
        <v>0</v>
      </c>
      <c r="F286" s="8">
        <f>Table2[[#This Row],[حسابهای دریافتنی]]+Table2[[#This Row],[چکهای در جریان وصول]]+Table2[[#This Row],[چکهای نزد صندوق]]</f>
        <v>0</v>
      </c>
      <c r="G286" s="18">
        <f>IFERROR(INDEX('مانده سوفاله'!E:E,MATCH(Table2[[#This Row],[كد تفصيلي]],'مانده سوفاله'!A:A,0)),0)</f>
        <v>0</v>
      </c>
    </row>
    <row r="287" spans="1:7" ht="31.5" customHeight="1" x14ac:dyDescent="0.25">
      <c r="A287" s="28">
        <v>30191</v>
      </c>
      <c r="B287" s="28" t="s">
        <v>349</v>
      </c>
      <c r="C287" s="8">
        <f>IFERROR(INDEX('حسابهای دریافتنی'!H:H,MATCH(Table2[[#This Row],[كد تفصيلي]],'حسابهای دریافتنی'!A:A,0)),0)</f>
        <v>0</v>
      </c>
      <c r="D287" s="8">
        <f>IFERROR(INDEX('درجریان وصول'!F:F,MATCH(Table2[[#This Row],[كد تفصيلي]],'درجریان وصول'!A:A,0)),0)</f>
        <v>0</v>
      </c>
      <c r="E287" s="8">
        <f>IFERROR(INDEX('چکهای دریافتنی'!F:F,MATCH(Table2[[#This Row],[كد تفصيلي]],'چکهای دریافتنی'!A:A,0)),0)</f>
        <v>0</v>
      </c>
      <c r="F287" s="8">
        <f>Table2[[#This Row],[حسابهای دریافتنی]]+Table2[[#This Row],[چکهای در جریان وصول]]+Table2[[#This Row],[چکهای نزد صندوق]]</f>
        <v>0</v>
      </c>
      <c r="G287" s="18">
        <f>IFERROR(INDEX('مانده سوفاله'!E:E,MATCH(Table2[[#This Row],[كد تفصيلي]],'مانده سوفاله'!A:A,0)),0)</f>
        <v>-8</v>
      </c>
    </row>
    <row r="288" spans="1:7" ht="31.5" customHeight="1" x14ac:dyDescent="0.25">
      <c r="A288" s="29">
        <v>30192</v>
      </c>
      <c r="B288" s="29" t="s">
        <v>355</v>
      </c>
      <c r="C288" s="8">
        <f>IFERROR(INDEX('حسابهای دریافتنی'!H:H,MATCH(Table2[[#This Row],[كد تفصيلي]],'حسابهای دریافتنی'!A:A,0)),0)</f>
        <v>0</v>
      </c>
      <c r="D288" s="8">
        <f>IFERROR(INDEX('درجریان وصول'!F:F,MATCH(Table2[[#This Row],[كد تفصيلي]],'درجریان وصول'!A:A,0)),0)</f>
        <v>0</v>
      </c>
      <c r="E288" s="8">
        <f>IFERROR(INDEX('چکهای دریافتنی'!F:F,MATCH(Table2[[#This Row],[كد تفصيلي]],'چکهای دریافتنی'!A:A,0)),0)</f>
        <v>0</v>
      </c>
      <c r="F288" s="8">
        <f>Table2[[#This Row],[حسابهای دریافتنی]]+Table2[[#This Row],[چکهای در جریان وصول]]+Table2[[#This Row],[چکهای نزد صندوق]]</f>
        <v>0</v>
      </c>
      <c r="G288" s="18">
        <f>IFERROR(INDEX('مانده سوفاله'!E:E,MATCH(Table2[[#This Row],[كد تفصيلي]],'مانده سوفاله'!A:A,0)),0)</f>
        <v>0</v>
      </c>
    </row>
    <row r="289" spans="1:7" ht="31.5" customHeight="1" x14ac:dyDescent="0.25">
      <c r="A289" s="28">
        <v>30193</v>
      </c>
      <c r="B289" s="28" t="s">
        <v>405</v>
      </c>
      <c r="C289" s="8">
        <f>IFERROR(INDEX('حسابهای دریافتنی'!H:H,MATCH(Table2[[#This Row],[كد تفصيلي]],'حسابهای دریافتنی'!A:A,0)),0)</f>
        <v>0</v>
      </c>
      <c r="D289" s="8">
        <f>IFERROR(INDEX('درجریان وصول'!F:F,MATCH(Table2[[#This Row],[كد تفصيلي]],'درجریان وصول'!A:A,0)),0)</f>
        <v>0</v>
      </c>
      <c r="E289" s="8">
        <f>IFERROR(INDEX('چکهای دریافتنی'!F:F,MATCH(Table2[[#This Row],[كد تفصيلي]],'چکهای دریافتنی'!A:A,0)),0)</f>
        <v>0</v>
      </c>
      <c r="F289" s="8">
        <f>Table2[[#This Row],[حسابهای دریافتنی]]+Table2[[#This Row],[چکهای در جریان وصول]]+Table2[[#This Row],[چکهای نزد صندوق]]</f>
        <v>0</v>
      </c>
      <c r="G289" s="18">
        <f>IFERROR(INDEX('مانده سوفاله'!E:E,MATCH(Table2[[#This Row],[كد تفصيلي]],'مانده سوفاله'!A:A,0)),0)</f>
        <v>0</v>
      </c>
    </row>
    <row r="290" spans="1:7" ht="31.5" customHeight="1" x14ac:dyDescent="0.25">
      <c r="A290" s="28">
        <v>30197</v>
      </c>
      <c r="B290" s="28" t="s">
        <v>362</v>
      </c>
      <c r="C290" s="8">
        <f>IFERROR(INDEX('حسابهای دریافتنی'!H:H,MATCH(Table2[[#This Row],[كد تفصيلي]],'حسابهای دریافتنی'!A:A,0)),0)</f>
        <v>0</v>
      </c>
      <c r="D290" s="8">
        <f>IFERROR(INDEX('درجریان وصول'!F:F,MATCH(Table2[[#This Row],[كد تفصيلي]],'درجریان وصول'!A:A,0)),0)</f>
        <v>0</v>
      </c>
      <c r="E290" s="8">
        <f>IFERROR(INDEX('چکهای دریافتنی'!F:F,MATCH(Table2[[#This Row],[كد تفصيلي]],'چکهای دریافتنی'!A:A,0)),0)</f>
        <v>0</v>
      </c>
      <c r="F290" s="8">
        <f>Table2[[#This Row],[حسابهای دریافتنی]]+Table2[[#This Row],[چکهای در جریان وصول]]+Table2[[#This Row],[چکهای نزد صندوق]]</f>
        <v>0</v>
      </c>
      <c r="G290" s="18">
        <f>IFERROR(INDEX('مانده سوفاله'!E:E,MATCH(Table2[[#This Row],[كد تفصيلي]],'مانده سوفاله'!A:A,0)),0)</f>
        <v>0</v>
      </c>
    </row>
    <row r="291" spans="1:7" ht="31.5" customHeight="1" x14ac:dyDescent="0.25">
      <c r="A291" s="29">
        <v>30198</v>
      </c>
      <c r="B291" s="29" t="s">
        <v>364</v>
      </c>
      <c r="C291" s="8">
        <f>IFERROR(INDEX('حسابهای دریافتنی'!H:H,MATCH(Table2[[#This Row],[كد تفصيلي]],'حسابهای دریافتنی'!A:A,0)),0)</f>
        <v>-163835720</v>
      </c>
      <c r="D291" s="8">
        <f>IFERROR(INDEX('درجریان وصول'!F:F,MATCH(Table2[[#This Row],[كد تفصيلي]],'درجریان وصول'!A:A,0)),0)</f>
        <v>0</v>
      </c>
      <c r="E291" s="8">
        <f>IFERROR(INDEX('چکهای دریافتنی'!F:F,MATCH(Table2[[#This Row],[كد تفصيلي]],'چکهای دریافتنی'!A:A,0)),0)</f>
        <v>0</v>
      </c>
      <c r="F291" s="8">
        <f>Table2[[#This Row],[حسابهای دریافتنی]]+Table2[[#This Row],[چکهای در جریان وصول]]+Table2[[#This Row],[چکهای نزد صندوق]]</f>
        <v>-163835720</v>
      </c>
      <c r="G291" s="18">
        <f>IFERROR(INDEX('مانده سوفاله'!E:E,MATCH(Table2[[#This Row],[كد تفصيلي]],'مانده سوفاله'!A:A,0)),0)</f>
        <v>0</v>
      </c>
    </row>
    <row r="292" spans="1:7" ht="31.5" customHeight="1" x14ac:dyDescent="0.25">
      <c r="A292" s="29">
        <v>30202</v>
      </c>
      <c r="B292" s="29" t="s">
        <v>369</v>
      </c>
      <c r="C292" s="8">
        <f>IFERROR(INDEX('حسابهای دریافتنی'!H:H,MATCH(Table2[[#This Row],[كد تفصيلي]],'حسابهای دریافتنی'!A:A,0)),0)</f>
        <v>0</v>
      </c>
      <c r="D292" s="8">
        <f>IFERROR(INDEX('درجریان وصول'!F:F,MATCH(Table2[[#This Row],[كد تفصيلي]],'درجریان وصول'!A:A,0)),0)</f>
        <v>0</v>
      </c>
      <c r="E292" s="8">
        <f>IFERROR(INDEX('چکهای دریافتنی'!F:F,MATCH(Table2[[#This Row],[كد تفصيلي]],'چکهای دریافتنی'!A:A,0)),0)</f>
        <v>0</v>
      </c>
      <c r="F292" s="8">
        <f>Table2[[#This Row],[حسابهای دریافتنی]]+Table2[[#This Row],[چکهای در جریان وصول]]+Table2[[#This Row],[چکهای نزد صندوق]]</f>
        <v>0</v>
      </c>
      <c r="G292" s="18">
        <f>IFERROR(INDEX('مانده سوفاله'!E:E,MATCH(Table2[[#This Row],[كد تفصيلي]],'مانده سوفاله'!A:A,0)),0)</f>
        <v>1</v>
      </c>
    </row>
    <row r="293" spans="1:7" ht="31.5" customHeight="1" x14ac:dyDescent="0.25">
      <c r="A293" s="28">
        <v>30203</v>
      </c>
      <c r="B293" s="28" t="s">
        <v>373</v>
      </c>
      <c r="C293" s="8">
        <f>IFERROR(INDEX('حسابهای دریافتنی'!H:H,MATCH(Table2[[#This Row],[كد تفصيلي]],'حسابهای دریافتنی'!A:A,0)),0)</f>
        <v>0</v>
      </c>
      <c r="D293" s="8">
        <f>IFERROR(INDEX('درجریان وصول'!F:F,MATCH(Table2[[#This Row],[كد تفصيلي]],'درجریان وصول'!A:A,0)),0)</f>
        <v>0</v>
      </c>
      <c r="E293" s="8">
        <f>IFERROR(INDEX('چکهای دریافتنی'!F:F,MATCH(Table2[[#This Row],[كد تفصيلي]],'چکهای دریافتنی'!A:A,0)),0)</f>
        <v>0</v>
      </c>
      <c r="F293" s="8">
        <f>Table2[[#This Row],[حسابهای دریافتنی]]+Table2[[#This Row],[چکهای در جریان وصول]]+Table2[[#This Row],[چکهای نزد صندوق]]</f>
        <v>0</v>
      </c>
      <c r="G293" s="18">
        <f>IFERROR(INDEX('مانده سوفاله'!E:E,MATCH(Table2[[#This Row],[كد تفصيلي]],'مانده سوفاله'!A:A,0)),0)</f>
        <v>0</v>
      </c>
    </row>
    <row r="294" spans="1:7" ht="31.5" customHeight="1" x14ac:dyDescent="0.25">
      <c r="A294" s="29">
        <v>30204</v>
      </c>
      <c r="B294" s="29" t="s">
        <v>372</v>
      </c>
      <c r="C294" s="8">
        <f>IFERROR(INDEX('حسابهای دریافتنی'!H:H,MATCH(Table2[[#This Row],[كد تفصيلي]],'حسابهای دریافتنی'!A:A,0)),0)</f>
        <v>0</v>
      </c>
      <c r="D294" s="8">
        <f>IFERROR(INDEX('درجریان وصول'!F:F,MATCH(Table2[[#This Row],[كد تفصيلي]],'درجریان وصول'!A:A,0)),0)</f>
        <v>0</v>
      </c>
      <c r="E294" s="8">
        <f>IFERROR(INDEX('چکهای دریافتنی'!F:F,MATCH(Table2[[#This Row],[كد تفصيلي]],'چکهای دریافتنی'!A:A,0)),0)</f>
        <v>0</v>
      </c>
      <c r="F294" s="8">
        <f>Table2[[#This Row],[حسابهای دریافتنی]]+Table2[[#This Row],[چکهای در جریان وصول]]+Table2[[#This Row],[چکهای نزد صندوق]]</f>
        <v>0</v>
      </c>
      <c r="G294" s="18">
        <f>IFERROR(INDEX('مانده سوفاله'!E:E,MATCH(Table2[[#This Row],[كد تفصيلي]],'مانده سوفاله'!A:A,0)),0)</f>
        <v>0</v>
      </c>
    </row>
    <row r="295" spans="1:7" ht="31.5" customHeight="1" x14ac:dyDescent="0.25">
      <c r="A295" s="28">
        <v>30205</v>
      </c>
      <c r="B295" s="28" t="s">
        <v>371</v>
      </c>
      <c r="C295" s="8">
        <f>IFERROR(INDEX('حسابهای دریافتنی'!H:H,MATCH(Table2[[#This Row],[كد تفصيلي]],'حسابهای دریافتنی'!A:A,0)),0)</f>
        <v>630553010</v>
      </c>
      <c r="D295" s="8">
        <f>IFERROR(INDEX('درجریان وصول'!F:F,MATCH(Table2[[#This Row],[كد تفصيلي]],'درجریان وصول'!A:A,0)),0)</f>
        <v>0</v>
      </c>
      <c r="E295" s="8">
        <f>IFERROR(INDEX('چکهای دریافتنی'!F:F,MATCH(Table2[[#This Row],[كد تفصيلي]],'چکهای دریافتنی'!A:A,0)),0)</f>
        <v>0</v>
      </c>
      <c r="F295" s="8">
        <f>Table2[[#This Row],[حسابهای دریافتنی]]+Table2[[#This Row],[چکهای در جریان وصول]]+Table2[[#This Row],[چکهای نزد صندوق]]</f>
        <v>630553010</v>
      </c>
      <c r="G295" s="18">
        <f>IFERROR(INDEX('مانده سوفاله'!E:E,MATCH(Table2[[#This Row],[كد تفصيلي]],'مانده سوفاله'!A:A,0)),0)</f>
        <v>261</v>
      </c>
    </row>
    <row r="296" spans="1:7" ht="31.5" customHeight="1" x14ac:dyDescent="0.25">
      <c r="A296" s="29">
        <v>30206</v>
      </c>
      <c r="B296" s="29" t="s">
        <v>406</v>
      </c>
      <c r="C296" s="8">
        <f>IFERROR(INDEX('حسابهای دریافتنی'!H:H,MATCH(Table2[[#This Row],[كد تفصيلي]],'حسابهای دریافتنی'!A:A,0)),0)</f>
        <v>0</v>
      </c>
      <c r="D296" s="8">
        <f>IFERROR(INDEX('درجریان وصول'!F:F,MATCH(Table2[[#This Row],[كد تفصيلي]],'درجریان وصول'!A:A,0)),0)</f>
        <v>0</v>
      </c>
      <c r="E296" s="8">
        <f>IFERROR(INDEX('چکهای دریافتنی'!F:F,MATCH(Table2[[#This Row],[كد تفصيلي]],'چکهای دریافتنی'!A:A,0)),0)</f>
        <v>0</v>
      </c>
      <c r="F296" s="8">
        <f>Table2[[#This Row],[حسابهای دریافتنی]]+Table2[[#This Row],[چکهای در جریان وصول]]+Table2[[#This Row],[چکهای نزد صندوق]]</f>
        <v>0</v>
      </c>
      <c r="G296" s="18">
        <f>IFERROR(INDEX('مانده سوفاله'!E:E,MATCH(Table2[[#This Row],[كد تفصيلي]],'مانده سوفاله'!A:A,0)),0)</f>
        <v>0</v>
      </c>
    </row>
    <row r="297" spans="1:7" ht="31.5" customHeight="1" x14ac:dyDescent="0.25">
      <c r="A297" s="28">
        <v>30207</v>
      </c>
      <c r="B297" s="28" t="s">
        <v>378</v>
      </c>
      <c r="C297" s="8">
        <f>IFERROR(INDEX('حسابهای دریافتنی'!H:H,MATCH(Table2[[#This Row],[كد تفصيلي]],'حسابهای دریافتنی'!A:A,0)),0)</f>
        <v>0</v>
      </c>
      <c r="D297" s="8">
        <f>IFERROR(INDEX('درجریان وصول'!F:F,MATCH(Table2[[#This Row],[كد تفصيلي]],'درجریان وصول'!A:A,0)),0)</f>
        <v>0</v>
      </c>
      <c r="E297" s="8">
        <f>IFERROR(INDEX('چکهای دریافتنی'!F:F,MATCH(Table2[[#This Row],[كد تفصيلي]],'چکهای دریافتنی'!A:A,0)),0)</f>
        <v>0</v>
      </c>
      <c r="F297" s="8">
        <f>Table2[[#This Row],[حسابهای دریافتنی]]+Table2[[#This Row],[چکهای در جریان وصول]]+Table2[[#This Row],[چکهای نزد صندوق]]</f>
        <v>0</v>
      </c>
      <c r="G297" s="18">
        <f>IFERROR(INDEX('مانده سوفاله'!E:E,MATCH(Table2[[#This Row],[كد تفصيلي]],'مانده سوفاله'!A:A,0)),0)</f>
        <v>0</v>
      </c>
    </row>
    <row r="298" spans="1:7" ht="31.5" customHeight="1" x14ac:dyDescent="0.25">
      <c r="A298" s="29">
        <v>30208</v>
      </c>
      <c r="B298" s="29" t="s">
        <v>380</v>
      </c>
      <c r="C298" s="8">
        <f>IFERROR(INDEX('حسابهای دریافتنی'!H:H,MATCH(Table2[[#This Row],[كد تفصيلي]],'حسابهای دریافتنی'!A:A,0)),0)</f>
        <v>0</v>
      </c>
      <c r="D298" s="8">
        <f>IFERROR(INDEX('درجریان وصول'!F:F,MATCH(Table2[[#This Row],[كد تفصيلي]],'درجریان وصول'!A:A,0)),0)</f>
        <v>0</v>
      </c>
      <c r="E298" s="8">
        <f>IFERROR(INDEX('چکهای دریافتنی'!F:F,MATCH(Table2[[#This Row],[كد تفصيلي]],'چکهای دریافتنی'!A:A,0)),0)</f>
        <v>0</v>
      </c>
      <c r="F298" s="8">
        <f>Table2[[#This Row],[حسابهای دریافتنی]]+Table2[[#This Row],[چکهای در جریان وصول]]+Table2[[#This Row],[چکهای نزد صندوق]]</f>
        <v>0</v>
      </c>
      <c r="G298" s="18">
        <f>IFERROR(INDEX('مانده سوفاله'!E:E,MATCH(Table2[[#This Row],[كد تفصيلي]],'مانده سوفاله'!A:A,0)),0)</f>
        <v>0</v>
      </c>
    </row>
    <row r="299" spans="1:7" ht="31.5" customHeight="1" x14ac:dyDescent="0.25">
      <c r="A299" s="28">
        <v>30209</v>
      </c>
      <c r="B299" s="28" t="s">
        <v>385</v>
      </c>
      <c r="C299" s="8">
        <f>IFERROR(INDEX('حسابهای دریافتنی'!H:H,MATCH(Table2[[#This Row],[كد تفصيلي]],'حسابهای دریافتنی'!A:A,0)),0)</f>
        <v>874102050</v>
      </c>
      <c r="D299" s="8">
        <f>IFERROR(INDEX('درجریان وصول'!F:F,MATCH(Table2[[#This Row],[كد تفصيلي]],'درجریان وصول'!A:A,0)),0)</f>
        <v>0</v>
      </c>
      <c r="E299" s="8">
        <f>IFERROR(INDEX('چکهای دریافتنی'!F:F,MATCH(Table2[[#This Row],[كد تفصيلي]],'چکهای دریافتنی'!A:A,0)),0)</f>
        <v>0</v>
      </c>
      <c r="F299" s="8">
        <f>Table2[[#This Row],[حسابهای دریافتنی]]+Table2[[#This Row],[چکهای در جریان وصول]]+Table2[[#This Row],[چکهای نزد صندوق]]</f>
        <v>874102050</v>
      </c>
      <c r="G299" s="18">
        <f>IFERROR(INDEX('مانده سوفاله'!E:E,MATCH(Table2[[#This Row],[كد تفصيلي]],'مانده سوفاله'!A:A,0)),0)</f>
        <v>264</v>
      </c>
    </row>
    <row r="300" spans="1:7" ht="31.5" customHeight="1" x14ac:dyDescent="0.25">
      <c r="A300" s="28">
        <v>30211</v>
      </c>
      <c r="B300" s="28" t="s">
        <v>389</v>
      </c>
      <c r="C300" s="8">
        <f>IFERROR(INDEX('حسابهای دریافتنی'!H:H,MATCH(Table2[[#This Row],[كد تفصيلي]],'حسابهای دریافتنی'!A:A,0)),0)</f>
        <v>0</v>
      </c>
      <c r="D300" s="8">
        <f>IFERROR(INDEX('درجریان وصول'!F:F,MATCH(Table2[[#This Row],[كد تفصيلي]],'درجریان وصول'!A:A,0)),0)</f>
        <v>0</v>
      </c>
      <c r="E300" s="8">
        <f>IFERROR(INDEX('چکهای دریافتنی'!F:F,MATCH(Table2[[#This Row],[كد تفصيلي]],'چکهای دریافتنی'!A:A,0)),0)</f>
        <v>0</v>
      </c>
      <c r="F300" s="8">
        <f>Table2[[#This Row],[حسابهای دریافتنی]]+Table2[[#This Row],[چکهای در جریان وصول]]+Table2[[#This Row],[چکهای نزد صندوق]]</f>
        <v>0</v>
      </c>
      <c r="G300" s="18">
        <f>IFERROR(INDEX('مانده سوفاله'!E:E,MATCH(Table2[[#This Row],[كد تفصيلي]],'مانده سوفاله'!A:A,0)),0)</f>
        <v>0</v>
      </c>
    </row>
    <row r="301" spans="1:7" ht="31.5" customHeight="1" x14ac:dyDescent="0.25">
      <c r="A301" s="29">
        <v>30222</v>
      </c>
      <c r="B301" s="29" t="s">
        <v>392</v>
      </c>
      <c r="C301" s="8">
        <f>IFERROR(INDEX('حسابهای دریافتنی'!H:H,MATCH(Table2[[#This Row],[كد تفصيلي]],'حسابهای دریافتنی'!A:A,0)),0)</f>
        <v>0</v>
      </c>
      <c r="D301" s="8">
        <f>IFERROR(INDEX('درجریان وصول'!F:F,MATCH(Table2[[#This Row],[كد تفصيلي]],'درجریان وصول'!A:A,0)),0)</f>
        <v>0</v>
      </c>
      <c r="E301" s="8">
        <f>IFERROR(INDEX('چکهای دریافتنی'!F:F,MATCH(Table2[[#This Row],[كد تفصيلي]],'چکهای دریافتنی'!A:A,0)),0)</f>
        <v>0</v>
      </c>
      <c r="F301" s="8">
        <f>Table2[[#This Row],[حسابهای دریافتنی]]+Table2[[#This Row],[چکهای در جریان وصول]]+Table2[[#This Row],[چکهای نزد صندوق]]</f>
        <v>0</v>
      </c>
      <c r="G301" s="18">
        <f>IFERROR(INDEX('مانده سوفاله'!E:E,MATCH(Table2[[#This Row],[كد تفصيلي]],'مانده سوفاله'!A:A,0)),0)</f>
        <v>0</v>
      </c>
    </row>
    <row r="302" spans="1:7" ht="31.5" customHeight="1" x14ac:dyDescent="0.25">
      <c r="A302" s="29">
        <v>30224</v>
      </c>
      <c r="B302" s="29" t="s">
        <v>407</v>
      </c>
      <c r="C302" s="8">
        <f>IFERROR(INDEX('حسابهای دریافتنی'!H:H,MATCH(Table2[[#This Row],[كد تفصيلي]],'حسابهای دریافتنی'!A:A,0)),0)</f>
        <v>1110340000</v>
      </c>
      <c r="D302" s="8">
        <f>IFERROR(INDEX('درجریان وصول'!F:F,MATCH(Table2[[#This Row],[كد تفصيلي]],'درجریان وصول'!A:A,0)),0)</f>
        <v>0</v>
      </c>
      <c r="E302" s="8">
        <f>IFERROR(INDEX('چکهای دریافتنی'!F:F,MATCH(Table2[[#This Row],[كد تفصيلي]],'چکهای دریافتنی'!A:A,0)),0)</f>
        <v>0</v>
      </c>
      <c r="F302" s="8">
        <f>Table2[[#This Row],[حسابهای دریافتنی]]+Table2[[#This Row],[چکهای در جریان وصول]]+Table2[[#This Row],[چکهای نزد صندوق]]</f>
        <v>1110340000</v>
      </c>
      <c r="G302" s="18">
        <f>IFERROR(INDEX('مانده سوفاله'!E:E,MATCH(Table2[[#This Row],[كد تفصيلي]],'مانده سوفاله'!A:A,0)),0)</f>
        <v>-2060</v>
      </c>
    </row>
    <row r="303" spans="1:7" ht="31.5" customHeight="1" x14ac:dyDescent="0.25">
      <c r="A303" s="28">
        <v>30225</v>
      </c>
      <c r="B303" s="28" t="s">
        <v>398</v>
      </c>
      <c r="C303" s="8">
        <f>IFERROR(INDEX('حسابهای دریافتنی'!H:H,MATCH(Table2[[#This Row],[كد تفصيلي]],'حسابهای دریافتنی'!A:A,0)),0)</f>
        <v>0</v>
      </c>
      <c r="D303" s="8">
        <f>IFERROR(INDEX('درجریان وصول'!F:F,MATCH(Table2[[#This Row],[كد تفصيلي]],'درجریان وصول'!A:A,0)),0)</f>
        <v>0</v>
      </c>
      <c r="E303" s="8">
        <f>IFERROR(INDEX('چکهای دریافتنی'!F:F,MATCH(Table2[[#This Row],[كد تفصيلي]],'چکهای دریافتنی'!A:A,0)),0)</f>
        <v>0</v>
      </c>
      <c r="F303" s="8">
        <f>Table2[[#This Row],[حسابهای دریافتنی]]+Table2[[#This Row],[چکهای در جریان وصول]]+Table2[[#This Row],[چکهای نزد صندوق]]</f>
        <v>0</v>
      </c>
      <c r="G303" s="18">
        <f>IFERROR(INDEX('مانده سوفاله'!E:E,MATCH(Table2[[#This Row],[كد تفصيلي]],'مانده سوفاله'!A:A,0)),0)</f>
        <v>0</v>
      </c>
    </row>
    <row r="304" spans="1:7" ht="31.5" customHeight="1" x14ac:dyDescent="0.25">
      <c r="A304" s="29">
        <v>30226</v>
      </c>
      <c r="B304" s="29" t="s">
        <v>408</v>
      </c>
      <c r="C304" s="8">
        <f>IFERROR(INDEX('حسابهای دریافتنی'!H:H,MATCH(Table2[[#This Row],[كد تفصيلي]],'حسابهای دریافتنی'!A:A,0)),0)</f>
        <v>0</v>
      </c>
      <c r="D304" s="8">
        <f>IFERROR(INDEX('درجریان وصول'!F:F,MATCH(Table2[[#This Row],[كد تفصيلي]],'درجریان وصول'!A:A,0)),0)</f>
        <v>0</v>
      </c>
      <c r="E304" s="8">
        <f>IFERROR(INDEX('چکهای دریافتنی'!F:F,MATCH(Table2[[#This Row],[كد تفصيلي]],'چکهای دریافتنی'!A:A,0)),0)</f>
        <v>0</v>
      </c>
      <c r="F304" s="8">
        <f>Table2[[#This Row],[حسابهای دریافتنی]]+Table2[[#This Row],[چکهای در جریان وصول]]+Table2[[#This Row],[چکهای نزد صندوق]]</f>
        <v>0</v>
      </c>
      <c r="G304" s="18">
        <f>IFERROR(INDEX('مانده سوفاله'!E:E,MATCH(Table2[[#This Row],[كد تفصيلي]],'مانده سوفاله'!A:A,0)),0)</f>
        <v>0</v>
      </c>
    </row>
    <row r="305" spans="1:7" ht="31.5" customHeight="1" x14ac:dyDescent="0.25">
      <c r="A305" s="28">
        <v>30229</v>
      </c>
      <c r="B305" s="28" t="s">
        <v>414</v>
      </c>
      <c r="C305" s="8">
        <f>IFERROR(INDEX('حسابهای دریافتنی'!H:H,MATCH(Table2[[#This Row],[كد تفصيلي]],'حسابهای دریافتنی'!A:A,0)),0)</f>
        <v>0</v>
      </c>
      <c r="D305" s="8">
        <f>IFERROR(INDEX('درجریان وصول'!F:F,MATCH(Table2[[#This Row],[كد تفصيلي]],'درجریان وصول'!A:A,0)),0)</f>
        <v>0</v>
      </c>
      <c r="E305" s="8">
        <f>IFERROR(INDEX('چکهای دریافتنی'!F:F,MATCH(Table2[[#This Row],[كد تفصيلي]],'چکهای دریافتنی'!A:A,0)),0)</f>
        <v>0</v>
      </c>
      <c r="F305" s="8">
        <f>Table2[[#This Row],[حسابهای دریافتنی]]+Table2[[#This Row],[چکهای در جریان وصول]]+Table2[[#This Row],[چکهای نزد صندوق]]</f>
        <v>0</v>
      </c>
      <c r="G305" s="18">
        <f>IFERROR(INDEX('مانده سوفاله'!E:E,MATCH(Table2[[#This Row],[كد تفصيلي]],'مانده سوفاله'!A:A,0)),0)</f>
        <v>0</v>
      </c>
    </row>
    <row r="306" spans="1:7" ht="31.5" customHeight="1" x14ac:dyDescent="0.25">
      <c r="A306" s="29">
        <v>30230</v>
      </c>
      <c r="B306" s="29" t="s">
        <v>419</v>
      </c>
      <c r="C306" s="8">
        <f>IFERROR(INDEX('حسابهای دریافتنی'!H:H,MATCH(Table2[[#This Row],[كد تفصيلي]],'حسابهای دریافتنی'!A:A,0)),0)</f>
        <v>0</v>
      </c>
      <c r="D306" s="8">
        <f>IFERROR(INDEX('درجریان وصول'!F:F,MATCH(Table2[[#This Row],[كد تفصيلي]],'درجریان وصول'!A:A,0)),0)</f>
        <v>0</v>
      </c>
      <c r="E306" s="8">
        <f>IFERROR(INDEX('چکهای دریافتنی'!F:F,MATCH(Table2[[#This Row],[كد تفصيلي]],'چکهای دریافتنی'!A:A,0)),0)</f>
        <v>0</v>
      </c>
      <c r="F306" s="8">
        <f>Table2[[#This Row],[حسابهای دریافتنی]]+Table2[[#This Row],[چکهای در جریان وصول]]+Table2[[#This Row],[چکهای نزد صندوق]]</f>
        <v>0</v>
      </c>
      <c r="G306" s="18">
        <f>IFERROR(INDEX('مانده سوفاله'!E:E,MATCH(Table2[[#This Row],[كد تفصيلي]],'مانده سوفاله'!A:A,0)),0)</f>
        <v>244</v>
      </c>
    </row>
    <row r="307" spans="1:7" ht="31.5" customHeight="1" x14ac:dyDescent="0.25">
      <c r="A307" s="28">
        <v>30231</v>
      </c>
      <c r="B307" s="28" t="s">
        <v>420</v>
      </c>
      <c r="C307" s="8">
        <f>IFERROR(INDEX('حسابهای دریافتنی'!H:H,MATCH(Table2[[#This Row],[كد تفصيلي]],'حسابهای دریافتنی'!A:A,0)),0)</f>
        <v>0</v>
      </c>
      <c r="D307" s="8">
        <f>IFERROR(INDEX('درجریان وصول'!F:F,MATCH(Table2[[#This Row],[كد تفصيلي]],'درجریان وصول'!A:A,0)),0)</f>
        <v>0</v>
      </c>
      <c r="E307" s="8">
        <f>IFERROR(INDEX('چکهای دریافتنی'!F:F,MATCH(Table2[[#This Row],[كد تفصيلي]],'چکهای دریافتنی'!A:A,0)),0)</f>
        <v>0</v>
      </c>
      <c r="F307" s="8">
        <f>Table2[[#This Row],[حسابهای دریافتنی]]+Table2[[#This Row],[چکهای در جریان وصول]]+Table2[[#This Row],[چکهای نزد صندوق]]</f>
        <v>0</v>
      </c>
      <c r="G307" s="18">
        <f>IFERROR(INDEX('مانده سوفاله'!E:E,MATCH(Table2[[#This Row],[كد تفصيلي]],'مانده سوفاله'!A:A,0)),0)</f>
        <v>0</v>
      </c>
    </row>
    <row r="308" spans="1:7" ht="31.5" customHeight="1" x14ac:dyDescent="0.25">
      <c r="A308" s="29">
        <v>30234</v>
      </c>
      <c r="B308" s="29" t="s">
        <v>421</v>
      </c>
      <c r="C308" s="8">
        <f>IFERROR(INDEX('حسابهای دریافتنی'!H:H,MATCH(Table2[[#This Row],[كد تفصيلي]],'حسابهای دریافتنی'!A:A,0)),0)</f>
        <v>0</v>
      </c>
      <c r="D308" s="8">
        <f>IFERROR(INDEX('درجریان وصول'!F:F,MATCH(Table2[[#This Row],[كد تفصيلي]],'درجریان وصول'!A:A,0)),0)</f>
        <v>0</v>
      </c>
      <c r="E308" s="8">
        <f>IFERROR(INDEX('چکهای دریافتنی'!F:F,MATCH(Table2[[#This Row],[كد تفصيلي]],'چکهای دریافتنی'!A:A,0)),0)</f>
        <v>0</v>
      </c>
      <c r="F308" s="8">
        <f>Table2[[#This Row],[حسابهای دریافتنی]]+Table2[[#This Row],[چکهای در جریان وصول]]+Table2[[#This Row],[چکهای نزد صندوق]]</f>
        <v>0</v>
      </c>
      <c r="G308" s="18">
        <f>IFERROR(INDEX('مانده سوفاله'!E:E,MATCH(Table2[[#This Row],[كد تفصيلي]],'مانده سوفاله'!A:A,0)),0)</f>
        <v>0</v>
      </c>
    </row>
    <row r="309" spans="1:7" ht="31.5" customHeight="1" x14ac:dyDescent="0.25">
      <c r="A309" s="28">
        <v>30235</v>
      </c>
      <c r="B309" s="28" t="s">
        <v>418</v>
      </c>
      <c r="C309" s="8">
        <f>IFERROR(INDEX('حسابهای دریافتنی'!H:H,MATCH(Table2[[#This Row],[كد تفصيلي]],'حسابهای دریافتنی'!A:A,0)),0)</f>
        <v>0</v>
      </c>
      <c r="D309" s="8">
        <f>IFERROR(INDEX('درجریان وصول'!F:F,MATCH(Table2[[#This Row],[كد تفصيلي]],'درجریان وصول'!A:A,0)),0)</f>
        <v>0</v>
      </c>
      <c r="E309" s="8">
        <f>IFERROR(INDEX('چکهای دریافتنی'!F:F,MATCH(Table2[[#This Row],[كد تفصيلي]],'چکهای دریافتنی'!A:A,0)),0)</f>
        <v>0</v>
      </c>
      <c r="F309" s="8">
        <f>Table2[[#This Row],[حسابهای دریافتنی]]+Table2[[#This Row],[چکهای در جریان وصول]]+Table2[[#This Row],[چکهای نزد صندوق]]</f>
        <v>0</v>
      </c>
      <c r="G309" s="18">
        <f>IFERROR(INDEX('مانده سوفاله'!E:E,MATCH(Table2[[#This Row],[كد تفصيلي]],'مانده سوفاله'!A:A,0)),0)</f>
        <v>0</v>
      </c>
    </row>
    <row r="310" spans="1:7" ht="31.5" customHeight="1" x14ac:dyDescent="0.25">
      <c r="A310" s="28">
        <v>50000</v>
      </c>
      <c r="B310" s="28" t="s">
        <v>313</v>
      </c>
      <c r="C310" s="8">
        <f>IFERROR(INDEX('حسابهای دریافتنی'!H:H,MATCH(Table2[[#This Row],[كد تفصيلي]],'حسابهای دریافتنی'!A:A,0)),0)</f>
        <v>0</v>
      </c>
      <c r="D310" s="8">
        <f>IFERROR(INDEX('درجریان وصول'!F:F,MATCH(Table2[[#This Row],[كد تفصيلي]],'درجریان وصول'!A:A,0)),0)</f>
        <v>0</v>
      </c>
      <c r="E310" s="8">
        <f>IFERROR(INDEX('چکهای دریافتنی'!F:F,MATCH(Table2[[#This Row],[كد تفصيلي]],'چکهای دریافتنی'!A:A,0)),0)</f>
        <v>0</v>
      </c>
      <c r="F310" s="8">
        <f>Table2[[#This Row],[حسابهای دریافتنی]]+Table2[[#This Row],[چکهای در جریان وصول]]+Table2[[#This Row],[چکهای نزد صندوق]]</f>
        <v>0</v>
      </c>
      <c r="G310" s="18">
        <f>IFERROR(INDEX('مانده سوفاله'!E:E,MATCH(Table2[[#This Row],[كد تفصيلي]],'مانده سوفاله'!A:A,0)),0)</f>
        <v>0</v>
      </c>
    </row>
    <row r="311" spans="1:7" ht="31.5" customHeight="1" x14ac:dyDescent="0.25">
      <c r="A311" s="28">
        <v>50002</v>
      </c>
      <c r="B311" s="28" t="s">
        <v>343</v>
      </c>
      <c r="C311" s="8">
        <f>IFERROR(INDEX('حسابهای دریافتنی'!H:H,MATCH(Table2[[#This Row],[كد تفصيلي]],'حسابهای دریافتنی'!A:A,0)),0)</f>
        <v>0</v>
      </c>
      <c r="D311" s="8">
        <f>IFERROR(INDEX('درجریان وصول'!F:F,MATCH(Table2[[#This Row],[كد تفصيلي]],'درجریان وصول'!A:A,0)),0)</f>
        <v>0</v>
      </c>
      <c r="E311" s="8">
        <f>IFERROR(INDEX('چکهای دریافتنی'!F:F,MATCH(Table2[[#This Row],[كد تفصيلي]],'چکهای دریافتنی'!A:A,0)),0)</f>
        <v>0</v>
      </c>
      <c r="F311" s="8">
        <f>Table2[[#This Row],[حسابهای دریافتنی]]+Table2[[#This Row],[چکهای در جریان وصول]]+Table2[[#This Row],[چکهای نزد صندوق]]</f>
        <v>0</v>
      </c>
      <c r="G311" s="18">
        <f>IFERROR(INDEX('مانده سوفاله'!E:E,MATCH(Table2[[#This Row],[كد تفصيلي]],'مانده سوفاله'!A:A,0)),0)</f>
        <v>0</v>
      </c>
    </row>
    <row r="312" spans="1:7" ht="31.5" customHeight="1" x14ac:dyDescent="0.25">
      <c r="A312" s="29">
        <v>50003</v>
      </c>
      <c r="B312" s="29" t="s">
        <v>344</v>
      </c>
      <c r="C312" s="8">
        <f>IFERROR(INDEX('حسابهای دریافتنی'!H:H,MATCH(Table2[[#This Row],[كد تفصيلي]],'حسابهای دریافتنی'!A:A,0)),0)</f>
        <v>0</v>
      </c>
      <c r="D312" s="8">
        <f>IFERROR(INDEX('درجریان وصول'!F:F,MATCH(Table2[[#This Row],[كد تفصيلي]],'درجریان وصول'!A:A,0)),0)</f>
        <v>0</v>
      </c>
      <c r="E312" s="8">
        <f>IFERROR(INDEX('چکهای دریافتنی'!F:F,MATCH(Table2[[#This Row],[كد تفصيلي]],'چکهای دریافتنی'!A:A,0)),0)</f>
        <v>0</v>
      </c>
      <c r="F312" s="8">
        <f>Table2[[#This Row],[حسابهای دریافتنی]]+Table2[[#This Row],[چکهای در جریان وصول]]+Table2[[#This Row],[چکهای نزد صندوق]]</f>
        <v>0</v>
      </c>
      <c r="G312" s="18">
        <f>IFERROR(INDEX('مانده سوفاله'!E:E,MATCH(Table2[[#This Row],[كد تفصيلي]],'مانده سوفاله'!A:A,0)),0)</f>
        <v>0</v>
      </c>
    </row>
    <row r="313" spans="1:7" ht="31.5" customHeight="1" x14ac:dyDescent="0.25">
      <c r="A313" s="29">
        <v>50005</v>
      </c>
      <c r="B313" s="29" t="s">
        <v>145</v>
      </c>
      <c r="C313" s="8">
        <f>IFERROR(INDEX('حسابهای دریافتنی'!H:H,MATCH(Table2[[#This Row],[كد تفصيلي]],'حسابهای دریافتنی'!A:A,0)),0)</f>
        <v>0</v>
      </c>
      <c r="D313" s="8">
        <f>IFERROR(INDEX('درجریان وصول'!F:F,MATCH(Table2[[#This Row],[كد تفصيلي]],'درجریان وصول'!A:A,0)),0)</f>
        <v>0</v>
      </c>
      <c r="E313" s="8">
        <f>IFERROR(INDEX('چکهای دریافتنی'!F:F,MATCH(Table2[[#This Row],[كد تفصيلي]],'چکهای دریافتنی'!A:A,0)),0)</f>
        <v>0</v>
      </c>
      <c r="F313" s="8">
        <f>Table2[[#This Row],[حسابهای دریافتنی]]+Table2[[#This Row],[چکهای در جریان وصول]]+Table2[[#This Row],[چکهای نزد صندوق]]</f>
        <v>0</v>
      </c>
      <c r="G313" s="18">
        <f>IFERROR(INDEX('مانده سوفاله'!E:E,MATCH(Table2[[#This Row],[كد تفصيلي]],'مانده سوفاله'!A:A,0)),0)</f>
        <v>0</v>
      </c>
    </row>
    <row r="314" spans="1:7" ht="31.5" customHeight="1" x14ac:dyDescent="0.25">
      <c r="A314" s="28">
        <v>50006</v>
      </c>
      <c r="B314" s="28" t="s">
        <v>164</v>
      </c>
      <c r="C314" s="8">
        <f>IFERROR(INDEX('حسابهای دریافتنی'!H:H,MATCH(Table2[[#This Row],[كد تفصيلي]],'حسابهای دریافتنی'!A:A,0)),0)</f>
        <v>0</v>
      </c>
      <c r="D314" s="8">
        <f>IFERROR(INDEX('درجریان وصول'!F:F,MATCH(Table2[[#This Row],[كد تفصيلي]],'درجریان وصول'!A:A,0)),0)</f>
        <v>0</v>
      </c>
      <c r="E314" s="8">
        <f>IFERROR(INDEX('چکهای دریافتنی'!F:F,MATCH(Table2[[#This Row],[كد تفصيلي]],'چکهای دریافتنی'!A:A,0)),0)</f>
        <v>0</v>
      </c>
      <c r="F314" s="8">
        <f>Table2[[#This Row],[حسابهای دریافتنی]]+Table2[[#This Row],[چکهای در جریان وصول]]+Table2[[#This Row],[چکهای نزد صندوق]]</f>
        <v>0</v>
      </c>
      <c r="G314" s="18">
        <f>IFERROR(INDEX('مانده سوفاله'!E:E,MATCH(Table2[[#This Row],[كد تفصيلي]],'مانده سوفاله'!A:A,0)),0)</f>
        <v>-7581</v>
      </c>
    </row>
    <row r="315" spans="1:7" ht="31.5" customHeight="1" x14ac:dyDescent="0.25">
      <c r="A315" s="28">
        <v>50010</v>
      </c>
      <c r="B315" s="28" t="s">
        <v>345</v>
      </c>
      <c r="C315" s="8">
        <f>IFERROR(INDEX('حسابهای دریافتنی'!H:H,MATCH(Table2[[#This Row],[كد تفصيلي]],'حسابهای دریافتنی'!A:A,0)),0)</f>
        <v>0</v>
      </c>
      <c r="D315" s="8">
        <f>IFERROR(INDEX('درجریان وصول'!F:F,MATCH(Table2[[#This Row],[كد تفصيلي]],'درجریان وصول'!A:A,0)),0)</f>
        <v>0</v>
      </c>
      <c r="E315" s="8">
        <f>IFERROR(INDEX('چکهای دریافتنی'!F:F,MATCH(Table2[[#This Row],[كد تفصيلي]],'چکهای دریافتنی'!A:A,0)),0)</f>
        <v>0</v>
      </c>
      <c r="F315" s="8">
        <f>Table2[[#This Row],[حسابهای دریافتنی]]+Table2[[#This Row],[چکهای در جریان وصول]]+Table2[[#This Row],[چکهای نزد صندوق]]</f>
        <v>0</v>
      </c>
      <c r="G315" s="18">
        <f>IFERROR(INDEX('مانده سوفاله'!E:E,MATCH(Table2[[#This Row],[كد تفصيلي]],'مانده سوفاله'!A:A,0)),0)</f>
        <v>0</v>
      </c>
    </row>
    <row r="316" spans="1:7" ht="31.5" customHeight="1" x14ac:dyDescent="0.25">
      <c r="A316" s="28">
        <v>50012</v>
      </c>
      <c r="B316" s="28" t="s">
        <v>346</v>
      </c>
      <c r="C316" s="8">
        <f>IFERROR(INDEX('حسابهای دریافتنی'!H:H,MATCH(Table2[[#This Row],[كد تفصيلي]],'حسابهای دریافتنی'!A:A,0)),0)</f>
        <v>0</v>
      </c>
      <c r="D316" s="8">
        <f>IFERROR(INDEX('درجریان وصول'!F:F,MATCH(Table2[[#This Row],[كد تفصيلي]],'درجریان وصول'!A:A,0)),0)</f>
        <v>0</v>
      </c>
      <c r="E316" s="8">
        <f>IFERROR(INDEX('چکهای دریافتنی'!F:F,MATCH(Table2[[#This Row],[كد تفصيلي]],'چکهای دریافتنی'!A:A,0)),0)</f>
        <v>0</v>
      </c>
      <c r="F316" s="8">
        <f>Table2[[#This Row],[حسابهای دریافتنی]]+Table2[[#This Row],[چکهای در جریان وصول]]+Table2[[#This Row],[چکهای نزد صندوق]]</f>
        <v>0</v>
      </c>
      <c r="G316" s="18">
        <f>IFERROR(INDEX('مانده سوفاله'!E:E,MATCH(Table2[[#This Row],[كد تفصيلي]],'مانده سوفاله'!A:A,0)),0)</f>
        <v>0</v>
      </c>
    </row>
    <row r="317" spans="1:7" ht="31.5" customHeight="1" x14ac:dyDescent="0.25">
      <c r="A317" s="29">
        <v>50013</v>
      </c>
      <c r="B317" s="29" t="s">
        <v>347</v>
      </c>
      <c r="C317" s="8">
        <f>IFERROR(INDEX('حسابهای دریافتنی'!H:H,MATCH(Table2[[#This Row],[كد تفصيلي]],'حسابهای دریافتنی'!A:A,0)),0)</f>
        <v>0</v>
      </c>
      <c r="D317" s="8">
        <f>IFERROR(INDEX('درجریان وصول'!F:F,MATCH(Table2[[#This Row],[كد تفصيلي]],'درجریان وصول'!A:A,0)),0)</f>
        <v>0</v>
      </c>
      <c r="E317" s="8">
        <f>IFERROR(INDEX('چکهای دریافتنی'!F:F,MATCH(Table2[[#This Row],[كد تفصيلي]],'چکهای دریافتنی'!A:A,0)),0)</f>
        <v>0</v>
      </c>
      <c r="F317" s="8">
        <f>Table2[[#This Row],[حسابهای دریافتنی]]+Table2[[#This Row],[چکهای در جریان وصول]]+Table2[[#This Row],[چکهای نزد صندوق]]</f>
        <v>0</v>
      </c>
      <c r="G317" s="18">
        <f>IFERROR(INDEX('مانده سوفاله'!E:E,MATCH(Table2[[#This Row],[كد تفصيلي]],'مانده سوفاله'!A:A,0)),0)</f>
        <v>0</v>
      </c>
    </row>
    <row r="318" spans="1:7" ht="31.5" customHeight="1" x14ac:dyDescent="0.25">
      <c r="A318" s="28">
        <v>50014</v>
      </c>
      <c r="B318" s="28" t="s">
        <v>242</v>
      </c>
      <c r="C318" s="8">
        <f>IFERROR(INDEX('حسابهای دریافتنی'!H:H,MATCH(Table2[[#This Row],[كد تفصيلي]],'حسابهای دریافتنی'!A:A,0)),0)</f>
        <v>0</v>
      </c>
      <c r="D318" s="8">
        <f>IFERROR(INDEX('درجریان وصول'!F:F,MATCH(Table2[[#This Row],[كد تفصيلي]],'درجریان وصول'!A:A,0)),0)</f>
        <v>0</v>
      </c>
      <c r="E318" s="8">
        <f>IFERROR(INDEX('چکهای دریافتنی'!F:F,MATCH(Table2[[#This Row],[كد تفصيلي]],'چکهای دریافتنی'!A:A,0)),0)</f>
        <v>0</v>
      </c>
      <c r="F318" s="8">
        <f>Table2[[#This Row],[حسابهای دریافتنی]]+Table2[[#This Row],[چکهای در جریان وصول]]+Table2[[#This Row],[چکهای نزد صندوق]]</f>
        <v>0</v>
      </c>
      <c r="G318" s="18">
        <f>IFERROR(INDEX('مانده سوفاله'!E:E,MATCH(Table2[[#This Row],[كد تفصيلي]],'مانده سوفاله'!A:A,0)),0)</f>
        <v>0</v>
      </c>
    </row>
    <row r="319" spans="1:7" ht="31.5" customHeight="1" x14ac:dyDescent="0.25">
      <c r="A319" s="28">
        <v>50024</v>
      </c>
      <c r="B319" s="28" t="s">
        <v>307</v>
      </c>
      <c r="C319" s="8">
        <f>IFERROR(INDEX('حسابهای دریافتنی'!H:H,MATCH(Table2[[#This Row],[كد تفصيلي]],'حسابهای دریافتنی'!A:A,0)),0)</f>
        <v>0</v>
      </c>
      <c r="D319" s="8">
        <f>IFERROR(INDEX('درجریان وصول'!F:F,MATCH(Table2[[#This Row],[كد تفصيلي]],'درجریان وصول'!A:A,0)),0)</f>
        <v>0</v>
      </c>
      <c r="E319" s="8">
        <f>IFERROR(INDEX('چکهای دریافتنی'!F:F,MATCH(Table2[[#This Row],[كد تفصيلي]],'چکهای دریافتنی'!A:A,0)),0)</f>
        <v>0</v>
      </c>
      <c r="F319" s="8">
        <f>Table2[[#This Row],[حسابهای دریافتنی]]+Table2[[#This Row],[چکهای در جریان وصول]]+Table2[[#This Row],[چکهای نزد صندوق]]</f>
        <v>0</v>
      </c>
      <c r="G319" s="18">
        <f>IFERROR(INDEX('مانده سوفاله'!E:E,MATCH(Table2[[#This Row],[كد تفصيلي]],'مانده سوفاله'!A:A,0)),0)</f>
        <v>0</v>
      </c>
    </row>
    <row r="320" spans="1:7" ht="31.5" customHeight="1" x14ac:dyDescent="0.25">
      <c r="A320" s="28">
        <v>50034</v>
      </c>
      <c r="B320" s="28" t="s">
        <v>375</v>
      </c>
      <c r="C320" s="8">
        <f>IFERROR(INDEX('حسابهای دریافتنی'!H:H,MATCH(Table2[[#This Row],[كد تفصيلي]],'حسابهای دریافتنی'!A:A,0)),0)</f>
        <v>0</v>
      </c>
      <c r="D320" s="8">
        <f>IFERROR(INDEX('درجریان وصول'!F:F,MATCH(Table2[[#This Row],[كد تفصيلي]],'درجریان وصول'!A:A,0)),0)</f>
        <v>0</v>
      </c>
      <c r="E320" s="8">
        <f>IFERROR(INDEX('چکهای دریافتنی'!F:F,MATCH(Table2[[#This Row],[كد تفصيلي]],'چکهای دریافتنی'!A:A,0)),0)</f>
        <v>0</v>
      </c>
      <c r="F320" s="8">
        <f>Table2[[#This Row],[حسابهای دریافتنی]]+Table2[[#This Row],[چکهای در جریان وصول]]+Table2[[#This Row],[چکهای نزد صندوق]]</f>
        <v>0</v>
      </c>
      <c r="G320" s="18">
        <f>IFERROR(INDEX('مانده سوفاله'!E:E,MATCH(Table2[[#This Row],[كد تفصيلي]],'مانده سوفاله'!A:A,0)),0)</f>
        <v>0</v>
      </c>
    </row>
    <row r="321" spans="1:7" ht="31.5" customHeight="1" x14ac:dyDescent="0.25">
      <c r="A321" s="28">
        <v>79010</v>
      </c>
      <c r="B321" s="28" t="s">
        <v>171</v>
      </c>
      <c r="C321" s="8">
        <f>IFERROR(INDEX('حسابهای دریافتنی'!H:H,MATCH(Table2[[#This Row],[كد تفصيلي]],'حسابهای دریافتنی'!A:A,0)),0)</f>
        <v>0</v>
      </c>
      <c r="D321" s="8">
        <f>IFERROR(INDEX('درجریان وصول'!F:F,MATCH(Table2[[#This Row],[كد تفصيلي]],'درجریان وصول'!A:A,0)),0)</f>
        <v>0</v>
      </c>
      <c r="E321" s="8">
        <f>IFERROR(INDEX('چکهای دریافتنی'!F:F,MATCH(Table2[[#This Row],[كد تفصيلي]],'چکهای دریافتنی'!A:A,0)),0)</f>
        <v>0</v>
      </c>
      <c r="F321" s="8">
        <f>Table2[[#This Row],[حسابهای دریافتنی]]+Table2[[#This Row],[چکهای در جریان وصول]]+Table2[[#This Row],[چکهای نزد صندوق]]</f>
        <v>0</v>
      </c>
      <c r="G321" s="18">
        <f>IFERROR(INDEX('مانده سوفاله'!E:E,MATCH(Table2[[#This Row],[كد تفصيلي]],'مانده سوفاله'!A:A,0)),0)</f>
        <v>-110</v>
      </c>
    </row>
    <row r="322" spans="1:7" ht="31.5" customHeight="1" x14ac:dyDescent="0.25">
      <c r="A322" s="29">
        <v>30188</v>
      </c>
      <c r="B322" s="29" t="s">
        <v>336</v>
      </c>
      <c r="C322" s="8">
        <f>IFERROR(INDEX('حسابهای دریافتنی'!H:H,MATCH(Table2[[#This Row],[كد تفصيلي]],'حسابهای دریافتنی'!A:A,0)),0)</f>
        <v>2395000</v>
      </c>
      <c r="D322" s="8">
        <f>IFERROR(INDEX('درجریان وصول'!F:F,MATCH(Table2[[#This Row],[كد تفصيلي]],'درجریان وصول'!A:A,0)),0)</f>
        <v>0</v>
      </c>
      <c r="E322" s="8">
        <f>IFERROR(INDEX('چکهای دریافتنی'!F:F,MATCH(Table2[[#This Row],[كد تفصيلي]],'چکهای دریافتنی'!A:A,0)),0)</f>
        <v>0</v>
      </c>
      <c r="F322" s="8">
        <f>Table2[[#This Row],[حسابهای دریافتنی]]+Table2[[#This Row],[چکهای در جریان وصول]]+Table2[[#This Row],[چکهای نزد صندوق]]</f>
        <v>2395000</v>
      </c>
      <c r="G322" s="18">
        <f>IFERROR(INDEX('مانده سوفاله'!E:E,MATCH(Table2[[#This Row],[كد تفصيلي]],'مانده سوفاله'!A:A,0)),0)</f>
        <v>0</v>
      </c>
    </row>
    <row r="323" spans="1:7" ht="31.5" customHeight="1" x14ac:dyDescent="0.25">
      <c r="A323" s="28">
        <v>30023</v>
      </c>
      <c r="B323" s="28" t="s">
        <v>70</v>
      </c>
      <c r="C323" s="7">
        <f>IFERROR(INDEX('حسابهای دریافتنی'!H:H,MATCH(Table2[[#This Row],[كد تفصيلي]],'حسابهای دریافتنی'!A:A,0)),0)</f>
        <v>-1000</v>
      </c>
      <c r="D323" s="8">
        <f>IFERROR(INDEX('درجریان وصول'!F:F,MATCH(Table2[[#This Row],[كد تفصيلي]],'درجریان وصول'!A:A,0)),0)</f>
        <v>0</v>
      </c>
      <c r="E323" s="8">
        <f>IFERROR(INDEX('چکهای دریافتنی'!F:F,MATCH(Table2[[#This Row],[كد تفصيلي]],'چکهای دریافتنی'!A:A,0)),0)</f>
        <v>0</v>
      </c>
      <c r="F323" s="8">
        <f>Table2[[#This Row],[حسابهای دریافتنی]]+Table2[[#This Row],[چکهای در جریان وصول]]+Table2[[#This Row],[چکهای نزد صندوق]]</f>
        <v>-1000</v>
      </c>
      <c r="G323" s="18">
        <f>IFERROR(INDEX('مانده سوفاله'!E:E,MATCH(Table2[[#This Row],[كد تفصيلي]],'مانده سوفاله'!A:A,0)),0)</f>
        <v>0</v>
      </c>
    </row>
    <row r="324" spans="1:7" ht="31.5" customHeight="1" x14ac:dyDescent="0.25">
      <c r="A324" s="28">
        <v>10149</v>
      </c>
      <c r="B324" s="28" t="s">
        <v>387</v>
      </c>
      <c r="C324" s="7">
        <f>IFERROR(INDEX('حسابهای دریافتنی'!H:H,MATCH(Table2[[#This Row],[كد تفصيلي]],'حسابهای دریافتنی'!A:A,0)),0)</f>
        <v>-4000</v>
      </c>
      <c r="D324" s="8">
        <f>IFERROR(INDEX('درجریان وصول'!F:F,MATCH(Table2[[#This Row],[كد تفصيلي]],'درجریان وصول'!A:A,0)),0)</f>
        <v>0</v>
      </c>
      <c r="E324" s="8">
        <f>IFERROR(INDEX('چکهای دریافتنی'!F:F,MATCH(Table2[[#This Row],[كد تفصيلي]],'چکهای دریافتنی'!A:A,0)),0)</f>
        <v>0</v>
      </c>
      <c r="F324" s="8">
        <f>Table2[[#This Row],[حسابهای دریافتنی]]+Table2[[#This Row],[چکهای در جریان وصول]]+Table2[[#This Row],[چکهای نزد صندوق]]</f>
        <v>-4000</v>
      </c>
      <c r="G324" s="18">
        <f>IFERROR(INDEX('مانده سوفاله'!E:E,MATCH(Table2[[#This Row],[كد تفصيلي]],'مانده سوفاله'!A:A,0)),0)</f>
        <v>0</v>
      </c>
    </row>
    <row r="325" spans="1:7" ht="31.5" customHeight="1" x14ac:dyDescent="0.25">
      <c r="A325" s="29">
        <v>30174</v>
      </c>
      <c r="B325" s="29" t="s">
        <v>314</v>
      </c>
      <c r="C325" s="8">
        <f>IFERROR(INDEX('حسابهای دریافتنی'!H:H,MATCH(Table2[[#This Row],[كد تفصيلي]],'حسابهای دریافتنی'!A:A,0)),0)</f>
        <v>-5000</v>
      </c>
      <c r="D325" s="8">
        <f>IFERROR(INDEX('درجریان وصول'!F:F,MATCH(Table2[[#This Row],[كد تفصيلي]],'درجریان وصول'!A:A,0)),0)</f>
        <v>0</v>
      </c>
      <c r="E325" s="8">
        <f>IFERROR(INDEX('چکهای دریافتنی'!F:F,MATCH(Table2[[#This Row],[كد تفصيلي]],'چکهای دریافتنی'!A:A,0)),0)</f>
        <v>0</v>
      </c>
      <c r="F325" s="8">
        <f>Table2[[#This Row],[حسابهای دریافتنی]]+Table2[[#This Row],[چکهای در جریان وصول]]+Table2[[#This Row],[چکهای نزد صندوق]]</f>
        <v>-5000</v>
      </c>
      <c r="G325" s="18">
        <f>IFERROR(INDEX('مانده سوفاله'!E:E,MATCH(Table2[[#This Row],[كد تفصيلي]],'مانده سوفاله'!A:A,0)),0)</f>
        <v>0</v>
      </c>
    </row>
    <row r="326" spans="1:7" ht="31.5" customHeight="1" x14ac:dyDescent="0.25">
      <c r="A326" s="28">
        <v>30183</v>
      </c>
      <c r="B326" s="28" t="s">
        <v>327</v>
      </c>
      <c r="C326" s="8">
        <f>IFERROR(INDEX('حسابهای دریافتنی'!H:H,MATCH(Table2[[#This Row],[كد تفصيلي]],'حسابهای دریافتنی'!A:A,0)),0)</f>
        <v>0</v>
      </c>
      <c r="D326" s="8">
        <f>IFERROR(INDEX('درجریان وصول'!F:F,MATCH(Table2[[#This Row],[كد تفصيلي]],'درجریان وصول'!A:A,0)),0)</f>
        <v>0</v>
      </c>
      <c r="E326" s="8">
        <f>IFERROR(INDEX('چکهای دریافتنی'!F:F,MATCH(Table2[[#This Row],[كد تفصيلي]],'چکهای دریافتنی'!A:A,0)),0)</f>
        <v>0</v>
      </c>
      <c r="F326" s="8">
        <f>Table2[[#This Row],[حسابهای دریافتنی]]+Table2[[#This Row],[چکهای در جریان وصول]]+Table2[[#This Row],[چکهای نزد صندوق]]</f>
        <v>0</v>
      </c>
      <c r="G326" s="18">
        <f>IFERROR(INDEX('مانده سوفاله'!E:E,MATCH(Table2[[#This Row],[كد تفصيلي]],'مانده سوفاله'!A:A,0)),0)</f>
        <v>0</v>
      </c>
    </row>
    <row r="327" spans="1:7" ht="31.5" customHeight="1" x14ac:dyDescent="0.25">
      <c r="A327" s="28">
        <v>30181</v>
      </c>
      <c r="B327" s="28" t="s">
        <v>404</v>
      </c>
      <c r="C327" s="8">
        <f>IFERROR(INDEX('حسابهای دریافتنی'!H:H,MATCH(Table2[[#This Row],[كد تفصيلي]],'حسابهای دریافتنی'!A:A,0)),0)</f>
        <v>-290696690</v>
      </c>
      <c r="D327" s="8">
        <f>IFERROR(INDEX('درجریان وصول'!F:F,MATCH(Table2[[#This Row],[كد تفصيلي]],'درجریان وصول'!A:A,0)),0)</f>
        <v>0</v>
      </c>
      <c r="E327" s="8">
        <f>IFERROR(INDEX('چکهای دریافتنی'!F:F,MATCH(Table2[[#This Row],[كد تفصيلي]],'چکهای دریافتنی'!A:A,0)),0)</f>
        <v>0</v>
      </c>
      <c r="F327" s="8">
        <f>Table2[[#This Row],[حسابهای دریافتنی]]+Table2[[#This Row],[چکهای در جریان وصول]]+Table2[[#This Row],[چکهای نزد صندوق]]</f>
        <v>-290696690</v>
      </c>
      <c r="G327" s="18">
        <f>IFERROR(INDEX('مانده سوفاله'!E:E,MATCH(Table2[[#This Row],[كد تفصيلي]],'مانده سوفاله'!A:A,0)),0)</f>
        <v>532</v>
      </c>
    </row>
    <row r="328" spans="1:7" ht="31.5" customHeight="1" x14ac:dyDescent="0.25">
      <c r="A328" s="29">
        <v>30026</v>
      </c>
      <c r="B328" s="29" t="s">
        <v>73</v>
      </c>
      <c r="C328" s="7">
        <f>IFERROR(INDEX('حسابهای دریافتنی'!H:H,MATCH(Table2[[#This Row],[كد تفصيلي]],'حسابهای دریافتنی'!A:A,0)),0)</f>
        <v>-3262500</v>
      </c>
      <c r="D328" s="8">
        <f>IFERROR(INDEX('درجریان وصول'!F:F,MATCH(Table2[[#This Row],[كد تفصيلي]],'درجریان وصول'!A:A,0)),0)</f>
        <v>0</v>
      </c>
      <c r="E328" s="8">
        <f>IFERROR(INDEX('چکهای دریافتنی'!F:F,MATCH(Table2[[#This Row],[كد تفصيلي]],'چکهای دریافتنی'!A:A,0)),0)</f>
        <v>0</v>
      </c>
      <c r="F328" s="8">
        <f>Table2[[#This Row],[حسابهای دریافتنی]]+Table2[[#This Row],[چکهای در جریان وصول]]+Table2[[#This Row],[چکهای نزد صندوق]]</f>
        <v>-3262500</v>
      </c>
      <c r="G328" s="18">
        <f>IFERROR(INDEX('مانده سوفاله'!E:E,MATCH(Table2[[#This Row],[كد تفصيلي]],'مانده سوفاله'!A:A,0)),0)</f>
        <v>0</v>
      </c>
    </row>
    <row r="329" spans="1:7" ht="31.5" customHeight="1" x14ac:dyDescent="0.25">
      <c r="A329" s="29">
        <v>30090</v>
      </c>
      <c r="B329" s="29" t="s">
        <v>141</v>
      </c>
      <c r="C329" s="8">
        <f>IFERROR(INDEX('حسابهای دریافتنی'!H:H,MATCH(Table2[[#This Row],[كد تفصيلي]],'حسابهای دریافتنی'!A:A,0)),0)</f>
        <v>-29900</v>
      </c>
      <c r="D329" s="8">
        <f>IFERROR(INDEX('درجریان وصول'!F:F,MATCH(Table2[[#This Row],[كد تفصيلي]],'درجریان وصول'!A:A,0)),0)</f>
        <v>0</v>
      </c>
      <c r="E329" s="8">
        <f>IFERROR(INDEX('چکهای دریافتنی'!F:F,MATCH(Table2[[#This Row],[كد تفصيلي]],'چکهای دریافتنی'!A:A,0)),0)</f>
        <v>0</v>
      </c>
      <c r="F329" s="8">
        <f>Table2[[#This Row],[حسابهای دریافتنی]]+Table2[[#This Row],[چکهای در جریان وصول]]+Table2[[#This Row],[چکهای نزد صندوق]]</f>
        <v>-29900</v>
      </c>
      <c r="G329" s="18">
        <f>IFERROR(INDEX('مانده سوفاله'!E:E,MATCH(Table2[[#This Row],[كد تفصيلي]],'مانده سوفاله'!A:A,0)),0)</f>
        <v>3</v>
      </c>
    </row>
    <row r="330" spans="1:7" ht="31.5" customHeight="1" x14ac:dyDescent="0.25">
      <c r="A330" s="29">
        <v>10128</v>
      </c>
      <c r="B330" s="29" t="s">
        <v>334</v>
      </c>
      <c r="C330" s="7">
        <f>IFERROR(INDEX('حسابهای دریافتنی'!H:H,MATCH(Table2[[#This Row],[كد تفصيلي]],'حسابهای دریافتنی'!A:A,0)),0)</f>
        <v>-45000</v>
      </c>
      <c r="D330" s="8">
        <f>IFERROR(INDEX('درجریان وصول'!F:F,MATCH(Table2[[#This Row],[كد تفصيلي]],'درجریان وصول'!A:A,0)),0)</f>
        <v>0</v>
      </c>
      <c r="E330" s="8">
        <f>IFERROR(INDEX('چکهای دریافتنی'!F:F,MATCH(Table2[[#This Row],[كد تفصيلي]],'چکهای دریافتنی'!A:A,0)),0)</f>
        <v>0</v>
      </c>
      <c r="F330" s="8">
        <f>Table2[[#This Row],[حسابهای دریافتنی]]+Table2[[#This Row],[چکهای در جریان وصول]]+Table2[[#This Row],[چکهای نزد صندوق]]</f>
        <v>-45000</v>
      </c>
      <c r="G330" s="18">
        <f>IFERROR(INDEX('مانده سوفاله'!E:E,MATCH(Table2[[#This Row],[كد تفصيلي]],'مانده سوفاله'!A:A,0)),0)</f>
        <v>6</v>
      </c>
    </row>
    <row r="331" spans="1:7" ht="31.5" customHeight="1" x14ac:dyDescent="0.25">
      <c r="A331" s="29">
        <v>30034</v>
      </c>
      <c r="B331" s="29" t="s">
        <v>80</v>
      </c>
      <c r="C331" s="8">
        <f>IFERROR(INDEX('حسابهای دریافتنی'!H:H,MATCH(Table2[[#This Row],[كد تفصيلي]],'حسابهای دریافتنی'!A:A,0)),0)</f>
        <v>-130800</v>
      </c>
      <c r="D331" s="8">
        <f>IFERROR(INDEX('درجریان وصول'!F:F,MATCH(Table2[[#This Row],[كد تفصيلي]],'درجریان وصول'!A:A,0)),0)</f>
        <v>0</v>
      </c>
      <c r="E331" s="8">
        <f>IFERROR(INDEX('چکهای دریافتنی'!F:F,MATCH(Table2[[#This Row],[كد تفصيلي]],'چکهای دریافتنی'!A:A,0)),0)</f>
        <v>0</v>
      </c>
      <c r="F331" s="8">
        <f>Table2[[#This Row],[حسابهای دریافتنی]]+Table2[[#This Row],[چکهای در جریان وصول]]+Table2[[#This Row],[چکهای نزد صندوق]]</f>
        <v>-130800</v>
      </c>
      <c r="G331" s="18">
        <f>IFERROR(INDEX('مانده سوفاله'!E:E,MATCH(Table2[[#This Row],[كد تفصيلي]],'مانده سوفاله'!A:A,0)),0)</f>
        <v>2664</v>
      </c>
    </row>
    <row r="332" spans="1:7" ht="31.5" customHeight="1" x14ac:dyDescent="0.25">
      <c r="A332" s="29">
        <v>10048</v>
      </c>
      <c r="B332" s="29" t="s">
        <v>186</v>
      </c>
      <c r="C332" s="7">
        <f>IFERROR(INDEX('حسابهای دریافتنی'!H:H,MATCH(Table2[[#This Row],[كد تفصيلي]],'حسابهای دریافتنی'!A:A,0)),0)</f>
        <v>-1375770000</v>
      </c>
      <c r="D332" s="8">
        <f>IFERROR(INDEX('درجریان وصول'!F:F,MATCH(Table2[[#This Row],[كد تفصيلي]],'درجریان وصول'!A:A,0)),0)</f>
        <v>0</v>
      </c>
      <c r="E332" s="8">
        <f>IFERROR(INDEX('چکهای دریافتنی'!F:F,MATCH(Table2[[#This Row],[كد تفصيلي]],'چکهای دریافتنی'!A:A,0)),0)</f>
        <v>0</v>
      </c>
      <c r="F332" s="8">
        <f>Table2[[#This Row],[حسابهای دریافتنی]]+Table2[[#This Row],[چکهای در جریان وصول]]+Table2[[#This Row],[چکهای نزد صندوق]]</f>
        <v>-1375770000</v>
      </c>
      <c r="G332" s="18">
        <f>IFERROR(INDEX('مانده سوفاله'!E:E,MATCH(Table2[[#This Row],[كد تفصيلي]],'مانده سوفاله'!A:A,0)),0)</f>
        <v>-942</v>
      </c>
    </row>
    <row r="333" spans="1:7" ht="31.5" customHeight="1" x14ac:dyDescent="0.25">
      <c r="A333" s="29">
        <v>10066</v>
      </c>
      <c r="B333" s="29" t="s">
        <v>255</v>
      </c>
      <c r="C333" s="7">
        <f>IFERROR(INDEX('حسابهای دریافتنی'!H:H,MATCH(Table2[[#This Row],[كد تفصيلي]],'حسابهای دریافتنی'!A:A,0)),0)</f>
        <v>-191500</v>
      </c>
      <c r="D333" s="8">
        <f>IFERROR(INDEX('درجریان وصول'!F:F,MATCH(Table2[[#This Row],[كد تفصيلي]],'درجریان وصول'!A:A,0)),0)</f>
        <v>0</v>
      </c>
      <c r="E333" s="8">
        <f>IFERROR(INDEX('چکهای دریافتنی'!F:F,MATCH(Table2[[#This Row],[كد تفصيلي]],'چکهای دریافتنی'!A:A,0)),0)</f>
        <v>0</v>
      </c>
      <c r="F333" s="8">
        <f>Table2[[#This Row],[حسابهای دریافتنی]]+Table2[[#This Row],[چکهای در جریان وصول]]+Table2[[#This Row],[چکهای نزد صندوق]]</f>
        <v>-191500</v>
      </c>
      <c r="G333" s="18">
        <f>IFERROR(INDEX('مانده سوفاله'!E:E,MATCH(Table2[[#This Row],[كد تفصيلي]],'مانده سوفاله'!A:A,0)),0)</f>
        <v>2</v>
      </c>
    </row>
    <row r="334" spans="1:7" ht="31.5" customHeight="1" x14ac:dyDescent="0.25">
      <c r="A334" s="28">
        <v>30167</v>
      </c>
      <c r="B334" s="28" t="s">
        <v>298</v>
      </c>
      <c r="C334" s="8">
        <f>IFERROR(INDEX('حسابهای دریافتنی'!H:H,MATCH(Table2[[#This Row],[كد تفصيلي]],'حسابهای دریافتنی'!A:A,0)),0)</f>
        <v>-221000</v>
      </c>
      <c r="D334" s="8">
        <f>IFERROR(INDEX('درجریان وصول'!F:F,MATCH(Table2[[#This Row],[كد تفصيلي]],'درجریان وصول'!A:A,0)),0)</f>
        <v>0</v>
      </c>
      <c r="E334" s="8">
        <f>IFERROR(INDEX('چکهای دریافتنی'!F:F,MATCH(Table2[[#This Row],[كد تفصيلي]],'چکهای دریافتنی'!A:A,0)),0)</f>
        <v>0</v>
      </c>
      <c r="F334" s="8">
        <f>Table2[[#This Row],[حسابهای دریافتنی]]+Table2[[#This Row],[چکهای در جریان وصول]]+Table2[[#This Row],[چکهای نزد صندوق]]</f>
        <v>-221000</v>
      </c>
      <c r="G334" s="18">
        <f>IFERROR(INDEX('مانده سوفاله'!E:E,MATCH(Table2[[#This Row],[كد تفصيلي]],'مانده سوفاله'!A:A,0)),0)</f>
        <v>6</v>
      </c>
    </row>
    <row r="335" spans="1:7" ht="31.5" customHeight="1" x14ac:dyDescent="0.25">
      <c r="A335" s="28">
        <v>10077</v>
      </c>
      <c r="B335" s="28" t="s">
        <v>205</v>
      </c>
      <c r="C335" s="7">
        <f>IFERROR(INDEX('حسابهای دریافتنی'!H:H,MATCH(Table2[[#This Row],[كد تفصيلي]],'حسابهای دریافتنی'!A:A,0)),0)</f>
        <v>-238500</v>
      </c>
      <c r="D335" s="8">
        <f>IFERROR(INDEX('درجریان وصول'!F:F,MATCH(Table2[[#This Row],[كد تفصيلي]],'درجریان وصول'!A:A,0)),0)</f>
        <v>0</v>
      </c>
      <c r="E335" s="8">
        <f>IFERROR(INDEX('چکهای دریافتنی'!F:F,MATCH(Table2[[#This Row],[كد تفصيلي]],'چکهای دریافتنی'!A:A,0)),0)</f>
        <v>0</v>
      </c>
      <c r="F335" s="8">
        <f>Table2[[#This Row],[حسابهای دریافتنی]]+Table2[[#This Row],[چکهای در جریان وصول]]+Table2[[#This Row],[چکهای نزد صندوق]]</f>
        <v>-238500</v>
      </c>
      <c r="G335" s="18">
        <f>IFERROR(INDEX('مانده سوفاله'!E:E,MATCH(Table2[[#This Row],[كد تفصيلي]],'مانده سوفاله'!A:A,0)),0)</f>
        <v>0</v>
      </c>
    </row>
    <row r="336" spans="1:7" ht="31.5" customHeight="1" x14ac:dyDescent="0.25">
      <c r="A336" s="29">
        <v>10012</v>
      </c>
      <c r="B336" s="29" t="s">
        <v>19</v>
      </c>
      <c r="C336" s="7">
        <f>IFERROR(INDEX('حسابهای دریافتنی'!H:H,MATCH(Table2[[#This Row],[كد تفصيلي]],'حسابهای دریافتنی'!A:A,0)),0)</f>
        <v>-244000</v>
      </c>
      <c r="D336" s="8">
        <f>IFERROR(INDEX('درجریان وصول'!F:F,MATCH(Table2[[#This Row],[كد تفصيلي]],'درجریان وصول'!A:A,0)),0)</f>
        <v>0</v>
      </c>
      <c r="E336" s="8">
        <f>IFERROR(INDEX('چکهای دریافتنی'!F:F,MATCH(Table2[[#This Row],[كد تفصيلي]],'چکهای دریافتنی'!A:A,0)),0)</f>
        <v>0</v>
      </c>
      <c r="F336" s="8">
        <f>Table2[[#This Row],[حسابهای دریافتنی]]+Table2[[#This Row],[چکهای در جریان وصول]]+Table2[[#This Row],[چکهای نزد صندوق]]</f>
        <v>-244000</v>
      </c>
      <c r="G336" s="18">
        <f>IFERROR(INDEX('مانده سوفاله'!E:E,MATCH(Table2[[#This Row],[كد تفصيلي]],'مانده سوفاله'!A:A,0)),0)</f>
        <v>0</v>
      </c>
    </row>
    <row r="337" spans="1:7" ht="31.5" customHeight="1" x14ac:dyDescent="0.25">
      <c r="A337" s="29">
        <v>30088</v>
      </c>
      <c r="B337" s="29" t="s">
        <v>139</v>
      </c>
      <c r="C337" s="8">
        <f>IFERROR(INDEX('حسابهای دریافتنی'!H:H,MATCH(Table2[[#This Row],[كد تفصيلي]],'حسابهای دریافتنی'!A:A,0)),0)</f>
        <v>-252000</v>
      </c>
      <c r="D337" s="8">
        <f>IFERROR(INDEX('درجریان وصول'!F:F,MATCH(Table2[[#This Row],[كد تفصيلي]],'درجریان وصول'!A:A,0)),0)</f>
        <v>0</v>
      </c>
      <c r="E337" s="8">
        <f>IFERROR(INDEX('چکهای دریافتنی'!F:F,MATCH(Table2[[#This Row],[كد تفصيلي]],'چکهای دریافتنی'!A:A,0)),0)</f>
        <v>0</v>
      </c>
      <c r="F337" s="8">
        <f>Table2[[#This Row],[حسابهای دریافتنی]]+Table2[[#This Row],[چکهای در جریان وصول]]+Table2[[#This Row],[چکهای نزد صندوق]]</f>
        <v>-252000</v>
      </c>
      <c r="G337" s="18">
        <f>IFERROR(INDEX('مانده سوفاله'!E:E,MATCH(Table2[[#This Row],[كد تفصيلي]],'مانده سوفاله'!A:A,0)),0)</f>
        <v>0</v>
      </c>
    </row>
    <row r="338" spans="1:7" ht="31.5" customHeight="1" x14ac:dyDescent="0.25">
      <c r="A338" s="28">
        <v>10049</v>
      </c>
      <c r="B338" s="28" t="s">
        <v>153</v>
      </c>
      <c r="C338" s="19">
        <f>IFERROR(INDEX('حسابهای دریافتنی'!H:H,MATCH(Table2[[#This Row],[كد تفصيلي]],'حسابهای دریافتنی'!A:A,0)),0)</f>
        <v>-10659500</v>
      </c>
      <c r="D338" s="19">
        <f>IFERROR(INDEX('درجریان وصول'!F:F,MATCH(Table2[[#This Row],[كد تفصيلي]],'درجریان وصول'!A:A,0)),0)</f>
        <v>0</v>
      </c>
      <c r="E338" s="19">
        <f>IFERROR(INDEX('چکهای دریافتنی'!F:F,MATCH(Table2[[#This Row],[كد تفصيلي]],'چکهای دریافتنی'!A:A,0)),0)</f>
        <v>0</v>
      </c>
      <c r="F338" s="19">
        <f>Table2[[#This Row],[حسابهای دریافتنی]]+Table2[[#This Row],[چکهای در جریان وصول]]+Table2[[#This Row],[چکهای نزد صندوق]]</f>
        <v>-10659500</v>
      </c>
      <c r="G338" s="18">
        <f>IFERROR(INDEX('مانده سوفاله'!E:E,MATCH(Table2[[#This Row],[كد تفصيلي]],'مانده سوفاله'!A:A,0)),0)</f>
        <v>0</v>
      </c>
    </row>
    <row r="339" spans="1:7" ht="31.5" customHeight="1" x14ac:dyDescent="0.25">
      <c r="A339" s="28">
        <v>10045</v>
      </c>
      <c r="B339" s="28" t="s">
        <v>49</v>
      </c>
      <c r="C339" s="7">
        <f>IFERROR(INDEX('حسابهای دریافتنی'!H:H,MATCH(Table2[[#This Row],[كد تفصيلي]],'حسابهای دریافتنی'!A:A,0)),0)</f>
        <v>-8558500</v>
      </c>
      <c r="D339" s="8">
        <f>IFERROR(INDEX('درجریان وصول'!F:F,MATCH(Table2[[#This Row],[كد تفصيلي]],'درجریان وصول'!A:A,0)),0)</f>
        <v>0</v>
      </c>
      <c r="E339" s="8">
        <f>IFERROR(INDEX('چکهای دریافتنی'!F:F,MATCH(Table2[[#This Row],[كد تفصيلي]],'چکهای دریافتنی'!A:A,0)),0)</f>
        <v>0</v>
      </c>
      <c r="F339" s="8">
        <f>Table2[[#This Row],[حسابهای دریافتنی]]+Table2[[#This Row],[چکهای در جریان وصول]]+Table2[[#This Row],[چکهای نزد صندوق]]</f>
        <v>-8558500</v>
      </c>
      <c r="G339" s="18">
        <f>IFERROR(INDEX('مانده سوفاله'!E:E,MATCH(Table2[[#This Row],[كد تفصيلي]],'مانده سوفاله'!A:A,0)),0)</f>
        <v>0</v>
      </c>
    </row>
    <row r="340" spans="1:7" ht="31.5" customHeight="1" x14ac:dyDescent="0.25">
      <c r="A340" s="28">
        <v>30051</v>
      </c>
      <c r="B340" s="28" t="s">
        <v>96</v>
      </c>
      <c r="C340" s="8">
        <f>IFERROR(INDEX('حسابهای دریافتنی'!H:H,MATCH(Table2[[#This Row],[كد تفصيلي]],'حسابهای دریافتنی'!A:A,0)),0)</f>
        <v>-384000</v>
      </c>
      <c r="D340" s="8">
        <f>IFERROR(INDEX('درجریان وصول'!F:F,MATCH(Table2[[#This Row],[كد تفصيلي]],'درجریان وصول'!A:A,0)),0)</f>
        <v>0</v>
      </c>
      <c r="E340" s="8">
        <f>IFERROR(INDEX('چکهای دریافتنی'!F:F,MATCH(Table2[[#This Row],[كد تفصيلي]],'چکهای دریافتنی'!A:A,0)),0)</f>
        <v>0</v>
      </c>
      <c r="F340" s="8">
        <f>Table2[[#This Row],[حسابهای دریافتنی]]+Table2[[#This Row],[چکهای در جریان وصول]]+Table2[[#This Row],[چکهای نزد صندوق]]</f>
        <v>-384000</v>
      </c>
      <c r="G340" s="18">
        <f>IFERROR(INDEX('مانده سوفاله'!E:E,MATCH(Table2[[#This Row],[كد تفصيلي]],'مانده سوفاله'!A:A,0)),0)</f>
        <v>0</v>
      </c>
    </row>
    <row r="341" spans="1:7" ht="31.5" customHeight="1" x14ac:dyDescent="0.25">
      <c r="A341" s="29">
        <v>30094</v>
      </c>
      <c r="B341" s="29" t="s">
        <v>149</v>
      </c>
      <c r="C341" s="8">
        <f>IFERROR(INDEX('حسابهای دریافتنی'!H:H,MATCH(Table2[[#This Row],[كد تفصيلي]],'حسابهای دریافتنی'!A:A,0)),0)</f>
        <v>-420000</v>
      </c>
      <c r="D341" s="8">
        <f>IFERROR(INDEX('درجریان وصول'!F:F,MATCH(Table2[[#This Row],[كد تفصيلي]],'درجریان وصول'!A:A,0)),0)</f>
        <v>0</v>
      </c>
      <c r="E341" s="8">
        <f>IFERROR(INDEX('چکهای دریافتنی'!F:F,MATCH(Table2[[#This Row],[كد تفصيلي]],'چکهای دریافتنی'!A:A,0)),0)</f>
        <v>0</v>
      </c>
      <c r="F341" s="8">
        <f>Table2[[#This Row],[حسابهای دریافتنی]]+Table2[[#This Row],[چکهای در جریان وصول]]+Table2[[#This Row],[چکهای نزد صندوق]]</f>
        <v>-420000</v>
      </c>
      <c r="G341" s="18">
        <f>IFERROR(INDEX('مانده سوفاله'!E:E,MATCH(Table2[[#This Row],[كد تفصيلي]],'مانده سوفاله'!A:A,0)),0)</f>
        <v>0</v>
      </c>
    </row>
    <row r="342" spans="1:7" ht="31.5" customHeight="1" x14ac:dyDescent="0.25">
      <c r="A342" s="29">
        <v>30044</v>
      </c>
      <c r="B342" s="29" t="s">
        <v>90</v>
      </c>
      <c r="C342" s="8">
        <f>IFERROR(INDEX('حسابهای دریافتنی'!H:H,MATCH(Table2[[#This Row],[كد تفصيلي]],'حسابهای دریافتنی'!A:A,0)),0)</f>
        <v>-492500</v>
      </c>
      <c r="D342" s="8">
        <f>IFERROR(INDEX('درجریان وصول'!F:F,MATCH(Table2[[#This Row],[كد تفصيلي]],'درجریان وصول'!A:A,0)),0)</f>
        <v>0</v>
      </c>
      <c r="E342" s="8">
        <f>IFERROR(INDEX('چکهای دریافتنی'!F:F,MATCH(Table2[[#This Row],[كد تفصيلي]],'چکهای دریافتنی'!A:A,0)),0)</f>
        <v>0</v>
      </c>
      <c r="F342" s="8">
        <f>Table2[[#This Row],[حسابهای دریافتنی]]+Table2[[#This Row],[چکهای در جریان وصول]]+Table2[[#This Row],[چکهای نزد صندوق]]</f>
        <v>-492500</v>
      </c>
      <c r="G342" s="18">
        <f>IFERROR(INDEX('مانده سوفاله'!E:E,MATCH(Table2[[#This Row],[كد تفصيلي]],'مانده سوفاله'!A:A,0)),0)</f>
        <v>2</v>
      </c>
    </row>
    <row r="343" spans="1:7" ht="31.5" customHeight="1" x14ac:dyDescent="0.25">
      <c r="A343" s="29">
        <v>30052</v>
      </c>
      <c r="B343" s="29" t="s">
        <v>146</v>
      </c>
      <c r="C343" s="8">
        <f>IFERROR(INDEX('حسابهای دریافتنی'!H:H,MATCH(Table2[[#This Row],[كد تفصيلي]],'حسابهای دریافتنی'!A:A,0)),0)</f>
        <v>-539000</v>
      </c>
      <c r="D343" s="8">
        <f>IFERROR(INDEX('درجریان وصول'!F:F,MATCH(Table2[[#This Row],[كد تفصيلي]],'درجریان وصول'!A:A,0)),0)</f>
        <v>0</v>
      </c>
      <c r="E343" s="8">
        <f>IFERROR(INDEX('چکهای دریافتنی'!F:F,MATCH(Table2[[#This Row],[كد تفصيلي]],'چکهای دریافتنی'!A:A,0)),0)</f>
        <v>0</v>
      </c>
      <c r="F343" s="8">
        <f>Table2[[#This Row],[حسابهای دریافتنی]]+Table2[[#This Row],[چکهای در جریان وصول]]+Table2[[#This Row],[چکهای نزد صندوق]]</f>
        <v>-539000</v>
      </c>
      <c r="G343" s="18">
        <f>IFERROR(INDEX('مانده سوفاله'!E:E,MATCH(Table2[[#This Row],[كد تفصيلي]],'مانده سوفاله'!A:A,0)),0)</f>
        <v>0</v>
      </c>
    </row>
    <row r="344" spans="1:7" ht="31.5" customHeight="1" x14ac:dyDescent="0.25">
      <c r="A344" s="28">
        <v>10061</v>
      </c>
      <c r="B344" s="28" t="s">
        <v>189</v>
      </c>
      <c r="C344" s="7">
        <f>IFERROR(INDEX('حسابهای دریافتنی'!H:H,MATCH(Table2[[#This Row],[كد تفصيلي]],'حسابهای دریافتنی'!A:A,0)),0)</f>
        <v>-565500</v>
      </c>
      <c r="D344" s="8">
        <f>IFERROR(INDEX('درجریان وصول'!F:F,MATCH(Table2[[#This Row],[كد تفصيلي]],'درجریان وصول'!A:A,0)),0)</f>
        <v>0</v>
      </c>
      <c r="E344" s="8">
        <f>IFERROR(INDEX('چکهای دریافتنی'!F:F,MATCH(Table2[[#This Row],[كد تفصيلي]],'چکهای دریافتنی'!A:A,0)),0)</f>
        <v>0</v>
      </c>
      <c r="F344" s="8">
        <f>Table2[[#This Row],[حسابهای دریافتنی]]+Table2[[#This Row],[چکهای در جریان وصول]]+Table2[[#This Row],[چکهای نزد صندوق]]</f>
        <v>-565500</v>
      </c>
      <c r="G344" s="18">
        <f>IFERROR(INDEX('مانده سوفاله'!E:E,MATCH(Table2[[#This Row],[كد تفصيلي]],'مانده سوفاله'!A:A,0)),0)</f>
        <v>0</v>
      </c>
    </row>
    <row r="345" spans="1:7" ht="31.5" customHeight="1" x14ac:dyDescent="0.25">
      <c r="A345" s="29">
        <v>10118</v>
      </c>
      <c r="B345" s="29" t="s">
        <v>319</v>
      </c>
      <c r="C345" s="7">
        <f>IFERROR(INDEX('حسابهای دریافتنی'!H:H,MATCH(Table2[[#This Row],[كد تفصيلي]],'حسابهای دریافتنی'!A:A,0)),0)</f>
        <v>-587500</v>
      </c>
      <c r="D345" s="8">
        <f>IFERROR(INDEX('درجریان وصول'!F:F,MATCH(Table2[[#This Row],[كد تفصيلي]],'درجریان وصول'!A:A,0)),0)</f>
        <v>0</v>
      </c>
      <c r="E345" s="8">
        <f>IFERROR(INDEX('چکهای دریافتنی'!F:F,MATCH(Table2[[#This Row],[كد تفصيلي]],'چکهای دریافتنی'!A:A,0)),0)</f>
        <v>0</v>
      </c>
      <c r="F345" s="8">
        <f>Table2[[#This Row],[حسابهای دریافتنی]]+Table2[[#This Row],[چکهای در جریان وصول]]+Table2[[#This Row],[چکهای نزد صندوق]]</f>
        <v>-587500</v>
      </c>
      <c r="G345" s="18">
        <f>IFERROR(INDEX('مانده سوفاله'!E:E,MATCH(Table2[[#This Row],[كد تفصيلي]],'مانده سوفاله'!A:A,0)),0)</f>
        <v>0</v>
      </c>
    </row>
    <row r="346" spans="1:7" ht="31.5" customHeight="1" x14ac:dyDescent="0.25">
      <c r="A346" s="29">
        <v>30112</v>
      </c>
      <c r="B346" s="29" t="s">
        <v>196</v>
      </c>
      <c r="C346" s="8">
        <f>IFERROR(INDEX('حسابهای دریافتنی'!H:H,MATCH(Table2[[#This Row],[كد تفصيلي]],'حسابهای دریافتنی'!A:A,0)),0)</f>
        <v>-720500</v>
      </c>
      <c r="D346" s="8">
        <f>IFERROR(INDEX('درجریان وصول'!F:F,MATCH(Table2[[#This Row],[كد تفصيلي]],'درجریان وصول'!A:A,0)),0)</f>
        <v>0</v>
      </c>
      <c r="E346" s="8">
        <f>IFERROR(INDEX('چکهای دریافتنی'!F:F,MATCH(Table2[[#This Row],[كد تفصيلي]],'چکهای دریافتنی'!A:A,0)),0)</f>
        <v>0</v>
      </c>
      <c r="F346" s="8">
        <f>Table2[[#This Row],[حسابهای دریافتنی]]+Table2[[#This Row],[چکهای در جریان وصول]]+Table2[[#This Row],[چکهای نزد صندوق]]</f>
        <v>-720500</v>
      </c>
      <c r="G346" s="18">
        <f>IFERROR(INDEX('مانده سوفاله'!E:E,MATCH(Table2[[#This Row],[كد تفصيلي]],'مانده سوفاله'!A:A,0)),0)</f>
        <v>36</v>
      </c>
    </row>
    <row r="347" spans="1:7" ht="31.5" customHeight="1" x14ac:dyDescent="0.25">
      <c r="A347" s="28">
        <v>10013</v>
      </c>
      <c r="B347" s="28" t="s">
        <v>20</v>
      </c>
      <c r="C347" s="7">
        <f>IFERROR(INDEX('حسابهای دریافتنی'!H:H,MATCH(Table2[[#This Row],[كد تفصيلي]],'حسابهای دریافتنی'!A:A,0)),0)</f>
        <v>-915000</v>
      </c>
      <c r="D347" s="8">
        <f>IFERROR(INDEX('درجریان وصول'!F:F,MATCH(Table2[[#This Row],[كد تفصيلي]],'درجریان وصول'!A:A,0)),0)</f>
        <v>0</v>
      </c>
      <c r="E347" s="8">
        <f>IFERROR(INDEX('چکهای دریافتنی'!F:F,MATCH(Table2[[#This Row],[كد تفصيلي]],'چکهای دریافتنی'!A:A,0)),0)</f>
        <v>0</v>
      </c>
      <c r="F347" s="8">
        <f>Table2[[#This Row],[حسابهای دریافتنی]]+Table2[[#This Row],[چکهای در جریان وصول]]+Table2[[#This Row],[چکهای نزد صندوق]]</f>
        <v>-915000</v>
      </c>
      <c r="G347" s="18">
        <f>IFERROR(INDEX('مانده سوفاله'!E:E,MATCH(Table2[[#This Row],[كد تفصيلي]],'مانده سوفاله'!A:A,0)),0)</f>
        <v>0</v>
      </c>
    </row>
    <row r="348" spans="1:7" ht="31.5" customHeight="1" x14ac:dyDescent="0.25">
      <c r="A348" s="29">
        <v>10086</v>
      </c>
      <c r="B348" s="29" t="s">
        <v>214</v>
      </c>
      <c r="C348" s="7">
        <f>IFERROR(INDEX('حسابهای دریافتنی'!H:H,MATCH(Table2[[#This Row],[كد تفصيلي]],'حسابهای دریافتنی'!A:A,0)),0)</f>
        <v>-1030000</v>
      </c>
      <c r="D348" s="8">
        <f>IFERROR(INDEX('درجریان وصول'!F:F,MATCH(Table2[[#This Row],[كد تفصيلي]],'درجریان وصول'!A:A,0)),0)</f>
        <v>0</v>
      </c>
      <c r="E348" s="8">
        <f>IFERROR(INDEX('چکهای دریافتنی'!F:F,MATCH(Table2[[#This Row],[كد تفصيلي]],'چکهای دریافتنی'!A:A,0)),0)</f>
        <v>0</v>
      </c>
      <c r="F348" s="8">
        <f>Table2[[#This Row],[حسابهای دریافتنی]]+Table2[[#This Row],[چکهای در جریان وصول]]+Table2[[#This Row],[چکهای نزد صندوق]]</f>
        <v>-1030000</v>
      </c>
      <c r="G348" s="18">
        <f>IFERROR(INDEX('مانده سوفاله'!E:E,MATCH(Table2[[#This Row],[كد تفصيلي]],'مانده سوفاله'!A:A,0)),0)</f>
        <v>0</v>
      </c>
    </row>
    <row r="349" spans="1:7" ht="31.5" customHeight="1" x14ac:dyDescent="0.25">
      <c r="A349" s="28">
        <v>10131</v>
      </c>
      <c r="B349" s="28" t="s">
        <v>352</v>
      </c>
      <c r="C349" s="7">
        <f>IFERROR(INDEX('حسابهای دریافتنی'!H:H,MATCH(Table2[[#This Row],[كد تفصيلي]],'حسابهای دریافتنی'!A:A,0)),0)</f>
        <v>-1104000</v>
      </c>
      <c r="D349" s="8">
        <f>IFERROR(INDEX('درجریان وصول'!F:F,MATCH(Table2[[#This Row],[كد تفصيلي]],'درجریان وصول'!A:A,0)),0)</f>
        <v>0</v>
      </c>
      <c r="E349" s="8">
        <f>IFERROR(INDEX('چکهای دریافتنی'!F:F,MATCH(Table2[[#This Row],[كد تفصيلي]],'چکهای دریافتنی'!A:A,0)),0)</f>
        <v>0</v>
      </c>
      <c r="F349" s="8">
        <f>Table2[[#This Row],[حسابهای دریافتنی]]+Table2[[#This Row],[چکهای در جریان وصول]]+Table2[[#This Row],[چکهای نزد صندوق]]</f>
        <v>-1104000</v>
      </c>
      <c r="G349" s="18">
        <f>IFERROR(INDEX('مانده سوفاله'!E:E,MATCH(Table2[[#This Row],[كد تفصيلي]],'مانده سوفاله'!A:A,0)),0)</f>
        <v>2</v>
      </c>
    </row>
    <row r="350" spans="1:7" ht="31.5" customHeight="1" x14ac:dyDescent="0.25">
      <c r="A350" s="29">
        <v>10042</v>
      </c>
      <c r="B350" s="29" t="s">
        <v>46</v>
      </c>
      <c r="C350" s="7">
        <f>IFERROR(INDEX('حسابهای دریافتنی'!H:H,MATCH(Table2[[#This Row],[كد تفصيلي]],'حسابهای دریافتنی'!A:A,0)),0)</f>
        <v>-1120000</v>
      </c>
      <c r="D350" s="8">
        <f>IFERROR(INDEX('درجریان وصول'!F:F,MATCH(Table2[[#This Row],[كد تفصيلي]],'درجریان وصول'!A:A,0)),0)</f>
        <v>0</v>
      </c>
      <c r="E350" s="8">
        <f>IFERROR(INDEX('چکهای دریافتنی'!F:F,MATCH(Table2[[#This Row],[كد تفصيلي]],'چکهای دریافتنی'!A:A,0)),0)</f>
        <v>0</v>
      </c>
      <c r="F350" s="8">
        <f>Table2[[#This Row],[حسابهای دریافتنی]]+Table2[[#This Row],[چکهای در جریان وصول]]+Table2[[#This Row],[چکهای نزد صندوق]]</f>
        <v>-1120000</v>
      </c>
      <c r="G350" s="18">
        <f>IFERROR(INDEX('مانده سوفاله'!E:E,MATCH(Table2[[#This Row],[كد تفصيلي]],'مانده سوفاله'!A:A,0)),0)</f>
        <v>2</v>
      </c>
    </row>
    <row r="351" spans="1:7" ht="31.5" customHeight="1" x14ac:dyDescent="0.25">
      <c r="A351" s="29">
        <v>30032</v>
      </c>
      <c r="B351" s="29" t="s">
        <v>78</v>
      </c>
      <c r="C351" s="8">
        <f>IFERROR(INDEX('حسابهای دریافتنی'!H:H,MATCH(Table2[[#This Row],[كد تفصيلي]],'حسابهای دریافتنی'!A:A,0)),0)</f>
        <v>-1347000</v>
      </c>
      <c r="D351" s="8">
        <f>IFERROR(INDEX('درجریان وصول'!F:F,MATCH(Table2[[#This Row],[كد تفصيلي]],'درجریان وصول'!A:A,0)),0)</f>
        <v>0</v>
      </c>
      <c r="E351" s="8">
        <f>IFERROR(INDEX('چکهای دریافتنی'!F:F,MATCH(Table2[[#This Row],[كد تفصيلي]],'چکهای دریافتنی'!A:A,0)),0)</f>
        <v>0</v>
      </c>
      <c r="F351" s="8">
        <f>Table2[[#This Row],[حسابهای دریافتنی]]+Table2[[#This Row],[چکهای در جریان وصول]]+Table2[[#This Row],[چکهای نزد صندوق]]</f>
        <v>-1347000</v>
      </c>
      <c r="G351" s="18">
        <f>IFERROR(INDEX('مانده سوفاله'!E:E,MATCH(Table2[[#This Row],[كد تفصيلي]],'مانده سوفاله'!A:A,0)),0)</f>
        <v>0</v>
      </c>
    </row>
    <row r="352" spans="1:7" ht="31.5" customHeight="1" x14ac:dyDescent="0.25">
      <c r="A352" s="28">
        <v>30171</v>
      </c>
      <c r="B352" s="28" t="s">
        <v>309</v>
      </c>
      <c r="C352" s="8">
        <f>IFERROR(INDEX('حسابهای دریافتنی'!H:H,MATCH(Table2[[#This Row],[كد تفصيلي]],'حسابهای دریافتنی'!A:A,0)),0)</f>
        <v>-1500000</v>
      </c>
      <c r="D352" s="8">
        <f>IFERROR(INDEX('درجریان وصول'!F:F,MATCH(Table2[[#This Row],[كد تفصيلي]],'درجریان وصول'!A:A,0)),0)</f>
        <v>0</v>
      </c>
      <c r="E352" s="8">
        <f>IFERROR(INDEX('چکهای دریافتنی'!F:F,MATCH(Table2[[#This Row],[كد تفصيلي]],'چکهای دریافتنی'!A:A,0)),0)</f>
        <v>0</v>
      </c>
      <c r="F352" s="8">
        <f>Table2[[#This Row],[حسابهای دریافتنی]]+Table2[[#This Row],[چکهای در جریان وصول]]+Table2[[#This Row],[چکهای نزد صندوق]]</f>
        <v>-1500000</v>
      </c>
      <c r="G352" s="18">
        <f>IFERROR(INDEX('مانده سوفاله'!E:E,MATCH(Table2[[#This Row],[كد تفصيلي]],'مانده سوفاله'!A:A,0)),0)</f>
        <v>0</v>
      </c>
    </row>
    <row r="353" spans="1:7" ht="31.5" customHeight="1" x14ac:dyDescent="0.25">
      <c r="A353" s="28">
        <v>10103</v>
      </c>
      <c r="B353" s="28" t="s">
        <v>272</v>
      </c>
      <c r="C353" s="7">
        <f>IFERROR(INDEX('حسابهای دریافتنی'!H:H,MATCH(Table2[[#This Row],[كد تفصيلي]],'حسابهای دریافتنی'!A:A,0)),0)</f>
        <v>-1580000</v>
      </c>
      <c r="D353" s="8">
        <f>IFERROR(INDEX('درجریان وصول'!F:F,MATCH(Table2[[#This Row],[كد تفصيلي]],'درجریان وصول'!A:A,0)),0)</f>
        <v>0</v>
      </c>
      <c r="E353" s="8">
        <f>IFERROR(INDEX('چکهای دریافتنی'!F:F,MATCH(Table2[[#This Row],[كد تفصيلي]],'چکهای دریافتنی'!A:A,0)),0)</f>
        <v>0</v>
      </c>
      <c r="F353" s="8">
        <f>Table2[[#This Row],[حسابهای دریافتنی]]+Table2[[#This Row],[چکهای در جریان وصول]]+Table2[[#This Row],[چکهای نزد صندوق]]</f>
        <v>-1580000</v>
      </c>
      <c r="G353" s="18">
        <f>IFERROR(INDEX('مانده سوفاله'!E:E,MATCH(Table2[[#This Row],[كد تفصيلي]],'مانده سوفاله'!A:A,0)),0)</f>
        <v>0</v>
      </c>
    </row>
    <row r="354" spans="1:7" ht="31.5" customHeight="1" x14ac:dyDescent="0.25">
      <c r="A354" s="28">
        <v>10125</v>
      </c>
      <c r="B354" s="28" t="s">
        <v>329</v>
      </c>
      <c r="C354" s="7">
        <f>IFERROR(INDEX('حسابهای دریافتنی'!H:H,MATCH(Table2[[#This Row],[كد تفصيلي]],'حسابهای دریافتنی'!A:A,0)),0)</f>
        <v>-1650000</v>
      </c>
      <c r="D354" s="10">
        <f>IFERROR(INDEX('درجریان وصول'!F:F,MATCH(Table2[[#This Row],[كد تفصيلي]],'درجریان وصول'!A:A,0)),0)</f>
        <v>0</v>
      </c>
      <c r="E354" s="8">
        <f>IFERROR(INDEX('چکهای دریافتنی'!F:F,MATCH(Table2[[#This Row],[كد تفصيلي]],'چکهای دریافتنی'!A:A,0)),0)</f>
        <v>0</v>
      </c>
      <c r="F354" s="8">
        <f>Table2[[#This Row],[حسابهای دریافتنی]]+Table2[[#This Row],[چکهای در جریان وصول]]+Table2[[#This Row],[چکهای نزد صندوق]]</f>
        <v>-1650000</v>
      </c>
      <c r="G354" s="18">
        <f>IFERROR(INDEX('مانده سوفاله'!E:E,MATCH(Table2[[#This Row],[كد تفصيلي]],'مانده سوفاله'!A:A,0)),0)</f>
        <v>0</v>
      </c>
    </row>
    <row r="355" spans="1:7" ht="31.5" customHeight="1" x14ac:dyDescent="0.25">
      <c r="A355" s="29">
        <v>10140</v>
      </c>
      <c r="B355" s="29" t="s">
        <v>370</v>
      </c>
      <c r="C355" s="7">
        <f>IFERROR(INDEX('حسابهای دریافتنی'!H:H,MATCH(Table2[[#This Row],[كد تفصيلي]],'حسابهای دریافتنی'!A:A,0)),0)</f>
        <v>-1680000</v>
      </c>
      <c r="D355" s="8">
        <f>IFERROR(INDEX('درجریان وصول'!F:F,MATCH(Table2[[#This Row],[كد تفصيلي]],'درجریان وصول'!A:A,0)),0)</f>
        <v>0</v>
      </c>
      <c r="E355" s="8">
        <f>IFERROR(INDEX('چکهای دریافتنی'!F:F,MATCH(Table2[[#This Row],[كد تفصيلي]],'چکهای دریافتنی'!A:A,0)),0)</f>
        <v>0</v>
      </c>
      <c r="F355" s="8">
        <f>Table2[[#This Row],[حسابهای دریافتنی]]+Table2[[#This Row],[چکهای در جریان وصول]]+Table2[[#This Row],[چکهای نزد صندوق]]</f>
        <v>-1680000</v>
      </c>
      <c r="G355" s="18">
        <f>IFERROR(INDEX('مانده سوفاله'!E:E,MATCH(Table2[[#This Row],[كد تفصيلي]],'مانده سوفاله'!A:A,0)),0)</f>
        <v>0</v>
      </c>
    </row>
    <row r="356" spans="1:7" ht="31.5" customHeight="1" x14ac:dyDescent="0.25">
      <c r="A356" s="29">
        <v>10104</v>
      </c>
      <c r="B356" s="29" t="s">
        <v>282</v>
      </c>
      <c r="C356" s="7">
        <f>IFERROR(INDEX('حسابهای دریافتنی'!H:H,MATCH(Table2[[#This Row],[كد تفصيلي]],'حسابهای دریافتنی'!A:A,0)),0)</f>
        <v>0</v>
      </c>
      <c r="D356" s="8">
        <f>IFERROR(INDEX('درجریان وصول'!F:F,MATCH(Table2[[#This Row],[كد تفصيلي]],'درجریان وصول'!A:A,0)),0)</f>
        <v>0</v>
      </c>
      <c r="E356" s="8">
        <f>IFERROR(INDEX('چکهای دریافتنی'!F:F,MATCH(Table2[[#This Row],[كد تفصيلي]],'چکهای دریافتنی'!A:A,0)),0)</f>
        <v>0</v>
      </c>
      <c r="F356" s="8">
        <f>Table2[[#This Row],[حسابهای دریافتنی]]+Table2[[#This Row],[چکهای در جریان وصول]]+Table2[[#This Row],[چکهای نزد صندوق]]</f>
        <v>0</v>
      </c>
      <c r="G356" s="18">
        <f>IFERROR(INDEX('مانده سوفاله'!E:E,MATCH(Table2[[#This Row],[كد تفصيلي]],'مانده سوفاله'!A:A,0)),0)</f>
        <v>0</v>
      </c>
    </row>
    <row r="357" spans="1:7" ht="31.5" customHeight="1" x14ac:dyDescent="0.25">
      <c r="A357" s="29">
        <v>10110</v>
      </c>
      <c r="B357" s="29" t="s">
        <v>354</v>
      </c>
      <c r="C357" s="19">
        <f>IFERROR(INDEX('حسابهای دریافتنی'!H:H,MATCH(Table2[[#This Row],[كد تفصيلي]],'حسابهای دریافتنی'!A:A,0)),0)</f>
        <v>-1817500</v>
      </c>
      <c r="D357" s="19">
        <f>IFERROR(INDEX('درجریان وصول'!F:F,MATCH(Table2[[#This Row],[كد تفصيلي]],'درجریان وصول'!A:A,0)),0)</f>
        <v>0</v>
      </c>
      <c r="E357" s="19">
        <f>IFERROR(INDEX('چکهای دریافتنی'!F:F,MATCH(Table2[[#This Row],[كد تفصيلي]],'چکهای دریافتنی'!A:A,0)),0)</f>
        <v>0</v>
      </c>
      <c r="F357" s="19">
        <f>Table2[[#This Row],[حسابهای دریافتنی]]+Table2[[#This Row],[چکهای در جریان وصول]]+Table2[[#This Row],[چکهای نزد صندوق]]</f>
        <v>-1817500</v>
      </c>
      <c r="G357" s="18">
        <f>IFERROR(INDEX('مانده سوفاله'!E:E,MATCH(Table2[[#This Row],[كد تفصيلي]],'مانده سوفاله'!A:A,0)),0)</f>
        <v>7</v>
      </c>
    </row>
    <row r="358" spans="1:7" ht="31.5" customHeight="1" x14ac:dyDescent="0.25">
      <c r="A358" s="28">
        <v>30103</v>
      </c>
      <c r="B358" s="28" t="s">
        <v>233</v>
      </c>
      <c r="C358" s="8">
        <f>IFERROR(INDEX('حسابهای دریافتنی'!H:H,MATCH(Table2[[#This Row],[كد تفصيلي]],'حسابهای دریافتنی'!A:A,0)),0)</f>
        <v>-1820000</v>
      </c>
      <c r="D358" s="8">
        <f>IFERROR(INDEX('درجریان وصول'!F:F,MATCH(Table2[[#This Row],[كد تفصيلي]],'درجریان وصول'!A:A,0)),0)</f>
        <v>0</v>
      </c>
      <c r="E358" s="8">
        <f>IFERROR(INDEX('چکهای دریافتنی'!F:F,MATCH(Table2[[#This Row],[كد تفصيلي]],'چکهای دریافتنی'!A:A,0)),0)</f>
        <v>0</v>
      </c>
      <c r="F358" s="8">
        <f>Table2[[#This Row],[حسابهای دریافتنی]]+Table2[[#This Row],[چکهای در جریان وصول]]+Table2[[#This Row],[چکهای نزد صندوق]]</f>
        <v>-1820000</v>
      </c>
      <c r="G358" s="18">
        <f>IFERROR(INDEX('مانده سوفاله'!E:E,MATCH(Table2[[#This Row],[كد تفصيلي]],'مانده سوفاله'!A:A,0)),0)</f>
        <v>0</v>
      </c>
    </row>
    <row r="359" spans="1:7" ht="31.5" customHeight="1" x14ac:dyDescent="0.25">
      <c r="A359" s="29">
        <v>10018</v>
      </c>
      <c r="B359" s="29" t="s">
        <v>25</v>
      </c>
      <c r="C359" s="7">
        <f>IFERROR(INDEX('حسابهای دریافتنی'!H:H,MATCH(Table2[[#This Row],[كد تفصيلي]],'حسابهای دریافتنی'!A:A,0)),0)</f>
        <v>-1948000</v>
      </c>
      <c r="D359" s="8">
        <f>IFERROR(INDEX('درجریان وصول'!F:F,MATCH(Table2[[#This Row],[كد تفصيلي]],'درجریان وصول'!A:A,0)),0)</f>
        <v>0</v>
      </c>
      <c r="E359" s="8">
        <f>IFERROR(INDEX('چکهای دریافتنی'!F:F,MATCH(Table2[[#This Row],[كد تفصيلي]],'چکهای دریافتنی'!A:A,0)),0)</f>
        <v>0</v>
      </c>
      <c r="F359" s="8">
        <f>Table2[[#This Row],[حسابهای دریافتنی]]+Table2[[#This Row],[چکهای در جریان وصول]]+Table2[[#This Row],[چکهای نزد صندوق]]</f>
        <v>-1948000</v>
      </c>
      <c r="G359" s="18">
        <f>IFERROR(INDEX('مانده سوفاله'!E:E,MATCH(Table2[[#This Row],[كد تفصيلي]],'مانده سوفاله'!A:A,0)),0)</f>
        <v>0</v>
      </c>
    </row>
    <row r="360" spans="1:7" ht="31.5" customHeight="1" x14ac:dyDescent="0.25">
      <c r="A360" s="28">
        <v>30155</v>
      </c>
      <c r="B360" s="28" t="s">
        <v>278</v>
      </c>
      <c r="C360" s="8">
        <f>IFERROR(INDEX('حسابهای دریافتنی'!H:H,MATCH(Table2[[#This Row],[كد تفصيلي]],'حسابهای دریافتنی'!A:A,0)),0)</f>
        <v>3608959197</v>
      </c>
      <c r="D360" s="8">
        <f>IFERROR(INDEX('درجریان وصول'!F:F,MATCH(Table2[[#This Row],[كد تفصيلي]],'درجریان وصول'!A:A,0)),0)</f>
        <v>0</v>
      </c>
      <c r="E360" s="8">
        <f>IFERROR(INDEX('چکهای دریافتنی'!F:F,MATCH(Table2[[#This Row],[كد تفصيلي]],'چکهای دریافتنی'!A:A,0)),0)</f>
        <v>0</v>
      </c>
      <c r="F360" s="8">
        <f>Table2[[#This Row],[حسابهای دریافتنی]]+Table2[[#This Row],[چکهای در جریان وصول]]+Table2[[#This Row],[چکهای نزد صندوق]]</f>
        <v>3608959197</v>
      </c>
      <c r="G360" s="18">
        <f>IFERROR(INDEX('مانده سوفاله'!E:E,MATCH(Table2[[#This Row],[كد تفصيلي]],'مانده سوفاله'!A:A,0)),0)</f>
        <v>-52</v>
      </c>
    </row>
    <row r="361" spans="1:7" ht="31.5" customHeight="1" x14ac:dyDescent="0.25">
      <c r="A361" s="29">
        <v>30128</v>
      </c>
      <c r="B361" s="29" t="s">
        <v>207</v>
      </c>
      <c r="C361" s="8">
        <f>IFERROR(INDEX('حسابهای دریافتنی'!H:H,MATCH(Table2[[#This Row],[كد تفصيلي]],'حسابهای دریافتنی'!A:A,0)),0)</f>
        <v>-2451320</v>
      </c>
      <c r="D361" s="8">
        <f>IFERROR(INDEX('درجریان وصول'!F:F,MATCH(Table2[[#This Row],[كد تفصيلي]],'درجریان وصول'!A:A,0)),0)</f>
        <v>0</v>
      </c>
      <c r="E361" s="8">
        <f>IFERROR(INDEX('چکهای دریافتنی'!F:F,MATCH(Table2[[#This Row],[كد تفصيلي]],'چکهای دریافتنی'!A:A,0)),0)</f>
        <v>0</v>
      </c>
      <c r="F361" s="8">
        <f>Table2[[#This Row],[حسابهای دریافتنی]]+Table2[[#This Row],[چکهای در جریان وصول]]+Table2[[#This Row],[چکهای نزد صندوق]]</f>
        <v>-2451320</v>
      </c>
      <c r="G361" s="18">
        <f>IFERROR(INDEX('مانده سوفاله'!E:E,MATCH(Table2[[#This Row],[كد تفصيلي]],'مانده سوفاله'!A:A,0)),0)</f>
        <v>0</v>
      </c>
    </row>
    <row r="362" spans="1:7" ht="31.5" customHeight="1" x14ac:dyDescent="0.25">
      <c r="A362" s="28">
        <v>30013</v>
      </c>
      <c r="B362" s="28" t="s">
        <v>61</v>
      </c>
      <c r="C362" s="7">
        <f>IFERROR(INDEX('حسابهای دریافتنی'!H:H,MATCH(Table2[[#This Row],[كد تفصيلي]],'حسابهای دریافتنی'!A:A,0)),0)</f>
        <v>145972582</v>
      </c>
      <c r="D362" s="8">
        <f>IFERROR(INDEX('درجریان وصول'!F:F,MATCH(Table2[[#This Row],[كد تفصيلي]],'درجریان وصول'!A:A,0)),0)</f>
        <v>0</v>
      </c>
      <c r="E362" s="8">
        <f>IFERROR(INDEX('چکهای دریافتنی'!F:F,MATCH(Table2[[#This Row],[كد تفصيلي]],'چکهای دریافتنی'!A:A,0)),0)</f>
        <v>0</v>
      </c>
      <c r="F362" s="8">
        <f>Table2[[#This Row],[حسابهای دریافتنی]]+Table2[[#This Row],[چکهای در جریان وصول]]+Table2[[#This Row],[چکهای نزد صندوق]]</f>
        <v>145972582</v>
      </c>
      <c r="G362" s="18">
        <f>IFERROR(INDEX('مانده سوفاله'!E:E,MATCH(Table2[[#This Row],[كد تفصيلي]],'مانده سوفاله'!A:A,0)),0)</f>
        <v>69</v>
      </c>
    </row>
    <row r="363" spans="1:7" ht="31.5" customHeight="1" x14ac:dyDescent="0.25">
      <c r="A363" s="28">
        <v>30015</v>
      </c>
      <c r="B363" s="28" t="s">
        <v>63</v>
      </c>
      <c r="C363" s="7">
        <f>IFERROR(INDEX('حسابهای دریافتنی'!H:H,MATCH(Table2[[#This Row],[كد تفصيلي]],'حسابهای دریافتنی'!A:A,0)),0)</f>
        <v>-3105895</v>
      </c>
      <c r="D363" s="8">
        <f>IFERROR(INDEX('درجریان وصول'!F:F,MATCH(Table2[[#This Row],[كد تفصيلي]],'درجریان وصول'!A:A,0)),0)</f>
        <v>0</v>
      </c>
      <c r="E363" s="8">
        <f>IFERROR(INDEX('چکهای دریافتنی'!F:F,MATCH(Table2[[#This Row],[كد تفصيلي]],'چکهای دریافتنی'!A:A,0)),0)</f>
        <v>0</v>
      </c>
      <c r="F363" s="8">
        <f>Table2[[#This Row],[حسابهای دریافتنی]]+Table2[[#This Row],[چکهای در جریان وصول]]+Table2[[#This Row],[چکهای نزد صندوق]]</f>
        <v>-3105895</v>
      </c>
      <c r="G363" s="18">
        <f>IFERROR(INDEX('مانده سوفاله'!E:E,MATCH(Table2[[#This Row],[كد تفصيلي]],'مانده سوفاله'!A:A,0)),0)</f>
        <v>0</v>
      </c>
    </row>
    <row r="364" spans="1:7" ht="31.5" customHeight="1" x14ac:dyDescent="0.25">
      <c r="A364" s="29">
        <v>30110</v>
      </c>
      <c r="B364" s="29" t="s">
        <v>195</v>
      </c>
      <c r="C364" s="8">
        <f>IFERROR(INDEX('حسابهای دریافتنی'!H:H,MATCH(Table2[[#This Row],[كد تفصيلي]],'حسابهای دریافتنی'!A:A,0)),0)</f>
        <v>-3492360</v>
      </c>
      <c r="D364" s="8">
        <f>IFERROR(INDEX('درجریان وصول'!F:F,MATCH(Table2[[#This Row],[كد تفصيلي]],'درجریان وصول'!A:A,0)),0)</f>
        <v>0</v>
      </c>
      <c r="E364" s="8">
        <f>IFERROR(INDEX('چکهای دریافتنی'!F:F,MATCH(Table2[[#This Row],[كد تفصيلي]],'چکهای دریافتنی'!A:A,0)),0)</f>
        <v>0</v>
      </c>
      <c r="F364" s="8">
        <f>Table2[[#This Row],[حسابهای دریافتنی]]+Table2[[#This Row],[چکهای در جریان وصول]]+Table2[[#This Row],[چکهای نزد صندوق]]</f>
        <v>-3492360</v>
      </c>
      <c r="G364" s="18">
        <f>IFERROR(INDEX('مانده سوفاله'!E:E,MATCH(Table2[[#This Row],[كد تفصيلي]],'مانده سوفاله'!A:A,0)),0)</f>
        <v>0</v>
      </c>
    </row>
    <row r="365" spans="1:7" ht="31.5" customHeight="1" x14ac:dyDescent="0.25">
      <c r="A365" s="28">
        <v>30070</v>
      </c>
      <c r="B365" s="28" t="s">
        <v>113</v>
      </c>
      <c r="C365" s="8">
        <f>IFERROR(INDEX('حسابهای دریافتنی'!H:H,MATCH(Table2[[#This Row],[كد تفصيلي]],'حسابهای دریافتنی'!A:A,0)),0)</f>
        <v>2252180635</v>
      </c>
      <c r="D365" s="8">
        <f>IFERROR(INDEX('درجریان وصول'!F:F,MATCH(Table2[[#This Row],[كد تفصيلي]],'درجریان وصول'!A:A,0)),0)</f>
        <v>0</v>
      </c>
      <c r="E365" s="8">
        <f>IFERROR(INDEX('چکهای دریافتنی'!F:F,MATCH(Table2[[#This Row],[كد تفصيلي]],'چکهای دریافتنی'!A:A,0)),0)</f>
        <v>0</v>
      </c>
      <c r="F365" s="8">
        <f>Table2[[#This Row],[حسابهای دریافتنی]]+Table2[[#This Row],[چکهای در جریان وصول]]+Table2[[#This Row],[چکهای نزد صندوق]]</f>
        <v>2252180635</v>
      </c>
      <c r="G365" s="18">
        <f>IFERROR(INDEX('مانده سوفاله'!E:E,MATCH(Table2[[#This Row],[كد تفصيلي]],'مانده سوفاله'!A:A,0)),0)</f>
        <v>94</v>
      </c>
    </row>
    <row r="366" spans="1:7" ht="31.5" customHeight="1" x14ac:dyDescent="0.25">
      <c r="A366" s="29">
        <v>30067</v>
      </c>
      <c r="B366" s="29" t="s">
        <v>110</v>
      </c>
      <c r="C366" s="8">
        <f>IFERROR(INDEX('حسابهای دریافتنی'!H:H,MATCH(Table2[[#This Row],[كد تفصيلي]],'حسابهای دریافتنی'!A:A,0)),0)</f>
        <v>-4654950</v>
      </c>
      <c r="D366" s="8">
        <f>IFERROR(INDEX('درجریان وصول'!F:F,MATCH(Table2[[#This Row],[كد تفصيلي]],'درجریان وصول'!A:A,0)),0)</f>
        <v>0</v>
      </c>
      <c r="E366" s="8">
        <f>IFERROR(INDEX('چکهای دریافتنی'!F:F,MATCH(Table2[[#This Row],[كد تفصيلي]],'چکهای دریافتنی'!A:A,0)),0)</f>
        <v>0</v>
      </c>
      <c r="F366" s="8">
        <f>Table2[[#This Row],[حسابهای دریافتنی]]+Table2[[#This Row],[چکهای در جریان وصول]]+Table2[[#This Row],[چکهای نزد صندوق]]</f>
        <v>-4654950</v>
      </c>
      <c r="G366" s="18">
        <f>IFERROR(INDEX('مانده سوفاله'!E:E,MATCH(Table2[[#This Row],[كد تفصيلي]],'مانده سوفاله'!A:A,0)),0)</f>
        <v>0</v>
      </c>
    </row>
    <row r="367" spans="1:7" ht="31.5" customHeight="1" x14ac:dyDescent="0.25">
      <c r="A367" s="28">
        <v>30153</v>
      </c>
      <c r="B367" s="28" t="s">
        <v>269</v>
      </c>
      <c r="C367" s="8">
        <f>IFERROR(INDEX('حسابهای دریافتنی'!H:H,MATCH(Table2[[#This Row],[كد تفصيلي]],'حسابهای دریافتنی'!A:A,0)),0)</f>
        <v>-4818000</v>
      </c>
      <c r="D367" s="8">
        <f>IFERROR(INDEX('درجریان وصول'!F:F,MATCH(Table2[[#This Row],[كد تفصيلي]],'درجریان وصول'!A:A,0)),0)</f>
        <v>0</v>
      </c>
      <c r="E367" s="8">
        <f>IFERROR(INDEX('چکهای دریافتنی'!F:F,MATCH(Table2[[#This Row],[كد تفصيلي]],'چکهای دریافتنی'!A:A,0)),0)</f>
        <v>0</v>
      </c>
      <c r="F367" s="8">
        <f>Table2[[#This Row],[حسابهای دریافتنی]]+Table2[[#This Row],[چکهای در جریان وصول]]+Table2[[#This Row],[چکهای نزد صندوق]]</f>
        <v>-4818000</v>
      </c>
      <c r="G367" s="18">
        <f>IFERROR(INDEX('مانده سوفاله'!E:E,MATCH(Table2[[#This Row],[كد تفصيلي]],'مانده سوفاله'!A:A,0)),0)</f>
        <v>0</v>
      </c>
    </row>
    <row r="368" spans="1:7" ht="31.5" customHeight="1" x14ac:dyDescent="0.25">
      <c r="A368" s="29">
        <v>30200</v>
      </c>
      <c r="B368" s="29" t="s">
        <v>366</v>
      </c>
      <c r="C368" s="8">
        <f>IFERROR(INDEX('حسابهای دریافتنی'!H:H,MATCH(Table2[[#This Row],[كد تفصيلي]],'حسابهای دریافتنی'!A:A,0)),0)</f>
        <v>-7305000</v>
      </c>
      <c r="D368" s="8">
        <f>IFERROR(INDEX('درجریان وصول'!F:F,MATCH(Table2[[#This Row],[كد تفصيلي]],'درجریان وصول'!A:A,0)),0)</f>
        <v>0</v>
      </c>
      <c r="E368" s="8">
        <f>IFERROR(INDEX('چکهای دریافتنی'!F:F,MATCH(Table2[[#This Row],[كد تفصيلي]],'چکهای دریافتنی'!A:A,0)),0)</f>
        <v>0</v>
      </c>
      <c r="F368" s="8">
        <f>Table2[[#This Row],[حسابهای دریافتنی]]+Table2[[#This Row],[چکهای در جریان وصول]]+Table2[[#This Row],[چکهای نزد صندوق]]</f>
        <v>-7305000</v>
      </c>
      <c r="G368" s="18">
        <f>IFERROR(INDEX('مانده سوفاله'!E:E,MATCH(Table2[[#This Row],[كد تفصيلي]],'مانده سوفاله'!A:A,0)),0)</f>
        <v>0</v>
      </c>
    </row>
    <row r="369" spans="1:7" ht="31.5" customHeight="1" x14ac:dyDescent="0.25">
      <c r="A369" s="29">
        <v>10102</v>
      </c>
      <c r="B369" s="29" t="s">
        <v>271</v>
      </c>
      <c r="C369" s="7">
        <f>IFERROR(INDEX('حسابهای دریافتنی'!H:H,MATCH(Table2[[#This Row],[كد تفصيلي]],'حسابهای دریافتنی'!A:A,0)),0)</f>
        <v>-10374000</v>
      </c>
      <c r="D369" s="8">
        <f>IFERROR(INDEX('درجریان وصول'!F:F,MATCH(Table2[[#This Row],[كد تفصيلي]],'درجریان وصول'!A:A,0)),0)</f>
        <v>0</v>
      </c>
      <c r="E369" s="8">
        <f>IFERROR(INDEX('چکهای دریافتنی'!F:F,MATCH(Table2[[#This Row],[كد تفصيلي]],'چکهای دریافتنی'!A:A,0)),0)</f>
        <v>0</v>
      </c>
      <c r="F369" s="8">
        <f>Table2[[#This Row],[حسابهای دریافتنی]]+Table2[[#This Row],[چکهای در جریان وصول]]+Table2[[#This Row],[چکهای نزد صندوق]]</f>
        <v>-10374000</v>
      </c>
      <c r="G369" s="18">
        <f>IFERROR(INDEX('مانده سوفاله'!E:E,MATCH(Table2[[#This Row],[كد تفصيلي]],'مانده سوفاله'!A:A,0)),0)</f>
        <v>0</v>
      </c>
    </row>
    <row r="370" spans="1:7" ht="31.5" customHeight="1" x14ac:dyDescent="0.25">
      <c r="A370" s="29">
        <v>10058</v>
      </c>
      <c r="B370" s="29" t="s">
        <v>168</v>
      </c>
      <c r="C370" s="7">
        <f>IFERROR(INDEX('حسابهای دریافتنی'!H:H,MATCH(Table2[[#This Row],[كد تفصيلي]],'حسابهای دریافتنی'!A:A,0)),0)</f>
        <v>-13650000</v>
      </c>
      <c r="D370" s="8">
        <f>IFERROR(INDEX('درجریان وصول'!F:F,MATCH(Table2[[#This Row],[كد تفصيلي]],'درجریان وصول'!A:A,0)),0)</f>
        <v>0</v>
      </c>
      <c r="E370" s="8">
        <f>IFERROR(INDEX('چکهای دریافتنی'!F:F,MATCH(Table2[[#This Row],[كد تفصيلي]],'چکهای دریافتنی'!A:A,0)),0)</f>
        <v>0</v>
      </c>
      <c r="F370" s="8">
        <f>Table2[[#This Row],[حسابهای دریافتنی]]+Table2[[#This Row],[چکهای در جریان وصول]]+Table2[[#This Row],[چکهای نزد صندوق]]</f>
        <v>-13650000</v>
      </c>
      <c r="G370" s="18">
        <f>IFERROR(INDEX('مانده سوفاله'!E:E,MATCH(Table2[[#This Row],[كد تفصيلي]],'مانده سوفاله'!A:A,0)),0)</f>
        <v>0</v>
      </c>
    </row>
    <row r="371" spans="1:7" ht="31.5" customHeight="1" x14ac:dyDescent="0.25">
      <c r="A371" s="28">
        <v>30074</v>
      </c>
      <c r="B371" s="28" t="s">
        <v>117</v>
      </c>
      <c r="C371" s="8">
        <f>IFERROR(INDEX('حسابهای دریافتنی'!H:H,MATCH(Table2[[#This Row],[كد تفصيلي]],'حسابهای دریافتنی'!A:A,0)),0)</f>
        <v>-13970300</v>
      </c>
      <c r="D371" s="8">
        <f>IFERROR(INDEX('درجریان وصول'!F:F,MATCH(Table2[[#This Row],[كد تفصيلي]],'درجریان وصول'!A:A,0)),0)</f>
        <v>0</v>
      </c>
      <c r="E371" s="8">
        <f>IFERROR(INDEX('چکهای دریافتنی'!F:F,MATCH(Table2[[#This Row],[كد تفصيلي]],'چکهای دریافتنی'!A:A,0)),0)</f>
        <v>0</v>
      </c>
      <c r="F371" s="8">
        <f>Table2[[#This Row],[حسابهای دریافتنی]]+Table2[[#This Row],[چکهای در جریان وصول]]+Table2[[#This Row],[چکهای نزد صندوق]]</f>
        <v>-13970300</v>
      </c>
      <c r="G371" s="18">
        <f>IFERROR(INDEX('مانده سوفاله'!E:E,MATCH(Table2[[#This Row],[كد تفصيلي]],'مانده سوفاله'!A:A,0)),0)</f>
        <v>0</v>
      </c>
    </row>
    <row r="372" spans="1:7" ht="31.5" customHeight="1" x14ac:dyDescent="0.25">
      <c r="A372" s="29">
        <v>30042</v>
      </c>
      <c r="B372" s="29" t="s">
        <v>88</v>
      </c>
      <c r="C372" s="8">
        <f>IFERROR(INDEX('حسابهای دریافتنی'!H:H,MATCH(Table2[[#This Row],[كد تفصيلي]],'حسابهای دریافتنی'!A:A,0)),0)</f>
        <v>-18303540</v>
      </c>
      <c r="D372" s="8">
        <f>IFERROR(INDEX('درجریان وصول'!F:F,MATCH(Table2[[#This Row],[كد تفصيلي]],'درجریان وصول'!A:A,0)),0)</f>
        <v>0</v>
      </c>
      <c r="E372" s="8">
        <f>IFERROR(INDEX('چکهای دریافتنی'!F:F,MATCH(Table2[[#This Row],[كد تفصيلي]],'چکهای دریافتنی'!A:A,0)),0)</f>
        <v>0</v>
      </c>
      <c r="F372" s="8">
        <f>Table2[[#This Row],[حسابهای دریافتنی]]+Table2[[#This Row],[چکهای در جریان وصول]]+Table2[[#This Row],[چکهای نزد صندوق]]</f>
        <v>-18303540</v>
      </c>
      <c r="G372" s="18">
        <f>IFERROR(INDEX('مانده سوفاله'!E:E,MATCH(Table2[[#This Row],[كد تفصيلي]],'مانده سوفاله'!A:A,0)),0)</f>
        <v>0</v>
      </c>
    </row>
    <row r="373" spans="1:7" ht="31.5" customHeight="1" x14ac:dyDescent="0.25">
      <c r="A373" s="29">
        <v>30028</v>
      </c>
      <c r="B373" s="29" t="s">
        <v>75</v>
      </c>
      <c r="C373" s="7">
        <f>IFERROR(INDEX('حسابهای دریافتنی'!H:H,MATCH(Table2[[#This Row],[كد تفصيلي]],'حسابهای دریافتنی'!A:A,0)),0)</f>
        <v>-23665000</v>
      </c>
      <c r="D373" s="8">
        <f>IFERROR(INDEX('درجریان وصول'!F:F,MATCH(Table2[[#This Row],[كد تفصيلي]],'درجریان وصول'!A:A,0)),0)</f>
        <v>0</v>
      </c>
      <c r="E373" s="8">
        <f>IFERROR(INDEX('چکهای دریافتنی'!F:F,MATCH(Table2[[#This Row],[كد تفصيلي]],'چکهای دریافتنی'!A:A,0)),0)</f>
        <v>0</v>
      </c>
      <c r="F373" s="8">
        <f>Table2[[#This Row],[حسابهای دریافتنی]]+Table2[[#This Row],[چکهای در جریان وصول]]+Table2[[#This Row],[چکهای نزد صندوق]]</f>
        <v>-23665000</v>
      </c>
      <c r="G373" s="18">
        <f>IFERROR(INDEX('مانده سوفاله'!E:E,MATCH(Table2[[#This Row],[كد تفصيلي]],'مانده سوفاله'!A:A,0)),0)</f>
        <v>0</v>
      </c>
    </row>
    <row r="374" spans="1:7" ht="31.5" customHeight="1" x14ac:dyDescent="0.25">
      <c r="A374" s="29">
        <v>30077</v>
      </c>
      <c r="B374" s="29" t="s">
        <v>120</v>
      </c>
      <c r="C374" s="8">
        <f>IFERROR(INDEX('حسابهای دریافتنی'!H:H,MATCH(Table2[[#This Row],[كد تفصيلي]],'حسابهای دریافتنی'!A:A,0)),0)</f>
        <v>-29827500</v>
      </c>
      <c r="D374" s="8">
        <f>IFERROR(INDEX('درجریان وصول'!F:F,MATCH(Table2[[#This Row],[كد تفصيلي]],'درجریان وصول'!A:A,0)),0)</f>
        <v>0</v>
      </c>
      <c r="E374" s="8">
        <f>IFERROR(INDEX('چکهای دریافتنی'!F:F,MATCH(Table2[[#This Row],[كد تفصيلي]],'چکهای دریافتنی'!A:A,0)),0)</f>
        <v>0</v>
      </c>
      <c r="F374" s="8">
        <f>Table2[[#This Row],[حسابهای دریافتنی]]+Table2[[#This Row],[چکهای در جریان وصول]]+Table2[[#This Row],[چکهای نزد صندوق]]</f>
        <v>-29827500</v>
      </c>
      <c r="G374" s="18">
        <f>IFERROR(INDEX('مانده سوفاله'!E:E,MATCH(Table2[[#This Row],[كد تفصيلي]],'مانده سوفاله'!A:A,0)),0)</f>
        <v>-32</v>
      </c>
    </row>
    <row r="375" spans="1:7" ht="31.5" customHeight="1" x14ac:dyDescent="0.25">
      <c r="A375" s="28">
        <v>10119</v>
      </c>
      <c r="B375" s="28" t="s">
        <v>318</v>
      </c>
      <c r="C375" s="7">
        <f>IFERROR(INDEX('حسابهای دریافتنی'!H:H,MATCH(Table2[[#This Row],[كد تفصيلي]],'حسابهای دریافتنی'!A:A,0)),0)</f>
        <v>-6952500</v>
      </c>
      <c r="D375" s="8">
        <f>IFERROR(INDEX('درجریان وصول'!F:F,MATCH(Table2[[#This Row],[كد تفصيلي]],'درجریان وصول'!A:A,0)),0)</f>
        <v>0</v>
      </c>
      <c r="E375" s="8">
        <f>IFERROR(INDEX('چکهای دریافتنی'!F:F,MATCH(Table2[[#This Row],[كد تفصيلي]],'چکهای دریافتنی'!A:A,0)),0)</f>
        <v>0</v>
      </c>
      <c r="F375" s="8">
        <f>Table2[[#This Row],[حسابهای دریافتنی]]+Table2[[#This Row],[چکهای در جریان وصول]]+Table2[[#This Row],[چکهای نزد صندوق]]</f>
        <v>-6952500</v>
      </c>
      <c r="G375" s="18">
        <f>IFERROR(INDEX('مانده سوفاله'!E:E,MATCH(Table2[[#This Row],[كد تفصيلي]],'مانده سوفاله'!A:A,0)),0)</f>
        <v>0</v>
      </c>
    </row>
    <row r="376" spans="1:7" ht="31.5" customHeight="1" x14ac:dyDescent="0.25">
      <c r="A376" s="28">
        <v>10123</v>
      </c>
      <c r="B376" s="28" t="s">
        <v>325</v>
      </c>
      <c r="C376" s="7">
        <f>IFERROR(INDEX('حسابهای دریافتنی'!H:H,MATCH(Table2[[#This Row],[كد تفصيلي]],'حسابهای دریافتنی'!A:A,0)),0)</f>
        <v>-51277000</v>
      </c>
      <c r="D376" s="8">
        <f>IFERROR(INDEX('درجریان وصول'!F:F,MATCH(Table2[[#This Row],[كد تفصيلي]],'درجریان وصول'!A:A,0)),0)</f>
        <v>0</v>
      </c>
      <c r="E376" s="8">
        <f>IFERROR(INDEX('چکهای دریافتنی'!F:F,MATCH(Table2[[#This Row],[كد تفصيلي]],'چکهای دریافتنی'!A:A,0)),0)</f>
        <v>0</v>
      </c>
      <c r="F376" s="8">
        <f>Table2[[#This Row],[حسابهای دریافتنی]]+Table2[[#This Row],[چکهای در جریان وصول]]+Table2[[#This Row],[چکهای نزد صندوق]]</f>
        <v>-51277000</v>
      </c>
      <c r="G376" s="18">
        <f>IFERROR(INDEX('مانده سوفاله'!E:E,MATCH(Table2[[#This Row],[كد تفصيلي]],'مانده سوفاله'!A:A,0)),0)</f>
        <v>-252</v>
      </c>
    </row>
    <row r="377" spans="1:7" ht="31.5" customHeight="1" x14ac:dyDescent="0.25">
      <c r="A377" s="29">
        <v>30000</v>
      </c>
      <c r="B377" s="29" t="s">
        <v>184</v>
      </c>
      <c r="C377" s="7">
        <f>IFERROR(INDEX('حسابهای دریافتنی'!H:H,MATCH(Table2[[#This Row],[كد تفصيلي]],'حسابهای دریافتنی'!A:A,0)),0)</f>
        <v>-39920000</v>
      </c>
      <c r="D377" s="8">
        <f>IFERROR(INDEX('درجریان وصول'!F:F,MATCH(Table2[[#This Row],[كد تفصيلي]],'درجریان وصول'!A:A,0)),0)</f>
        <v>0</v>
      </c>
      <c r="E377" s="8">
        <f>IFERROR(INDEX('چکهای دریافتنی'!F:F,MATCH(Table2[[#This Row],[كد تفصيلي]],'چکهای دریافتنی'!A:A,0)),0)</f>
        <v>0</v>
      </c>
      <c r="F377" s="8">
        <f>Table2[[#This Row],[حسابهای دریافتنی]]+Table2[[#This Row],[چکهای در جریان وصول]]+Table2[[#This Row],[چکهای نزد صندوق]]</f>
        <v>-39920000</v>
      </c>
      <c r="G377" s="18">
        <f>IFERROR(INDEX('مانده سوفاله'!E:E,MATCH(Table2[[#This Row],[كد تفصيلي]],'مانده سوفاله'!A:A,0)),0)</f>
        <v>0</v>
      </c>
    </row>
    <row r="378" spans="1:7" ht="31.5" customHeight="1" x14ac:dyDescent="0.25">
      <c r="A378" s="28">
        <v>10139</v>
      </c>
      <c r="B378" s="28" t="s">
        <v>368</v>
      </c>
      <c r="C378" s="7">
        <f>IFERROR(INDEX('حسابهای دریافتنی'!H:H,MATCH(Table2[[#This Row],[كد تفصيلي]],'حسابهای دریافتنی'!A:A,0)),0)</f>
        <v>-390000</v>
      </c>
      <c r="D378" s="8">
        <f>IFERROR(INDEX('درجریان وصول'!F:F,MATCH(Table2[[#This Row],[كد تفصيلي]],'درجریان وصول'!A:A,0)),0)</f>
        <v>0</v>
      </c>
      <c r="E378" s="8">
        <f>IFERROR(INDEX('چکهای دریافتنی'!F:F,MATCH(Table2[[#This Row],[كد تفصيلي]],'چکهای دریافتنی'!A:A,0)),0)</f>
        <v>0</v>
      </c>
      <c r="F378" s="8">
        <f>Table2[[#This Row],[حسابهای دریافتنی]]+Table2[[#This Row],[چکهای در جریان وصول]]+Table2[[#This Row],[چکهای نزد صندوق]]</f>
        <v>-390000</v>
      </c>
      <c r="G378" s="18">
        <f>IFERROR(INDEX('مانده سوفاله'!E:E,MATCH(Table2[[#This Row],[كد تفصيلي]],'مانده سوفاله'!A:A,0)),0)</f>
        <v>0</v>
      </c>
    </row>
    <row r="379" spans="1:7" ht="31.5" customHeight="1" x14ac:dyDescent="0.25">
      <c r="A379" s="28">
        <v>10069</v>
      </c>
      <c r="B379" s="28" t="s">
        <v>199</v>
      </c>
      <c r="C379" s="7">
        <f>IFERROR(INDEX('حسابهای دریافتنی'!H:H,MATCH(Table2[[#This Row],[كد تفصيلي]],'حسابهای دریافتنی'!A:A,0)),0)</f>
        <v>428615000</v>
      </c>
      <c r="D379" s="8">
        <f>IFERROR(INDEX('درجریان وصول'!F:F,MATCH(Table2[[#This Row],[كد تفصيلي]],'درجریان وصول'!A:A,0)),0)</f>
        <v>0</v>
      </c>
      <c r="E379" s="8">
        <f>IFERROR(INDEX('چکهای دریافتنی'!F:F,MATCH(Table2[[#This Row],[كد تفصيلي]],'چکهای دریافتنی'!A:A,0)),0)</f>
        <v>0</v>
      </c>
      <c r="F379" s="8">
        <f>Table2[[#This Row],[حسابهای دریافتنی]]+Table2[[#This Row],[چکهای در جریان وصول]]+Table2[[#This Row],[چکهای نزد صندوق]]</f>
        <v>428615000</v>
      </c>
      <c r="G379" s="18">
        <f>IFERROR(INDEX('مانده سوفاله'!E:E,MATCH(Table2[[#This Row],[كد تفصيلي]],'مانده سوفاله'!A:A,0)),0)</f>
        <v>1346</v>
      </c>
    </row>
    <row r="380" spans="1:7" ht="31.5" customHeight="1" x14ac:dyDescent="0.25">
      <c r="A380" s="28">
        <v>30133</v>
      </c>
      <c r="B380" s="28" t="s">
        <v>244</v>
      </c>
      <c r="C380" s="8">
        <f>IFERROR(INDEX('حسابهای دریافتنی'!H:H,MATCH(Table2[[#This Row],[كد تفصيلي]],'حسابهای دریافتنی'!A:A,0)),0)</f>
        <v>-66889500</v>
      </c>
      <c r="D380" s="8">
        <f>IFERROR(INDEX('درجریان وصول'!F:F,MATCH(Table2[[#This Row],[كد تفصيلي]],'درجریان وصول'!A:A,0)),0)</f>
        <v>0</v>
      </c>
      <c r="E380" s="8">
        <f>IFERROR(INDEX('چکهای دریافتنی'!F:F,MATCH(Table2[[#This Row],[كد تفصيلي]],'چکهای دریافتنی'!A:A,0)),0)</f>
        <v>0</v>
      </c>
      <c r="F380" s="8">
        <f>Table2[[#This Row],[حسابهای دریافتنی]]+Table2[[#This Row],[چکهای در جریان وصول]]+Table2[[#This Row],[چکهای نزد صندوق]]</f>
        <v>-66889500</v>
      </c>
      <c r="G380" s="18">
        <f>IFERROR(INDEX('مانده سوفاله'!E:E,MATCH(Table2[[#This Row],[كد تفصيلي]],'مانده سوفاله'!A:A,0)),0)</f>
        <v>0</v>
      </c>
    </row>
    <row r="381" spans="1:7" ht="31.5" customHeight="1" x14ac:dyDescent="0.25">
      <c r="A381" s="29">
        <v>30024</v>
      </c>
      <c r="B381" s="29" t="s">
        <v>71</v>
      </c>
      <c r="C381" s="7">
        <f>IFERROR(INDEX('حسابهای دریافتنی'!H:H,MATCH(Table2[[#This Row],[كد تفصيلي]],'حسابهای دریافتنی'!A:A,0)),0)</f>
        <v>-444000</v>
      </c>
      <c r="D381" s="8">
        <f>IFERROR(INDEX('درجریان وصول'!F:F,MATCH(Table2[[#This Row],[كد تفصيلي]],'درجریان وصول'!A:A,0)),0)</f>
        <v>0</v>
      </c>
      <c r="E381" s="8">
        <f>IFERROR(INDEX('چکهای دریافتنی'!F:F,MATCH(Table2[[#This Row],[كد تفصيلي]],'چکهای دریافتنی'!A:A,0)),0)</f>
        <v>0</v>
      </c>
      <c r="F381" s="8">
        <f>Table2[[#This Row],[حسابهای دریافتنی]]+Table2[[#This Row],[چکهای در جریان وصول]]+Table2[[#This Row],[چکهای نزد صندوق]]</f>
        <v>-444000</v>
      </c>
      <c r="G381" s="18">
        <f>IFERROR(INDEX('مانده سوفاله'!E:E,MATCH(Table2[[#This Row],[كد تفصيلي]],'مانده سوفاله'!A:A,0)),0)</f>
        <v>829</v>
      </c>
    </row>
    <row r="382" spans="1:7" ht="31.5" customHeight="1" x14ac:dyDescent="0.25">
      <c r="A382" s="29">
        <v>30194</v>
      </c>
      <c r="B382" s="29" t="s">
        <v>357</v>
      </c>
      <c r="C382" s="8">
        <f>IFERROR(INDEX('حسابهای دریافتنی'!H:H,MATCH(Table2[[#This Row],[كد تفصيلي]],'حسابهای دریافتنی'!A:A,0)),0)</f>
        <v>415160000</v>
      </c>
      <c r="D382" s="8">
        <f>IFERROR(INDEX('درجریان وصول'!F:F,MATCH(Table2[[#This Row],[كد تفصيلي]],'درجریان وصول'!A:A,0)),0)</f>
        <v>0</v>
      </c>
      <c r="E382" s="8">
        <f>IFERROR(INDEX('چکهای دریافتنی'!F:F,MATCH(Table2[[#This Row],[كد تفصيلي]],'چکهای دریافتنی'!A:A,0)),0)</f>
        <v>0</v>
      </c>
      <c r="F382" s="8">
        <f>Table2[[#This Row],[حسابهای دریافتنی]]+Table2[[#This Row],[چکهای در جریان وصول]]+Table2[[#This Row],[چکهای نزد صندوق]]</f>
        <v>415160000</v>
      </c>
      <c r="G382" s="18">
        <f>IFERROR(INDEX('مانده سوفاله'!E:E,MATCH(Table2[[#This Row],[كد تفصيلي]],'مانده سوفاله'!A:A,0)),0)</f>
        <v>-84</v>
      </c>
    </row>
    <row r="383" spans="1:7" ht="31.5" customHeight="1" x14ac:dyDescent="0.25">
      <c r="A383" s="28">
        <v>10027</v>
      </c>
      <c r="B383" s="28" t="s">
        <v>32</v>
      </c>
      <c r="C383" s="19">
        <f>IFERROR(INDEX('حسابهای دریافتنی'!H:H,MATCH(Table2[[#This Row],[كد تفصيلي]],'حسابهای دریافتنی'!A:A,0)),0)</f>
        <v>1798020340</v>
      </c>
      <c r="D383" s="19">
        <f>IFERROR(INDEX('درجریان وصول'!F:F,MATCH(Table2[[#This Row],[كد تفصيلي]],'درجریان وصول'!A:A,0)),0)</f>
        <v>0</v>
      </c>
      <c r="E383" s="19">
        <f>IFERROR(INDEX('چکهای دریافتنی'!F:F,MATCH(Table2[[#This Row],[كد تفصيلي]],'چکهای دریافتنی'!A:A,0)),0)</f>
        <v>0</v>
      </c>
      <c r="F383" s="19">
        <f>Table2[[#This Row],[حسابهای دریافتنی]]+Table2[[#This Row],[چکهای در جریان وصول]]+Table2[[#This Row],[چکهای نزد صندوق]]</f>
        <v>1798020340</v>
      </c>
      <c r="G383" s="18">
        <f>IFERROR(INDEX('مانده سوفاله'!E:E,MATCH(Table2[[#This Row],[كد تفصيلي]],'مانده سوفاله'!A:A,0)),0)</f>
        <v>-3993</v>
      </c>
    </row>
    <row r="384" spans="1:7" ht="31.5" customHeight="1" x14ac:dyDescent="0.25">
      <c r="A384" s="29">
        <v>79120</v>
      </c>
      <c r="B384" s="29" t="s">
        <v>190</v>
      </c>
      <c r="C384" s="8">
        <f>IFERROR(INDEX('حسابهای دریافتنی'!H:H,MATCH(Table2[[#This Row],[كد تفصيلي]],'حسابهای دریافتنی'!A:A,0)),0)</f>
        <v>-289960000</v>
      </c>
      <c r="D384" s="8">
        <f>IFERROR(INDEX('درجریان وصول'!F:F,MATCH(Table2[[#This Row],[كد تفصيلي]],'درجریان وصول'!A:A,0)),0)</f>
        <v>0</v>
      </c>
      <c r="E384" s="8">
        <f>IFERROR(INDEX('چکهای دریافتنی'!F:F,MATCH(Table2[[#This Row],[كد تفصيلي]],'چکهای دریافتنی'!A:A,0)),0)</f>
        <v>0</v>
      </c>
      <c r="F384" s="8">
        <f>Table2[[#This Row],[حسابهای دریافتنی]]+Table2[[#This Row],[چکهای در جریان وصول]]+Table2[[#This Row],[چکهای نزد صندوق]]</f>
        <v>-289960000</v>
      </c>
      <c r="G384" s="18">
        <f>IFERROR(INDEX('مانده سوفاله'!E:E,MATCH(Table2[[#This Row],[كد تفصيلي]],'مانده سوفاله'!A:A,0)),0)</f>
        <v>0</v>
      </c>
    </row>
    <row r="385" spans="1:7" ht="31.5" customHeight="1" x14ac:dyDescent="0.25">
      <c r="A385" s="29">
        <v>30116</v>
      </c>
      <c r="B385" s="29" t="s">
        <v>198</v>
      </c>
      <c r="C385" s="8">
        <f>IFERROR(INDEX('حسابهای دریافتنی'!H:H,MATCH(Table2[[#This Row],[كد تفصيلي]],'حسابهای دریافتنی'!A:A,0)),0)</f>
        <v>1856039379</v>
      </c>
      <c r="D385" s="8">
        <f>IFERROR(INDEX('درجریان وصول'!F:F,MATCH(Table2[[#This Row],[كد تفصيلي]],'درجریان وصول'!A:A,0)),0)</f>
        <v>0</v>
      </c>
      <c r="E385" s="8">
        <f>IFERROR(INDEX('چکهای دریافتنی'!F:F,MATCH(Table2[[#This Row],[كد تفصيلي]],'چکهای دریافتنی'!A:A,0)),0)</f>
        <v>0</v>
      </c>
      <c r="F385" s="8">
        <f>Table2[[#This Row],[حسابهای دریافتنی]]+Table2[[#This Row],[چکهای در جریان وصول]]+Table2[[#This Row],[چکهای نزد صندوق]]</f>
        <v>1856039379</v>
      </c>
      <c r="G385" s="18">
        <f>IFERROR(INDEX('مانده سوفاله'!E:E,MATCH(Table2[[#This Row],[كد تفصيلي]],'مانده سوفاله'!A:A,0)),0)</f>
        <v>0</v>
      </c>
    </row>
    <row r="386" spans="1:7" ht="31.5" customHeight="1" x14ac:dyDescent="0.25">
      <c r="A386" s="28">
        <v>50008</v>
      </c>
      <c r="B386" s="28" t="s">
        <v>143</v>
      </c>
      <c r="C386" s="8">
        <f>IFERROR(INDEX('حسابهای دریافتنی'!H:H,MATCH(Table2[[#This Row],[كد تفصيلي]],'حسابهای دریافتنی'!A:A,0)),0)</f>
        <v>-100730000</v>
      </c>
      <c r="D386" s="8">
        <f>IFERROR(INDEX('درجریان وصول'!F:F,MATCH(Table2[[#This Row],[كد تفصيلي]],'درجریان وصول'!A:A,0)),0)</f>
        <v>0</v>
      </c>
      <c r="E386" s="8">
        <f>IFERROR(INDEX('چکهای دریافتنی'!F:F,MATCH(Table2[[#This Row],[كد تفصيلي]],'چکهای دریافتنی'!A:A,0)),0)</f>
        <v>0</v>
      </c>
      <c r="F386" s="8">
        <f>Table2[[#This Row],[حسابهای دریافتنی]]+Table2[[#This Row],[چکهای در جریان وصول]]+Table2[[#This Row],[چکهای نزد صندوق]]</f>
        <v>-100730000</v>
      </c>
      <c r="G386" s="18">
        <f>IFERROR(INDEX('مانده سوفاله'!E:E,MATCH(Table2[[#This Row],[كد تفصيلي]],'مانده سوفاله'!A:A,0)),0)</f>
        <v>0</v>
      </c>
    </row>
    <row r="387" spans="1:7" ht="31.5" customHeight="1" x14ac:dyDescent="0.25">
      <c r="A387" s="28">
        <v>30131</v>
      </c>
      <c r="B387" s="28" t="s">
        <v>208</v>
      </c>
      <c r="C387" s="8">
        <f>IFERROR(INDEX('حسابهای دریافتنی'!H:H,MATCH(Table2[[#This Row],[كد تفصيلي]],'حسابهای دریافتنی'!A:A,0)),0)</f>
        <v>-8738400</v>
      </c>
      <c r="D387" s="8">
        <f>IFERROR(INDEX('درجریان وصول'!F:F,MATCH(Table2[[#This Row],[كد تفصيلي]],'درجریان وصول'!A:A,0)),0)</f>
        <v>0</v>
      </c>
      <c r="E387" s="8">
        <f>IFERROR(INDEX('چکهای دریافتنی'!F:F,MATCH(Table2[[#This Row],[كد تفصيلي]],'چکهای دریافتنی'!A:A,0)),0)</f>
        <v>0</v>
      </c>
      <c r="F387" s="8">
        <f>Table2[[#This Row],[حسابهای دریافتنی]]+Table2[[#This Row],[چکهای در جریان وصول]]+Table2[[#This Row],[چکهای نزد صندوق]]</f>
        <v>-8738400</v>
      </c>
      <c r="G387" s="18">
        <f>IFERROR(INDEX('مانده سوفاله'!E:E,MATCH(Table2[[#This Row],[كد تفصيلي]],'مانده سوفاله'!A:A,0)),0)</f>
        <v>0</v>
      </c>
    </row>
    <row r="388" spans="1:7" ht="31.5" customHeight="1" x14ac:dyDescent="0.25">
      <c r="A388" s="29">
        <v>30182</v>
      </c>
      <c r="B388" s="29" t="s">
        <v>326</v>
      </c>
      <c r="C388" s="8">
        <f>IFERROR(INDEX('حسابهای دریافتنی'!H:H,MATCH(Table2[[#This Row],[كد تفصيلي]],'حسابهای دریافتنی'!A:A,0)),0)</f>
        <v>0</v>
      </c>
      <c r="D388" s="8">
        <f>IFERROR(INDEX('درجریان وصول'!F:F,MATCH(Table2[[#This Row],[كد تفصيلي]],'درجریان وصول'!A:A,0)),0)</f>
        <v>0</v>
      </c>
      <c r="E388" s="8">
        <f>IFERROR(INDEX('چکهای دریافتنی'!F:F,MATCH(Table2[[#This Row],[كد تفصيلي]],'چکهای دریافتنی'!A:A,0)),0)</f>
        <v>0</v>
      </c>
      <c r="F388" s="8">
        <f>Table2[[#This Row],[حسابهای دریافتنی]]+Table2[[#This Row],[چکهای در جریان وصول]]+Table2[[#This Row],[چکهای نزد صندوق]]</f>
        <v>0</v>
      </c>
      <c r="G388" s="18">
        <f>IFERROR(INDEX('مانده سوفاله'!E:E,MATCH(Table2[[#This Row],[كد تفصيلي]],'مانده سوفاله'!A:A,0)),0)</f>
        <v>0</v>
      </c>
    </row>
    <row r="389" spans="1:7" ht="31.5" customHeight="1" x14ac:dyDescent="0.25">
      <c r="A389" s="28">
        <v>10079</v>
      </c>
      <c r="B389" s="28" t="s">
        <v>169</v>
      </c>
      <c r="C389" s="7">
        <f>IFERROR(INDEX('حسابهای دریافتنی'!H:H,MATCH(Table2[[#This Row],[كد تفصيلي]],'حسابهای دریافتنی'!A:A,0)),0)</f>
        <v>-3179345500</v>
      </c>
      <c r="D389" s="8">
        <f>IFERROR(INDEX('درجریان وصول'!F:F,MATCH(Table2[[#This Row],[كد تفصيلي]],'درجریان وصول'!A:A,0)),0)</f>
        <v>0</v>
      </c>
      <c r="E389" s="8">
        <f>IFERROR(INDEX('چکهای دریافتنی'!F:F,MATCH(Table2[[#This Row],[كد تفصيلي]],'چکهای دریافتنی'!A:A,0)),0)</f>
        <v>0</v>
      </c>
      <c r="F389" s="8">
        <f>Table2[[#This Row],[حسابهای دریافتنی]]+Table2[[#This Row],[چکهای در جریان وصول]]+Table2[[#This Row],[چکهای نزد صندوق]]</f>
        <v>-3179345500</v>
      </c>
      <c r="G389" s="18">
        <f>IFERROR(INDEX('مانده سوفاله'!E:E,MATCH(Table2[[#This Row],[كد تفصيلي]],'مانده سوفاله'!A:A,0)),0)</f>
        <v>813</v>
      </c>
    </row>
    <row r="390" spans="1:7" ht="31.5" customHeight="1" x14ac:dyDescent="0.25">
      <c r="A390" s="29">
        <v>30124</v>
      </c>
      <c r="B390" s="29" t="s">
        <v>239</v>
      </c>
      <c r="C390" s="8">
        <f>IFERROR(INDEX('حسابهای دریافتنی'!H:H,MATCH(Table2[[#This Row],[كد تفصيلي]],'حسابهای دریافتنی'!A:A,0)),0)</f>
        <v>-2132495000</v>
      </c>
      <c r="D390" s="8">
        <f>IFERROR(INDEX('درجریان وصول'!F:F,MATCH(Table2[[#This Row],[كد تفصيلي]],'درجریان وصول'!A:A,0)),0)</f>
        <v>0</v>
      </c>
      <c r="E390" s="8">
        <f>IFERROR(INDEX('چکهای دریافتنی'!F:F,MATCH(Table2[[#This Row],[كد تفصيلي]],'چکهای دریافتنی'!A:A,0)),0)</f>
        <v>0</v>
      </c>
      <c r="F390" s="8">
        <f>Table2[[#This Row],[حسابهای دریافتنی]]+Table2[[#This Row],[چکهای در جریان وصول]]+Table2[[#This Row],[چکهای نزد صندوق]]</f>
        <v>-2132495000</v>
      </c>
      <c r="G390" s="18">
        <f>IFERROR(INDEX('مانده سوفاله'!E:E,MATCH(Table2[[#This Row],[كد تفصيلي]],'مانده سوفاله'!A:A,0)),0)</f>
        <v>-1578</v>
      </c>
    </row>
    <row r="391" spans="1:7" ht="31.5" customHeight="1" x14ac:dyDescent="0.25">
      <c r="A391" s="29">
        <v>10056</v>
      </c>
      <c r="B391" s="29" t="s">
        <v>162</v>
      </c>
      <c r="C391" s="7">
        <f>IFERROR(INDEX('حسابهای دریافتنی'!H:H,MATCH(Table2[[#This Row],[كد تفصيلي]],'حسابهای دریافتنی'!A:A,0)),0)</f>
        <v>-4016450000</v>
      </c>
      <c r="D391" s="8">
        <f>IFERROR(INDEX('درجریان وصول'!F:F,MATCH(Table2[[#This Row],[كد تفصيلي]],'درجریان وصول'!A:A,0)),0)</f>
        <v>0</v>
      </c>
      <c r="E391" s="8">
        <f>IFERROR(INDEX('چکهای دریافتنی'!F:F,MATCH(Table2[[#This Row],[كد تفصيلي]],'چکهای دریافتنی'!A:A,0)),0)</f>
        <v>0</v>
      </c>
      <c r="F391" s="8">
        <f>Table2[[#This Row],[حسابهای دریافتنی]]+Table2[[#This Row],[چکهای در جریان وصول]]+Table2[[#This Row],[چکهای نزد صندوق]]</f>
        <v>-4016450000</v>
      </c>
      <c r="G391" s="18">
        <f>IFERROR(INDEX('مانده سوفاله'!E:E,MATCH(Table2[[#This Row],[كد تفصيلي]],'مانده سوفاله'!A:A,0)),0)</f>
        <v>0</v>
      </c>
    </row>
    <row r="392" spans="1:7" ht="31.5" customHeight="1" x14ac:dyDescent="0.25">
      <c r="A392" s="28">
        <v>10089</v>
      </c>
      <c r="B392" s="28" t="s">
        <v>248</v>
      </c>
      <c r="C392" s="19">
        <f>IFERROR(INDEX('حسابهای دریافتنی'!H:H,MATCH(Table2[[#This Row],[كد تفصيلي]],'حسابهای دریافتنی'!A:A,0)),0)</f>
        <v>-1278500</v>
      </c>
      <c r="D392" s="19">
        <f>IFERROR(INDEX('درجریان وصول'!F:F,MATCH(Table2[[#This Row],[كد تفصيلي]],'درجریان وصول'!A:A,0)),0)</f>
        <v>0</v>
      </c>
      <c r="E392" s="19">
        <f>IFERROR(INDEX('چکهای دریافتنی'!F:F,MATCH(Table2[[#This Row],[كد تفصيلي]],'چکهای دریافتنی'!A:A,0)),0)</f>
        <v>0</v>
      </c>
      <c r="F392" s="19">
        <f>Table2[[#This Row],[حسابهای دریافتنی]]+Table2[[#This Row],[چکهای در جریان وصول]]+Table2[[#This Row],[چکهای نزد صندوق]]</f>
        <v>-1278500</v>
      </c>
      <c r="G392" s="18">
        <f>IFERROR(INDEX('مانده سوفاله'!E:E,MATCH(Table2[[#This Row],[كد تفصيلي]],'مانده سوفاله'!A:A,0)),0)</f>
        <v>360</v>
      </c>
    </row>
    <row r="393" spans="1:7" ht="31.5" customHeight="1" x14ac:dyDescent="0.25">
      <c r="A393" s="29">
        <v>10002</v>
      </c>
      <c r="B393" s="29" t="s">
        <v>9</v>
      </c>
      <c r="C393" s="7">
        <f>IFERROR(INDEX('حسابهای دریافتنی'!H:H,MATCH(Table2[[#This Row],[كد تفصيلي]],'حسابهای دریافتنی'!A:A,0)),0)</f>
        <v>284105000</v>
      </c>
      <c r="D393" s="8">
        <f>IFERROR(INDEX('درجریان وصول'!F:F,MATCH(Table2[[#This Row],[كد تفصيلي]],'درجریان وصول'!A:A,0)),0)</f>
        <v>0</v>
      </c>
      <c r="E393" s="8">
        <f>IFERROR(INDEX('چکهای دریافتنی'!F:F,MATCH(Table2[[#This Row],[كد تفصيلي]],'چکهای دریافتنی'!A:A,0)),0)</f>
        <v>0</v>
      </c>
      <c r="F393" s="8">
        <f>Table2[[#This Row],[حسابهای دریافتنی]]+Table2[[#This Row],[چکهای در جریان وصول]]+Table2[[#This Row],[چکهای نزد صندوق]]</f>
        <v>284105000</v>
      </c>
      <c r="G393" s="18">
        <f>IFERROR(INDEX('مانده سوفاله'!E:E,MATCH(Table2[[#This Row],[كد تفصيلي]],'مانده سوفاله'!A:A,0)),0)</f>
        <v>689</v>
      </c>
    </row>
    <row r="394" spans="1:7" ht="31.5" customHeight="1" x14ac:dyDescent="0.25">
      <c r="A394" s="28">
        <v>10009</v>
      </c>
      <c r="B394" s="28" t="s">
        <v>16</v>
      </c>
      <c r="C394" s="19">
        <f>IFERROR(INDEX('حسابهای دریافتنی'!H:H,MATCH(Table2[[#This Row],[كد تفصيلي]],'حسابهای دریافتنی'!A:A,0)),0)</f>
        <v>-5434981000</v>
      </c>
      <c r="D394" s="19">
        <f>IFERROR(INDEX('درجریان وصول'!F:F,MATCH(Table2[[#This Row],[كد تفصيلي]],'درجریان وصول'!A:A,0)),0)</f>
        <v>0</v>
      </c>
      <c r="E394" s="19">
        <f>IFERROR(INDEX('چکهای دریافتنی'!F:F,MATCH(Table2[[#This Row],[كد تفصيلي]],'چکهای دریافتنی'!A:A,0)),0)</f>
        <v>2400000000</v>
      </c>
      <c r="F394" s="19">
        <f>Table2[[#This Row],[حسابهای دریافتنی]]+Table2[[#This Row],[چکهای در جریان وصول]]+Table2[[#This Row],[چکهای نزد صندوق]]</f>
        <v>-3034981000</v>
      </c>
      <c r="G394" s="18">
        <f>IFERROR(INDEX('مانده سوفاله'!E:E,MATCH(Table2[[#This Row],[كد تفصيلي]],'مانده سوفاله'!A:A,0)),0)</f>
        <v>4673</v>
      </c>
    </row>
    <row r="395" spans="1:7" ht="31.5" customHeight="1" x14ac:dyDescent="0.25">
      <c r="A395" s="29">
        <v>10054</v>
      </c>
      <c r="B395" s="29" t="s">
        <v>393</v>
      </c>
      <c r="C395" s="7">
        <f>IFERROR(INDEX('حسابهای دریافتنی'!H:H,MATCH(Table2[[#This Row],[كد تفصيلي]],'حسابهای دریافتنی'!A:A,0)),0)</f>
        <v>14500</v>
      </c>
      <c r="D395" s="8">
        <f>IFERROR(INDEX('درجریان وصول'!F:F,MATCH(Table2[[#This Row],[كد تفصيلي]],'درجریان وصول'!A:A,0)),0)</f>
        <v>0</v>
      </c>
      <c r="E395" s="8">
        <f>IFERROR(INDEX('چکهای دریافتنی'!F:F,MATCH(Table2[[#This Row],[كد تفصيلي]],'چکهای دریافتنی'!A:A,0)),0)</f>
        <v>0</v>
      </c>
      <c r="F395" s="8">
        <f>Table2[[#This Row],[حسابهای دریافتنی]]+Table2[[#This Row],[چکهای در جریان وصول]]+Table2[[#This Row],[چکهای نزد صندوق]]</f>
        <v>14500</v>
      </c>
      <c r="G395" s="18">
        <f>IFERROR(INDEX('مانده سوفاله'!E:E,MATCH(Table2[[#This Row],[كد تفصيلي]],'مانده سوفاله'!A:A,0)),0)</f>
        <v>0</v>
      </c>
    </row>
    <row r="396" spans="1:7" ht="31.5" customHeight="1" x14ac:dyDescent="0.25">
      <c r="A396" s="28">
        <v>30179</v>
      </c>
      <c r="B396" s="28" t="s">
        <v>321</v>
      </c>
      <c r="C396" s="8">
        <f>IFERROR(INDEX('حسابهای دریافتنی'!H:H,MATCH(Table2[[#This Row],[كد تفصيلي]],'حسابهای دریافتنی'!A:A,0)),0)</f>
        <v>-40975000</v>
      </c>
      <c r="D396" s="8">
        <f>IFERROR(INDEX('درجریان وصول'!F:F,MATCH(Table2[[#This Row],[كد تفصيلي]],'درجریان وصول'!A:A,0)),0)</f>
        <v>0</v>
      </c>
      <c r="E396" s="8">
        <f>IFERROR(INDEX('چکهای دریافتنی'!F:F,MATCH(Table2[[#This Row],[كد تفصيلي]],'چکهای دریافتنی'!A:A,0)),0)</f>
        <v>0</v>
      </c>
      <c r="F396" s="8">
        <f>Table2[[#This Row],[حسابهای دریافتنی]]+Table2[[#This Row],[چکهای در جریان وصول]]+Table2[[#This Row],[چکهای نزد صندوق]]</f>
        <v>-40975000</v>
      </c>
      <c r="G396" s="18">
        <f>IFERROR(INDEX('مانده سوفاله'!E:E,MATCH(Table2[[#This Row],[كد تفصيلي]],'مانده سوفاله'!A:A,0)),0)</f>
        <v>0</v>
      </c>
    </row>
    <row r="397" spans="1:7" ht="31.5" customHeight="1" x14ac:dyDescent="0.25">
      <c r="A397" s="28">
        <v>30187</v>
      </c>
      <c r="B397" s="28" t="s">
        <v>332</v>
      </c>
      <c r="C397" s="8">
        <f>IFERROR(INDEX('حسابهای دریافتنی'!H:H,MATCH(Table2[[#This Row],[كد تفصيلي]],'حسابهای دریافتنی'!A:A,0)),0)</f>
        <v>-124500</v>
      </c>
      <c r="D397" s="8">
        <f>IFERROR(INDEX('درجریان وصول'!F:F,MATCH(Table2[[#This Row],[كد تفصيلي]],'درجریان وصول'!A:A,0)),0)</f>
        <v>0</v>
      </c>
      <c r="E397" s="8">
        <f>IFERROR(INDEX('چکهای دریافتنی'!F:F,MATCH(Table2[[#This Row],[كد تفصيلي]],'چکهای دریافتنی'!A:A,0)),0)</f>
        <v>0</v>
      </c>
      <c r="F397" s="8">
        <f>Table2[[#This Row],[حسابهای دریافتنی]]+Table2[[#This Row],[چکهای در جریان وصول]]+Table2[[#This Row],[چکهای نزد صندوق]]</f>
        <v>-124500</v>
      </c>
      <c r="G397" s="18">
        <f>IFERROR(INDEX('مانده سوفاله'!E:E,MATCH(Table2[[#This Row],[كد تفصيلي]],'مانده سوفاله'!A:A,0)),0)</f>
        <v>393</v>
      </c>
    </row>
    <row r="398" spans="1:7" ht="31.5" customHeight="1" x14ac:dyDescent="0.25">
      <c r="A398" s="29">
        <v>30184</v>
      </c>
      <c r="B398" s="29" t="s">
        <v>331</v>
      </c>
      <c r="C398" s="8">
        <f>IFERROR(INDEX('حسابهای دریافتنی'!H:H,MATCH(Table2[[#This Row],[كد تفصيلي]],'حسابهای دریافتنی'!A:A,0)),0)</f>
        <v>-3700000</v>
      </c>
      <c r="D398" s="8">
        <f>IFERROR(INDEX('درجریان وصول'!F:F,MATCH(Table2[[#This Row],[كد تفصيلي]],'درجریان وصول'!A:A,0)),0)</f>
        <v>0</v>
      </c>
      <c r="E398" s="8">
        <f>IFERROR(INDEX('چکهای دریافتنی'!F:F,MATCH(Table2[[#This Row],[كد تفصيلي]],'چکهای دریافتنی'!A:A,0)),0)</f>
        <v>0</v>
      </c>
      <c r="F398" s="8">
        <f>Table2[[#This Row],[حسابهای دریافتنی]]+Table2[[#This Row],[چکهای در جریان وصول]]+Table2[[#This Row],[چکهای نزد صندوق]]</f>
        <v>-3700000</v>
      </c>
      <c r="G398" s="18">
        <f>IFERROR(INDEX('مانده سوفاله'!E:E,MATCH(Table2[[#This Row],[كد تفصيلي]],'مانده سوفاله'!A:A,0)),0)</f>
        <v>498</v>
      </c>
    </row>
    <row r="399" spans="1:7" ht="31.5" customHeight="1" x14ac:dyDescent="0.25">
      <c r="A399" s="29">
        <v>30156</v>
      </c>
      <c r="B399" s="29" t="s">
        <v>279</v>
      </c>
      <c r="C399" s="8">
        <f>IFERROR(INDEX('حسابهای دریافتنی'!H:H,MATCH(Table2[[#This Row],[كد تفصيلي]],'حسابهای دریافتنی'!A:A,0)),0)</f>
        <v>342886667</v>
      </c>
      <c r="D399" s="8">
        <f>IFERROR(INDEX('درجریان وصول'!F:F,MATCH(Table2[[#This Row],[كد تفصيلي]],'درجریان وصول'!A:A,0)),0)</f>
        <v>0</v>
      </c>
      <c r="E399" s="8">
        <f>IFERROR(INDEX('چکهای دریافتنی'!F:F,MATCH(Table2[[#This Row],[كد تفصيلي]],'چکهای دریافتنی'!A:A,0)),0)</f>
        <v>0</v>
      </c>
      <c r="F399" s="8">
        <f>Table2[[#This Row],[حسابهای دریافتنی]]+Table2[[#This Row],[چکهای در جریان وصول]]+Table2[[#This Row],[چکهای نزد صندوق]]</f>
        <v>342886667</v>
      </c>
      <c r="G399" s="18">
        <f>IFERROR(INDEX('مانده سوفاله'!E:E,MATCH(Table2[[#This Row],[كد تفصيلي]],'مانده سوفاله'!A:A,0)),0)</f>
        <v>0</v>
      </c>
    </row>
    <row r="400" spans="1:7" ht="31.5" customHeight="1" x14ac:dyDescent="0.25">
      <c r="A400" s="28">
        <v>30169</v>
      </c>
      <c r="B400" s="28" t="s">
        <v>305</v>
      </c>
      <c r="C400" s="8">
        <f>IFERROR(INDEX('حسابهای دریافتنی'!H:H,MATCH(Table2[[#This Row],[كد تفصيلي]],'حسابهای دریافتنی'!A:A,0)),0)</f>
        <v>3449084</v>
      </c>
      <c r="D400" s="8">
        <f>IFERROR(INDEX('درجریان وصول'!F:F,MATCH(Table2[[#This Row],[كد تفصيلي]],'درجریان وصول'!A:A,0)),0)</f>
        <v>0</v>
      </c>
      <c r="E400" s="8">
        <f>IFERROR(INDEX('چکهای دریافتنی'!F:F,MATCH(Table2[[#This Row],[كد تفصيلي]],'چکهای دریافتنی'!A:A,0)),0)</f>
        <v>0</v>
      </c>
      <c r="F400" s="8">
        <f>Table2[[#This Row],[حسابهای دریافتنی]]+Table2[[#This Row],[چکهای در جریان وصول]]+Table2[[#This Row],[چکهای نزد صندوق]]</f>
        <v>3449084</v>
      </c>
      <c r="G400" s="18">
        <f>IFERROR(INDEX('مانده سوفاله'!E:E,MATCH(Table2[[#This Row],[كد تفصيلي]],'مانده سوفاله'!A:A,0)),0)</f>
        <v>0</v>
      </c>
    </row>
    <row r="401" spans="1:7" ht="31.5" customHeight="1" x14ac:dyDescent="0.25">
      <c r="A401" s="28">
        <v>30189</v>
      </c>
      <c r="B401" s="28" t="s">
        <v>350</v>
      </c>
      <c r="C401" s="8">
        <f>IFERROR(INDEX('حسابهای دریافتنی'!H:H,MATCH(Table2[[#This Row],[كد تفصيلي]],'حسابهای دریافتنی'!A:A,0)),0)</f>
        <v>89621410</v>
      </c>
      <c r="D401" s="8">
        <f>IFERROR(INDEX('درجریان وصول'!F:F,MATCH(Table2[[#This Row],[كد تفصيلي]],'درجریان وصول'!A:A,0)),0)</f>
        <v>0</v>
      </c>
      <c r="E401" s="8">
        <f>IFERROR(INDEX('چکهای دریافتنی'!F:F,MATCH(Table2[[#This Row],[كد تفصيلي]],'چکهای دریافتنی'!A:A,0)),0)</f>
        <v>0</v>
      </c>
      <c r="F401" s="8">
        <f>Table2[[#This Row],[حسابهای دریافتنی]]+Table2[[#This Row],[چکهای در جریان وصول]]+Table2[[#This Row],[چکهای نزد صندوق]]</f>
        <v>89621410</v>
      </c>
      <c r="G401" s="18">
        <f>IFERROR(INDEX('مانده سوفاله'!E:E,MATCH(Table2[[#This Row],[كد تفصيلي]],'مانده سوفاله'!A:A,0)),0)</f>
        <v>0</v>
      </c>
    </row>
    <row r="402" spans="1:7" ht="31.5" customHeight="1" x14ac:dyDescent="0.25">
      <c r="A402" s="29">
        <v>30016</v>
      </c>
      <c r="B402" s="29" t="s">
        <v>246</v>
      </c>
      <c r="C402" s="19">
        <f>IFERROR(INDEX('حسابهای دریافتنی'!H:H,MATCH(Table2[[#This Row],[كد تفصيلي]],'حسابهای دریافتنی'!A:A,0)),0)</f>
        <v>0</v>
      </c>
      <c r="D402" s="19">
        <f>IFERROR(INDEX('درجریان وصول'!F:F,MATCH(Table2[[#This Row],[كد تفصيلي]],'درجریان وصول'!A:A,0)),0)</f>
        <v>0</v>
      </c>
      <c r="E402" s="19">
        <f>IFERROR(INDEX('چکهای دریافتنی'!F:F,MATCH(Table2[[#This Row],[كد تفصيلي]],'چکهای دریافتنی'!A:A,0)),0)</f>
        <v>0</v>
      </c>
      <c r="F402" s="19">
        <f>Table2[[#This Row],[حسابهای دریافتنی]]+Table2[[#This Row],[چکهای در جریان وصول]]+Table2[[#This Row],[چکهای نزد صندوق]]</f>
        <v>0</v>
      </c>
      <c r="G402" s="18">
        <f>IFERROR(INDEX('مانده سوفاله'!E:E,MATCH(Table2[[#This Row],[كد تفصيلي]],'مانده سوفاله'!A:A,0)),0)</f>
        <v>0</v>
      </c>
    </row>
    <row r="403" spans="1:7" ht="31.5" customHeight="1" x14ac:dyDescent="0.35">
      <c r="A403" s="26"/>
      <c r="B403" s="20"/>
      <c r="C403" s="22">
        <f>SUBTOTAL(109,Table2[حسابهای دریافتنی])</f>
        <v>-45361952594</v>
      </c>
      <c r="D403" s="22">
        <f>SUBTOTAL(109,Table2[چکهای در جریان وصول])</f>
        <v>1061900000</v>
      </c>
      <c r="E403" s="22">
        <f>SUBTOTAL(109,Table2[چکهای نزد صندوق])</f>
        <v>47088521000</v>
      </c>
      <c r="F403" s="22"/>
      <c r="G403" s="27">
        <f>SUBTOTAL(109,Table2[مانده سوفاله])</f>
        <v>-123999.5</v>
      </c>
    </row>
  </sheetData>
  <mergeCells count="1">
    <mergeCell ref="A1:G1"/>
  </mergeCells>
  <pageMargins left="0.23622047244094491" right="0.23622047244094491" top="0.74803149606299213" bottom="0.74803149606299213" header="0.31496062992125984" footer="0.31496062992125984"/>
  <pageSetup paperSize="9" scale="70" orientation="landscape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1"/>
  <sheetViews>
    <sheetView rightToLeft="1" workbookViewId="0">
      <selection activeCell="A168" sqref="A168:XFD168"/>
    </sheetView>
  </sheetViews>
  <sheetFormatPr defaultColWidth="9.08984375" defaultRowHeight="14.5" x14ac:dyDescent="0.35"/>
  <cols>
    <col min="1" max="1" width="14.453125" style="15" customWidth="1"/>
    <col min="2" max="2" width="33.453125" style="21" customWidth="1"/>
    <col min="3" max="3" width="20.26953125" style="3" customWidth="1"/>
    <col min="4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8" ht="70.5" customHeight="1" thickBot="1" x14ac:dyDescent="0.4">
      <c r="A1" s="38" t="s">
        <v>486</v>
      </c>
      <c r="B1" s="39"/>
      <c r="C1" s="39"/>
      <c r="D1" s="39"/>
      <c r="E1" s="39"/>
      <c r="F1" s="39"/>
      <c r="G1" s="40"/>
    </row>
    <row r="2" spans="1:8" s="2" customFormat="1" ht="31.5" customHeight="1" x14ac:dyDescent="0.35">
      <c r="A2" s="11" t="s">
        <v>4</v>
      </c>
      <c r="B2" s="12" t="s">
        <v>5</v>
      </c>
      <c r="C2" s="5" t="s">
        <v>136</v>
      </c>
      <c r="D2" s="5" t="s">
        <v>137</v>
      </c>
      <c r="E2" s="5" t="s">
        <v>138</v>
      </c>
      <c r="F2" s="5" t="s">
        <v>154</v>
      </c>
      <c r="G2" s="6" t="s">
        <v>142</v>
      </c>
    </row>
    <row r="3" spans="1:8" ht="31.5" customHeight="1" x14ac:dyDescent="0.35">
      <c r="A3" s="16">
        <v>30127</v>
      </c>
      <c r="B3" s="13" t="s">
        <v>159</v>
      </c>
      <c r="C3" s="8">
        <f>IFERROR(INDEX('حسابهای دریافتنی'!H:H,MATCH(Table241[[#This Row],[كد تفصيلي]],'حسابهای دریافتنی'!A:A,0)),0)</f>
        <v>-169448341718</v>
      </c>
      <c r="D3" s="8">
        <f>IFERROR(INDEX('درجریان وصول'!F:F,MATCH(Table241[[#This Row],[كد تفصيلي]],'درجریان وصول'!A:A,0)),0)</f>
        <v>0</v>
      </c>
      <c r="E3" s="8">
        <f>IFERROR(INDEX('چکهای دریافتنی'!F:F,MATCH(Table241[[#This Row],[كد تفصيلي]],'چکهای دریافتنی'!A:A,0)),0)</f>
        <v>0</v>
      </c>
      <c r="F3" s="8">
        <f>Table241[[#This Row],[حسابهای دریافتنی]]+Table241[[#This Row],[چکهای در جریان وصول]]+Table241[[#This Row],[چکهای نزد صندوق]]</f>
        <v>-169448341718</v>
      </c>
      <c r="G3" s="9">
        <f>IFERROR(INDEX('مانده سوفاله'!E:E,MATCH(Table241[[#This Row],[كد تفصيلي]],'مانده سوفاله'!A:A,0)),0)</f>
        <v>-38752</v>
      </c>
    </row>
    <row r="4" spans="1:8" ht="31.5" customHeight="1" x14ac:dyDescent="0.35">
      <c r="A4" s="17">
        <v>30004</v>
      </c>
      <c r="B4" s="14" t="s">
        <v>53</v>
      </c>
      <c r="C4" s="7">
        <f>IFERROR(INDEX('حسابهای دریافتنی'!H:H,MATCH(Table241[[#This Row],[كد تفصيلي]],'حسابهای دریافتنی'!A:A,0)),0)</f>
        <v>44263499865</v>
      </c>
      <c r="D4" s="8">
        <f>IFERROR(INDEX('درجریان وصول'!F:F,MATCH(Table241[[#This Row],[كد تفصيلي]],'درجریان وصول'!A:A,0)),0)</f>
        <v>61900000</v>
      </c>
      <c r="E4" s="8">
        <f>IFERROR(INDEX('چکهای دریافتنی'!F:F,MATCH(Table241[[#This Row],[كد تفصيلي]],'چکهای دریافتنی'!A:A,0)),0)</f>
        <v>12100100000</v>
      </c>
      <c r="F4" s="8">
        <f>Table241[[#This Row],[حسابهای دریافتنی]]+Table241[[#This Row],[چکهای در جریان وصول]]+Table241[[#This Row],[چکهای نزد صندوق]]</f>
        <v>56425499865</v>
      </c>
      <c r="G4" s="9">
        <f>IFERROR(INDEX('مانده سوفاله'!E:E,MATCH(Table241[[#This Row],[كد تفصيلي]],'مانده سوفاله'!A:A,0)),0)</f>
        <v>-12321</v>
      </c>
    </row>
    <row r="5" spans="1:8" ht="31.5" customHeight="1" x14ac:dyDescent="0.35">
      <c r="A5" s="16">
        <v>10003</v>
      </c>
      <c r="B5" s="13" t="s">
        <v>10</v>
      </c>
      <c r="C5" s="7">
        <f>IFERROR(INDEX('حسابهای دریافتنی'!H:H,MATCH(Table241[[#This Row],[كد تفصيلي]],'حسابهای دریافتنی'!A:A,0)),0)</f>
        <v>377177746</v>
      </c>
      <c r="D5" s="8">
        <f>IFERROR(INDEX('درجریان وصول'!F:F,MATCH(Table241[[#This Row],[كد تفصيلي]],'درجریان وصول'!A:A,0)),0)</f>
        <v>0</v>
      </c>
      <c r="E5" s="8">
        <f>IFERROR(INDEX('چکهای دریافتنی'!F:F,MATCH(Table241[[#This Row],[كد تفصيلي]],'چکهای دریافتنی'!A:A,0)),0)</f>
        <v>18198000000</v>
      </c>
      <c r="F5" s="8">
        <f>Table241[[#This Row],[حسابهای دریافتنی]]+Table241[[#This Row],[چکهای در جریان وصول]]+Table241[[#This Row],[چکهای نزد صندوق]]</f>
        <v>18575177746</v>
      </c>
      <c r="G5" s="9">
        <f>IFERROR(INDEX('مانده سوفاله'!E:E,MATCH(Table241[[#This Row],[كد تفصيلي]],'مانده سوفاله'!A:A,0)),0)</f>
        <v>-16415</v>
      </c>
    </row>
    <row r="6" spans="1:8" ht="31.5" customHeight="1" x14ac:dyDescent="0.35">
      <c r="A6" s="16">
        <v>30009</v>
      </c>
      <c r="B6" s="13" t="s">
        <v>160</v>
      </c>
      <c r="C6" s="7">
        <f>IFERROR(INDEX('حسابهای دریافتنی'!H:H,MATCH(Table241[[#This Row],[كد تفصيلي]],'حسابهای دریافتنی'!A:A,0)),0)</f>
        <v>15569972265</v>
      </c>
      <c r="D6" s="8">
        <f>IFERROR(INDEX('درجریان وصول'!F:F,MATCH(Table241[[#This Row],[كد تفصيلي]],'درجریان وصول'!A:A,0)),0)</f>
        <v>1000000000</v>
      </c>
      <c r="E6" s="8">
        <f>IFERROR(INDEX('چکهای دریافتنی'!F:F,MATCH(Table241[[#This Row],[كد تفصيلي]],'چکهای دریافتنی'!A:A,0)),0)</f>
        <v>5650000000</v>
      </c>
      <c r="F6" s="8">
        <f>Table241[[#This Row],[حسابهای دریافتنی]]+Table241[[#This Row],[چکهای در جریان وصول]]+Table241[[#This Row],[چکهای نزد صندوق]]</f>
        <v>22219972265</v>
      </c>
      <c r="G6" s="9">
        <f>IFERROR(INDEX('مانده سوفاله'!E:E,MATCH(Table241[[#This Row],[كد تفصيلي]],'مانده سوفاله'!A:A,0)),0)</f>
        <v>-14897</v>
      </c>
    </row>
    <row r="7" spans="1:8" ht="31.5" customHeight="1" x14ac:dyDescent="0.35">
      <c r="A7" s="17">
        <v>10026</v>
      </c>
      <c r="B7" s="14" t="s">
        <v>31</v>
      </c>
      <c r="C7" s="7">
        <f>IFERROR(INDEX('حسابهای دریافتنی'!H:H,MATCH(Table241[[#This Row],[كد تفصيلي]],'حسابهای دریافتنی'!A:A,0)),0)</f>
        <v>6949215341</v>
      </c>
      <c r="D7" s="8">
        <f>IFERROR(INDEX('درجریان وصول'!F:F,MATCH(Table241[[#This Row],[كد تفصيلي]],'درجریان وصول'!A:A,0)),0)</f>
        <v>0</v>
      </c>
      <c r="E7" s="8">
        <f>IFERROR(INDEX('چکهای دریافتنی'!F:F,MATCH(Table241[[#This Row],[كد تفصيلي]],'چکهای دریافتنی'!A:A,0)),0)</f>
        <v>0</v>
      </c>
      <c r="F7" s="8">
        <f>Table241[[#This Row],[حسابهای دریافتنی]]+Table241[[#This Row],[چکهای در جریان وصول]]+Table241[[#This Row],[چکهای نزد صندوق]]</f>
        <v>6949215341</v>
      </c>
      <c r="G7" s="9">
        <f>IFERROR(INDEX('مانده سوفاله'!E:E,MATCH(Table241[[#This Row],[كد تفصيلي]],'مانده سوفاله'!A:A,0)),0)</f>
        <v>-8273</v>
      </c>
    </row>
    <row r="8" spans="1:8" ht="31.5" customHeight="1" x14ac:dyDescent="0.35">
      <c r="A8" s="16">
        <v>50016</v>
      </c>
      <c r="B8" s="13" t="s">
        <v>156</v>
      </c>
      <c r="C8" s="8">
        <f>IFERROR(INDEX('حسابهای دریافتنی'!H:H,MATCH(Table241[[#This Row],[كد تفصيلي]],'حسابهای دریافتنی'!A:A,0)),0)</f>
        <v>10979290840</v>
      </c>
      <c r="D8" s="8">
        <f>IFERROR(INDEX('درجریان وصول'!F:F,MATCH(Table241[[#This Row],[كد تفصيلي]],'درجریان وصول'!A:A,0)),0)</f>
        <v>0</v>
      </c>
      <c r="E8" s="8">
        <f>IFERROR(INDEX('چکهای دریافتنی'!F:F,MATCH(Table241[[#This Row],[كد تفصيلي]],'چکهای دریافتنی'!A:A,0)),0)</f>
        <v>0</v>
      </c>
      <c r="F8" s="8">
        <f>Table241[[#This Row],[حسابهای دریافتنی]]+Table241[[#This Row],[چکهای در جریان وصول]]+Table241[[#This Row],[چکهای نزد صندوق]]</f>
        <v>10979290840</v>
      </c>
      <c r="G8" s="9">
        <f>IFERROR(INDEX('مانده سوفاله'!E:E,MATCH(Table241[[#This Row],[كد تفصيلي]],'مانده سوفاله'!A:A,0)),0)</f>
        <v>2632</v>
      </c>
    </row>
    <row r="9" spans="1:8" ht="31.5" customHeight="1" x14ac:dyDescent="0.35">
      <c r="A9" s="16">
        <v>30066</v>
      </c>
      <c r="B9" s="13" t="s">
        <v>109</v>
      </c>
      <c r="C9" s="8">
        <f>IFERROR(INDEX('حسابهای دریافتنی'!H:H,MATCH(Table241[[#This Row],[كد تفصيلي]],'حسابهای دریافتنی'!A:A,0)),0)</f>
        <v>8219908310</v>
      </c>
      <c r="D9" s="8">
        <f>IFERROR(INDEX('درجریان وصول'!F:F,MATCH(Table241[[#This Row],[كد تفصيلي]],'درجریان وصول'!A:A,0)),0)</f>
        <v>0</v>
      </c>
      <c r="E9" s="8">
        <f>IFERROR(INDEX('چکهای دریافتنی'!F:F,MATCH(Table241[[#This Row],[كد تفصيلي]],'چکهای دریافتنی'!A:A,0)),0)</f>
        <v>0</v>
      </c>
      <c r="F9" s="8">
        <f>Table241[[#This Row],[حسابهای دریافتنی]]+Table241[[#This Row],[چکهای در جریان وصول]]+Table241[[#This Row],[چکهای نزد صندوق]]</f>
        <v>8219908310</v>
      </c>
      <c r="G9" s="9">
        <f>IFERROR(INDEX('مانده سوفاله'!E:E,MATCH(Table241[[#This Row],[كد تفصيلي]],'مانده سوفاله'!A:A,0)),0)</f>
        <v>-191</v>
      </c>
    </row>
    <row r="10" spans="1:8" ht="31.5" customHeight="1" x14ac:dyDescent="0.35">
      <c r="A10" s="16">
        <v>10055</v>
      </c>
      <c r="B10" s="13" t="s">
        <v>158</v>
      </c>
      <c r="C10" s="7">
        <f>IFERROR(INDEX('حسابهای دریافتنی'!H:H,MATCH(Table241[[#This Row],[كد تفصيلي]],'حسابهای دریافتنی'!A:A,0)),0)</f>
        <v>5114275835</v>
      </c>
      <c r="D10" s="8">
        <f>IFERROR(INDEX('درجریان وصول'!F:F,MATCH(Table241[[#This Row],[كد تفصيلي]],'درجریان وصول'!A:A,0)),0)</f>
        <v>0</v>
      </c>
      <c r="E10" s="8">
        <f>IFERROR(INDEX('چکهای دریافتنی'!F:F,MATCH(Table241[[#This Row],[كد تفصيلي]],'چکهای دریافتنی'!A:A,0)),0)</f>
        <v>0</v>
      </c>
      <c r="F10" s="8">
        <f>Table241[[#This Row],[حسابهای دریافتنی]]+Table241[[#This Row],[چکهای در جریان وصول]]+Table241[[#This Row],[چکهای نزد صندوق]]</f>
        <v>5114275835</v>
      </c>
      <c r="G10" s="9">
        <f>IFERROR(INDEX('مانده سوفاله'!E:E,MATCH(Table241[[#This Row],[كد تفصيلي]],'مانده سوفاله'!A:A,0)),0)</f>
        <v>-3617</v>
      </c>
    </row>
    <row r="11" spans="1:8" ht="31.5" customHeight="1" x14ac:dyDescent="0.35">
      <c r="A11" s="16">
        <v>30099</v>
      </c>
      <c r="B11" s="13" t="s">
        <v>163</v>
      </c>
      <c r="C11" s="8">
        <f>IFERROR(INDEX('حسابهای دریافتنی'!H:H,MATCH(Table241[[#This Row],[كد تفصيلي]],'حسابهای دریافتنی'!A:A,0)),0)</f>
        <v>9376641964</v>
      </c>
      <c r="D11" s="8">
        <f>IFERROR(INDEX('درجریان وصول'!F:F,MATCH(Table241[[#This Row],[كد تفصيلي]],'درجریان وصول'!A:A,0)),0)</f>
        <v>0</v>
      </c>
      <c r="E11" s="8">
        <f>IFERROR(INDEX('چکهای دریافتنی'!F:F,MATCH(Table241[[#This Row],[كد تفصيلي]],'چکهای دریافتنی'!A:A,0)),0)</f>
        <v>0</v>
      </c>
      <c r="F11" s="8">
        <f>Table241[[#This Row],[حسابهای دریافتنی]]+Table241[[#This Row],[چکهای در جریان وصول]]+Table241[[#This Row],[چکهای نزد صندوق]]</f>
        <v>9376641964</v>
      </c>
      <c r="G11" s="9">
        <f>IFERROR(INDEX('مانده سوفاله'!E:E,MATCH(Table241[[#This Row],[كد تفصيلي]],'مانده سوفاله'!A:A,0)),0)</f>
        <v>78</v>
      </c>
    </row>
    <row r="12" spans="1:8" ht="31.5" customHeight="1" x14ac:dyDescent="0.35">
      <c r="A12" s="17">
        <v>10070</v>
      </c>
      <c r="B12" s="14" t="s">
        <v>224</v>
      </c>
      <c r="C12" s="7">
        <f>IFERROR(INDEX('حسابهای دریافتنی'!H:H,MATCH(Table241[[#This Row],[كد تفصيلي]],'حسابهای دریافتنی'!A:A,0)),0)</f>
        <v>2163251100</v>
      </c>
      <c r="D12" s="8">
        <f>IFERROR(INDEX('درجریان وصول'!F:F,MATCH(Table241[[#This Row],[كد تفصيلي]],'درجریان وصول'!A:A,0)),0)</f>
        <v>0</v>
      </c>
      <c r="E12" s="8">
        <f>IFERROR(INDEX('چکهای دریافتنی'!F:F,MATCH(Table241[[#This Row],[كد تفصيلي]],'چکهای دریافتنی'!A:A,0)),0)</f>
        <v>0</v>
      </c>
      <c r="F12" s="8">
        <f>Table241[[#This Row],[حسابهای دریافتنی]]+Table241[[#This Row],[چکهای در جریان وصول]]+Table241[[#This Row],[چکهای نزد صندوق]]</f>
        <v>2163251100</v>
      </c>
      <c r="G12" s="9">
        <f>IFERROR(INDEX('مانده سوفاله'!E:E,MATCH(Table241[[#This Row],[كد تفصيلي]],'مانده سوفاله'!A:A,0)),0)</f>
        <v>-2695</v>
      </c>
      <c r="H12" s="33"/>
    </row>
    <row r="13" spans="1:8" ht="31.5" customHeight="1" x14ac:dyDescent="0.35">
      <c r="A13" s="17">
        <v>30184</v>
      </c>
      <c r="B13" s="14" t="s">
        <v>331</v>
      </c>
      <c r="C13" s="8">
        <f>IFERROR(INDEX('حسابهای دریافتنی'!H:H,MATCH(Table241[[#This Row],[كد تفصيلي]],'حسابهای دریافتنی'!A:A,0)),0)</f>
        <v>-3700000</v>
      </c>
      <c r="D13" s="8">
        <f>IFERROR(INDEX('درجریان وصول'!F:F,MATCH(Table241[[#This Row],[كد تفصيلي]],'درجریان وصول'!A:A,0)),0)</f>
        <v>0</v>
      </c>
      <c r="E13" s="8">
        <f>IFERROR(INDEX('چکهای دریافتنی'!F:F,MATCH(Table241[[#This Row],[كد تفصيلي]],'چکهای دریافتنی'!A:A,0)),0)</f>
        <v>0</v>
      </c>
      <c r="F13" s="8">
        <f>Table241[[#This Row],[حسابهای دریافتنی]]+Table241[[#This Row],[چکهای در جریان وصول]]+Table241[[#This Row],[چکهای نزد صندوق]]</f>
        <v>-3700000</v>
      </c>
      <c r="G13" s="9">
        <f>IFERROR(INDEX('مانده سوفاله'!E:E,MATCH(Table241[[#This Row],[كد تفصيلي]],'مانده سوفاله'!A:A,0)),0)</f>
        <v>498</v>
      </c>
    </row>
    <row r="14" spans="1:8" ht="31.5" customHeight="1" x14ac:dyDescent="0.35">
      <c r="A14" s="16">
        <v>30058</v>
      </c>
      <c r="B14" s="13" t="s">
        <v>101</v>
      </c>
      <c r="C14" s="8">
        <f>IFERROR(INDEX('حسابهای دریافتنی'!H:H,MATCH(Table241[[#This Row],[كد تفصيلي]],'حسابهای دریافتنی'!A:A,0)),0)</f>
        <v>3313546560</v>
      </c>
      <c r="D14" s="8">
        <f>IFERROR(INDEX('درجریان وصول'!F:F,MATCH(Table241[[#This Row],[كد تفصيلي]],'درجریان وصول'!A:A,0)),0)</f>
        <v>0</v>
      </c>
      <c r="E14" s="8">
        <f>IFERROR(INDEX('چکهای دریافتنی'!F:F,MATCH(Table241[[#This Row],[كد تفصيلي]],'چکهای دریافتنی'!A:A,0)),0)</f>
        <v>2000000000</v>
      </c>
      <c r="F14" s="8">
        <f>Table241[[#This Row],[حسابهای دریافتنی]]+Table241[[#This Row],[چکهای در جریان وصول]]+Table241[[#This Row],[چکهای نزد صندوق]]</f>
        <v>5313546560</v>
      </c>
      <c r="G14" s="9">
        <f>IFERROR(INDEX('مانده سوفاله'!E:E,MATCH(Table241[[#This Row],[كد تفصيلي]],'مانده سوفاله'!A:A,0)),0)</f>
        <v>507</v>
      </c>
    </row>
    <row r="15" spans="1:8" ht="31.5" customHeight="1" x14ac:dyDescent="0.35">
      <c r="A15" s="17">
        <v>30006</v>
      </c>
      <c r="B15" s="14" t="s">
        <v>55</v>
      </c>
      <c r="C15" s="7">
        <f>IFERROR(INDEX('حسابهای دریافتنی'!H:H,MATCH(Table241[[#This Row],[كد تفصيلي]],'حسابهای دریافتنی'!A:A,0)),0)</f>
        <v>-16848772777</v>
      </c>
      <c r="D15" s="8">
        <f>IFERROR(INDEX('درجریان وصول'!F:F,MATCH(Table241[[#This Row],[كد تفصيلي]],'درجریان وصول'!A:A,0)),0)</f>
        <v>0</v>
      </c>
      <c r="E15" s="8">
        <f>IFERROR(INDEX('چکهای دریافتنی'!F:F,MATCH(Table241[[#This Row],[كد تفصيلي]],'چکهای دریافتنی'!A:A,0)),0)</f>
        <v>0</v>
      </c>
      <c r="F15" s="8">
        <f>Table241[[#This Row],[حسابهای دریافتنی]]+Table241[[#This Row],[چکهای در جریان وصول]]+Table241[[#This Row],[چکهای نزد صندوق]]</f>
        <v>-16848772777</v>
      </c>
      <c r="G15" s="9">
        <f>IFERROR(INDEX('مانده سوفاله'!E:E,MATCH(Table241[[#This Row],[كد تفصيلي]],'مانده سوفاله'!A:A,0)),0)</f>
        <v>-1799</v>
      </c>
    </row>
    <row r="16" spans="1:8" ht="31.5" customHeight="1" x14ac:dyDescent="0.35">
      <c r="A16" s="17">
        <v>30162</v>
      </c>
      <c r="B16" s="14" t="s">
        <v>290</v>
      </c>
      <c r="C16" s="8">
        <f>IFERROR(INDEX('حسابهای دریافتنی'!H:H,MATCH(Table241[[#This Row],[كد تفصيلي]],'حسابهای دریافتنی'!A:A,0)),0)</f>
        <v>16295986896</v>
      </c>
      <c r="D16" s="8">
        <f>IFERROR(INDEX('درجریان وصول'!F:F,MATCH(Table241[[#This Row],[كد تفصيلي]],'درجریان وصول'!A:A,0)),0)</f>
        <v>0</v>
      </c>
      <c r="E16" s="8">
        <f>IFERROR(INDEX('چکهای دریافتنی'!F:F,MATCH(Table241[[#This Row],[كد تفصيلي]],'چکهای دریافتنی'!A:A,0)),0)</f>
        <v>0</v>
      </c>
      <c r="F16" s="8">
        <f>Table241[[#This Row],[حسابهای دریافتنی]]+Table241[[#This Row],[چکهای در جریان وصول]]+Table241[[#This Row],[چکهای نزد صندوق]]</f>
        <v>16295986896</v>
      </c>
      <c r="G16" s="9">
        <f>IFERROR(INDEX('مانده سوفاله'!E:E,MATCH(Table241[[#This Row],[كد تفصيلي]],'مانده سوفاله'!A:A,0)),0)</f>
        <v>-18956</v>
      </c>
    </row>
    <row r="17" spans="1:7" ht="31.5" customHeight="1" x14ac:dyDescent="0.35">
      <c r="A17" s="17">
        <v>10146</v>
      </c>
      <c r="B17" s="14" t="s">
        <v>383</v>
      </c>
      <c r="C17" s="7">
        <f>IFERROR(INDEX('حسابهای دریافتنی'!H:H,MATCH(Table241[[#This Row],[كد تفصيلي]],'حسابهای دریافتنی'!A:A,0)),0)</f>
        <v>805520000</v>
      </c>
      <c r="D17" s="8">
        <f>IFERROR(INDEX('درجریان وصول'!F:F,MATCH(Table241[[#This Row],[كد تفصيلي]],'درجریان وصول'!A:A,0)),0)</f>
        <v>0</v>
      </c>
      <c r="E17" s="8">
        <f>IFERROR(INDEX('چکهای دریافتنی'!F:F,MATCH(Table241[[#This Row],[كد تفصيلي]],'چکهای دریافتنی'!A:A,0)),0)</f>
        <v>0</v>
      </c>
      <c r="F17" s="8">
        <f>Table241[[#This Row],[حسابهای دریافتنی]]+Table241[[#This Row],[چکهای در جریان وصول]]+Table241[[#This Row],[چکهای نزد صندوق]]</f>
        <v>805520000</v>
      </c>
      <c r="G17" s="9">
        <f>IFERROR(INDEX('مانده سوفاله'!E:E,MATCH(Table241[[#This Row],[كد تفصيلي]],'مانده سوفاله'!A:A,0)),0)</f>
        <v>470</v>
      </c>
    </row>
    <row r="18" spans="1:7" ht="31.5" customHeight="1" x14ac:dyDescent="0.35">
      <c r="A18" s="16">
        <v>30003</v>
      </c>
      <c r="B18" s="13" t="s">
        <v>52</v>
      </c>
      <c r="C18" s="7">
        <f>IFERROR(INDEX('حسابهای دریافتنی'!H:H,MATCH(Table241[[#This Row],[كد تفصيلي]],'حسابهای دریافتنی'!A:A,0)),0)</f>
        <v>1176038620</v>
      </c>
      <c r="D18" s="8">
        <f>IFERROR(INDEX('درجریان وصول'!F:F,MATCH(Table241[[#This Row],[كد تفصيلي]],'درجریان وصول'!A:A,0)),0)</f>
        <v>0</v>
      </c>
      <c r="E18" s="8">
        <f>IFERROR(INDEX('چکهای دریافتنی'!F:F,MATCH(Table241[[#This Row],[كد تفصيلي]],'چکهای دریافتنی'!A:A,0)),0)</f>
        <v>0</v>
      </c>
      <c r="F18" s="8">
        <f>Table241[[#This Row],[حسابهای دریافتنی]]+Table241[[#This Row],[چکهای در جریان وصول]]+Table241[[#This Row],[چکهای نزد صندوق]]</f>
        <v>1176038620</v>
      </c>
      <c r="G18" s="9">
        <f>IFERROR(INDEX('مانده سوفاله'!E:E,MATCH(Table241[[#This Row],[كد تفصيلي]],'مانده سوفاله'!A:A,0)),0)</f>
        <v>1096</v>
      </c>
    </row>
    <row r="19" spans="1:7" ht="31.5" customHeight="1" x14ac:dyDescent="0.35">
      <c r="A19" s="16">
        <v>30247</v>
      </c>
      <c r="B19" s="13" t="s">
        <v>450</v>
      </c>
      <c r="C19" s="7">
        <f>IFERROR(INDEX('حسابهای دریافتنی'!H:H,MATCH(Table241[[#This Row],[كد تفصيلي]],'حسابهای دریافتنی'!A:A,0)),0)</f>
        <v>439241520</v>
      </c>
      <c r="D19" s="8">
        <f>IFERROR(INDEX('درجریان وصول'!F:F,MATCH(Table241[[#This Row],[كد تفصيلي]],'درجریان وصول'!A:A,0)),0)</f>
        <v>0</v>
      </c>
      <c r="E19" s="8">
        <f>IFERROR(INDEX('چکهای دریافتنی'!F:F,MATCH(Table241[[#This Row],[كد تفصيلي]],'چکهای دریافتنی'!A:A,0)),0)</f>
        <v>3690000000</v>
      </c>
      <c r="F19" s="8">
        <f>Table241[[#This Row],[حسابهای دریافتنی]]+Table241[[#This Row],[چکهای در جریان وصول]]+Table241[[#This Row],[چکهای نزد صندوق]]</f>
        <v>4129241520</v>
      </c>
      <c r="G19" s="9">
        <f>IFERROR(INDEX('مانده سوفاله'!E:E,MATCH(Table241[[#This Row],[كد تفصيلي]],'مانده سوفاله'!A:A,0)),0)</f>
        <v>5804</v>
      </c>
    </row>
    <row r="20" spans="1:7" ht="31.5" customHeight="1" x14ac:dyDescent="0.35">
      <c r="A20" s="16">
        <v>10029</v>
      </c>
      <c r="B20" s="13" t="s">
        <v>34</v>
      </c>
      <c r="C20" s="7">
        <f>IFERROR(INDEX('حسابهای دریافتنی'!H:H,MATCH(Table241[[#This Row],[كد تفصيلي]],'حسابهای دریافتنی'!A:A,0)),0)</f>
        <v>111424380</v>
      </c>
      <c r="D20" s="8">
        <f>IFERROR(INDEX('درجریان وصول'!F:F,MATCH(Table241[[#This Row],[كد تفصيلي]],'درجریان وصول'!A:A,0)),0)</f>
        <v>0</v>
      </c>
      <c r="E20" s="8">
        <f>IFERROR(INDEX('چکهای دریافتنی'!F:F,MATCH(Table241[[#This Row],[كد تفصيلي]],'چکهای دریافتنی'!A:A,0)),0)</f>
        <v>0</v>
      </c>
      <c r="F20" s="8">
        <f>Table241[[#This Row],[حسابهای دریافتنی]]+Table241[[#This Row],[چکهای در جریان وصول]]+Table241[[#This Row],[چکهای نزد صندوق]]</f>
        <v>111424380</v>
      </c>
      <c r="G20" s="9">
        <f>IFERROR(INDEX('مانده سوفاله'!E:E,MATCH(Table241[[#This Row],[كد تفصيلي]],'مانده سوفاله'!A:A,0)),0)</f>
        <v>-287</v>
      </c>
    </row>
    <row r="21" spans="1:7" ht="31.5" customHeight="1" x14ac:dyDescent="0.35">
      <c r="A21" s="17">
        <v>30018</v>
      </c>
      <c r="B21" s="14" t="s">
        <v>65</v>
      </c>
      <c r="C21" s="19">
        <f>IFERROR(INDEX('حسابهای دریافتنی'!H:H,MATCH(Table241[[#This Row],[كد تفصيلي]],'حسابهای دریافتنی'!A:A,0)),0)</f>
        <v>3559216682</v>
      </c>
      <c r="D21" s="19">
        <f>IFERROR(INDEX('درجریان وصول'!F:F,MATCH(Table241[[#This Row],[كد تفصيلي]],'درجریان وصول'!A:A,0)),0)</f>
        <v>0</v>
      </c>
      <c r="E21" s="19">
        <f>IFERROR(INDEX('چکهای دریافتنی'!F:F,MATCH(Table241[[#This Row],[كد تفصيلي]],'چکهای دریافتنی'!A:A,0)),0)</f>
        <v>0</v>
      </c>
      <c r="F21" s="19">
        <f>Table241[[#This Row],[حسابهای دریافتنی]]+Table241[[#This Row],[چکهای در جریان وصول]]+Table241[[#This Row],[چکهای نزد صندوق]]</f>
        <v>3559216682</v>
      </c>
      <c r="G21" s="9">
        <f>IFERROR(INDEX('مانده سوفاله'!E:E,MATCH(Table241[[#This Row],[كد تفصيلي]],'مانده سوفاله'!A:A,0)),0)</f>
        <v>-1224</v>
      </c>
    </row>
    <row r="22" spans="1:7" ht="31.5" customHeight="1" x14ac:dyDescent="0.35">
      <c r="A22" s="16">
        <v>30155</v>
      </c>
      <c r="B22" s="13" t="s">
        <v>278</v>
      </c>
      <c r="C22" s="8">
        <f>IFERROR(INDEX('حسابهای دریافتنی'!H:H,MATCH(Table241[[#This Row],[كد تفصيلي]],'حسابهای دریافتنی'!A:A,0)),0)</f>
        <v>3608959197</v>
      </c>
      <c r="D22" s="8">
        <f>IFERROR(INDEX('درجریان وصول'!F:F,MATCH(Table241[[#This Row],[كد تفصيلي]],'درجریان وصول'!A:A,0)),0)</f>
        <v>0</v>
      </c>
      <c r="E22" s="8">
        <f>IFERROR(INDEX('چکهای دریافتنی'!F:F,MATCH(Table241[[#This Row],[كد تفصيلي]],'چکهای دریافتنی'!A:A,0)),0)</f>
        <v>0</v>
      </c>
      <c r="F22" s="8">
        <f>Table241[[#This Row],[حسابهای دریافتنی]]+Table241[[#This Row],[چکهای در جریان وصول]]+Table241[[#This Row],[چکهای نزد صندوق]]</f>
        <v>3608959197</v>
      </c>
      <c r="G22" s="9">
        <f>IFERROR(INDEX('مانده سوفاله'!E:E,MATCH(Table241[[#This Row],[كد تفصيلي]],'مانده سوفاله'!A:A,0)),0)</f>
        <v>-52</v>
      </c>
    </row>
    <row r="23" spans="1:7" ht="31.5" customHeight="1" x14ac:dyDescent="0.35">
      <c r="A23" s="17">
        <v>10072</v>
      </c>
      <c r="B23" s="14" t="s">
        <v>172</v>
      </c>
      <c r="C23" s="7">
        <f>IFERROR(INDEX('حسابهای دریافتنی'!H:H,MATCH(Table241[[#This Row],[كد تفصيلي]],'حسابهای دریافتنی'!A:A,0)),0)</f>
        <v>1973258000</v>
      </c>
      <c r="D23" s="8">
        <f>IFERROR(INDEX('درجریان وصول'!F:F,MATCH(Table241[[#This Row],[كد تفصيلي]],'درجریان وصول'!A:A,0)),0)</f>
        <v>0</v>
      </c>
      <c r="E23" s="8">
        <f>IFERROR(INDEX('چکهای دریافتنی'!F:F,MATCH(Table241[[#This Row],[كد تفصيلي]],'چکهای دریافتنی'!A:A,0)),0)</f>
        <v>1677896000</v>
      </c>
      <c r="F23" s="8">
        <f>Table241[[#This Row],[حسابهای دریافتنی]]+Table241[[#This Row],[چکهای در جریان وصول]]+Table241[[#This Row],[چکهای نزد صندوق]]</f>
        <v>3651154000</v>
      </c>
      <c r="G23" s="9">
        <f>IFERROR(INDEX('مانده سوفاله'!E:E,MATCH(Table241[[#This Row],[كد تفصيلي]],'مانده سوفاله'!A:A,0)),0)</f>
        <v>0</v>
      </c>
    </row>
    <row r="24" spans="1:7" ht="31.5" customHeight="1" x14ac:dyDescent="0.35">
      <c r="A24" s="16">
        <v>30070</v>
      </c>
      <c r="B24" s="13" t="s">
        <v>113</v>
      </c>
      <c r="C24" s="8">
        <f>IFERROR(INDEX('حسابهای دریافتنی'!H:H,MATCH(Table241[[#This Row],[كد تفصيلي]],'حسابهای دریافتنی'!A:A,0)),0)</f>
        <v>2252180635</v>
      </c>
      <c r="D24" s="8">
        <f>IFERROR(INDEX('درجریان وصول'!F:F,MATCH(Table241[[#This Row],[كد تفصيلي]],'درجریان وصول'!A:A,0)),0)</f>
        <v>0</v>
      </c>
      <c r="E24" s="8">
        <f>IFERROR(INDEX('چکهای دریافتنی'!F:F,MATCH(Table241[[#This Row],[كد تفصيلي]],'چکهای دریافتنی'!A:A,0)),0)</f>
        <v>0</v>
      </c>
      <c r="F24" s="8">
        <f>Table241[[#This Row],[حسابهای دریافتنی]]+Table241[[#This Row],[چکهای در جریان وصول]]+Table241[[#This Row],[چکهای نزد صندوق]]</f>
        <v>2252180635</v>
      </c>
      <c r="G24" s="9">
        <f>IFERROR(INDEX('مانده سوفاله'!E:E,MATCH(Table241[[#This Row],[كد تفصيلي]],'مانده سوفاله'!A:A,0)),0)</f>
        <v>94</v>
      </c>
    </row>
    <row r="25" spans="1:7" ht="31.5" customHeight="1" x14ac:dyDescent="0.35">
      <c r="A25" s="17">
        <v>30230</v>
      </c>
      <c r="B25" s="14" t="s">
        <v>419</v>
      </c>
      <c r="C25" s="8">
        <f>IFERROR(INDEX('حسابهای دریافتنی'!H:H,MATCH(Table241[[#This Row],[كد تفصيلي]],'حسابهای دریافتنی'!A:A,0)),0)</f>
        <v>0</v>
      </c>
      <c r="D25" s="8">
        <f>IFERROR(INDEX('درجریان وصول'!F:F,MATCH(Table241[[#This Row],[كد تفصيلي]],'درجریان وصول'!A:A,0)),0)</f>
        <v>0</v>
      </c>
      <c r="E25" s="8">
        <f>IFERROR(INDEX('چکهای دریافتنی'!F:F,MATCH(Table241[[#This Row],[كد تفصيلي]],'چکهای دریافتنی'!A:A,0)),0)</f>
        <v>0</v>
      </c>
      <c r="F25" s="8">
        <f>Table241[[#This Row],[حسابهای دریافتنی]]+Table241[[#This Row],[چکهای در جریان وصول]]+Table241[[#This Row],[چکهای نزد صندوق]]</f>
        <v>0</v>
      </c>
      <c r="G25" s="9">
        <f>IFERROR(INDEX('مانده سوفاله'!E:E,MATCH(Table241[[#This Row],[كد تفصيلي]],'مانده سوفاله'!A:A,0)),0)</f>
        <v>244</v>
      </c>
    </row>
    <row r="26" spans="1:7" ht="31.5" customHeight="1" x14ac:dyDescent="0.35">
      <c r="A26" s="17">
        <v>30255</v>
      </c>
      <c r="B26" s="14" t="s">
        <v>476</v>
      </c>
      <c r="C26" s="19">
        <f>IFERROR(INDEX('حسابهای دریافتنی'!H:H,MATCH(Table241[[#This Row],[كد تفصيلي]],'حسابهای دریافتنی'!A:A,0)),0)</f>
        <v>4016299000</v>
      </c>
      <c r="D26" s="19">
        <f>IFERROR(INDEX('درجریان وصول'!F:F,MATCH(Table241[[#This Row],[كد تفصيلي]],'درجریان وصول'!A:A,0)),0)</f>
        <v>0</v>
      </c>
      <c r="E26" s="19">
        <f>IFERROR(INDEX('چکهای دریافتنی'!F:F,MATCH(Table241[[#This Row],[كد تفصيلي]],'چکهای دریافتنی'!A:A,0)),0)</f>
        <v>0</v>
      </c>
      <c r="F26" s="19">
        <f>Table241[[#This Row],[حسابهای دریافتنی]]+Table241[[#This Row],[چکهای در جریان وصول]]+Table241[[#This Row],[چکهای نزد صندوق]]</f>
        <v>4016299000</v>
      </c>
      <c r="G26" s="9">
        <f>IFERROR(INDEX('مانده سوفاله'!E:E,MATCH(Table241[[#This Row],[كد تفصيلي]],'مانده سوفاله'!A:A,0)),0)</f>
        <v>-494</v>
      </c>
    </row>
    <row r="27" spans="1:7" ht="31.5" customHeight="1" x14ac:dyDescent="0.35">
      <c r="A27" s="16">
        <v>10027</v>
      </c>
      <c r="B27" s="13" t="s">
        <v>32</v>
      </c>
      <c r="C27" s="19">
        <f>IFERROR(INDEX('حسابهای دریافتنی'!H:H,MATCH(Table241[[#This Row],[كد تفصيلي]],'حسابهای دریافتنی'!A:A,0)),0)</f>
        <v>1798020340</v>
      </c>
      <c r="D27" s="19">
        <f>IFERROR(INDEX('درجریان وصول'!F:F,MATCH(Table241[[#This Row],[كد تفصيلي]],'درجریان وصول'!A:A,0)),0)</f>
        <v>0</v>
      </c>
      <c r="E27" s="19">
        <f>IFERROR(INDEX('چکهای دریافتنی'!F:F,MATCH(Table241[[#This Row],[كد تفصيلي]],'چکهای دریافتنی'!A:A,0)),0)</f>
        <v>0</v>
      </c>
      <c r="F27" s="19">
        <f>Table241[[#This Row],[حسابهای دریافتنی]]+Table241[[#This Row],[چکهای در جریان وصول]]+Table241[[#This Row],[چکهای نزد صندوق]]</f>
        <v>1798020340</v>
      </c>
      <c r="G27" s="9">
        <f>IFERROR(INDEX('مانده سوفاله'!E:E,MATCH(Table241[[#This Row],[كد تفصيلي]],'مانده سوفاله'!A:A,0)),0)</f>
        <v>-3993</v>
      </c>
    </row>
    <row r="28" spans="1:7" ht="31.5" customHeight="1" x14ac:dyDescent="0.35">
      <c r="A28" s="17">
        <v>30057</v>
      </c>
      <c r="B28" s="14" t="s">
        <v>100</v>
      </c>
      <c r="C28" s="8">
        <f>IFERROR(INDEX('حسابهای دریافتنی'!H:H,MATCH(Table241[[#This Row],[كد تفصيلي]],'حسابهای دریافتنی'!A:A,0)),0)</f>
        <v>-90000</v>
      </c>
      <c r="D28" s="8">
        <f>IFERROR(INDEX('درجریان وصول'!F:F,MATCH(Table241[[#This Row],[كد تفصيلي]],'درجریان وصول'!A:A,0)),0)</f>
        <v>0</v>
      </c>
      <c r="E28" s="8">
        <f>IFERROR(INDEX('چکهای دریافتنی'!F:F,MATCH(Table241[[#This Row],[كد تفصيلي]],'چکهای دریافتنی'!A:A,0)),0)</f>
        <v>0</v>
      </c>
      <c r="F28" s="8">
        <f>Table241[[#This Row],[حسابهای دریافتنی]]+Table241[[#This Row],[چکهای در جریان وصول]]+Table241[[#This Row],[چکهای نزد صندوق]]</f>
        <v>-90000</v>
      </c>
      <c r="G28" s="9">
        <f>IFERROR(INDEX('مانده سوفاله'!E:E,MATCH(Table241[[#This Row],[كد تفصيلي]],'مانده سوفاله'!A:A,0)),0)</f>
        <v>0</v>
      </c>
    </row>
    <row r="29" spans="1:7" ht="31.5" customHeight="1" x14ac:dyDescent="0.35">
      <c r="A29" s="17">
        <v>30190</v>
      </c>
      <c r="B29" s="14" t="s">
        <v>348</v>
      </c>
      <c r="C29" s="8">
        <f>IFERROR(INDEX('حسابهای دریافتنی'!H:H,MATCH(Table241[[#This Row],[كد تفصيلي]],'حسابهای دریافتنی'!A:A,0)),0)</f>
        <v>1698897750</v>
      </c>
      <c r="D29" s="8">
        <f>IFERROR(INDEX('درجریان وصول'!F:F,MATCH(Table241[[#This Row],[كد تفصيلي]],'درجریان وصول'!A:A,0)),0)</f>
        <v>0</v>
      </c>
      <c r="E29" s="8">
        <f>IFERROR(INDEX('چکهای دریافتنی'!F:F,MATCH(Table241[[#This Row],[كد تفصيلي]],'چکهای دریافتنی'!A:A,0)),0)</f>
        <v>0</v>
      </c>
      <c r="F29" s="8">
        <f>Table241[[#This Row],[حسابهای دریافتنی]]+Table241[[#This Row],[چکهای در جریان وصول]]+Table241[[#This Row],[چکهای نزد صندوق]]</f>
        <v>1698897750</v>
      </c>
      <c r="G29" s="9">
        <f>IFERROR(INDEX('مانده سوفاله'!E:E,MATCH(Table241[[#This Row],[كد تفصيلي]],'مانده سوفاله'!A:A,0)),0)</f>
        <v>-841</v>
      </c>
    </row>
    <row r="30" spans="1:7" ht="31.5" customHeight="1" x14ac:dyDescent="0.35">
      <c r="A30" s="17">
        <v>30124</v>
      </c>
      <c r="B30" s="14" t="s">
        <v>239</v>
      </c>
      <c r="C30" s="8">
        <f>IFERROR(INDEX('حسابهای دریافتنی'!H:H,MATCH(Table241[[#This Row],[كد تفصيلي]],'حسابهای دریافتنی'!A:A,0)),0)</f>
        <v>-2132495000</v>
      </c>
      <c r="D30" s="8">
        <f>IFERROR(INDEX('درجریان وصول'!F:F,MATCH(Table241[[#This Row],[كد تفصيلي]],'درجریان وصول'!A:A,0)),0)</f>
        <v>0</v>
      </c>
      <c r="E30" s="8">
        <f>IFERROR(INDEX('چکهای دریافتنی'!F:F,MATCH(Table241[[#This Row],[كد تفصيلي]],'چکهای دریافتنی'!A:A,0)),0)</f>
        <v>0</v>
      </c>
      <c r="F30" s="8">
        <f>Table241[[#This Row],[حسابهای دریافتنی]]+Table241[[#This Row],[چکهای در جریان وصول]]+Table241[[#This Row],[چکهای نزد صندوق]]</f>
        <v>-2132495000</v>
      </c>
      <c r="G30" s="9">
        <f>IFERROR(INDEX('مانده سوفاله'!E:E,MATCH(Table241[[#This Row],[كد تفصيلي]],'مانده سوفاله'!A:A,0)),0)</f>
        <v>-1578</v>
      </c>
    </row>
    <row r="31" spans="1:7" ht="31.5" customHeight="1" x14ac:dyDescent="0.35">
      <c r="A31" s="16">
        <v>30205</v>
      </c>
      <c r="B31" s="13" t="s">
        <v>371</v>
      </c>
      <c r="C31" s="8">
        <f>IFERROR(INDEX('حسابهای دریافتنی'!H:H,MATCH(Table241[[#This Row],[كد تفصيلي]],'حسابهای دریافتنی'!A:A,0)),0)</f>
        <v>630553010</v>
      </c>
      <c r="D31" s="8">
        <f>IFERROR(INDEX('درجریان وصول'!F:F,MATCH(Table241[[#This Row],[كد تفصيلي]],'درجریان وصول'!A:A,0)),0)</f>
        <v>0</v>
      </c>
      <c r="E31" s="8">
        <f>IFERROR(INDEX('چکهای دریافتنی'!F:F,MATCH(Table241[[#This Row],[كد تفصيلي]],'چکهای دریافتنی'!A:A,0)),0)</f>
        <v>0</v>
      </c>
      <c r="F31" s="8">
        <f>Table241[[#This Row],[حسابهای دریافتنی]]+Table241[[#This Row],[چکهای در جریان وصول]]+Table241[[#This Row],[چکهای نزد صندوق]]</f>
        <v>630553010</v>
      </c>
      <c r="G31" s="9">
        <f>IFERROR(INDEX('مانده سوفاله'!E:E,MATCH(Table241[[#This Row],[كد تفصيلي]],'مانده سوفاله'!A:A,0)),0)</f>
        <v>261</v>
      </c>
    </row>
    <row r="32" spans="1:7" ht="31.5" customHeight="1" x14ac:dyDescent="0.35">
      <c r="A32" s="16">
        <v>30187</v>
      </c>
      <c r="B32" s="13" t="s">
        <v>332</v>
      </c>
      <c r="C32" s="8">
        <f>IFERROR(INDEX('حسابهای دریافتنی'!H:H,MATCH(Table241[[#This Row],[كد تفصيلي]],'حسابهای دریافتنی'!A:A,0)),0)</f>
        <v>-124500</v>
      </c>
      <c r="D32" s="8">
        <f>IFERROR(INDEX('درجریان وصول'!F:F,MATCH(Table241[[#This Row],[كد تفصيلي]],'درجریان وصول'!A:A,0)),0)</f>
        <v>0</v>
      </c>
      <c r="E32" s="8">
        <f>IFERROR(INDEX('چکهای دریافتنی'!F:F,MATCH(Table241[[#This Row],[كد تفصيلي]],'چکهای دریافتنی'!A:A,0)),0)</f>
        <v>0</v>
      </c>
      <c r="F32" s="8">
        <f>Table241[[#This Row],[حسابهای دریافتنی]]+Table241[[#This Row],[چکهای در جریان وصول]]+Table241[[#This Row],[چکهای نزد صندوق]]</f>
        <v>-124500</v>
      </c>
      <c r="G32" s="9">
        <f>IFERROR(INDEX('مانده سوفاله'!E:E,MATCH(Table241[[#This Row],[كد تفصيلي]],'مانده سوفاله'!A:A,0)),0)</f>
        <v>393</v>
      </c>
    </row>
    <row r="33" spans="1:7" ht="31.5" customHeight="1" x14ac:dyDescent="0.35">
      <c r="A33" s="16">
        <v>30101</v>
      </c>
      <c r="B33" s="13" t="s">
        <v>191</v>
      </c>
      <c r="C33" s="8">
        <f>IFERROR(INDEX('حسابهای دریافتنی'!H:H,MATCH(Table241[[#This Row],[كد تفصيلي]],'حسابهای دریافتنی'!A:A,0)),0)</f>
        <v>1318667455</v>
      </c>
      <c r="D33" s="8">
        <f>IFERROR(INDEX('درجریان وصول'!F:F,MATCH(Table241[[#This Row],[كد تفصيلي]],'درجریان وصول'!A:A,0)),0)</f>
        <v>0</v>
      </c>
      <c r="E33" s="8">
        <f>IFERROR(INDEX('چکهای دریافتنی'!F:F,MATCH(Table241[[#This Row],[كد تفصيلي]],'چکهای دریافتنی'!A:A,0)),0)</f>
        <v>0</v>
      </c>
      <c r="F33" s="8">
        <f>Table241[[#This Row],[حسابهای دریافتنی]]+Table241[[#This Row],[چکهای در جریان وصول]]+Table241[[#This Row],[چکهای نزد صندوق]]</f>
        <v>1318667455</v>
      </c>
      <c r="G33" s="9">
        <f>IFERROR(INDEX('مانده سوفاله'!E:E,MATCH(Table241[[#This Row],[كد تفصيلي]],'مانده سوفاله'!A:A,0)),0)</f>
        <v>139</v>
      </c>
    </row>
    <row r="34" spans="1:7" ht="31.5" customHeight="1" x14ac:dyDescent="0.35">
      <c r="A34" s="17">
        <v>30160</v>
      </c>
      <c r="B34" s="14" t="s">
        <v>285</v>
      </c>
      <c r="C34" s="8">
        <f>IFERROR(INDEX('حسابهای دریافتنی'!H:H,MATCH(Table241[[#This Row],[كد تفصيلي]],'حسابهای دریافتنی'!A:A,0)),0)</f>
        <v>455323500</v>
      </c>
      <c r="D34" s="8">
        <f>IFERROR(INDEX('درجریان وصول'!F:F,MATCH(Table241[[#This Row],[كد تفصيلي]],'درجریان وصول'!A:A,0)),0)</f>
        <v>0</v>
      </c>
      <c r="E34" s="8">
        <f>IFERROR(INDEX('چکهای دریافتنی'!F:F,MATCH(Table241[[#This Row],[كد تفصيلي]],'چکهای دریافتنی'!A:A,0)),0)</f>
        <v>0</v>
      </c>
      <c r="F34" s="8">
        <f>Table241[[#This Row],[حسابهای دریافتنی]]+Table241[[#This Row],[چکهای در جریان وصول]]+Table241[[#This Row],[چکهای نزد صندوق]]</f>
        <v>455323500</v>
      </c>
      <c r="G34" s="9">
        <f>IFERROR(INDEX('مانده سوفاله'!E:E,MATCH(Table241[[#This Row],[كد تفصيلي]],'مانده سوفاله'!A:A,0)),0)</f>
        <v>-58</v>
      </c>
    </row>
    <row r="35" spans="1:7" ht="31.5" customHeight="1" x14ac:dyDescent="0.35">
      <c r="A35" s="17">
        <v>30156</v>
      </c>
      <c r="B35" s="14" t="s">
        <v>279</v>
      </c>
      <c r="C35" s="8">
        <f>IFERROR(INDEX('حسابهای دریافتنی'!H:H,MATCH(Table241[[#This Row],[كد تفصيلي]],'حسابهای دریافتنی'!A:A,0)),0)</f>
        <v>342886667</v>
      </c>
      <c r="D35" s="8">
        <f>IFERROR(INDEX('درجریان وصول'!F:F,MATCH(Table241[[#This Row],[كد تفصيلي]],'درجریان وصول'!A:A,0)),0)</f>
        <v>0</v>
      </c>
      <c r="E35" s="8">
        <f>IFERROR(INDEX('چکهای دریافتنی'!F:F,MATCH(Table241[[#This Row],[كد تفصيلي]],'چکهای دریافتنی'!A:A,0)),0)</f>
        <v>0</v>
      </c>
      <c r="F35" s="8">
        <f>Table241[[#This Row],[حسابهای دریافتنی]]+Table241[[#This Row],[چکهای در جریان وصول]]+Table241[[#This Row],[چکهای نزد صندوق]]</f>
        <v>342886667</v>
      </c>
      <c r="G35" s="9">
        <f>IFERROR(INDEX('مانده سوفاله'!E:E,MATCH(Table241[[#This Row],[كد تفصيلي]],'مانده سوفاله'!A:A,0)),0)</f>
        <v>0</v>
      </c>
    </row>
    <row r="36" spans="1:7" ht="31.5" customHeight="1" x14ac:dyDescent="0.35">
      <c r="A36" s="17">
        <v>30081</v>
      </c>
      <c r="B36" s="14" t="s">
        <v>124</v>
      </c>
      <c r="C36" s="8">
        <f>IFERROR(INDEX('حسابهای دریافتنی'!H:H,MATCH(Table241[[#This Row],[كد تفصيلي]],'حسابهای دریافتنی'!A:A,0)),0)</f>
        <v>434158373</v>
      </c>
      <c r="D36" s="8">
        <f>IFERROR(INDEX('درجریان وصول'!F:F,MATCH(Table241[[#This Row],[كد تفصيلي]],'درجریان وصول'!A:A,0)),0)</f>
        <v>0</v>
      </c>
      <c r="E36" s="8">
        <f>IFERROR(INDEX('چکهای دریافتنی'!F:F,MATCH(Table241[[#This Row],[كد تفصيلي]],'چکهای دریافتنی'!A:A,0)),0)</f>
        <v>0</v>
      </c>
      <c r="F36" s="8">
        <f>Table241[[#This Row],[حسابهای دریافتنی]]+Table241[[#This Row],[چکهای در جریان وصول]]+Table241[[#This Row],[چکهای نزد صندوق]]</f>
        <v>434158373</v>
      </c>
      <c r="G36" s="9">
        <f>IFERROR(INDEX('مانده سوفاله'!E:E,MATCH(Table241[[#This Row],[كد تفصيلي]],'مانده سوفاله'!A:A,0)),0)</f>
        <v>-319</v>
      </c>
    </row>
    <row r="37" spans="1:7" ht="31.5" customHeight="1" x14ac:dyDescent="0.35">
      <c r="A37" s="16">
        <v>30019</v>
      </c>
      <c r="B37" s="13" t="s">
        <v>66</v>
      </c>
      <c r="C37" s="7">
        <f>IFERROR(INDEX('حسابهای دریافتنی'!H:H,MATCH(Table241[[#This Row],[كد تفصيلي]],'حسابهای دریافتنی'!A:A,0)),0)</f>
        <v>396374660</v>
      </c>
      <c r="D37" s="8">
        <f>IFERROR(INDEX('درجریان وصول'!F:F,MATCH(Table241[[#This Row],[كد تفصيلي]],'درجریان وصول'!A:A,0)),0)</f>
        <v>0</v>
      </c>
      <c r="E37" s="8">
        <f>IFERROR(INDEX('چکهای دریافتنی'!F:F,MATCH(Table241[[#This Row],[كد تفصيلي]],'چکهای دریافتنی'!A:A,0)),0)</f>
        <v>0</v>
      </c>
      <c r="F37" s="8">
        <f>Table241[[#This Row],[حسابهای دریافتنی]]+Table241[[#This Row],[چکهای در جریان وصول]]+Table241[[#This Row],[چکهای نزد صندوق]]</f>
        <v>396374660</v>
      </c>
      <c r="G37" s="9">
        <f>IFERROR(INDEX('مانده سوفاله'!E:E,MATCH(Table241[[#This Row],[كد تفصيلي]],'مانده سوفاله'!A:A,0)),0)</f>
        <v>1460</v>
      </c>
    </row>
    <row r="38" spans="1:7" ht="31.5" customHeight="1" x14ac:dyDescent="0.35">
      <c r="A38" s="16">
        <v>30195</v>
      </c>
      <c r="B38" s="13" t="s">
        <v>359</v>
      </c>
      <c r="C38" s="8">
        <f>IFERROR(INDEX('حسابهای دریافتنی'!H:H,MATCH(Table241[[#This Row],[كد تفصيلي]],'حسابهای دریافتنی'!A:A,0)),0)</f>
        <v>927310000</v>
      </c>
      <c r="D38" s="8">
        <f>IFERROR(INDEX('درجریان وصول'!F:F,MATCH(Table241[[#This Row],[كد تفصيلي]],'درجریان وصول'!A:A,0)),0)</f>
        <v>0</v>
      </c>
      <c r="E38" s="8">
        <f>IFERROR(INDEX('چکهای دریافتنی'!F:F,MATCH(Table241[[#This Row],[كد تفصيلي]],'چکهای دریافتنی'!A:A,0)),0)</f>
        <v>0</v>
      </c>
      <c r="F38" s="8">
        <f>Table241[[#This Row],[حسابهای دریافتنی]]+Table241[[#This Row],[چکهای در جریان وصول]]+Table241[[#This Row],[چکهای نزد صندوق]]</f>
        <v>927310000</v>
      </c>
      <c r="G38" s="9">
        <f>IFERROR(INDEX('مانده سوفاله'!E:E,MATCH(Table241[[#This Row],[كد تفصيلي]],'مانده سوفاله'!A:A,0)),0)</f>
        <v>3148</v>
      </c>
    </row>
    <row r="39" spans="1:7" ht="31.5" customHeight="1" x14ac:dyDescent="0.35">
      <c r="A39" s="17">
        <v>30055</v>
      </c>
      <c r="B39" s="14" t="s">
        <v>98</v>
      </c>
      <c r="C39" s="8">
        <f>IFERROR(INDEX('حسابهای دریافتنی'!H:H,MATCH(Table241[[#This Row],[كد تفصيلي]],'حسابهای دریافتنی'!A:A,0)),0)</f>
        <v>420000</v>
      </c>
      <c r="D39" s="8">
        <f>IFERROR(INDEX('درجریان وصول'!F:F,MATCH(Table241[[#This Row],[كد تفصيلي]],'درجریان وصول'!A:A,0)),0)</f>
        <v>0</v>
      </c>
      <c r="E39" s="8">
        <f>IFERROR(INDEX('چکهای دریافتنی'!F:F,MATCH(Table241[[#This Row],[كد تفصيلي]],'چکهای دریافتنی'!A:A,0)),0)</f>
        <v>0</v>
      </c>
      <c r="F39" s="8">
        <f>Table241[[#This Row],[حسابهای دریافتنی]]+Table241[[#This Row],[چکهای در جریان وصول]]+Table241[[#This Row],[چکهای نزد صندوق]]</f>
        <v>420000</v>
      </c>
      <c r="G39" s="9">
        <f>IFERROR(INDEX('مانده سوفاله'!E:E,MATCH(Table241[[#This Row],[كد تفصيلي]],'مانده سوفاله'!A:A,0)),0)</f>
        <v>638</v>
      </c>
    </row>
    <row r="40" spans="1:7" ht="31.5" customHeight="1" x14ac:dyDescent="0.35">
      <c r="A40" s="16">
        <v>30209</v>
      </c>
      <c r="B40" s="13" t="s">
        <v>385</v>
      </c>
      <c r="C40" s="8">
        <f>IFERROR(INDEX('حسابهای دریافتنی'!H:H,MATCH(Table241[[#This Row],[كد تفصيلي]],'حسابهای دریافتنی'!A:A,0)),0)</f>
        <v>874102050</v>
      </c>
      <c r="D40" s="8">
        <f>IFERROR(INDEX('درجریان وصول'!F:F,MATCH(Table241[[#This Row],[كد تفصيلي]],'درجریان وصول'!A:A,0)),0)</f>
        <v>0</v>
      </c>
      <c r="E40" s="8">
        <f>IFERROR(INDEX('چکهای دریافتنی'!F:F,MATCH(Table241[[#This Row],[كد تفصيلي]],'چکهای دریافتنی'!A:A,0)),0)</f>
        <v>0</v>
      </c>
      <c r="F40" s="8">
        <f>Table241[[#This Row],[حسابهای دریافتنی]]+Table241[[#This Row],[چکهای در جریان وصول]]+Table241[[#This Row],[چکهای نزد صندوق]]</f>
        <v>874102050</v>
      </c>
      <c r="G40" s="9">
        <f>IFERROR(INDEX('مانده سوفاله'!E:E,MATCH(Table241[[#This Row],[كد تفصيلي]],'مانده سوفاله'!A:A,0)),0)</f>
        <v>264</v>
      </c>
    </row>
    <row r="41" spans="1:7" ht="31.5" customHeight="1" x14ac:dyDescent="0.35">
      <c r="A41" s="17">
        <v>10170</v>
      </c>
      <c r="B41" s="14" t="s">
        <v>461</v>
      </c>
      <c r="C41" s="7">
        <f>IFERROR(INDEX('حسابهای دریافتنی'!H:H,MATCH(Table241[[#This Row],[كد تفصيلي]],'حسابهای دریافتنی'!A:A,0)),0)</f>
        <v>471128000</v>
      </c>
      <c r="D41" s="8">
        <f>IFERROR(INDEX('درجریان وصول'!F:F,MATCH(Table241[[#This Row],[كد تفصيلي]],'درجریان وصول'!A:A,0)),0)</f>
        <v>0</v>
      </c>
      <c r="E41" s="8">
        <f>IFERROR(INDEX('چکهای دریافتنی'!F:F,MATCH(Table241[[#This Row],[كد تفصيلي]],'چکهای دریافتنی'!A:A,0)),0)</f>
        <v>0</v>
      </c>
      <c r="F41" s="8">
        <f>Table241[[#This Row],[حسابهای دریافتنی]]+Table241[[#This Row],[چکهای در جریان وصول]]+Table241[[#This Row],[چکهای نزد صندوق]]</f>
        <v>471128000</v>
      </c>
      <c r="G41" s="9">
        <f>IFERROR(INDEX('مانده سوفاله'!E:E,MATCH(Table241[[#This Row],[كد تفصيلي]],'مانده سوفاله'!A:A,0)),0)</f>
        <v>0</v>
      </c>
    </row>
    <row r="42" spans="1:7" ht="31.5" customHeight="1" x14ac:dyDescent="0.35">
      <c r="A42" s="16">
        <v>30013</v>
      </c>
      <c r="B42" s="13" t="s">
        <v>61</v>
      </c>
      <c r="C42" s="7">
        <f>IFERROR(INDEX('حسابهای دریافتنی'!H:H,MATCH(Table241[[#This Row],[كد تفصيلي]],'حسابهای دریافتنی'!A:A,0)),0)</f>
        <v>145972582</v>
      </c>
      <c r="D42" s="8">
        <f>IFERROR(INDEX('درجریان وصول'!F:F,MATCH(Table241[[#This Row],[كد تفصيلي]],'درجریان وصول'!A:A,0)),0)</f>
        <v>0</v>
      </c>
      <c r="E42" s="8">
        <f>IFERROR(INDEX('چکهای دریافتنی'!F:F,MATCH(Table241[[#This Row],[كد تفصيلي]],'چکهای دریافتنی'!A:A,0)),0)</f>
        <v>0</v>
      </c>
      <c r="F42" s="8">
        <f>Table241[[#This Row],[حسابهای دریافتنی]]+Table241[[#This Row],[چکهای در جریان وصول]]+Table241[[#This Row],[چکهای نزد صندوق]]</f>
        <v>145972582</v>
      </c>
      <c r="G42" s="9">
        <f>IFERROR(INDEX('مانده سوفاله'!E:E,MATCH(Table241[[#This Row],[كد تفصيلي]],'مانده سوفاله'!A:A,0)),0)</f>
        <v>69</v>
      </c>
    </row>
    <row r="43" spans="1:7" ht="31.5" customHeight="1" x14ac:dyDescent="0.35">
      <c r="A43" s="16">
        <v>30189</v>
      </c>
      <c r="B43" s="13" t="s">
        <v>350</v>
      </c>
      <c r="C43" s="8">
        <f>IFERROR(INDEX('حسابهای دریافتنی'!H:H,MATCH(Table241[[#This Row],[كد تفصيلي]],'حسابهای دریافتنی'!A:A,0)),0)</f>
        <v>89621410</v>
      </c>
      <c r="D43" s="8">
        <f>IFERROR(INDEX('درجریان وصول'!F:F,MATCH(Table241[[#This Row],[كد تفصيلي]],'درجریان وصول'!A:A,0)),0)</f>
        <v>0</v>
      </c>
      <c r="E43" s="8">
        <f>IFERROR(INDEX('چکهای دریافتنی'!F:F,MATCH(Table241[[#This Row],[كد تفصيلي]],'چکهای دریافتنی'!A:A,0)),0)</f>
        <v>0</v>
      </c>
      <c r="F43" s="8">
        <f>Table241[[#This Row],[حسابهای دریافتنی]]+Table241[[#This Row],[چکهای در جریان وصول]]+Table241[[#This Row],[چکهای نزد صندوق]]</f>
        <v>89621410</v>
      </c>
      <c r="G43" s="9">
        <f>IFERROR(INDEX('مانده سوفاله'!E:E,MATCH(Table241[[#This Row],[كد تفصيلي]],'مانده سوفاله'!A:A,0)),0)</f>
        <v>0</v>
      </c>
    </row>
    <row r="44" spans="1:7" ht="31.5" customHeight="1" x14ac:dyDescent="0.35">
      <c r="A44" s="16">
        <v>10109</v>
      </c>
      <c r="B44" s="13" t="s">
        <v>292</v>
      </c>
      <c r="C44" s="19">
        <f>IFERROR(INDEX('حسابهای دریافتنی'!H:H,MATCH(Table241[[#This Row],[كد تفصيلي]],'حسابهای دریافتنی'!A:A,0)),0)</f>
        <v>71415000</v>
      </c>
      <c r="D44" s="19">
        <f>IFERROR(INDEX('درجریان وصول'!F:F,MATCH(Table241[[#This Row],[كد تفصيلي]],'درجریان وصول'!A:A,0)),0)</f>
        <v>0</v>
      </c>
      <c r="E44" s="19">
        <f>IFERROR(INDEX('چکهای دریافتنی'!F:F,MATCH(Table241[[#This Row],[كد تفصيلي]],'چکهای دریافتنی'!A:A,0)),0)</f>
        <v>0</v>
      </c>
      <c r="F44" s="19">
        <f>Table241[[#This Row],[حسابهای دریافتنی]]+Table241[[#This Row],[چکهای در جریان وصول]]+Table241[[#This Row],[چکهای نزد صندوق]]</f>
        <v>71415000</v>
      </c>
      <c r="G44" s="9">
        <f>IFERROR(INDEX('مانده سوفاله'!E:E,MATCH(Table241[[#This Row],[كد تفصيلي]],'مانده سوفاله'!A:A,0)),0)</f>
        <v>-5</v>
      </c>
    </row>
    <row r="45" spans="1:7" ht="31.5" customHeight="1" x14ac:dyDescent="0.35">
      <c r="A45" s="17">
        <v>50011</v>
      </c>
      <c r="B45" s="14" t="s">
        <v>144</v>
      </c>
      <c r="C45" s="8">
        <f>IFERROR(INDEX('حسابهای دریافتنی'!H:H,MATCH(Table241[[#This Row],[كد تفصيلي]],'حسابهای دریافتنی'!A:A,0)),0)</f>
        <v>68731173</v>
      </c>
      <c r="D45" s="8">
        <f>IFERROR(INDEX('درجریان وصول'!F:F,MATCH(Table241[[#This Row],[كد تفصيلي]],'درجریان وصول'!A:A,0)),0)</f>
        <v>0</v>
      </c>
      <c r="E45" s="8">
        <f>IFERROR(INDEX('چکهای دریافتنی'!F:F,MATCH(Table241[[#This Row],[كد تفصيلي]],'چکهای دریافتنی'!A:A,0)),0)</f>
        <v>0</v>
      </c>
      <c r="F45" s="8">
        <f>Table241[[#This Row],[حسابهای دریافتنی]]+Table241[[#This Row],[چکهای در جریان وصول]]+Table241[[#This Row],[چکهای نزد صندوق]]</f>
        <v>68731173</v>
      </c>
      <c r="G45" s="9">
        <f>IFERROR(INDEX('مانده سوفاله'!E:E,MATCH(Table241[[#This Row],[كد تفصيلي]],'مانده سوفاله'!A:A,0)),0)</f>
        <v>8</v>
      </c>
    </row>
    <row r="46" spans="1:7" ht="31.5" customHeight="1" x14ac:dyDescent="0.35">
      <c r="A46" s="16">
        <v>30201</v>
      </c>
      <c r="B46" s="13" t="s">
        <v>367</v>
      </c>
      <c r="C46" s="8">
        <f>IFERROR(INDEX('حسابهای دریافتنی'!H:H,MATCH(Table241[[#This Row],[كد تفصيلي]],'حسابهای دریافتنی'!A:A,0)),0)</f>
        <v>8207500</v>
      </c>
      <c r="D46" s="8">
        <f>IFERROR(INDEX('درجریان وصول'!F:F,MATCH(Table241[[#This Row],[كد تفصيلي]],'درجریان وصول'!A:A,0)),0)</f>
        <v>0</v>
      </c>
      <c r="E46" s="8">
        <f>IFERROR(INDEX('چکهای دریافتنی'!F:F,MATCH(Table241[[#This Row],[كد تفصيلي]],'چکهای دریافتنی'!A:A,0)),0)</f>
        <v>0</v>
      </c>
      <c r="F46" s="8">
        <f>Table241[[#This Row],[حسابهای دریافتنی]]+Table241[[#This Row],[چکهای در جریان وصول]]+Table241[[#This Row],[چکهای نزد صندوق]]</f>
        <v>8207500</v>
      </c>
      <c r="G46" s="9">
        <f>IFERROR(INDEX('مانده سوفاله'!E:E,MATCH(Table241[[#This Row],[كد تفصيلي]],'مانده سوفاله'!A:A,0)),0)</f>
        <v>0</v>
      </c>
    </row>
    <row r="47" spans="1:7" ht="31.5" customHeight="1" x14ac:dyDescent="0.35">
      <c r="A47" s="16">
        <v>30256</v>
      </c>
      <c r="B47" s="13" t="s">
        <v>488</v>
      </c>
      <c r="C47" s="7">
        <f>IFERROR(INDEX('حسابهای دریافتنی'!H:H,MATCH(Table241[[#This Row],[كد تفصيلي]],'حسابهای دریافتنی'!A:A,0)),0)</f>
        <v>49472000</v>
      </c>
      <c r="D47" s="8">
        <f>IFERROR(INDEX('درجریان وصول'!F:F,MATCH(Table241[[#This Row],[كد تفصيلي]],'درجریان وصول'!A:A,0)),0)</f>
        <v>0</v>
      </c>
      <c r="E47" s="8">
        <f>IFERROR(INDEX('چکهای دریافتنی'!F:F,MATCH(Table241[[#This Row],[كد تفصيلي]],'چکهای دریافتنی'!A:A,0)),0)</f>
        <v>0</v>
      </c>
      <c r="F47" s="8">
        <f>Table241[[#This Row],[حسابهای دریافتنی]]+Table241[[#This Row],[چکهای در جریان وصول]]+Table241[[#This Row],[چکهای نزد صندوق]]</f>
        <v>49472000</v>
      </c>
      <c r="G47" s="9">
        <f>IFERROR(INDEX('مانده سوفاله'!E:E,MATCH(Table241[[#This Row],[كد تفصيلي]],'مانده سوفاله'!A:A,0)),0)</f>
        <v>-1</v>
      </c>
    </row>
    <row r="48" spans="1:7" ht="31.5" customHeight="1" x14ac:dyDescent="0.35">
      <c r="A48" s="17">
        <v>30022</v>
      </c>
      <c r="B48" s="14" t="s">
        <v>69</v>
      </c>
      <c r="C48" s="7">
        <f>IFERROR(INDEX('حسابهای دریافتنی'!H:H,MATCH(Table241[[#This Row],[كد تفصيلي]],'حسابهای دریافتنی'!A:A,0)),0)</f>
        <v>43314000</v>
      </c>
      <c r="D48" s="8">
        <f>IFERROR(INDEX('درجریان وصول'!F:F,MATCH(Table241[[#This Row],[كد تفصيلي]],'درجریان وصول'!A:A,0)),0)</f>
        <v>0</v>
      </c>
      <c r="E48" s="8">
        <f>IFERROR(INDEX('چکهای دریافتنی'!F:F,MATCH(Table241[[#This Row],[كد تفصيلي]],'چکهای دریافتنی'!A:A,0)),0)</f>
        <v>0</v>
      </c>
      <c r="F48" s="8">
        <f>Table241[[#This Row],[حسابهای دریافتنی]]+Table241[[#This Row],[چکهای در جریان وصول]]+Table241[[#This Row],[چکهای نزد صندوق]]</f>
        <v>43314000</v>
      </c>
      <c r="G48" s="9">
        <f>IFERROR(INDEX('مانده سوفاله'!E:E,MATCH(Table241[[#This Row],[كد تفصيلي]],'مانده سوفاله'!A:A,0)),0)</f>
        <v>125</v>
      </c>
    </row>
    <row r="49" spans="1:7" ht="31.5" customHeight="1" x14ac:dyDescent="0.35">
      <c r="A49" s="16">
        <v>30025</v>
      </c>
      <c r="B49" s="13" t="s">
        <v>72</v>
      </c>
      <c r="C49" s="7">
        <f>IFERROR(INDEX('حسابهای دریافتنی'!H:H,MATCH(Table241[[#This Row],[كد تفصيلي]],'حسابهای دریافتنی'!A:A,0)),0)</f>
        <v>35598920</v>
      </c>
      <c r="D49" s="8">
        <f>IFERROR(INDEX('درجریان وصول'!F:F,MATCH(Table241[[#This Row],[كد تفصيلي]],'درجریان وصول'!A:A,0)),0)</f>
        <v>0</v>
      </c>
      <c r="E49" s="8">
        <f>IFERROR(INDEX('چکهای دریافتنی'!F:F,MATCH(Table241[[#This Row],[كد تفصيلي]],'چکهای دریافتنی'!A:A,0)),0)</f>
        <v>0</v>
      </c>
      <c r="F49" s="8">
        <f>Table241[[#This Row],[حسابهای دریافتنی]]+Table241[[#This Row],[چکهای در جریان وصول]]+Table241[[#This Row],[چکهای نزد صندوق]]</f>
        <v>35598920</v>
      </c>
      <c r="G49" s="9">
        <f>IFERROR(INDEX('مانده سوفاله'!E:E,MATCH(Table241[[#This Row],[كد تفصيلي]],'مانده سوفاله'!A:A,0)),0)</f>
        <v>-165</v>
      </c>
    </row>
    <row r="50" spans="1:7" ht="31.5" customHeight="1" x14ac:dyDescent="0.35">
      <c r="A50" s="17">
        <v>30040</v>
      </c>
      <c r="B50" s="14" t="s">
        <v>86</v>
      </c>
      <c r="C50" s="8">
        <f>IFERROR(INDEX('حسابهای دریافتنی'!H:H,MATCH(Table241[[#This Row],[كد تفصيلي]],'حسابهای دریافتنی'!A:A,0)),0)</f>
        <v>27402500</v>
      </c>
      <c r="D50" s="8">
        <f>IFERROR(INDEX('درجریان وصول'!F:F,MATCH(Table241[[#This Row],[كد تفصيلي]],'درجریان وصول'!A:A,0)),0)</f>
        <v>0</v>
      </c>
      <c r="E50" s="8">
        <f>IFERROR(INDEX('چکهای دریافتنی'!F:F,MATCH(Table241[[#This Row],[كد تفصيلي]],'چکهای دریافتنی'!A:A,0)),0)</f>
        <v>0</v>
      </c>
      <c r="F50" s="8">
        <f>Table241[[#This Row],[حسابهای دریافتنی]]+Table241[[#This Row],[چکهای در جریان وصول]]+Table241[[#This Row],[چکهای نزد صندوق]]</f>
        <v>27402500</v>
      </c>
      <c r="G50" s="9">
        <f>IFERROR(INDEX('مانده سوفاله'!E:E,MATCH(Table241[[#This Row],[كد تفصيلي]],'مانده سوفاله'!A:A,0)),0)</f>
        <v>0</v>
      </c>
    </row>
    <row r="51" spans="1:7" ht="31.5" customHeight="1" x14ac:dyDescent="0.35">
      <c r="A51" s="16">
        <v>30082</v>
      </c>
      <c r="B51" s="13" t="s">
        <v>125</v>
      </c>
      <c r="C51" s="8">
        <f>IFERROR(INDEX('حسابهای دریافتنی'!H:H,MATCH(Table241[[#This Row],[كد تفصيلي]],'حسابهای دریافتنی'!A:A,0)),0)</f>
        <v>15363000</v>
      </c>
      <c r="D51" s="8">
        <f>IFERROR(INDEX('درجریان وصول'!F:F,MATCH(Table241[[#This Row],[كد تفصيلي]],'درجریان وصول'!A:A,0)),0)</f>
        <v>0</v>
      </c>
      <c r="E51" s="8">
        <f>IFERROR(INDEX('چکهای دریافتنی'!F:F,MATCH(Table241[[#This Row],[كد تفصيلي]],'چکهای دریافتنی'!A:A,0)),0)</f>
        <v>0</v>
      </c>
      <c r="F51" s="8">
        <f>Table241[[#This Row],[حسابهای دریافتنی]]+Table241[[#This Row],[چکهای در جریان وصول]]+Table241[[#This Row],[چکهای نزد صندوق]]</f>
        <v>15363000</v>
      </c>
      <c r="G51" s="9">
        <f>IFERROR(INDEX('مانده سوفاله'!E:E,MATCH(Table241[[#This Row],[كد تفصيلي]],'مانده سوفاله'!A:A,0)),0)</f>
        <v>-4</v>
      </c>
    </row>
    <row r="52" spans="1:7" ht="31.5" customHeight="1" x14ac:dyDescent="0.35">
      <c r="A52" s="16">
        <v>10007</v>
      </c>
      <c r="B52" s="13" t="s">
        <v>14</v>
      </c>
      <c r="C52" s="7">
        <f>IFERROR(INDEX('حسابهای دریافتنی'!H:H,MATCH(Table241[[#This Row],[كد تفصيلي]],'حسابهای دریافتنی'!A:A,0)),0)</f>
        <v>12770000</v>
      </c>
      <c r="D52" s="8">
        <f>IFERROR(INDEX('درجریان وصول'!F:F,MATCH(Table241[[#This Row],[كد تفصيلي]],'درجریان وصول'!A:A,0)),0)</f>
        <v>0</v>
      </c>
      <c r="E52" s="8">
        <f>IFERROR(INDEX('چکهای دریافتنی'!F:F,MATCH(Table241[[#This Row],[كد تفصيلي]],'چکهای دریافتنی'!A:A,0)),0)</f>
        <v>0</v>
      </c>
      <c r="F52" s="8">
        <f>Table241[[#This Row],[حسابهای دریافتنی]]+Table241[[#This Row],[چکهای در جریان وصول]]+Table241[[#This Row],[چکهای نزد صندوق]]</f>
        <v>12770000</v>
      </c>
      <c r="G52" s="9">
        <f>IFERROR(INDEX('مانده سوفاله'!E:E,MATCH(Table241[[#This Row],[كد تفصيلي]],'مانده سوفاله'!A:A,0)),0)</f>
        <v>-52.5</v>
      </c>
    </row>
    <row r="53" spans="1:7" ht="31.5" customHeight="1" x14ac:dyDescent="0.35">
      <c r="A53" s="17">
        <v>10156</v>
      </c>
      <c r="B53" s="14" t="s">
        <v>413</v>
      </c>
      <c r="C53" s="7">
        <f>IFERROR(INDEX('حسابهای دریافتنی'!H:H,MATCH(Table241[[#This Row],[كد تفصيلي]],'حسابهای دریافتنی'!A:A,0)),0)</f>
        <v>10661500</v>
      </c>
      <c r="D53" s="8">
        <f>IFERROR(INDEX('درجریان وصول'!F:F,MATCH(Table241[[#This Row],[كد تفصيلي]],'درجریان وصول'!A:A,0)),0)</f>
        <v>0</v>
      </c>
      <c r="E53" s="8">
        <f>IFERROR(INDEX('چکهای دریافتنی'!F:F,MATCH(Table241[[#This Row],[كد تفصيلي]],'چکهای دریافتنی'!A:A,0)),0)</f>
        <v>0</v>
      </c>
      <c r="F53" s="8">
        <f>Table241[[#This Row],[حسابهای دریافتنی]]+Table241[[#This Row],[چکهای در جریان وصول]]+Table241[[#This Row],[چکهای نزد صندوق]]</f>
        <v>10661500</v>
      </c>
      <c r="G53" s="9">
        <f>IFERROR(INDEX('مانده سوفاله'!E:E,MATCH(Table241[[#This Row],[كد تفصيلي]],'مانده سوفاله'!A:A,0)),0)</f>
        <v>-16</v>
      </c>
    </row>
    <row r="54" spans="1:7" ht="31.5" customHeight="1" x14ac:dyDescent="0.35">
      <c r="A54" s="16">
        <v>30113</v>
      </c>
      <c r="B54" s="13" t="s">
        <v>197</v>
      </c>
      <c r="C54" s="8">
        <f>IFERROR(INDEX('حسابهای دریافتنی'!H:H,MATCH(Table241[[#This Row],[كد تفصيلي]],'حسابهای دریافتنی'!A:A,0)),0)</f>
        <v>9721000</v>
      </c>
      <c r="D54" s="8">
        <f>IFERROR(INDEX('درجریان وصول'!F:F,MATCH(Table241[[#This Row],[كد تفصيلي]],'درجریان وصول'!A:A,0)),0)</f>
        <v>0</v>
      </c>
      <c r="E54" s="8">
        <f>IFERROR(INDEX('چکهای دریافتنی'!F:F,MATCH(Table241[[#This Row],[كد تفصيلي]],'چکهای دریافتنی'!A:A,0)),0)</f>
        <v>0</v>
      </c>
      <c r="F54" s="8">
        <f>Table241[[#This Row],[حسابهای دریافتنی]]+Table241[[#This Row],[چکهای در جریان وصول]]+Table241[[#This Row],[چکهای نزد صندوق]]</f>
        <v>9721000</v>
      </c>
      <c r="G54" s="9">
        <f>IFERROR(INDEX('مانده سوفاله'!E:E,MATCH(Table241[[#This Row],[كد تفصيلي]],'مانده سوفاله'!A:A,0)),0)</f>
        <v>0</v>
      </c>
    </row>
    <row r="55" spans="1:7" ht="31.5" customHeight="1" x14ac:dyDescent="0.35">
      <c r="A55" s="17">
        <v>30140</v>
      </c>
      <c r="B55" s="14" t="s">
        <v>252</v>
      </c>
      <c r="C55" s="8">
        <f>IFERROR(INDEX('حسابهای دریافتنی'!H:H,MATCH(Table241[[#This Row],[كد تفصيلي]],'حسابهای دریافتنی'!A:A,0)),0)</f>
        <v>8320800</v>
      </c>
      <c r="D55" s="8">
        <f>IFERROR(INDEX('درجریان وصول'!F:F,MATCH(Table241[[#This Row],[كد تفصيلي]],'درجریان وصول'!A:A,0)),0)</f>
        <v>0</v>
      </c>
      <c r="E55" s="8">
        <f>IFERROR(INDEX('چکهای دریافتنی'!F:F,MATCH(Table241[[#This Row],[كد تفصيلي]],'چکهای دریافتنی'!A:A,0)),0)</f>
        <v>0</v>
      </c>
      <c r="F55" s="8">
        <f>Table241[[#This Row],[حسابهای دریافتنی]]+Table241[[#This Row],[چکهای در جریان وصول]]+Table241[[#This Row],[چکهای نزد صندوق]]</f>
        <v>8320800</v>
      </c>
      <c r="G55" s="9">
        <f>IFERROR(INDEX('مانده سوفاله'!E:E,MATCH(Table241[[#This Row],[كد تفصيلي]],'مانده سوفاله'!A:A,0)),0)</f>
        <v>-30</v>
      </c>
    </row>
    <row r="56" spans="1:7" ht="31.5" customHeight="1" x14ac:dyDescent="0.35">
      <c r="A56" s="16">
        <v>10095</v>
      </c>
      <c r="B56" s="13" t="s">
        <v>259</v>
      </c>
      <c r="C56" s="7">
        <f>IFERROR(INDEX('حسابهای دریافتنی'!H:H,MATCH(Table241[[#This Row],[كد تفصيلي]],'حسابهای دریافتنی'!A:A,0)),0)</f>
        <v>8253500</v>
      </c>
      <c r="D56" s="8">
        <f>IFERROR(INDEX('درجریان وصول'!F:F,MATCH(Table241[[#This Row],[كد تفصيلي]],'درجریان وصول'!A:A,0)),0)</f>
        <v>0</v>
      </c>
      <c r="E56" s="8">
        <f>IFERROR(INDEX('چکهای دریافتنی'!F:F,MATCH(Table241[[#This Row],[كد تفصيلي]],'چکهای دریافتنی'!A:A,0)),0)</f>
        <v>0</v>
      </c>
      <c r="F56" s="8">
        <f>Table241[[#This Row],[حسابهای دریافتنی]]+Table241[[#This Row],[چکهای در جریان وصول]]+Table241[[#This Row],[چکهای نزد صندوق]]</f>
        <v>8253500</v>
      </c>
      <c r="G56" s="9">
        <f>IFERROR(INDEX('مانده سوفاله'!E:E,MATCH(Table241[[#This Row],[كد تفصيلي]],'مانده سوفاله'!A:A,0)),0)</f>
        <v>0</v>
      </c>
    </row>
    <row r="57" spans="1:7" ht="31.5" customHeight="1" x14ac:dyDescent="0.35">
      <c r="A57" s="17">
        <v>30241</v>
      </c>
      <c r="B57" s="14" t="s">
        <v>487</v>
      </c>
      <c r="C57" s="7">
        <f>IFERROR(INDEX('حسابهای دریافتنی'!H:H,MATCH(Table241[[#This Row],[كد تفصيلي]],'حسابهای دریافتنی'!A:A,0)),0)</f>
        <v>7571576</v>
      </c>
      <c r="D57" s="8">
        <f>IFERROR(INDEX('درجریان وصول'!F:F,MATCH(Table241[[#This Row],[كد تفصيلي]],'درجریان وصول'!A:A,0)),0)</f>
        <v>0</v>
      </c>
      <c r="E57" s="8">
        <f>IFERROR(INDEX('چکهای دریافتنی'!F:F,MATCH(Table241[[#This Row],[كد تفصيلي]],'چکهای دریافتنی'!A:A,0)),0)</f>
        <v>0</v>
      </c>
      <c r="F57" s="8">
        <f>Table241[[#This Row],[حسابهای دریافتنی]]+Table241[[#This Row],[چکهای در جریان وصول]]+Table241[[#This Row],[چکهای نزد صندوق]]</f>
        <v>7571576</v>
      </c>
      <c r="G57" s="9">
        <f>IFERROR(INDEX('مانده سوفاله'!E:E,MATCH(Table241[[#This Row],[كد تفصيلي]],'مانده سوفاله'!A:A,0)),0)</f>
        <v>0</v>
      </c>
    </row>
    <row r="58" spans="1:7" ht="31.5" customHeight="1" x14ac:dyDescent="0.35">
      <c r="A58" s="16">
        <v>30145</v>
      </c>
      <c r="B58" s="13" t="s">
        <v>257</v>
      </c>
      <c r="C58" s="8">
        <f>IFERROR(INDEX('حسابهای دریافتنی'!H:H,MATCH(Table241[[#This Row],[كد تفصيلي]],'حسابهای دریافتنی'!A:A,0)),0)</f>
        <v>6442500</v>
      </c>
      <c r="D58" s="8">
        <f>IFERROR(INDEX('درجریان وصول'!F:F,MATCH(Table241[[#This Row],[كد تفصيلي]],'درجریان وصول'!A:A,0)),0)</f>
        <v>0</v>
      </c>
      <c r="E58" s="8">
        <f>IFERROR(INDEX('چکهای دریافتنی'!F:F,MATCH(Table241[[#This Row],[كد تفصيلي]],'چکهای دریافتنی'!A:A,0)),0)</f>
        <v>0</v>
      </c>
      <c r="F58" s="8">
        <f>Table241[[#This Row],[حسابهای دریافتنی]]+Table241[[#This Row],[چکهای در جریان وصول]]+Table241[[#This Row],[چکهای نزد صندوق]]</f>
        <v>6442500</v>
      </c>
      <c r="G58" s="9">
        <f>IFERROR(INDEX('مانده سوفاله'!E:E,MATCH(Table241[[#This Row],[كد تفصيلي]],'مانده سوفاله'!A:A,0)),0)</f>
        <v>0</v>
      </c>
    </row>
    <row r="59" spans="1:7" ht="31.5" customHeight="1" x14ac:dyDescent="0.35">
      <c r="A59" s="17">
        <v>50032</v>
      </c>
      <c r="B59" s="14" t="s">
        <v>433</v>
      </c>
      <c r="C59" s="7">
        <f>IFERROR(INDEX('حسابهای دریافتنی'!H:H,MATCH(Table241[[#This Row],[كد تفصيلي]],'حسابهای دریافتنی'!A:A,0)),0)</f>
        <v>10360000</v>
      </c>
      <c r="D59" s="8">
        <f>IFERROR(INDEX('درجریان وصول'!F:F,MATCH(Table241[[#This Row],[كد تفصيلي]],'درجریان وصول'!A:A,0)),0)</f>
        <v>0</v>
      </c>
      <c r="E59" s="8">
        <f>IFERROR(INDEX('چکهای دریافتنی'!F:F,MATCH(Table241[[#This Row],[كد تفصيلي]],'چکهای دریافتنی'!A:A,0)),0)</f>
        <v>0</v>
      </c>
      <c r="F59" s="8">
        <f>Table241[[#This Row],[حسابهای دریافتنی]]+Table241[[#This Row],[چکهای در جریان وصول]]+Table241[[#This Row],[چکهای نزد صندوق]]</f>
        <v>10360000</v>
      </c>
      <c r="G59" s="9">
        <f>IFERROR(INDEX('مانده سوفاله'!E:E,MATCH(Table241[[#This Row],[كد تفصيلي]],'مانده سوفاله'!A:A,0)),0)</f>
        <v>0</v>
      </c>
    </row>
    <row r="60" spans="1:7" ht="31.5" customHeight="1" x14ac:dyDescent="0.35">
      <c r="A60" s="17">
        <v>10004</v>
      </c>
      <c r="B60" s="14" t="s">
        <v>11</v>
      </c>
      <c r="C60" s="7">
        <f>IFERROR(INDEX('حسابهای دریافتنی'!H:H,MATCH(Table241[[#This Row],[كد تفصيلي]],'حسابهای دریافتنی'!A:A,0)),0)</f>
        <v>6173000</v>
      </c>
      <c r="D60" s="8">
        <f>IFERROR(INDEX('درجریان وصول'!F:F,MATCH(Table241[[#This Row],[كد تفصيلي]],'درجریان وصول'!A:A,0)),0)</f>
        <v>0</v>
      </c>
      <c r="E60" s="8">
        <f>IFERROR(INDEX('چکهای دریافتنی'!F:F,MATCH(Table241[[#This Row],[كد تفصيلي]],'چکهای دریافتنی'!A:A,0)),0)</f>
        <v>0</v>
      </c>
      <c r="F60" s="8">
        <f>Table241[[#This Row],[حسابهای دریافتنی]]+Table241[[#This Row],[چکهای در جریان وصول]]+Table241[[#This Row],[چکهای نزد صندوق]]</f>
        <v>6173000</v>
      </c>
      <c r="G60" s="9">
        <f>IFERROR(INDEX('مانده سوفاله'!E:E,MATCH(Table241[[#This Row],[كد تفصيلي]],'مانده سوفاله'!A:A,0)),0)</f>
        <v>-26</v>
      </c>
    </row>
    <row r="61" spans="1:7" ht="31.5" customHeight="1" x14ac:dyDescent="0.35">
      <c r="A61" s="16">
        <v>30227</v>
      </c>
      <c r="B61" s="13" t="s">
        <v>410</v>
      </c>
      <c r="C61" s="8">
        <f>IFERROR(INDEX('حسابهای دریافتنی'!H:H,MATCH(Table241[[#This Row],[كد تفصيلي]],'حسابهای دریافتنی'!A:A,0)),0)</f>
        <v>6150000</v>
      </c>
      <c r="D61" s="8">
        <f>IFERROR(INDEX('درجریان وصول'!F:F,MATCH(Table241[[#This Row],[كد تفصيلي]],'درجریان وصول'!A:A,0)),0)</f>
        <v>0</v>
      </c>
      <c r="E61" s="8">
        <f>IFERROR(INDEX('چکهای دریافتنی'!F:F,MATCH(Table241[[#This Row],[كد تفصيلي]],'چکهای دریافتنی'!A:A,0)),0)</f>
        <v>0</v>
      </c>
      <c r="F61" s="8">
        <f>Table241[[#This Row],[حسابهای دریافتنی]]+Table241[[#This Row],[چکهای در جریان وصول]]+Table241[[#This Row],[چکهای نزد صندوق]]</f>
        <v>6150000</v>
      </c>
      <c r="G61" s="9">
        <f>IFERROR(INDEX('مانده سوفاله'!E:E,MATCH(Table241[[#This Row],[كد تفصيلي]],'مانده سوفاله'!A:A,0)),0)</f>
        <v>0</v>
      </c>
    </row>
    <row r="62" spans="1:7" ht="31.5" customHeight="1" x14ac:dyDescent="0.35">
      <c r="A62" s="16">
        <v>30011</v>
      </c>
      <c r="B62" s="13" t="s">
        <v>59</v>
      </c>
      <c r="C62" s="7">
        <f>IFERROR(INDEX('حسابهای دریافتنی'!H:H,MATCH(Table241[[#This Row],[كد تفصيلي]],'حسابهای دریافتنی'!A:A,0)),0)</f>
        <v>5595200</v>
      </c>
      <c r="D62" s="8">
        <f>IFERROR(INDEX('درجریان وصول'!F:F,MATCH(Table241[[#This Row],[كد تفصيلي]],'درجریان وصول'!A:A,0)),0)</f>
        <v>0</v>
      </c>
      <c r="E62" s="8">
        <f>IFERROR(INDEX('چکهای دریافتنی'!F:F,MATCH(Table241[[#This Row],[كد تفصيلي]],'چکهای دریافتنی'!A:A,0)),0)</f>
        <v>0</v>
      </c>
      <c r="F62" s="8">
        <f>Table241[[#This Row],[حسابهای دریافتنی]]+Table241[[#This Row],[چکهای در جریان وصول]]+Table241[[#This Row],[چکهای نزد صندوق]]</f>
        <v>5595200</v>
      </c>
      <c r="G62" s="9">
        <f>IFERROR(INDEX('مانده سوفاله'!E:E,MATCH(Table241[[#This Row],[كد تفصيلي]],'مانده سوفاله'!A:A,0)),0)</f>
        <v>-5</v>
      </c>
    </row>
    <row r="63" spans="1:7" ht="31.5" customHeight="1" x14ac:dyDescent="0.35">
      <c r="A63" s="17">
        <v>10080</v>
      </c>
      <c r="B63" s="14" t="s">
        <v>209</v>
      </c>
      <c r="C63" s="7">
        <f>IFERROR(INDEX('حسابهای دریافتنی'!H:H,MATCH(Table241[[#This Row],[كد تفصيلي]],'حسابهای دریافتنی'!A:A,0)),0)</f>
        <v>5395000</v>
      </c>
      <c r="D63" s="8">
        <f>IFERROR(INDEX('درجریان وصول'!F:F,MATCH(Table241[[#This Row],[كد تفصيلي]],'درجریان وصول'!A:A,0)),0)</f>
        <v>0</v>
      </c>
      <c r="E63" s="8">
        <f>IFERROR(INDEX('چکهای دریافتنی'!F:F,MATCH(Table241[[#This Row],[كد تفصيلي]],'چکهای دریافتنی'!A:A,0)),0)</f>
        <v>0</v>
      </c>
      <c r="F63" s="8">
        <f>Table241[[#This Row],[حسابهای دریافتنی]]+Table241[[#This Row],[چکهای در جریان وصول]]+Table241[[#This Row],[چکهای نزد صندوق]]</f>
        <v>5395000</v>
      </c>
      <c r="G63" s="9">
        <f>IFERROR(INDEX('مانده سوفاله'!E:E,MATCH(Table241[[#This Row],[كد تفصيلي]],'مانده سوفاله'!A:A,0)),0)</f>
        <v>0</v>
      </c>
    </row>
    <row r="64" spans="1:7" ht="31.5" customHeight="1" x14ac:dyDescent="0.35">
      <c r="A64" s="16">
        <v>10157</v>
      </c>
      <c r="B64" s="13" t="s">
        <v>415</v>
      </c>
      <c r="C64" s="7">
        <f>IFERROR(INDEX('حسابهای دریافتنی'!H:H,MATCH(Table241[[#This Row],[كد تفصيلي]],'حسابهای دریافتنی'!A:A,0)),0)</f>
        <v>5000000</v>
      </c>
      <c r="D64" s="8">
        <f>IFERROR(INDEX('درجریان وصول'!F:F,MATCH(Table241[[#This Row],[كد تفصيلي]],'درجریان وصول'!A:A,0)),0)</f>
        <v>0</v>
      </c>
      <c r="E64" s="8">
        <f>IFERROR(INDEX('چکهای دریافتنی'!F:F,MATCH(Table241[[#This Row],[كد تفصيلي]],'چکهای دریافتنی'!A:A,0)),0)</f>
        <v>0</v>
      </c>
      <c r="F64" s="8">
        <f>Table241[[#This Row],[حسابهای دریافتنی]]+Table241[[#This Row],[چکهای در جریان وصول]]+Table241[[#This Row],[چکهای نزد صندوق]]</f>
        <v>5000000</v>
      </c>
      <c r="G64" s="9">
        <f>IFERROR(INDEX('مانده سوفاله'!E:E,MATCH(Table241[[#This Row],[كد تفصيلي]],'مانده سوفاله'!A:A,0)),0)</f>
        <v>0</v>
      </c>
    </row>
    <row r="65" spans="1:7" ht="31.5" customHeight="1" x14ac:dyDescent="0.35">
      <c r="A65" s="17">
        <v>30196</v>
      </c>
      <c r="B65" s="14" t="s">
        <v>360</v>
      </c>
      <c r="C65" s="8">
        <f>IFERROR(INDEX('حسابهای دریافتنی'!H:H,MATCH(Table241[[#This Row],[كد تفصيلي]],'حسابهای دریافتنی'!A:A,0)),0)</f>
        <v>4907500</v>
      </c>
      <c r="D65" s="8">
        <f>IFERROR(INDEX('درجریان وصول'!F:F,MATCH(Table241[[#This Row],[كد تفصيلي]],'درجریان وصول'!A:A,0)),0)</f>
        <v>0</v>
      </c>
      <c r="E65" s="8">
        <f>IFERROR(INDEX('چکهای دریافتنی'!F:F,MATCH(Table241[[#This Row],[كد تفصيلي]],'چکهای دریافتنی'!A:A,0)),0)</f>
        <v>0</v>
      </c>
      <c r="F65" s="8">
        <f>Table241[[#This Row],[حسابهای دریافتنی]]+Table241[[#This Row],[چکهای در جریان وصول]]+Table241[[#This Row],[چکهای نزد صندوق]]</f>
        <v>4907500</v>
      </c>
      <c r="G65" s="9">
        <f>IFERROR(INDEX('مانده سوفاله'!E:E,MATCH(Table241[[#This Row],[كد تفصيلي]],'مانده سوفاله'!A:A,0)),0)</f>
        <v>77</v>
      </c>
    </row>
    <row r="66" spans="1:7" ht="31.5" customHeight="1" x14ac:dyDescent="0.35">
      <c r="A66" s="16">
        <v>30123</v>
      </c>
      <c r="B66" s="13" t="s">
        <v>203</v>
      </c>
      <c r="C66" s="8">
        <f>IFERROR(INDEX('حسابهای دریافتنی'!H:H,MATCH(Table241[[#This Row],[كد تفصيلي]],'حسابهای دریافتنی'!A:A,0)),0)</f>
        <v>4138250</v>
      </c>
      <c r="D66" s="8">
        <f>IFERROR(INDEX('درجریان وصول'!F:F,MATCH(Table241[[#This Row],[كد تفصيلي]],'درجریان وصول'!A:A,0)),0)</f>
        <v>0</v>
      </c>
      <c r="E66" s="8">
        <f>IFERROR(INDEX('چکهای دریافتنی'!F:F,MATCH(Table241[[#This Row],[كد تفصيلي]],'چکهای دریافتنی'!A:A,0)),0)</f>
        <v>0</v>
      </c>
      <c r="F66" s="8">
        <f>Table241[[#This Row],[حسابهای دریافتنی]]+Table241[[#This Row],[چکهای در جریان وصول]]+Table241[[#This Row],[چکهای نزد صندوق]]</f>
        <v>4138250</v>
      </c>
      <c r="G66" s="9">
        <f>IFERROR(INDEX('مانده سوفاله'!E:E,MATCH(Table241[[#This Row],[كد تفصيلي]],'مانده سوفاله'!A:A,0)),0)</f>
        <v>-20</v>
      </c>
    </row>
    <row r="67" spans="1:7" ht="31.5" customHeight="1" x14ac:dyDescent="0.35">
      <c r="A67" s="17">
        <v>10142</v>
      </c>
      <c r="B67" s="14" t="s">
        <v>376</v>
      </c>
      <c r="C67" s="7">
        <f>IFERROR(INDEX('حسابهای دریافتنی'!H:H,MATCH(Table241[[#This Row],[كد تفصيلي]],'حسابهای دریافتنی'!A:A,0)),0)</f>
        <v>3502000</v>
      </c>
      <c r="D67" s="8">
        <f>IFERROR(INDEX('درجریان وصول'!F:F,MATCH(Table241[[#This Row],[كد تفصيلي]],'درجریان وصول'!A:A,0)),0)</f>
        <v>0</v>
      </c>
      <c r="E67" s="8">
        <f>IFERROR(INDEX('چکهای دریافتنی'!F:F,MATCH(Table241[[#This Row],[كد تفصيلي]],'چکهای دریافتنی'!A:A,0)),0)</f>
        <v>0</v>
      </c>
      <c r="F67" s="8">
        <f>Table241[[#This Row],[حسابهای دریافتنی]]+Table241[[#This Row],[چکهای در جریان وصول]]+Table241[[#This Row],[چکهای نزد صندوق]]</f>
        <v>3502000</v>
      </c>
      <c r="G67" s="9">
        <f>IFERROR(INDEX('مانده سوفاله'!E:E,MATCH(Table241[[#This Row],[كد تفصيلي]],'مانده سوفاله'!A:A,0)),0)</f>
        <v>0</v>
      </c>
    </row>
    <row r="68" spans="1:7" ht="31.5" customHeight="1" x14ac:dyDescent="0.35">
      <c r="A68" s="16">
        <v>30169</v>
      </c>
      <c r="B68" s="13" t="s">
        <v>305</v>
      </c>
      <c r="C68" s="8">
        <f>IFERROR(INDEX('حسابهای دریافتنی'!H:H,MATCH(Table241[[#This Row],[كد تفصيلي]],'حسابهای دریافتنی'!A:A,0)),0)</f>
        <v>3449084</v>
      </c>
      <c r="D68" s="8">
        <f>IFERROR(INDEX('درجریان وصول'!F:F,MATCH(Table241[[#This Row],[كد تفصيلي]],'درجریان وصول'!A:A,0)),0)</f>
        <v>0</v>
      </c>
      <c r="E68" s="8">
        <f>IFERROR(INDEX('چکهای دریافتنی'!F:F,MATCH(Table241[[#This Row],[كد تفصيلي]],'چکهای دریافتنی'!A:A,0)),0)</f>
        <v>0</v>
      </c>
      <c r="F68" s="8">
        <f>Table241[[#This Row],[حسابهای دریافتنی]]+Table241[[#This Row],[چکهای در جریان وصول]]+Table241[[#This Row],[چکهای نزد صندوق]]</f>
        <v>3449084</v>
      </c>
      <c r="G68" s="9">
        <f>IFERROR(INDEX('مانده سوفاله'!E:E,MATCH(Table241[[#This Row],[كد تفصيلي]],'مانده سوفاله'!A:A,0)),0)</f>
        <v>0</v>
      </c>
    </row>
    <row r="69" spans="1:7" ht="31.5" customHeight="1" x14ac:dyDescent="0.35">
      <c r="A69" s="17">
        <v>10030</v>
      </c>
      <c r="B69" s="14" t="s">
        <v>35</v>
      </c>
      <c r="C69" s="7">
        <f>IFERROR(INDEX('حسابهای دریافتنی'!H:H,MATCH(Table241[[#This Row],[كد تفصيلي]],'حسابهای دریافتنی'!A:A,0)),0)</f>
        <v>3272000</v>
      </c>
      <c r="D69" s="8">
        <f>IFERROR(INDEX('درجریان وصول'!F:F,MATCH(Table241[[#This Row],[كد تفصيلي]],'درجریان وصول'!A:A,0)),0)</f>
        <v>0</v>
      </c>
      <c r="E69" s="8">
        <f>IFERROR(INDEX('چکهای دریافتنی'!F:F,MATCH(Table241[[#This Row],[كد تفصيلي]],'چکهای دریافتنی'!A:A,0)),0)</f>
        <v>0</v>
      </c>
      <c r="F69" s="8">
        <f>Table241[[#This Row],[حسابهای دریافتنی]]+Table241[[#This Row],[چکهای در جریان وصول]]+Table241[[#This Row],[چکهای نزد صندوق]]</f>
        <v>3272000</v>
      </c>
      <c r="G69" s="9">
        <f>IFERROR(INDEX('مانده سوفاله'!E:E,MATCH(Table241[[#This Row],[كد تفصيلي]],'مانده سوفاله'!A:A,0)),0)</f>
        <v>-222</v>
      </c>
    </row>
    <row r="70" spans="1:7" ht="31.5" customHeight="1" x14ac:dyDescent="0.35">
      <c r="A70" s="16">
        <v>10133</v>
      </c>
      <c r="B70" s="13" t="s">
        <v>353</v>
      </c>
      <c r="C70" s="19">
        <f>IFERROR(INDEX('حسابهای دریافتنی'!H:H,MATCH(Table241[[#This Row],[كد تفصيلي]],'حسابهای دریافتنی'!A:A,0)),0)</f>
        <v>3090500</v>
      </c>
      <c r="D70" s="19">
        <f>IFERROR(INDEX('درجریان وصول'!F:F,MATCH(Table241[[#This Row],[كد تفصيلي]],'درجریان وصول'!A:A,0)),0)</f>
        <v>0</v>
      </c>
      <c r="E70" s="19">
        <f>IFERROR(INDEX('چکهای دریافتنی'!F:F,MATCH(Table241[[#This Row],[كد تفصيلي]],'چکهای دریافتنی'!A:A,0)),0)</f>
        <v>0</v>
      </c>
      <c r="F70" s="19">
        <f>Table241[[#This Row],[حسابهای دریافتنی]]+Table241[[#This Row],[چکهای در جریان وصول]]+Table241[[#This Row],[چکهای نزد صندوق]]</f>
        <v>3090500</v>
      </c>
      <c r="G70" s="9">
        <f>IFERROR(INDEX('مانده سوفاله'!E:E,MATCH(Table241[[#This Row],[كد تفصيلي]],'مانده سوفاله'!A:A,0)),0)</f>
        <v>0</v>
      </c>
    </row>
    <row r="71" spans="1:7" ht="31.5" customHeight="1" x14ac:dyDescent="0.35">
      <c r="A71" s="17">
        <v>30178</v>
      </c>
      <c r="B71" s="14" t="s">
        <v>320</v>
      </c>
      <c r="C71" s="8">
        <f>IFERROR(INDEX('حسابهای دریافتنی'!H:H,MATCH(Table241[[#This Row],[كد تفصيلي]],'حسابهای دریافتنی'!A:A,0)),0)</f>
        <v>3040000</v>
      </c>
      <c r="D71" s="8">
        <f>IFERROR(INDEX('درجریان وصول'!F:F,MATCH(Table241[[#This Row],[كد تفصيلي]],'درجریان وصول'!A:A,0)),0)</f>
        <v>0</v>
      </c>
      <c r="E71" s="8">
        <f>IFERROR(INDEX('چکهای دریافتنی'!F:F,MATCH(Table241[[#This Row],[كد تفصيلي]],'چکهای دریافتنی'!A:A,0)),0)</f>
        <v>0</v>
      </c>
      <c r="F71" s="8">
        <f>Table241[[#This Row],[حسابهای دریافتنی]]+Table241[[#This Row],[چکهای در جریان وصول]]+Table241[[#This Row],[چکهای نزد صندوق]]</f>
        <v>3040000</v>
      </c>
      <c r="G71" s="9">
        <f>IFERROR(INDEX('مانده سوفاله'!E:E,MATCH(Table241[[#This Row],[كد تفصيلي]],'مانده سوفاله'!A:A,0)),0)</f>
        <v>0</v>
      </c>
    </row>
    <row r="72" spans="1:7" ht="31.5" customHeight="1" x14ac:dyDescent="0.35">
      <c r="A72" s="17">
        <v>10106</v>
      </c>
      <c r="B72" s="14" t="s">
        <v>287</v>
      </c>
      <c r="C72" s="7">
        <f>IFERROR(INDEX('حسابهای دریافتنی'!H:H,MATCH(Table241[[#This Row],[كد تفصيلي]],'حسابهای دریافتنی'!A:A,0)),0)</f>
        <v>2866000</v>
      </c>
      <c r="D72" s="8">
        <f>IFERROR(INDEX('درجریان وصول'!F:F,MATCH(Table241[[#This Row],[كد تفصيلي]],'درجریان وصول'!A:A,0)),0)</f>
        <v>0</v>
      </c>
      <c r="E72" s="8">
        <f>IFERROR(INDEX('چکهای دریافتنی'!F:F,MATCH(Table241[[#This Row],[كد تفصيلي]],'چکهای دریافتنی'!A:A,0)),0)</f>
        <v>0</v>
      </c>
      <c r="F72" s="8">
        <f>Table241[[#This Row],[حسابهای دریافتنی]]+Table241[[#This Row],[چکهای در جریان وصول]]+Table241[[#This Row],[چکهای نزد صندوق]]</f>
        <v>2866000</v>
      </c>
      <c r="G72" s="9">
        <f>IFERROR(INDEX('مانده سوفاله'!E:E,MATCH(Table241[[#This Row],[كد تفصيلي]],'مانده سوفاله'!A:A,0)),0)</f>
        <v>0</v>
      </c>
    </row>
    <row r="73" spans="1:7" ht="31.5" customHeight="1" x14ac:dyDescent="0.35">
      <c r="A73" s="17">
        <v>30020</v>
      </c>
      <c r="B73" s="14" t="s">
        <v>67</v>
      </c>
      <c r="C73" s="7">
        <f>IFERROR(INDEX('حسابهای دریافتنی'!H:H,MATCH(Table241[[#This Row],[كد تفصيلي]],'حسابهای دریافتنی'!A:A,0)),0)</f>
        <v>2453500</v>
      </c>
      <c r="D73" s="8">
        <f>IFERROR(INDEX('درجریان وصول'!F:F,MATCH(Table241[[#This Row],[كد تفصيلي]],'درجریان وصول'!A:A,0)),0)</f>
        <v>0</v>
      </c>
      <c r="E73" s="8">
        <f>IFERROR(INDEX('چکهای دریافتنی'!F:F,MATCH(Table241[[#This Row],[كد تفصيلي]],'چکهای دریافتنی'!A:A,0)),0)</f>
        <v>0</v>
      </c>
      <c r="F73" s="8">
        <f>Table241[[#This Row],[حسابهای دریافتنی]]+Table241[[#This Row],[چکهای در جریان وصول]]+Table241[[#This Row],[چکهای نزد صندوق]]</f>
        <v>2453500</v>
      </c>
      <c r="G73" s="9">
        <f>IFERROR(INDEX('مانده سوفاله'!E:E,MATCH(Table241[[#This Row],[كد تفصيلي]],'مانده سوفاله'!A:A,0)),0)</f>
        <v>0</v>
      </c>
    </row>
    <row r="74" spans="1:7" ht="31.5" customHeight="1" x14ac:dyDescent="0.35">
      <c r="A74" s="17">
        <v>30188</v>
      </c>
      <c r="B74" s="14" t="s">
        <v>336</v>
      </c>
      <c r="C74" s="8">
        <f>IFERROR(INDEX('حسابهای دریافتنی'!H:H,MATCH(Table241[[#This Row],[كد تفصيلي]],'حسابهای دریافتنی'!A:A,0)),0)</f>
        <v>2395000</v>
      </c>
      <c r="D74" s="8">
        <f>IFERROR(INDEX('درجریان وصول'!F:F,MATCH(Table241[[#This Row],[كد تفصيلي]],'درجریان وصول'!A:A,0)),0)</f>
        <v>0</v>
      </c>
      <c r="E74" s="8">
        <f>IFERROR(INDEX('چکهای دریافتنی'!F:F,MATCH(Table241[[#This Row],[كد تفصيلي]],'چکهای دریافتنی'!A:A,0)),0)</f>
        <v>0</v>
      </c>
      <c r="F74" s="8">
        <f>Table241[[#This Row],[حسابهای دریافتنی]]+Table241[[#This Row],[چکهای در جریان وصول]]+Table241[[#This Row],[چکهای نزد صندوق]]</f>
        <v>2395000</v>
      </c>
      <c r="G74" s="9">
        <f>IFERROR(INDEX('مانده سوفاله'!E:E,MATCH(Table241[[#This Row],[كد تفصيلي]],'مانده سوفاله'!A:A,0)),0)</f>
        <v>0</v>
      </c>
    </row>
    <row r="75" spans="1:7" ht="31.5" customHeight="1" x14ac:dyDescent="0.35">
      <c r="A75" s="16">
        <v>30240</v>
      </c>
      <c r="B75" s="13" t="s">
        <v>432</v>
      </c>
      <c r="C75" s="7">
        <f>IFERROR(INDEX('حسابهای دریافتنی'!H:H,MATCH(Table241[[#This Row],[كد تفصيلي]],'حسابهای دریافتنی'!A:A,0)),0)</f>
        <v>2048110</v>
      </c>
      <c r="D75" s="8">
        <f>IFERROR(INDEX('درجریان وصول'!F:F,MATCH(Table241[[#This Row],[كد تفصيلي]],'درجریان وصول'!A:A,0)),0)</f>
        <v>0</v>
      </c>
      <c r="E75" s="8">
        <f>IFERROR(INDEX('چکهای دریافتنی'!F:F,MATCH(Table241[[#This Row],[كد تفصيلي]],'چکهای دریافتنی'!A:A,0)),0)</f>
        <v>0</v>
      </c>
      <c r="F75" s="8">
        <f>Table241[[#This Row],[حسابهای دریافتنی]]+Table241[[#This Row],[چکهای در جریان وصول]]+Table241[[#This Row],[چکهای نزد صندوق]]</f>
        <v>2048110</v>
      </c>
      <c r="G75" s="9">
        <f>IFERROR(INDEX('مانده سوفاله'!E:E,MATCH(Table241[[#This Row],[كد تفصيلي]],'مانده سوفاله'!A:A,0)),0)</f>
        <v>0</v>
      </c>
    </row>
    <row r="76" spans="1:7" ht="31.5" customHeight="1" x14ac:dyDescent="0.35">
      <c r="A76" s="17">
        <v>10116</v>
      </c>
      <c r="B76" s="14" t="s">
        <v>308</v>
      </c>
      <c r="C76" s="19">
        <f>IFERROR(INDEX('حسابهای دریافتنی'!H:H,MATCH(Table241[[#This Row],[كد تفصيلي]],'حسابهای دریافتنی'!A:A,0)),0)</f>
        <v>-1367500</v>
      </c>
      <c r="D76" s="19">
        <f>IFERROR(INDEX('درجریان وصول'!F:F,MATCH(Table241[[#This Row],[كد تفصيلي]],'درجریان وصول'!A:A,0)),0)</f>
        <v>0</v>
      </c>
      <c r="E76" s="19">
        <f>IFERROR(INDEX('چکهای دریافتنی'!F:F,MATCH(Table241[[#This Row],[كد تفصيلي]],'چکهای دریافتنی'!A:A,0)),0)</f>
        <v>0</v>
      </c>
      <c r="F76" s="19">
        <f>Table241[[#This Row],[حسابهای دریافتنی]]+Table241[[#This Row],[چکهای در جریان وصول]]+Table241[[#This Row],[چکهای نزد صندوق]]</f>
        <v>-1367500</v>
      </c>
      <c r="G76" s="9">
        <f>IFERROR(INDEX('مانده سوفاله'!E:E,MATCH(Table241[[#This Row],[كد تفصيلي]],'مانده سوفاله'!A:A,0)),0)</f>
        <v>0</v>
      </c>
    </row>
    <row r="77" spans="1:7" ht="31.5" customHeight="1" x14ac:dyDescent="0.35">
      <c r="A77" s="16">
        <v>10101</v>
      </c>
      <c r="B77" s="13" t="s">
        <v>390</v>
      </c>
      <c r="C77" s="7">
        <f>IFERROR(INDEX('حسابهای دریافتنی'!H:H,MATCH(Table241[[#This Row],[كد تفصيلي]],'حسابهای دریافتنی'!A:A,0)),0)</f>
        <v>0</v>
      </c>
      <c r="D77" s="8">
        <f>IFERROR(INDEX('درجریان وصول'!F:F,MATCH(Table241[[#This Row],[كد تفصيلي]],'درجریان وصول'!A:A,0)),0)</f>
        <v>0</v>
      </c>
      <c r="E77" s="8">
        <f>IFERROR(INDEX('چکهای دریافتنی'!F:F,MATCH(Table241[[#This Row],[كد تفصيلي]],'چکهای دریافتنی'!A:A,0)),0)</f>
        <v>0</v>
      </c>
      <c r="F77" s="8">
        <f>Table241[[#This Row],[حسابهای دریافتنی]]+Table241[[#This Row],[چکهای در جریان وصول]]+Table241[[#This Row],[چکهای نزد صندوق]]</f>
        <v>0</v>
      </c>
      <c r="G77" s="9">
        <f>IFERROR(INDEX('مانده سوفاله'!E:E,MATCH(Table241[[#This Row],[كد تفصيلي]],'مانده سوفاله'!A:A,0)),0)</f>
        <v>0</v>
      </c>
    </row>
    <row r="78" spans="1:7" ht="31.5" customHeight="1" x14ac:dyDescent="0.35">
      <c r="A78" s="17">
        <v>30030</v>
      </c>
      <c r="B78" s="14" t="s">
        <v>76</v>
      </c>
      <c r="C78" s="19">
        <f>IFERROR(INDEX('حسابهای دریافتنی'!H:H,MATCH(Table241[[#This Row],[كد تفصيلي]],'حسابهای دریافتنی'!A:A,0)),0)</f>
        <v>1600500</v>
      </c>
      <c r="D78" s="19">
        <f>IFERROR(INDEX('درجریان وصول'!F:F,MATCH(Table241[[#This Row],[كد تفصيلي]],'درجریان وصول'!A:A,0)),0)</f>
        <v>0</v>
      </c>
      <c r="E78" s="19">
        <f>IFERROR(INDEX('چکهای دریافتنی'!F:F,MATCH(Table241[[#This Row],[كد تفصيلي]],'چکهای دریافتنی'!A:A,0)),0)</f>
        <v>0</v>
      </c>
      <c r="F78" s="19">
        <f>Table241[[#This Row],[حسابهای دریافتنی]]+Table241[[#This Row],[چکهای در جریان وصول]]+Table241[[#This Row],[چکهای نزد صندوق]]</f>
        <v>1600500</v>
      </c>
      <c r="G78" s="9">
        <f>IFERROR(INDEX('مانده سوفاله'!E:E,MATCH(Table241[[#This Row],[كد تفصيلي]],'مانده سوفاله'!A:A,0)),0)</f>
        <v>0</v>
      </c>
    </row>
    <row r="79" spans="1:7" customFormat="1" ht="31.5" customHeight="1" x14ac:dyDescent="0.35">
      <c r="A79" s="16">
        <v>10097</v>
      </c>
      <c r="B79" s="13" t="s">
        <v>261</v>
      </c>
      <c r="C79" s="7">
        <f>IFERROR(INDEX('حسابهای دریافتنی'!H:H,MATCH(Table241[[#This Row],[كد تفصيلي]],'حسابهای دریافتنی'!A:A,0)),0)</f>
        <v>1514500</v>
      </c>
      <c r="D79" s="8">
        <f>IFERROR(INDEX('درجریان وصول'!F:F,MATCH(Table241[[#This Row],[كد تفصيلي]],'درجریان وصول'!A:A,0)),0)</f>
        <v>0</v>
      </c>
      <c r="E79" s="8">
        <f>IFERROR(INDEX('چکهای دریافتنی'!F:F,MATCH(Table241[[#This Row],[كد تفصيلي]],'چکهای دریافتنی'!A:A,0)),0)</f>
        <v>0</v>
      </c>
      <c r="F79" s="8">
        <f>Table241[[#This Row],[حسابهای دریافتنی]]+Table241[[#This Row],[چکهای در جریان وصول]]+Table241[[#This Row],[چکهای نزد صندوق]]</f>
        <v>1514500</v>
      </c>
      <c r="G79" s="9">
        <f>IFERROR(INDEX('مانده سوفاله'!E:E,MATCH(Table241[[#This Row],[كد تفصيلي]],'مانده سوفاله'!A:A,0)),0)</f>
        <v>0</v>
      </c>
    </row>
    <row r="80" spans="1:7" customFormat="1" ht="31.5" customHeight="1" x14ac:dyDescent="0.35">
      <c r="A80" s="16">
        <v>10091</v>
      </c>
      <c r="B80" s="13" t="s">
        <v>251</v>
      </c>
      <c r="C80" s="7">
        <f>IFERROR(INDEX('حسابهای دریافتنی'!H:H,MATCH(Table241[[#This Row],[كد تفصيلي]],'حسابهای دریافتنی'!A:A,0)),0)</f>
        <v>1498000</v>
      </c>
      <c r="D80" s="8">
        <f>IFERROR(INDEX('درجریان وصول'!F:F,MATCH(Table241[[#This Row],[كد تفصيلي]],'درجریان وصول'!A:A,0)),0)</f>
        <v>0</v>
      </c>
      <c r="E80" s="8">
        <f>IFERROR(INDEX('چکهای دریافتنی'!F:F,MATCH(Table241[[#This Row],[كد تفصيلي]],'چکهای دریافتنی'!A:A,0)),0)</f>
        <v>0</v>
      </c>
      <c r="F80" s="8">
        <f>Table241[[#This Row],[حسابهای دریافتنی]]+Table241[[#This Row],[چکهای در جریان وصول]]+Table241[[#This Row],[چکهای نزد صندوق]]</f>
        <v>1498000</v>
      </c>
      <c r="G80" s="9">
        <f>IFERROR(INDEX('مانده سوفاله'!E:E,MATCH(Table241[[#This Row],[كد تفصيلي]],'مانده سوفاله'!A:A,0)),0)</f>
        <v>0</v>
      </c>
    </row>
    <row r="81" spans="1:7" customFormat="1" ht="31.5" customHeight="1" x14ac:dyDescent="0.35">
      <c r="A81" s="17">
        <v>30084</v>
      </c>
      <c r="B81" s="14" t="s">
        <v>126</v>
      </c>
      <c r="C81" s="8">
        <f>IFERROR(INDEX('حسابهای دریافتنی'!H:H,MATCH(Table241[[#This Row],[كد تفصيلي]],'حسابهای دریافتنی'!A:A,0)),0)</f>
        <v>1220000</v>
      </c>
      <c r="D81" s="8">
        <f>IFERROR(INDEX('درجریان وصول'!F:F,MATCH(Table241[[#This Row],[كد تفصيلي]],'درجریان وصول'!A:A,0)),0)</f>
        <v>0</v>
      </c>
      <c r="E81" s="8">
        <f>IFERROR(INDEX('چکهای دریافتنی'!F:F,MATCH(Table241[[#This Row],[كد تفصيلي]],'چکهای دریافتنی'!A:A,0)),0)</f>
        <v>0</v>
      </c>
      <c r="F81" s="8">
        <f>Table241[[#This Row],[حسابهای دریافتنی]]+Table241[[#This Row],[چکهای در جریان وصول]]+Table241[[#This Row],[چکهای نزد صندوق]]</f>
        <v>1220000</v>
      </c>
      <c r="G81" s="9">
        <f>IFERROR(INDEX('مانده سوفاله'!E:E,MATCH(Table241[[#This Row],[كد تفصيلي]],'مانده سوفاله'!A:A,0)),0)</f>
        <v>0</v>
      </c>
    </row>
    <row r="82" spans="1:7" ht="31.5" customHeight="1" x14ac:dyDescent="0.35">
      <c r="A82" s="16">
        <v>79045</v>
      </c>
      <c r="B82" s="13" t="s">
        <v>130</v>
      </c>
      <c r="C82" s="8">
        <f>IFERROR(INDEX('حسابهای دریافتنی'!H:H,MATCH(Table241[[#This Row],[كد تفصيلي]],'حسابهای دریافتنی'!A:A,0)),0)</f>
        <v>1200000</v>
      </c>
      <c r="D82" s="8">
        <f>IFERROR(INDEX('درجریان وصول'!F:F,MATCH(Table241[[#This Row],[كد تفصيلي]],'درجریان وصول'!A:A,0)),0)</f>
        <v>0</v>
      </c>
      <c r="E82" s="8">
        <f>IFERROR(INDEX('چکهای دریافتنی'!F:F,MATCH(Table241[[#This Row],[كد تفصيلي]],'چکهای دریافتنی'!A:A,0)),0)</f>
        <v>0</v>
      </c>
      <c r="F82" s="8">
        <f>Table241[[#This Row],[حسابهای دریافتنی]]+Table241[[#This Row],[چکهای در جریان وصول]]+Table241[[#This Row],[چکهای نزد صندوق]]</f>
        <v>1200000</v>
      </c>
      <c r="G82" s="9">
        <f>IFERROR(INDEX('مانده سوفاله'!E:E,MATCH(Table241[[#This Row],[كد تفصيلي]],'مانده سوفاله'!A:A,0)),0)</f>
        <v>0</v>
      </c>
    </row>
    <row r="83" spans="1:7" ht="31.5" customHeight="1" x14ac:dyDescent="0.35">
      <c r="A83" s="16">
        <v>30199</v>
      </c>
      <c r="B83" s="13" t="s">
        <v>382</v>
      </c>
      <c r="C83" s="8">
        <f>IFERROR(INDEX('حسابهای دریافتنی'!H:H,MATCH(Table241[[#This Row],[كد تفصيلي]],'حسابهای دریافتنی'!A:A,0)),0)</f>
        <v>1000000</v>
      </c>
      <c r="D83" s="8">
        <f>IFERROR(INDEX('درجریان وصول'!F:F,MATCH(Table241[[#This Row],[كد تفصيلي]],'درجریان وصول'!A:A,0)),0)</f>
        <v>0</v>
      </c>
      <c r="E83" s="8">
        <f>IFERROR(INDEX('چکهای دریافتنی'!F:F,MATCH(Table241[[#This Row],[كد تفصيلي]],'چکهای دریافتنی'!A:A,0)),0)</f>
        <v>0</v>
      </c>
      <c r="F83" s="8">
        <f>Table241[[#This Row],[حسابهای دریافتنی]]+Table241[[#This Row],[چکهای در جریان وصول]]+Table241[[#This Row],[چکهای نزد صندوق]]</f>
        <v>1000000</v>
      </c>
      <c r="G83" s="9">
        <f>IFERROR(INDEX('مانده سوفاله'!E:E,MATCH(Table241[[#This Row],[كد تفصيلي]],'مانده سوفاله'!A:A,0)),0)</f>
        <v>0</v>
      </c>
    </row>
    <row r="84" spans="1:7" ht="31.5" customHeight="1" x14ac:dyDescent="0.35">
      <c r="A84" s="16">
        <v>79055</v>
      </c>
      <c r="B84" s="13" t="s">
        <v>286</v>
      </c>
      <c r="C84" s="8">
        <f>IFERROR(INDEX('حسابهای دریافتنی'!H:H,MATCH(Table241[[#This Row],[كد تفصيلي]],'حسابهای دریافتنی'!A:A,0)),0)</f>
        <v>896500</v>
      </c>
      <c r="D84" s="8">
        <f>IFERROR(INDEX('درجریان وصول'!F:F,MATCH(Table241[[#This Row],[كد تفصيلي]],'درجریان وصول'!A:A,0)),0)</f>
        <v>0</v>
      </c>
      <c r="E84" s="8">
        <f>IFERROR(INDEX('چکهای دریافتنی'!F:F,MATCH(Table241[[#This Row],[كد تفصيلي]],'چکهای دریافتنی'!A:A,0)),0)</f>
        <v>0</v>
      </c>
      <c r="F84" s="8">
        <f>Table241[[#This Row],[حسابهای دریافتنی]]+Table241[[#This Row],[چکهای در جریان وصول]]+Table241[[#This Row],[چکهای نزد صندوق]]</f>
        <v>896500</v>
      </c>
      <c r="G84" s="9">
        <f>IFERROR(INDEX('مانده سوفاله'!E:E,MATCH(Table241[[#This Row],[كد تفصيلي]],'مانده سوفاله'!A:A,0)),0)</f>
        <v>0</v>
      </c>
    </row>
    <row r="85" spans="1:7" ht="31.5" customHeight="1" x14ac:dyDescent="0.35">
      <c r="A85" s="17">
        <v>30010</v>
      </c>
      <c r="B85" s="14" t="s">
        <v>58</v>
      </c>
      <c r="C85" s="7">
        <f>IFERROR(INDEX('حسابهای دریافتنی'!H:H,MATCH(Table241[[#This Row],[كد تفصيلي]],'حسابهای دریافتنی'!A:A,0)),0)</f>
        <v>-498379996</v>
      </c>
      <c r="D85" s="8">
        <f>IFERROR(INDEX('درجریان وصول'!F:F,MATCH(Table241[[#This Row],[كد تفصيلي]],'درجریان وصول'!A:A,0)),0)</f>
        <v>0</v>
      </c>
      <c r="E85" s="8">
        <f>IFERROR(INDEX('چکهای دریافتنی'!F:F,MATCH(Table241[[#This Row],[كد تفصيلي]],'چکهای دریافتنی'!A:A,0)),0)</f>
        <v>0</v>
      </c>
      <c r="F85" s="8">
        <f>Table241[[#This Row],[حسابهای دریافتنی]]+Table241[[#This Row],[چکهای در جریان وصول]]+Table241[[#This Row],[چکهای نزد صندوق]]</f>
        <v>-498379996</v>
      </c>
      <c r="G85" s="9">
        <f>IFERROR(INDEX('مانده سوفاله'!E:E,MATCH(Table241[[#This Row],[كد تفصيلي]],'مانده سوفاله'!A:A,0)),0)</f>
        <v>8</v>
      </c>
    </row>
    <row r="86" spans="1:7" ht="31.5" customHeight="1" x14ac:dyDescent="0.35">
      <c r="A86" s="16">
        <v>30135</v>
      </c>
      <c r="B86" s="13" t="s">
        <v>174</v>
      </c>
      <c r="C86" s="8">
        <f>IFERROR(INDEX('حسابهای دریافتنی'!H:H,MATCH(Table241[[#This Row],[كد تفصيلي]],'حسابهای دریافتنی'!A:A,0)),0)</f>
        <v>195000</v>
      </c>
      <c r="D86" s="8">
        <f>IFERROR(INDEX('درجریان وصول'!F:F,MATCH(Table241[[#This Row],[كد تفصيلي]],'درجریان وصول'!A:A,0)),0)</f>
        <v>0</v>
      </c>
      <c r="E86" s="8">
        <f>IFERROR(INDEX('چکهای دریافتنی'!F:F,MATCH(Table241[[#This Row],[كد تفصيلي]],'چکهای دریافتنی'!A:A,0)),0)</f>
        <v>0</v>
      </c>
      <c r="F86" s="8">
        <f>Table241[[#This Row],[حسابهای دریافتنی]]+Table241[[#This Row],[چکهای در جریان وصول]]+Table241[[#This Row],[چکهای نزد صندوق]]</f>
        <v>195000</v>
      </c>
      <c r="G86" s="9">
        <f>IFERROR(INDEX('مانده سوفاله'!E:E,MATCH(Table241[[#This Row],[كد تفصيلي]],'مانده سوفاله'!A:A,0)),0)</f>
        <v>-5</v>
      </c>
    </row>
    <row r="87" spans="1:7" ht="31.5" customHeight="1" x14ac:dyDescent="0.35">
      <c r="A87" s="16">
        <v>30064</v>
      </c>
      <c r="B87" s="13" t="s">
        <v>107</v>
      </c>
      <c r="C87" s="8">
        <f>IFERROR(INDEX('حسابهای دریافتنی'!H:H,MATCH(Table241[[#This Row],[كد تفصيلي]],'حسابهای دریافتنی'!A:A,0)),0)</f>
        <v>1500</v>
      </c>
      <c r="D87" s="8">
        <f>IFERROR(INDEX('درجریان وصول'!F:F,MATCH(Table241[[#This Row],[كد تفصيلي]],'درجریان وصول'!A:A,0)),0)</f>
        <v>0</v>
      </c>
      <c r="E87" s="8">
        <f>IFERROR(INDEX('چکهای دریافتنی'!F:F,MATCH(Table241[[#This Row],[كد تفصيلي]],'چکهای دریافتنی'!A:A,0)),0)</f>
        <v>0</v>
      </c>
      <c r="F87" s="8">
        <f>Table241[[#This Row],[حسابهای دریافتنی]]+Table241[[#This Row],[چکهای در جریان وصول]]+Table241[[#This Row],[چکهای نزد صندوق]]</f>
        <v>1500</v>
      </c>
      <c r="G87" s="9">
        <f>IFERROR(INDEX('مانده سوفاله'!E:E,MATCH(Table241[[#This Row],[كد تفصيلي]],'مانده سوفاله'!A:A,0)),0)</f>
        <v>90</v>
      </c>
    </row>
    <row r="88" spans="1:7" ht="31.5" customHeight="1" x14ac:dyDescent="0.35">
      <c r="A88" s="17">
        <v>30251</v>
      </c>
      <c r="B88" s="14" t="s">
        <v>467</v>
      </c>
      <c r="C88" s="7">
        <f>IFERROR(INDEX('حسابهای دریافتنی'!H:H,MATCH(Table241[[#This Row],[كد تفصيلي]],'حسابهای دریافتنی'!A:A,0)),0)</f>
        <v>0</v>
      </c>
      <c r="D88" s="8">
        <f>IFERROR(INDEX('درجریان وصول'!F:F,MATCH(Table241[[#This Row],[كد تفصيلي]],'درجریان وصول'!A:A,0)),0)</f>
        <v>0</v>
      </c>
      <c r="E88" s="8">
        <f>IFERROR(INDEX('چکهای دریافتنی'!F:F,MATCH(Table241[[#This Row],[كد تفصيلي]],'چکهای دریافتنی'!A:A,0)),0)</f>
        <v>0</v>
      </c>
      <c r="F88" s="8">
        <f>Table241[[#This Row],[حسابهای دریافتنی]]+Table241[[#This Row],[چکهای در جریان وصول]]+Table241[[#This Row],[چکهای نزد صندوق]]</f>
        <v>0</v>
      </c>
      <c r="G88" s="9">
        <f>IFERROR(INDEX('مانده سوفاله'!E:E,MATCH(Table241[[#This Row],[كد تفصيلي]],'مانده سوفاله'!A:A,0)),0)</f>
        <v>13626</v>
      </c>
    </row>
    <row r="89" spans="1:7" ht="31.5" customHeight="1" x14ac:dyDescent="0.35">
      <c r="A89" s="17">
        <v>10002</v>
      </c>
      <c r="B89" s="14" t="s">
        <v>9</v>
      </c>
      <c r="C89" s="7">
        <f>IFERROR(INDEX('حسابهای دریافتنی'!H:H,MATCH(Table241[[#This Row],[كد تفصيلي]],'حسابهای دریافتنی'!A:A,0)),0)</f>
        <v>284105000</v>
      </c>
      <c r="D89" s="8">
        <f>IFERROR(INDEX('درجریان وصول'!F:F,MATCH(Table241[[#This Row],[كد تفصيلي]],'درجریان وصول'!A:A,0)),0)</f>
        <v>0</v>
      </c>
      <c r="E89" s="8">
        <f>IFERROR(INDEX('چکهای دریافتنی'!F:F,MATCH(Table241[[#This Row],[كد تفصيلي]],'چکهای دریافتنی'!A:A,0)),0)</f>
        <v>0</v>
      </c>
      <c r="F89" s="8">
        <f>Table241[[#This Row],[حسابهای دریافتنی]]+Table241[[#This Row],[چکهای در جریان وصول]]+Table241[[#This Row],[چکهای نزد صندوق]]</f>
        <v>284105000</v>
      </c>
      <c r="G89" s="9">
        <f>IFERROR(INDEX('مانده سوفاله'!E:E,MATCH(Table241[[#This Row],[كد تفصيلي]],'مانده سوفاله'!A:A,0)),0)</f>
        <v>689</v>
      </c>
    </row>
    <row r="90" spans="1:7" ht="31.5" customHeight="1" x14ac:dyDescent="0.35">
      <c r="A90" s="16">
        <v>10139</v>
      </c>
      <c r="B90" s="13" t="s">
        <v>368</v>
      </c>
      <c r="C90" s="7">
        <f>IFERROR(INDEX('حسابهای دریافتنی'!H:H,MATCH(Table241[[#This Row],[كد تفصيلي]],'حسابهای دریافتنی'!A:A,0)),0)</f>
        <v>-390000</v>
      </c>
      <c r="D90" s="8">
        <f>IFERROR(INDEX('درجریان وصول'!F:F,MATCH(Table241[[#This Row],[كد تفصيلي]],'درجریان وصول'!A:A,0)),0)</f>
        <v>0</v>
      </c>
      <c r="E90" s="8">
        <f>IFERROR(INDEX('چکهای دریافتنی'!F:F,MATCH(Table241[[#This Row],[كد تفصيلي]],'چکهای دریافتنی'!A:A,0)),0)</f>
        <v>0</v>
      </c>
      <c r="F90" s="8">
        <f>Table241[[#This Row],[حسابهای دریافتنی]]+Table241[[#This Row],[چکهای در جریان وصول]]+Table241[[#This Row],[چکهای نزد صندوق]]</f>
        <v>-390000</v>
      </c>
      <c r="G90" s="9">
        <f>IFERROR(INDEX('مانده سوفاله'!E:E,MATCH(Table241[[#This Row],[كد تفصيلي]],'مانده سوفاله'!A:A,0)),0)</f>
        <v>0</v>
      </c>
    </row>
    <row r="91" spans="1:7" ht="31.5" customHeight="1" x14ac:dyDescent="0.35">
      <c r="A91" s="17">
        <v>10046</v>
      </c>
      <c r="B91" s="14" t="s">
        <v>50</v>
      </c>
      <c r="C91" s="7">
        <f>IFERROR(INDEX('حسابهای دریافتنی'!H:H,MATCH(Table241[[#This Row],[كد تفصيلي]],'حسابهای دریافتنی'!A:A,0)),0)</f>
        <v>0</v>
      </c>
      <c r="D91" s="8">
        <f>IFERROR(INDEX('درجریان وصول'!F:F,MATCH(Table241[[#This Row],[كد تفصيلي]],'درجریان وصول'!A:A,0)),0)</f>
        <v>0</v>
      </c>
      <c r="E91" s="8">
        <f>IFERROR(INDEX('چکهای دریافتنی'!F:F,MATCH(Table241[[#This Row],[كد تفصيلي]],'چکهای دریافتنی'!A:A,0)),0)</f>
        <v>0</v>
      </c>
      <c r="F91" s="8">
        <f>Table241[[#This Row],[حسابهای دریافتنی]]+Table241[[#This Row],[چکهای در جریان وصول]]+Table241[[#This Row],[چکهای نزد صندوق]]</f>
        <v>0</v>
      </c>
      <c r="G91" s="9">
        <f>IFERROR(INDEX('مانده سوفاله'!E:E,MATCH(Table241[[#This Row],[كد تفصيلي]],'مانده سوفاله'!A:A,0)),0)</f>
        <v>118</v>
      </c>
    </row>
    <row r="92" spans="1:7" ht="31.5" customHeight="1" x14ac:dyDescent="0.35">
      <c r="A92" s="16">
        <v>30254</v>
      </c>
      <c r="B92" s="13" t="s">
        <v>485</v>
      </c>
      <c r="C92" s="7">
        <f>IFERROR(INDEX('حسابهای دریافتنی'!H:H,MATCH(Table241[[#This Row],[كد تفصيلي]],'حسابهای دریافتنی'!A:A,0)),0)</f>
        <v>0</v>
      </c>
      <c r="D92" s="8">
        <f>IFERROR(INDEX('درجریان وصول'!F:F,MATCH(Table241[[#This Row],[كد تفصيلي]],'درجریان وصول'!A:A,0)),0)</f>
        <v>0</v>
      </c>
      <c r="E92" s="8">
        <f>IFERROR(INDEX('چکهای دریافتنی'!F:F,MATCH(Table241[[#This Row],[كد تفصيلي]],'چکهای دریافتنی'!A:A,0)),0)</f>
        <v>0</v>
      </c>
      <c r="F92" s="8">
        <f>Table241[[#This Row],[حسابهای دریافتنی]]+Table241[[#This Row],[چکهای در جریان وصول]]+Table241[[#This Row],[چکهای نزد صندوق]]</f>
        <v>0</v>
      </c>
      <c r="G92" s="9">
        <f>IFERROR(INDEX('مانده سوفاله'!E:E,MATCH(Table241[[#This Row],[كد تفصيلي]],'مانده سوفاله'!A:A,0)),0)</f>
        <v>126</v>
      </c>
    </row>
    <row r="93" spans="1:7" ht="31.5" customHeight="1" x14ac:dyDescent="0.35">
      <c r="A93" s="17">
        <v>30065</v>
      </c>
      <c r="B93" s="14" t="s">
        <v>108</v>
      </c>
      <c r="C93" s="8">
        <f>IFERROR(INDEX('حسابهای دریافتنی'!H:H,MATCH(Table241[[#This Row],[كد تفصيلي]],'حسابهای دریافتنی'!A:A,0)),0)</f>
        <v>0</v>
      </c>
      <c r="D93" s="8">
        <f>IFERROR(INDEX('درجریان وصول'!F:F,MATCH(Table241[[#This Row],[كد تفصيلي]],'درجریان وصول'!A:A,0)),0)</f>
        <v>0</v>
      </c>
      <c r="E93" s="8">
        <f>IFERROR(INDEX('چکهای دریافتنی'!F:F,MATCH(Table241[[#This Row],[كد تفصيلي]],'چکهای دریافتنی'!A:A,0)),0)</f>
        <v>0</v>
      </c>
      <c r="F93" s="8">
        <f>Table241[[#This Row],[حسابهای دریافتنی]]+Table241[[#This Row],[چکهای در جریان وصول]]+Table241[[#This Row],[چکهای نزد صندوق]]</f>
        <v>0</v>
      </c>
      <c r="G93" s="9">
        <f>IFERROR(INDEX('مانده سوفاله'!E:E,MATCH(Table241[[#This Row],[كد تفصيلي]],'مانده سوفاله'!A:A,0)),0)</f>
        <v>33</v>
      </c>
    </row>
    <row r="94" spans="1:7" ht="31.5" customHeight="1" x14ac:dyDescent="0.35">
      <c r="A94" s="16">
        <v>30021</v>
      </c>
      <c r="B94" s="13" t="s">
        <v>68</v>
      </c>
      <c r="C94" s="19">
        <f>IFERROR(INDEX('حسابهای دریافتنی'!H:H,MATCH(Table241[[#This Row],[كد تفصيلي]],'حسابهای دریافتنی'!A:A,0)),0)</f>
        <v>0</v>
      </c>
      <c r="D94" s="19">
        <f>IFERROR(INDEX('درجریان وصول'!F:F,MATCH(Table241[[#This Row],[كد تفصيلي]],'درجریان وصول'!A:A,0)),0)</f>
        <v>0</v>
      </c>
      <c r="E94" s="19">
        <f>IFERROR(INDEX('چکهای دریافتنی'!F:F,MATCH(Table241[[#This Row],[كد تفصيلي]],'چکهای دریافتنی'!A:A,0)),0)</f>
        <v>0</v>
      </c>
      <c r="F94" s="19">
        <f>Table241[[#This Row],[حسابهای دریافتنی]]+Table241[[#This Row],[چکهای در جریان وصول]]+Table241[[#This Row],[چکهای نزد صندوق]]</f>
        <v>0</v>
      </c>
      <c r="G94" s="9">
        <f>IFERROR(INDEX('مانده سوفاله'!E:E,MATCH(Table241[[#This Row],[كد تفصيلي]],'مانده سوفاله'!A:A,0)),0)</f>
        <v>23</v>
      </c>
    </row>
    <row r="95" spans="1:7" ht="31.5" customHeight="1" x14ac:dyDescent="0.35">
      <c r="A95" s="17">
        <v>10014</v>
      </c>
      <c r="B95" s="14" t="s">
        <v>21</v>
      </c>
      <c r="C95" s="19">
        <f>IFERROR(INDEX('حسابهای دریافتنی'!H:H,MATCH(Table241[[#This Row],[كد تفصيلي]],'حسابهای دریافتنی'!A:A,0)),0)</f>
        <v>0</v>
      </c>
      <c r="D95" s="19">
        <f>IFERROR(INDEX('درجریان وصول'!F:F,MATCH(Table241[[#This Row],[كد تفصيلي]],'درجریان وصول'!A:A,0)),0)</f>
        <v>0</v>
      </c>
      <c r="E95" s="19">
        <f>IFERROR(INDEX('چکهای دریافتنی'!F:F,MATCH(Table241[[#This Row],[كد تفصيلي]],'چکهای دریافتنی'!A:A,0)),0)</f>
        <v>0</v>
      </c>
      <c r="F95" s="19">
        <f>Table241[[#This Row],[حسابهای دریافتنی]]+Table241[[#This Row],[چکهای در جریان وصول]]+Table241[[#This Row],[چکهای نزد صندوق]]</f>
        <v>0</v>
      </c>
      <c r="G95" s="9">
        <f>IFERROR(INDEX('مانده سوفاله'!E:E,MATCH(Table241[[#This Row],[كد تفصيلي]],'مانده سوفاله'!A:A,0)),0)</f>
        <v>21</v>
      </c>
    </row>
    <row r="96" spans="1:7" ht="31.5" customHeight="1" x14ac:dyDescent="0.35">
      <c r="A96" s="17">
        <v>30142</v>
      </c>
      <c r="B96" s="14" t="s">
        <v>339</v>
      </c>
      <c r="C96" s="8">
        <f>IFERROR(INDEX('حسابهای دریافتنی'!H:H,MATCH(Table241[[#This Row],[كد تفصيلي]],'حسابهای دریافتنی'!A:A,0)),0)</f>
        <v>0</v>
      </c>
      <c r="D96" s="8">
        <f>IFERROR(INDEX('درجریان وصول'!F:F,MATCH(Table241[[#This Row],[كد تفصيلي]],'درجریان وصول'!A:A,0)),0)</f>
        <v>0</v>
      </c>
      <c r="E96" s="8">
        <f>IFERROR(INDEX('چکهای دریافتنی'!F:F,MATCH(Table241[[#This Row],[كد تفصيلي]],'چکهای دریافتنی'!A:A,0)),0)</f>
        <v>0</v>
      </c>
      <c r="F96" s="8">
        <f>Table241[[#This Row],[حسابهای دریافتنی]]+Table241[[#This Row],[چکهای در جریان وصول]]+Table241[[#This Row],[چکهای نزد صندوق]]</f>
        <v>0</v>
      </c>
      <c r="G96" s="9">
        <f>IFERROR(INDEX('مانده سوفاله'!E:E,MATCH(Table241[[#This Row],[كد تفصيلي]],'مانده سوفاله'!A:A,0)),0)</f>
        <v>13</v>
      </c>
    </row>
    <row r="97" spans="1:7" ht="31.5" customHeight="1" x14ac:dyDescent="0.35">
      <c r="A97" s="16">
        <v>10039</v>
      </c>
      <c r="B97" s="13" t="s">
        <v>44</v>
      </c>
      <c r="C97" s="7">
        <f>IFERROR(INDEX('حسابهای دریافتنی'!H:H,MATCH(Table241[[#This Row],[كد تفصيلي]],'حسابهای دریافتنی'!A:A,0)),0)</f>
        <v>0</v>
      </c>
      <c r="D97" s="8">
        <f>IFERROR(INDEX('درجریان وصول'!F:F,MATCH(Table241[[#This Row],[كد تفصيلي]],'درجریان وصول'!A:A,0)),0)</f>
        <v>0</v>
      </c>
      <c r="E97" s="8">
        <f>IFERROR(INDEX('چکهای دریافتنی'!F:F,MATCH(Table241[[#This Row],[كد تفصيلي]],'چکهای دریافتنی'!A:A,0)),0)</f>
        <v>0</v>
      </c>
      <c r="F97" s="8">
        <f>Table241[[#This Row],[حسابهای دریافتنی]]+Table241[[#This Row],[چکهای در جریان وصول]]+Table241[[#This Row],[چکهای نزد صندوق]]</f>
        <v>0</v>
      </c>
      <c r="G97" s="18">
        <f>IFERROR(INDEX('مانده سوفاله'!E:E,MATCH(Table241[[#This Row],[كد تفصيلي]],'مانده سوفاله'!A:A,0)),0)</f>
        <v>4</v>
      </c>
    </row>
    <row r="98" spans="1:7" ht="31.5" customHeight="1" x14ac:dyDescent="0.35">
      <c r="A98" s="17">
        <v>30071</v>
      </c>
      <c r="B98" s="14" t="s">
        <v>114</v>
      </c>
      <c r="C98" s="8">
        <f>IFERROR(INDEX('حسابهای دریافتنی'!H:H,MATCH(Table241[[#This Row],[كد تفصيلي]],'حسابهای دریافتنی'!A:A,0)),0)</f>
        <v>0</v>
      </c>
      <c r="D98" s="8">
        <f>IFERROR(INDEX('درجریان وصول'!F:F,MATCH(Table241[[#This Row],[كد تفصيلي]],'درجریان وصول'!A:A,0)),0)</f>
        <v>0</v>
      </c>
      <c r="E98" s="8">
        <f>IFERROR(INDEX('چکهای دریافتنی'!F:F,MATCH(Table241[[#This Row],[كد تفصيلي]],'چکهای دریافتنی'!A:A,0)),0)</f>
        <v>0</v>
      </c>
      <c r="F98" s="8">
        <f>Table241[[#This Row],[حسابهای دریافتنی]]+Table241[[#This Row],[چکهای در جریان وصول]]+Table241[[#This Row],[چکهای نزد صندوق]]</f>
        <v>0</v>
      </c>
      <c r="G98" s="18">
        <f>IFERROR(INDEX('مانده سوفاله'!E:E,MATCH(Table241[[#This Row],[كد تفصيلي]],'مانده سوفاله'!A:A,0)),0)</f>
        <v>3</v>
      </c>
    </row>
    <row r="99" spans="1:7" ht="31.5" customHeight="1" x14ac:dyDescent="0.35">
      <c r="A99" s="16">
        <v>30191</v>
      </c>
      <c r="B99" s="13" t="s">
        <v>349</v>
      </c>
      <c r="C99" s="8">
        <f>IFERROR(INDEX('حسابهای دریافتنی'!H:H,MATCH(Table241[[#This Row],[كد تفصيلي]],'حسابهای دریافتنی'!A:A,0)),0)</f>
        <v>0</v>
      </c>
      <c r="D99" s="8">
        <f>IFERROR(INDEX('درجریان وصول'!F:F,MATCH(Table241[[#This Row],[كد تفصيلي]],'درجریان وصول'!A:A,0)),0)</f>
        <v>0</v>
      </c>
      <c r="E99" s="8">
        <f>IFERROR(INDEX('چکهای دریافتنی'!F:F,MATCH(Table241[[#This Row],[كد تفصيلي]],'چکهای دریافتنی'!A:A,0)),0)</f>
        <v>0</v>
      </c>
      <c r="F99" s="8">
        <f>Table241[[#This Row],[حسابهای دریافتنی]]+Table241[[#This Row],[چکهای در جریان وصول]]+Table241[[#This Row],[چکهای نزد صندوق]]</f>
        <v>0</v>
      </c>
      <c r="G99" s="18">
        <f>IFERROR(INDEX('مانده سوفاله'!E:E,MATCH(Table241[[#This Row],[كد تفصيلي]],'مانده سوفاله'!A:A,0)),0)</f>
        <v>-8</v>
      </c>
    </row>
    <row r="100" spans="1:7" ht="31.5" customHeight="1" x14ac:dyDescent="0.35">
      <c r="A100" s="17">
        <v>30118</v>
      </c>
      <c r="B100" s="14" t="s">
        <v>200</v>
      </c>
      <c r="C100" s="8">
        <f>IFERROR(INDEX('حسابهای دریافتنی'!H:H,MATCH(Table241[[#This Row],[كد تفصيلي]],'حسابهای دریافتنی'!A:A,0)),0)</f>
        <v>0</v>
      </c>
      <c r="D100" s="8">
        <f>IFERROR(INDEX('درجریان وصول'!F:F,MATCH(Table241[[#This Row],[كد تفصيلي]],'درجریان وصول'!A:A,0)),0)</f>
        <v>0</v>
      </c>
      <c r="E100" s="8">
        <f>IFERROR(INDEX('چکهای دریافتنی'!F:F,MATCH(Table241[[#This Row],[كد تفصيلي]],'چکهای دریافتنی'!A:A,0)),0)</f>
        <v>0</v>
      </c>
      <c r="F100" s="8">
        <f>Table241[[#This Row],[حسابهای دریافتنی]]+Table241[[#This Row],[چکهای در جریان وصول]]+Table241[[#This Row],[چکهای نزد صندوق]]</f>
        <v>0</v>
      </c>
      <c r="G100" s="18">
        <f>IFERROR(INDEX('مانده سوفاله'!E:E,MATCH(Table241[[#This Row],[كد تفصيلي]],'مانده سوفاله'!A:A,0)),0)</f>
        <v>-20</v>
      </c>
    </row>
    <row r="101" spans="1:7" ht="31.5" customHeight="1" x14ac:dyDescent="0.35">
      <c r="A101" s="16">
        <v>30141</v>
      </c>
      <c r="B101" s="13" t="s">
        <v>254</v>
      </c>
      <c r="C101" s="8">
        <f>IFERROR(INDEX('حسابهای دریافتنی'!H:H,MATCH(Table241[[#This Row],[كد تفصيلي]],'حسابهای دریافتنی'!A:A,0)),0)</f>
        <v>0</v>
      </c>
      <c r="D101" s="8">
        <f>IFERROR(INDEX('درجریان وصول'!F:F,MATCH(Table241[[#This Row],[كد تفصيلي]],'درجریان وصول'!A:A,0)),0)</f>
        <v>0</v>
      </c>
      <c r="E101" s="8">
        <f>IFERROR(INDEX('چکهای دریافتنی'!F:F,MATCH(Table241[[#This Row],[كد تفصيلي]],'چکهای دریافتنی'!A:A,0)),0)</f>
        <v>0</v>
      </c>
      <c r="F101" s="8">
        <f>Table241[[#This Row],[حسابهای دریافتنی]]+Table241[[#This Row],[چکهای در جریان وصول]]+Table241[[#This Row],[چکهای نزد صندوق]]</f>
        <v>0</v>
      </c>
      <c r="G101" s="18">
        <f>IFERROR(INDEX('مانده سوفاله'!E:E,MATCH(Table241[[#This Row],[كد تفصيلي]],'مانده سوفاله'!A:A,0)),0)</f>
        <v>-42</v>
      </c>
    </row>
    <row r="102" spans="1:7" ht="31.5" customHeight="1" x14ac:dyDescent="0.35">
      <c r="A102" s="16">
        <v>30097</v>
      </c>
      <c r="B102" s="13" t="s">
        <v>183</v>
      </c>
      <c r="C102" s="8">
        <f>IFERROR(INDEX('حسابهای دریافتنی'!H:H,MATCH(Table241[[#This Row],[كد تفصيلي]],'حسابهای دریافتنی'!A:A,0)),0)</f>
        <v>0</v>
      </c>
      <c r="D102" s="8">
        <f>IFERROR(INDEX('درجریان وصول'!F:F,MATCH(Table241[[#This Row],[كد تفصيلي]],'درجریان وصول'!A:A,0)),0)</f>
        <v>0</v>
      </c>
      <c r="E102" s="8">
        <f>IFERROR(INDEX('چکهای دریافتنی'!F:F,MATCH(Table241[[#This Row],[كد تفصيلي]],'چکهای دریافتنی'!A:A,0)),0)</f>
        <v>0</v>
      </c>
      <c r="F102" s="8">
        <f>Table241[[#This Row],[حسابهای دریافتنی]]+Table241[[#This Row],[چکهای در جریان وصول]]+Table241[[#This Row],[چکهای نزد صندوق]]</f>
        <v>0</v>
      </c>
      <c r="G102" s="18">
        <f>IFERROR(INDEX('مانده سوفاله'!E:E,MATCH(Table241[[#This Row],[كد تفصيلي]],'مانده سوفاله'!A:A,0)),0)</f>
        <v>-82</v>
      </c>
    </row>
    <row r="103" spans="1:7" ht="31.5" customHeight="1" x14ac:dyDescent="0.35">
      <c r="A103" s="17">
        <v>30079</v>
      </c>
      <c r="B103" s="14" t="s">
        <v>122</v>
      </c>
      <c r="C103" s="8">
        <f>IFERROR(INDEX('حسابهای دریافتنی'!H:H,MATCH(Table241[[#This Row],[كد تفصيلي]],'حسابهای دریافتنی'!A:A,0)),0)</f>
        <v>0</v>
      </c>
      <c r="D103" s="8">
        <f>IFERROR(INDEX('درجریان وصول'!F:F,MATCH(Table241[[#This Row],[كد تفصيلي]],'درجریان وصول'!A:A,0)),0)</f>
        <v>0</v>
      </c>
      <c r="E103" s="8">
        <f>IFERROR(INDEX('چکهای دریافتنی'!F:F,MATCH(Table241[[#This Row],[كد تفصيلي]],'چکهای دریافتنی'!A:A,0)),0)</f>
        <v>0</v>
      </c>
      <c r="F103" s="8">
        <f>Table241[[#This Row],[حسابهای دریافتنی]]+Table241[[#This Row],[چکهای در جریان وصول]]+Table241[[#This Row],[چکهای نزد صندوق]]</f>
        <v>0</v>
      </c>
      <c r="G103" s="18">
        <f>IFERROR(INDEX('مانده سوفاله'!E:E,MATCH(Table241[[#This Row],[كد تفصيلي]],'مانده سوفاله'!A:A,0)),0)</f>
        <v>-85</v>
      </c>
    </row>
    <row r="104" spans="1:7" ht="31.5" customHeight="1" x14ac:dyDescent="0.35">
      <c r="A104" s="16">
        <v>79010</v>
      </c>
      <c r="B104" s="13" t="s">
        <v>171</v>
      </c>
      <c r="C104" s="8">
        <f>IFERROR(INDEX('حسابهای دریافتنی'!H:H,MATCH(Table241[[#This Row],[كد تفصيلي]],'حسابهای دریافتنی'!A:A,0)),0)</f>
        <v>0</v>
      </c>
      <c r="D104" s="8">
        <f>IFERROR(INDEX('درجریان وصول'!F:F,MATCH(Table241[[#This Row],[كد تفصيلي]],'درجریان وصول'!A:A,0)),0)</f>
        <v>0</v>
      </c>
      <c r="E104" s="8">
        <f>IFERROR(INDEX('چکهای دریافتنی'!F:F,MATCH(Table241[[#This Row],[كد تفصيلي]],'چکهای دریافتنی'!A:A,0)),0)</f>
        <v>0</v>
      </c>
      <c r="F104" s="8">
        <f>Table241[[#This Row],[حسابهای دریافتنی]]+Table241[[#This Row],[چکهای در جریان وصول]]+Table241[[#This Row],[چکهای نزد صندوق]]</f>
        <v>0</v>
      </c>
      <c r="G104" s="18">
        <f>IFERROR(INDEX('مانده سوفاله'!E:E,MATCH(Table241[[#This Row],[كد تفصيلي]],'مانده سوفاله'!A:A,0)),0)</f>
        <v>-110</v>
      </c>
    </row>
    <row r="105" spans="1:7" ht="31.5" customHeight="1" x14ac:dyDescent="0.35">
      <c r="A105" s="17">
        <v>30090</v>
      </c>
      <c r="B105" s="14" t="s">
        <v>141</v>
      </c>
      <c r="C105" s="8">
        <f>IFERROR(INDEX('حسابهای دریافتنی'!H:H,MATCH(Table241[[#This Row],[كد تفصيلي]],'حسابهای دریافتنی'!A:A,0)),0)</f>
        <v>-29900</v>
      </c>
      <c r="D105" s="8">
        <f>IFERROR(INDEX('درجریان وصول'!F:F,MATCH(Table241[[#This Row],[كد تفصيلي]],'درجریان وصول'!A:A,0)),0)</f>
        <v>0</v>
      </c>
      <c r="E105" s="8">
        <f>IFERROR(INDEX('چکهای دریافتنی'!F:F,MATCH(Table241[[#This Row],[كد تفصيلي]],'چکهای دریافتنی'!A:A,0)),0)</f>
        <v>0</v>
      </c>
      <c r="F105" s="8">
        <f>Table241[[#This Row],[حسابهای دریافتنی]]+Table241[[#This Row],[چکهای در جریان وصول]]+Table241[[#This Row],[چکهای نزد صندوق]]</f>
        <v>-29900</v>
      </c>
      <c r="G105" s="18">
        <f>IFERROR(INDEX('مانده سوفاله'!E:E,MATCH(Table241[[#This Row],[كد تفصيلي]],'مانده سوفاله'!A:A,0)),0)</f>
        <v>3</v>
      </c>
    </row>
    <row r="106" spans="1:7" ht="31.5" customHeight="1" x14ac:dyDescent="0.35">
      <c r="A106" s="17">
        <v>10128</v>
      </c>
      <c r="B106" s="14" t="s">
        <v>334</v>
      </c>
      <c r="C106" s="7">
        <f>IFERROR(INDEX('حسابهای دریافتنی'!H:H,MATCH(Table241[[#This Row],[كد تفصيلي]],'حسابهای دریافتنی'!A:A,0)),0)</f>
        <v>-45000</v>
      </c>
      <c r="D106" s="8">
        <f>IFERROR(INDEX('درجریان وصول'!F:F,MATCH(Table241[[#This Row],[كد تفصيلي]],'درجریان وصول'!A:A,0)),0)</f>
        <v>0</v>
      </c>
      <c r="E106" s="8">
        <f>IFERROR(INDEX('چکهای دریافتنی'!F:F,MATCH(Table241[[#This Row],[كد تفصيلي]],'چکهای دریافتنی'!A:A,0)),0)</f>
        <v>0</v>
      </c>
      <c r="F106" s="8">
        <f>Table241[[#This Row],[حسابهای دریافتنی]]+Table241[[#This Row],[چکهای در جریان وصول]]+Table241[[#This Row],[چکهای نزد صندوق]]</f>
        <v>-45000</v>
      </c>
      <c r="G106" s="18">
        <f>IFERROR(INDEX('مانده سوفاله'!E:E,MATCH(Table241[[#This Row],[كد تفصيلي]],'مانده سوفاله'!A:A,0)),0)</f>
        <v>6</v>
      </c>
    </row>
    <row r="107" spans="1:7" ht="31.5" customHeight="1" x14ac:dyDescent="0.35">
      <c r="A107" s="17">
        <v>30034</v>
      </c>
      <c r="B107" s="14" t="s">
        <v>80</v>
      </c>
      <c r="C107" s="8">
        <f>IFERROR(INDEX('حسابهای دریافتنی'!H:H,MATCH(Table241[[#This Row],[كد تفصيلي]],'حسابهای دریافتنی'!A:A,0)),0)</f>
        <v>-130800</v>
      </c>
      <c r="D107" s="8">
        <f>IFERROR(INDEX('درجریان وصول'!F:F,MATCH(Table241[[#This Row],[كد تفصيلي]],'درجریان وصول'!A:A,0)),0)</f>
        <v>0</v>
      </c>
      <c r="E107" s="8">
        <f>IFERROR(INDEX('چکهای دریافتنی'!F:F,MATCH(Table241[[#This Row],[كد تفصيلي]],'چکهای دریافتنی'!A:A,0)),0)</f>
        <v>0</v>
      </c>
      <c r="F107" s="8">
        <f>Table241[[#This Row],[حسابهای دریافتنی]]+Table241[[#This Row],[چکهای در جریان وصول]]+Table241[[#This Row],[چکهای نزد صندوق]]</f>
        <v>-130800</v>
      </c>
      <c r="G107" s="18">
        <f>IFERROR(INDEX('مانده سوفاله'!E:E,MATCH(Table241[[#This Row],[كد تفصيلي]],'مانده سوفاله'!A:A,0)),0)</f>
        <v>2664</v>
      </c>
    </row>
    <row r="108" spans="1:7" ht="31.5" customHeight="1" x14ac:dyDescent="0.35">
      <c r="A108" s="17">
        <v>10066</v>
      </c>
      <c r="B108" s="14" t="s">
        <v>255</v>
      </c>
      <c r="C108" s="7">
        <f>IFERROR(INDEX('حسابهای دریافتنی'!H:H,MATCH(Table241[[#This Row],[كد تفصيلي]],'حسابهای دریافتنی'!A:A,0)),0)</f>
        <v>-191500</v>
      </c>
      <c r="D108" s="8">
        <f>IFERROR(INDEX('درجریان وصول'!F:F,MATCH(Table241[[#This Row],[كد تفصيلي]],'درجریان وصول'!A:A,0)),0)</f>
        <v>0</v>
      </c>
      <c r="E108" s="8">
        <f>IFERROR(INDEX('چکهای دریافتنی'!F:F,MATCH(Table241[[#This Row],[كد تفصيلي]],'چکهای دریافتنی'!A:A,0)),0)</f>
        <v>0</v>
      </c>
      <c r="F108" s="8">
        <f>Table241[[#This Row],[حسابهای دریافتنی]]+Table241[[#This Row],[چکهای در جریان وصول]]+Table241[[#This Row],[چکهای نزد صندوق]]</f>
        <v>-191500</v>
      </c>
      <c r="G108" s="18">
        <f>IFERROR(INDEX('مانده سوفاله'!E:E,MATCH(Table241[[#This Row],[كد تفصيلي]],'مانده سوفاله'!A:A,0)),0)</f>
        <v>2</v>
      </c>
    </row>
    <row r="109" spans="1:7" ht="31.5" customHeight="1" x14ac:dyDescent="0.35">
      <c r="A109" s="16">
        <v>30167</v>
      </c>
      <c r="B109" s="13" t="s">
        <v>298</v>
      </c>
      <c r="C109" s="8">
        <f>IFERROR(INDEX('حسابهای دریافتنی'!H:H,MATCH(Table241[[#This Row],[كد تفصيلي]],'حسابهای دریافتنی'!A:A,0)),0)</f>
        <v>-221000</v>
      </c>
      <c r="D109" s="8">
        <f>IFERROR(INDEX('درجریان وصول'!F:F,MATCH(Table241[[#This Row],[كد تفصيلي]],'درجریان وصول'!A:A,0)),0)</f>
        <v>0</v>
      </c>
      <c r="E109" s="8">
        <f>IFERROR(INDEX('چکهای دریافتنی'!F:F,MATCH(Table241[[#This Row],[كد تفصيلي]],'چکهای دریافتنی'!A:A,0)),0)</f>
        <v>0</v>
      </c>
      <c r="F109" s="8">
        <f>Table241[[#This Row],[حسابهای دریافتنی]]+Table241[[#This Row],[چکهای در جریان وصول]]+Table241[[#This Row],[چکهای نزد صندوق]]</f>
        <v>-221000</v>
      </c>
      <c r="G109" s="18">
        <f>IFERROR(INDEX('مانده سوفاله'!E:E,MATCH(Table241[[#This Row],[كد تفصيلي]],'مانده سوفاله'!A:A,0)),0)</f>
        <v>6</v>
      </c>
    </row>
    <row r="110" spans="1:7" ht="31.5" customHeight="1" x14ac:dyDescent="0.35">
      <c r="A110" s="17">
        <v>30024</v>
      </c>
      <c r="B110" s="14" t="s">
        <v>71</v>
      </c>
      <c r="C110" s="7">
        <f>IFERROR(INDEX('حسابهای دریافتنی'!H:H,MATCH(Table241[[#This Row],[كد تفصيلي]],'حسابهای دریافتنی'!A:A,0)),0)</f>
        <v>-444000</v>
      </c>
      <c r="D110" s="8">
        <f>IFERROR(INDEX('درجریان وصول'!F:F,MATCH(Table241[[#This Row],[كد تفصيلي]],'درجریان وصول'!A:A,0)),0)</f>
        <v>0</v>
      </c>
      <c r="E110" s="8">
        <f>IFERROR(INDEX('چکهای دریافتنی'!F:F,MATCH(Table241[[#This Row],[كد تفصيلي]],'چکهای دریافتنی'!A:A,0)),0)</f>
        <v>0</v>
      </c>
      <c r="F110" s="8">
        <f>Table241[[#This Row],[حسابهای دریافتنی]]+Table241[[#This Row],[چکهای در جریان وصول]]+Table241[[#This Row],[چکهای نزد صندوق]]</f>
        <v>-444000</v>
      </c>
      <c r="G110" s="18">
        <f>IFERROR(INDEX('مانده سوفاله'!E:E,MATCH(Table241[[#This Row],[كد تفصيلي]],'مانده سوفاله'!A:A,0)),0)</f>
        <v>829</v>
      </c>
    </row>
    <row r="111" spans="1:7" ht="31.5" customHeight="1" x14ac:dyDescent="0.35">
      <c r="A111" s="17">
        <v>30044</v>
      </c>
      <c r="B111" s="14" t="s">
        <v>90</v>
      </c>
      <c r="C111" s="8">
        <f>IFERROR(INDEX('حسابهای دریافتنی'!H:H,MATCH(Table241[[#This Row],[كد تفصيلي]],'حسابهای دریافتنی'!A:A,0)),0)</f>
        <v>-492500</v>
      </c>
      <c r="D111" s="8">
        <f>IFERROR(INDEX('درجریان وصول'!F:F,MATCH(Table241[[#This Row],[كد تفصيلي]],'درجریان وصول'!A:A,0)),0)</f>
        <v>0</v>
      </c>
      <c r="E111" s="8">
        <f>IFERROR(INDEX('چکهای دریافتنی'!F:F,MATCH(Table241[[#This Row],[كد تفصيلي]],'چکهای دریافتنی'!A:A,0)),0)</f>
        <v>0</v>
      </c>
      <c r="F111" s="8">
        <f>Table241[[#This Row],[حسابهای دریافتنی]]+Table241[[#This Row],[چکهای در جریان وصول]]+Table241[[#This Row],[چکهای نزد صندوق]]</f>
        <v>-492500</v>
      </c>
      <c r="G111" s="18">
        <f>IFERROR(INDEX('مانده سوفاله'!E:E,MATCH(Table241[[#This Row],[كد تفصيلي]],'مانده سوفاله'!A:A,0)),0)</f>
        <v>2</v>
      </c>
    </row>
    <row r="112" spans="1:7" ht="31.5" customHeight="1" x14ac:dyDescent="0.35">
      <c r="A112" s="16">
        <v>30027</v>
      </c>
      <c r="B112" s="13" t="s">
        <v>74</v>
      </c>
      <c r="C112" s="7">
        <f>IFERROR(INDEX('حسابهای دریافتنی'!H:H,MATCH(Table241[[#This Row],[كد تفصيلي]],'حسابهای دریافتنی'!A:A,0)),0)</f>
        <v>-637875</v>
      </c>
      <c r="D112" s="8">
        <f>IFERROR(INDEX('درجریان وصول'!F:F,MATCH(Table241[[#This Row],[كد تفصيلي]],'درجریان وصول'!A:A,0)),0)</f>
        <v>0</v>
      </c>
      <c r="E112" s="8">
        <f>IFERROR(INDEX('چکهای دریافتنی'!F:F,MATCH(Table241[[#This Row],[كد تفصيلي]],'چکهای دریافتنی'!A:A,0)),0)</f>
        <v>0</v>
      </c>
      <c r="F112" s="8">
        <f>Table241[[#This Row],[حسابهای دریافتنی]]+Table241[[#This Row],[چکهای در جریان وصول]]+Table241[[#This Row],[چکهای نزد صندوق]]</f>
        <v>-637875</v>
      </c>
      <c r="G112" s="18">
        <f>IFERROR(INDEX('مانده سوفاله'!E:E,MATCH(Table241[[#This Row],[كد تفصيلي]],'مانده سوفاله'!A:A,0)),0)</f>
        <v>-181</v>
      </c>
    </row>
    <row r="113" spans="1:7" ht="31.5" customHeight="1" x14ac:dyDescent="0.35">
      <c r="A113" s="16">
        <v>10057</v>
      </c>
      <c r="B113" s="13" t="s">
        <v>219</v>
      </c>
      <c r="C113" s="7">
        <f>IFERROR(INDEX('حسابهای دریافتنی'!H:H,MATCH(Table241[[#This Row],[كد تفصيلي]],'حسابهای دریافتنی'!A:A,0)),0)</f>
        <v>520119000</v>
      </c>
      <c r="D113" s="8">
        <f>IFERROR(INDEX('درجریان وصول'!F:F,MATCH(Table241[[#This Row],[كد تفصيلي]],'درجریان وصول'!A:A,0)),0)</f>
        <v>0</v>
      </c>
      <c r="E113" s="8">
        <f>IFERROR(INDEX('چکهای دریافتنی'!F:F,MATCH(Table241[[#This Row],[كد تفصيلي]],'چکهای دریافتنی'!A:A,0)),0)</f>
        <v>0</v>
      </c>
      <c r="F113" s="8">
        <f>Table241[[#This Row],[حسابهای دریافتنی]]+Table241[[#This Row],[چکهای در جریان وصول]]+Table241[[#This Row],[چکهای نزد صندوق]]</f>
        <v>520119000</v>
      </c>
      <c r="G113" s="18">
        <f>IFERROR(INDEX('مانده سوفاله'!E:E,MATCH(Table241[[#This Row],[كد تفصيلي]],'مانده سوفاله'!A:A,0)),0)</f>
        <v>147</v>
      </c>
    </row>
    <row r="114" spans="1:7" ht="31.5" customHeight="1" x14ac:dyDescent="0.35">
      <c r="A114" s="17">
        <v>30112</v>
      </c>
      <c r="B114" s="14" t="s">
        <v>196</v>
      </c>
      <c r="C114" s="8">
        <f>IFERROR(INDEX('حسابهای دریافتنی'!H:H,MATCH(Table241[[#This Row],[كد تفصيلي]],'حسابهای دریافتنی'!A:A,0)),0)</f>
        <v>-720500</v>
      </c>
      <c r="D114" s="8">
        <f>IFERROR(INDEX('درجریان وصول'!F:F,MATCH(Table241[[#This Row],[كد تفصيلي]],'درجریان وصول'!A:A,0)),0)</f>
        <v>0</v>
      </c>
      <c r="E114" s="8">
        <f>IFERROR(INDEX('چکهای دریافتنی'!F:F,MATCH(Table241[[#This Row],[كد تفصيلي]],'چکهای دریافتنی'!A:A,0)),0)</f>
        <v>0</v>
      </c>
      <c r="F114" s="8">
        <f>Table241[[#This Row],[حسابهای دریافتنی]]+Table241[[#This Row],[چکهای در جریان وصول]]+Table241[[#This Row],[چکهای نزد صندوق]]</f>
        <v>-720500</v>
      </c>
      <c r="G114" s="18">
        <f>IFERROR(INDEX('مانده سوفاله'!E:E,MATCH(Table241[[#This Row],[كد تفصيلي]],'مانده سوفاله'!A:A,0)),0)</f>
        <v>36</v>
      </c>
    </row>
    <row r="115" spans="1:7" ht="31.5" customHeight="1" x14ac:dyDescent="0.35">
      <c r="A115" s="16">
        <v>10153</v>
      </c>
      <c r="B115" s="13" t="s">
        <v>396</v>
      </c>
      <c r="C115" s="7">
        <f>IFERROR(INDEX('حسابهای دریافتنی'!H:H,MATCH(Table241[[#This Row],[كد تفصيلي]],'حسابهای دریافتنی'!A:A,0)),0)</f>
        <v>-797000</v>
      </c>
      <c r="D115" s="8">
        <f>IFERROR(INDEX('درجریان وصول'!F:F,MATCH(Table241[[#This Row],[كد تفصيلي]],'درجریان وصول'!A:A,0)),0)</f>
        <v>0</v>
      </c>
      <c r="E115" s="8">
        <f>IFERROR(INDEX('چکهای دریافتنی'!F:F,MATCH(Table241[[#This Row],[كد تفصيلي]],'چکهای دریافتنی'!A:A,0)),0)</f>
        <v>0</v>
      </c>
      <c r="F115" s="8">
        <f>Table241[[#This Row],[حسابهای دریافتنی]]+Table241[[#This Row],[چکهای در جریان وصول]]+Table241[[#This Row],[چکهای نزد صندوق]]</f>
        <v>-797000</v>
      </c>
      <c r="G115" s="18">
        <f>IFERROR(INDEX('مانده سوفاله'!E:E,MATCH(Table241[[#This Row],[كد تفصيلي]],'مانده سوفاله'!A:A,0)),0)</f>
        <v>5</v>
      </c>
    </row>
    <row r="116" spans="1:7" ht="31.5" customHeight="1" x14ac:dyDescent="0.35">
      <c r="A116" s="17">
        <v>10174</v>
      </c>
      <c r="B116" s="14" t="s">
        <v>481</v>
      </c>
      <c r="C116" s="19">
        <f>IFERROR(INDEX('حسابهای دریافتنی'!H:H,MATCH(Table241[[#This Row],[كد تفصيلي]],'حسابهای دریافتنی'!A:A,0)),0)</f>
        <v>-810000</v>
      </c>
      <c r="D116" s="19">
        <f>IFERROR(INDEX('درجریان وصول'!F:F,MATCH(Table241[[#This Row],[كد تفصيلي]],'درجریان وصول'!A:A,0)),0)</f>
        <v>0</v>
      </c>
      <c r="E116" s="19">
        <f>IFERROR(INDEX('چکهای دریافتنی'!F:F,MATCH(Table241[[#This Row],[كد تفصيلي]],'چکهای دریافتنی'!A:A,0)),0)</f>
        <v>0</v>
      </c>
      <c r="F116" s="19">
        <f>Table241[[#This Row],[حسابهای دریافتنی]]+Table241[[#This Row],[چکهای در جریان وصول]]+Table241[[#This Row],[چکهای نزد صندوق]]</f>
        <v>-810000</v>
      </c>
      <c r="G116" s="18">
        <f>IFERROR(INDEX('مانده سوفاله'!E:E,MATCH(Table241[[#This Row],[كد تفصيلي]],'مانده سوفاله'!A:A,0)),0)</f>
        <v>0</v>
      </c>
    </row>
    <row r="117" spans="1:7" ht="31.5" customHeight="1" x14ac:dyDescent="0.35">
      <c r="A117" s="16">
        <v>10013</v>
      </c>
      <c r="B117" s="13" t="s">
        <v>20</v>
      </c>
      <c r="C117" s="7">
        <f>IFERROR(INDEX('حسابهای دریافتنی'!H:H,MATCH(Table241[[#This Row],[كد تفصيلي]],'حسابهای دریافتنی'!A:A,0)),0)</f>
        <v>-915000</v>
      </c>
      <c r="D117" s="8">
        <f>IFERROR(INDEX('درجریان وصول'!F:F,MATCH(Table241[[#This Row],[كد تفصيلي]],'درجریان وصول'!A:A,0)),0)</f>
        <v>0</v>
      </c>
      <c r="E117" s="8">
        <f>IFERROR(INDEX('چکهای دریافتنی'!F:F,MATCH(Table241[[#This Row],[كد تفصيلي]],'چکهای دریافتنی'!A:A,0)),0)</f>
        <v>0</v>
      </c>
      <c r="F117" s="8">
        <f>Table241[[#This Row],[حسابهای دریافتنی]]+Table241[[#This Row],[چکهای در جریان وصول]]+Table241[[#This Row],[چکهای نزد صندوق]]</f>
        <v>-915000</v>
      </c>
      <c r="G117" s="18">
        <f>IFERROR(INDEX('مانده سوفاله'!E:E,MATCH(Table241[[#This Row],[كد تفصيلي]],'مانده سوفاله'!A:A,0)),0)</f>
        <v>0</v>
      </c>
    </row>
    <row r="118" spans="1:7" ht="31.5" customHeight="1" x14ac:dyDescent="0.35">
      <c r="A118" s="17">
        <v>10086</v>
      </c>
      <c r="B118" s="14" t="s">
        <v>214</v>
      </c>
      <c r="C118" s="7">
        <f>IFERROR(INDEX('حسابهای دریافتنی'!H:H,MATCH(Table241[[#This Row],[كد تفصيلي]],'حسابهای دریافتنی'!A:A,0)),0)</f>
        <v>-1030000</v>
      </c>
      <c r="D118" s="8">
        <f>IFERROR(INDEX('درجریان وصول'!F:F,MATCH(Table241[[#This Row],[كد تفصيلي]],'درجریان وصول'!A:A,0)),0)</f>
        <v>0</v>
      </c>
      <c r="E118" s="8">
        <f>IFERROR(INDEX('چکهای دریافتنی'!F:F,MATCH(Table241[[#This Row],[كد تفصيلي]],'چکهای دریافتنی'!A:A,0)),0)</f>
        <v>0</v>
      </c>
      <c r="F118" s="8">
        <f>Table241[[#This Row],[حسابهای دریافتنی]]+Table241[[#This Row],[چکهای در جریان وصول]]+Table241[[#This Row],[چکهای نزد صندوق]]</f>
        <v>-1030000</v>
      </c>
      <c r="G118" s="18">
        <f>IFERROR(INDEX('مانده سوفاله'!E:E,MATCH(Table241[[#This Row],[كد تفصيلي]],'مانده سوفاله'!A:A,0)),0)</f>
        <v>0</v>
      </c>
    </row>
    <row r="119" spans="1:7" ht="31.5" customHeight="1" x14ac:dyDescent="0.35">
      <c r="A119" s="16">
        <v>10131</v>
      </c>
      <c r="B119" s="13" t="s">
        <v>352</v>
      </c>
      <c r="C119" s="7">
        <f>IFERROR(INDEX('حسابهای دریافتنی'!H:H,MATCH(Table241[[#This Row],[كد تفصيلي]],'حسابهای دریافتنی'!A:A,0)),0)</f>
        <v>-1104000</v>
      </c>
      <c r="D119" s="8">
        <f>IFERROR(INDEX('درجریان وصول'!F:F,MATCH(Table241[[#This Row],[كد تفصيلي]],'درجریان وصول'!A:A,0)),0)</f>
        <v>0</v>
      </c>
      <c r="E119" s="8">
        <f>IFERROR(INDEX('چکهای دریافتنی'!F:F,MATCH(Table241[[#This Row],[كد تفصيلي]],'چکهای دریافتنی'!A:A,0)),0)</f>
        <v>0</v>
      </c>
      <c r="F119" s="8">
        <f>Table241[[#This Row],[حسابهای دریافتنی]]+Table241[[#This Row],[چکهای در جریان وصول]]+Table241[[#This Row],[چکهای نزد صندوق]]</f>
        <v>-1104000</v>
      </c>
      <c r="G119" s="18">
        <f>IFERROR(INDEX('مانده سوفاله'!E:E,MATCH(Table241[[#This Row],[كد تفصيلي]],'مانده سوفاله'!A:A,0)),0)</f>
        <v>2</v>
      </c>
    </row>
    <row r="120" spans="1:7" ht="31.5" customHeight="1" x14ac:dyDescent="0.35">
      <c r="A120" s="17">
        <v>10042</v>
      </c>
      <c r="B120" s="14" t="s">
        <v>46</v>
      </c>
      <c r="C120" s="7">
        <f>IFERROR(INDEX('حسابهای دریافتنی'!H:H,MATCH(Table241[[#This Row],[كد تفصيلي]],'حسابهای دریافتنی'!A:A,0)),0)</f>
        <v>-1120000</v>
      </c>
      <c r="D120" s="8">
        <f>IFERROR(INDEX('درجریان وصول'!F:F,MATCH(Table241[[#This Row],[كد تفصيلي]],'درجریان وصول'!A:A,0)),0)</f>
        <v>0</v>
      </c>
      <c r="E120" s="8">
        <f>IFERROR(INDEX('چکهای دریافتنی'!F:F,MATCH(Table241[[#This Row],[كد تفصيلي]],'چکهای دریافتنی'!A:A,0)),0)</f>
        <v>0</v>
      </c>
      <c r="F120" s="8">
        <f>Table241[[#This Row],[حسابهای دریافتنی]]+Table241[[#This Row],[چکهای در جریان وصول]]+Table241[[#This Row],[چکهای نزد صندوق]]</f>
        <v>-1120000</v>
      </c>
      <c r="G120" s="18">
        <f>IFERROR(INDEX('مانده سوفاله'!E:E,MATCH(Table241[[#This Row],[كد تفصيلي]],'مانده سوفاله'!A:A,0)),0)</f>
        <v>2</v>
      </c>
    </row>
    <row r="121" spans="1:7" ht="31.5" customHeight="1" x14ac:dyDescent="0.35">
      <c r="A121" s="16">
        <v>10089</v>
      </c>
      <c r="B121" s="13" t="s">
        <v>248</v>
      </c>
      <c r="C121" s="19">
        <f>IFERROR(INDEX('حسابهای دریافتنی'!H:H,MATCH(Table241[[#This Row],[كد تفصيلي]],'حسابهای دریافتنی'!A:A,0)),0)</f>
        <v>-1278500</v>
      </c>
      <c r="D121" s="19">
        <f>IFERROR(INDEX('درجریان وصول'!F:F,MATCH(Table241[[#This Row],[كد تفصيلي]],'درجریان وصول'!A:A,0)),0)</f>
        <v>0</v>
      </c>
      <c r="E121" s="19">
        <f>IFERROR(INDEX('چکهای دریافتنی'!F:F,MATCH(Table241[[#This Row],[كد تفصيلي]],'چکهای دریافتنی'!A:A,0)),0)</f>
        <v>0</v>
      </c>
      <c r="F121" s="19">
        <f>Table241[[#This Row],[حسابهای دریافتنی]]+Table241[[#This Row],[چکهای در جریان وصول]]+Table241[[#This Row],[چکهای نزد صندوق]]</f>
        <v>-1278500</v>
      </c>
      <c r="G121" s="18">
        <f>IFERROR(INDEX('مانده سوفاله'!E:E,MATCH(Table241[[#This Row],[كد تفصيلي]],'مانده سوفاله'!A:A,0)),0)</f>
        <v>360</v>
      </c>
    </row>
    <row r="122" spans="1:7" ht="31.5" customHeight="1" x14ac:dyDescent="0.35">
      <c r="A122" s="17">
        <v>30032</v>
      </c>
      <c r="B122" s="14" t="s">
        <v>78</v>
      </c>
      <c r="C122" s="8">
        <f>IFERROR(INDEX('حسابهای دریافتنی'!H:H,MATCH(Table241[[#This Row],[كد تفصيلي]],'حسابهای دریافتنی'!A:A,0)),0)</f>
        <v>-1347000</v>
      </c>
      <c r="D122" s="8">
        <f>IFERROR(INDEX('درجریان وصول'!F:F,MATCH(Table241[[#This Row],[كد تفصيلي]],'درجریان وصول'!A:A,0)),0)</f>
        <v>0</v>
      </c>
      <c r="E122" s="8">
        <f>IFERROR(INDEX('چکهای دریافتنی'!F:F,MATCH(Table241[[#This Row],[كد تفصيلي]],'چکهای دریافتنی'!A:A,0)),0)</f>
        <v>0</v>
      </c>
      <c r="F122" s="8">
        <f>Table241[[#This Row],[حسابهای دریافتنی]]+Table241[[#This Row],[چکهای در جریان وصول]]+Table241[[#This Row],[چکهای نزد صندوق]]</f>
        <v>-1347000</v>
      </c>
      <c r="G122" s="18">
        <f>IFERROR(INDEX('مانده سوفاله'!E:E,MATCH(Table241[[#This Row],[كد تفصيلي]],'مانده سوفاله'!A:A,0)),0)</f>
        <v>0</v>
      </c>
    </row>
    <row r="123" spans="1:7" ht="31.5" customHeight="1" x14ac:dyDescent="0.35">
      <c r="A123" s="16">
        <v>30171</v>
      </c>
      <c r="B123" s="13" t="s">
        <v>309</v>
      </c>
      <c r="C123" s="8">
        <f>IFERROR(INDEX('حسابهای دریافتنی'!H:H,MATCH(Table241[[#This Row],[كد تفصيلي]],'حسابهای دریافتنی'!A:A,0)),0)</f>
        <v>-1500000</v>
      </c>
      <c r="D123" s="8">
        <f>IFERROR(INDEX('درجریان وصول'!F:F,MATCH(Table241[[#This Row],[كد تفصيلي]],'درجریان وصول'!A:A,0)),0)</f>
        <v>0</v>
      </c>
      <c r="E123" s="8">
        <f>IFERROR(INDEX('چکهای دریافتنی'!F:F,MATCH(Table241[[#This Row],[كد تفصيلي]],'چکهای دریافتنی'!A:A,0)),0)</f>
        <v>0</v>
      </c>
      <c r="F123" s="8">
        <f>Table241[[#This Row],[حسابهای دریافتنی]]+Table241[[#This Row],[چکهای در جریان وصول]]+Table241[[#This Row],[چکهای نزد صندوق]]</f>
        <v>-1500000</v>
      </c>
      <c r="G123" s="18">
        <f>IFERROR(INDEX('مانده سوفاله'!E:E,MATCH(Table241[[#This Row],[كد تفصيلي]],'مانده سوفاله'!A:A,0)),0)</f>
        <v>0</v>
      </c>
    </row>
    <row r="124" spans="1:7" ht="31.5" customHeight="1" x14ac:dyDescent="0.35">
      <c r="A124" s="16">
        <v>10103</v>
      </c>
      <c r="B124" s="13" t="s">
        <v>272</v>
      </c>
      <c r="C124" s="7">
        <f>IFERROR(INDEX('حسابهای دریافتنی'!H:H,MATCH(Table241[[#This Row],[كد تفصيلي]],'حسابهای دریافتنی'!A:A,0)),0)</f>
        <v>-1580000</v>
      </c>
      <c r="D124" s="8">
        <f>IFERROR(INDEX('درجریان وصول'!F:F,MATCH(Table241[[#This Row],[كد تفصيلي]],'درجریان وصول'!A:A,0)),0)</f>
        <v>0</v>
      </c>
      <c r="E124" s="8">
        <f>IFERROR(INDEX('چکهای دریافتنی'!F:F,MATCH(Table241[[#This Row],[كد تفصيلي]],'چکهای دریافتنی'!A:A,0)),0)</f>
        <v>0</v>
      </c>
      <c r="F124" s="8">
        <f>Table241[[#This Row],[حسابهای دریافتنی]]+Table241[[#This Row],[چکهای در جریان وصول]]+Table241[[#This Row],[چکهای نزد صندوق]]</f>
        <v>-1580000</v>
      </c>
      <c r="G124" s="18">
        <f>IFERROR(INDEX('مانده سوفاله'!E:E,MATCH(Table241[[#This Row],[كد تفصيلي]],'مانده سوفاله'!A:A,0)),0)</f>
        <v>0</v>
      </c>
    </row>
    <row r="125" spans="1:7" ht="31.5" customHeight="1" x14ac:dyDescent="0.35">
      <c r="A125" s="16">
        <v>10125</v>
      </c>
      <c r="B125" s="13" t="s">
        <v>329</v>
      </c>
      <c r="C125" s="7">
        <f>IFERROR(INDEX('حسابهای دریافتنی'!H:H,MATCH(Table241[[#This Row],[كد تفصيلي]],'حسابهای دریافتنی'!A:A,0)),0)</f>
        <v>-1650000</v>
      </c>
      <c r="D125" s="10">
        <f>IFERROR(INDEX('درجریان وصول'!F:F,MATCH(Table241[[#This Row],[كد تفصيلي]],'درجریان وصول'!A:A,0)),0)</f>
        <v>0</v>
      </c>
      <c r="E125" s="8">
        <f>IFERROR(INDEX('چکهای دریافتنی'!F:F,MATCH(Table241[[#This Row],[كد تفصيلي]],'چکهای دریافتنی'!A:A,0)),0)</f>
        <v>0</v>
      </c>
      <c r="F125" s="8">
        <f>Table241[[#This Row],[حسابهای دریافتنی]]+Table241[[#This Row],[چکهای در جریان وصول]]+Table241[[#This Row],[چکهای نزد صندوق]]</f>
        <v>-1650000</v>
      </c>
      <c r="G125" s="18">
        <f>IFERROR(INDEX('مانده سوفاله'!E:E,MATCH(Table241[[#This Row],[كد تفصيلي]],'مانده سوفاله'!A:A,0)),0)</f>
        <v>0</v>
      </c>
    </row>
    <row r="126" spans="1:7" ht="31.5" customHeight="1" x14ac:dyDescent="0.35">
      <c r="A126" s="17">
        <v>10140</v>
      </c>
      <c r="B126" s="14" t="s">
        <v>370</v>
      </c>
      <c r="C126" s="7">
        <f>IFERROR(INDEX('حسابهای دریافتنی'!H:H,MATCH(Table241[[#This Row],[كد تفصيلي]],'حسابهای دریافتنی'!A:A,0)),0)</f>
        <v>-1680000</v>
      </c>
      <c r="D126" s="8">
        <f>IFERROR(INDEX('درجریان وصول'!F:F,MATCH(Table241[[#This Row],[كد تفصيلي]],'درجریان وصول'!A:A,0)),0)</f>
        <v>0</v>
      </c>
      <c r="E126" s="8">
        <f>IFERROR(INDEX('چکهای دریافتنی'!F:F,MATCH(Table241[[#This Row],[كد تفصيلي]],'چکهای دریافتنی'!A:A,0)),0)</f>
        <v>0</v>
      </c>
      <c r="F126" s="8">
        <f>Table241[[#This Row],[حسابهای دریافتنی]]+Table241[[#This Row],[چکهای در جریان وصول]]+Table241[[#This Row],[چکهای نزد صندوق]]</f>
        <v>-1680000</v>
      </c>
      <c r="G126" s="18">
        <f>IFERROR(INDEX('مانده سوفاله'!E:E,MATCH(Table241[[#This Row],[كد تفصيلي]],'مانده سوفاله'!A:A,0)),0)</f>
        <v>0</v>
      </c>
    </row>
    <row r="127" spans="1:7" ht="31.5" customHeight="1" x14ac:dyDescent="0.35">
      <c r="A127" s="17">
        <v>10110</v>
      </c>
      <c r="B127" s="14" t="s">
        <v>354</v>
      </c>
      <c r="C127" s="19">
        <f>IFERROR(INDEX('حسابهای دریافتنی'!H:H,MATCH(Table241[[#This Row],[كد تفصيلي]],'حسابهای دریافتنی'!A:A,0)),0)</f>
        <v>-1817500</v>
      </c>
      <c r="D127" s="19">
        <f>IFERROR(INDEX('درجریان وصول'!F:F,MATCH(Table241[[#This Row],[كد تفصيلي]],'درجریان وصول'!A:A,0)),0)</f>
        <v>0</v>
      </c>
      <c r="E127" s="19">
        <f>IFERROR(INDEX('چکهای دریافتنی'!F:F,MATCH(Table241[[#This Row],[كد تفصيلي]],'چکهای دریافتنی'!A:A,0)),0)</f>
        <v>0</v>
      </c>
      <c r="F127" s="19">
        <f>Table241[[#This Row],[حسابهای دریافتنی]]+Table241[[#This Row],[چکهای در جریان وصول]]+Table241[[#This Row],[چکهای نزد صندوق]]</f>
        <v>-1817500</v>
      </c>
      <c r="G127" s="18">
        <f>IFERROR(INDEX('مانده سوفاله'!E:E,MATCH(Table241[[#This Row],[كد تفصيلي]],'مانده سوفاله'!A:A,0)),0)</f>
        <v>7</v>
      </c>
    </row>
    <row r="128" spans="1:7" ht="31.5" customHeight="1" x14ac:dyDescent="0.35">
      <c r="A128" s="16">
        <v>30103</v>
      </c>
      <c r="B128" s="13" t="s">
        <v>233</v>
      </c>
      <c r="C128" s="8">
        <f>IFERROR(INDEX('حسابهای دریافتنی'!H:H,MATCH(Table241[[#This Row],[كد تفصيلي]],'حسابهای دریافتنی'!A:A,0)),0)</f>
        <v>-1820000</v>
      </c>
      <c r="D128" s="8">
        <f>IFERROR(INDEX('درجریان وصول'!F:F,MATCH(Table241[[#This Row],[كد تفصيلي]],'درجریان وصول'!A:A,0)),0)</f>
        <v>0</v>
      </c>
      <c r="E128" s="8">
        <f>IFERROR(INDEX('چکهای دریافتنی'!F:F,MATCH(Table241[[#This Row],[كد تفصيلي]],'چکهای دریافتنی'!A:A,0)),0)</f>
        <v>0</v>
      </c>
      <c r="F128" s="8">
        <f>Table241[[#This Row],[حسابهای دریافتنی]]+Table241[[#This Row],[چکهای در جریان وصول]]+Table241[[#This Row],[چکهای نزد صندوق]]</f>
        <v>-1820000</v>
      </c>
      <c r="G128" s="18">
        <f>IFERROR(INDEX('مانده سوفاله'!E:E,MATCH(Table241[[#This Row],[كد تفصيلي]],'مانده سوفاله'!A:A,0)),0)</f>
        <v>0</v>
      </c>
    </row>
    <row r="129" spans="1:7" ht="31.5" customHeight="1" x14ac:dyDescent="0.35">
      <c r="A129" s="17">
        <v>10018</v>
      </c>
      <c r="B129" s="14" t="s">
        <v>25</v>
      </c>
      <c r="C129" s="7">
        <f>IFERROR(INDEX('حسابهای دریافتنی'!H:H,MATCH(Table241[[#This Row],[كد تفصيلي]],'حسابهای دریافتنی'!A:A,0)),0)</f>
        <v>-1948000</v>
      </c>
      <c r="D129" s="8">
        <f>IFERROR(INDEX('درجریان وصول'!F:F,MATCH(Table241[[#This Row],[كد تفصيلي]],'درجریان وصول'!A:A,0)),0)</f>
        <v>0</v>
      </c>
      <c r="E129" s="8">
        <f>IFERROR(INDEX('چکهای دریافتنی'!F:F,MATCH(Table241[[#This Row],[كد تفصيلي]],'چکهای دریافتنی'!A:A,0)),0)</f>
        <v>0</v>
      </c>
      <c r="F129" s="8">
        <f>Table241[[#This Row],[حسابهای دریافتنی]]+Table241[[#This Row],[چکهای در جریان وصول]]+Table241[[#This Row],[چکهای نزد صندوق]]</f>
        <v>-1948000</v>
      </c>
      <c r="G129" s="18">
        <f>IFERROR(INDEX('مانده سوفاله'!E:E,MATCH(Table241[[#This Row],[كد تفصيلي]],'مانده سوفاله'!A:A,0)),0)</f>
        <v>0</v>
      </c>
    </row>
    <row r="130" spans="1:7" ht="31.5" customHeight="1" x14ac:dyDescent="0.35">
      <c r="A130" s="17">
        <v>30128</v>
      </c>
      <c r="B130" s="14" t="s">
        <v>207</v>
      </c>
      <c r="C130" s="8">
        <f>IFERROR(INDEX('حسابهای دریافتنی'!H:H,MATCH(Table241[[#This Row],[كد تفصيلي]],'حسابهای دریافتنی'!A:A,0)),0)</f>
        <v>-2451320</v>
      </c>
      <c r="D130" s="8">
        <f>IFERROR(INDEX('درجریان وصول'!F:F,MATCH(Table241[[#This Row],[كد تفصيلي]],'درجریان وصول'!A:A,0)),0)</f>
        <v>0</v>
      </c>
      <c r="E130" s="8">
        <f>IFERROR(INDEX('چکهای دریافتنی'!F:F,MATCH(Table241[[#This Row],[كد تفصيلي]],'چکهای دریافتنی'!A:A,0)),0)</f>
        <v>0</v>
      </c>
      <c r="F130" s="8">
        <f>Table241[[#This Row],[حسابهای دریافتنی]]+Table241[[#This Row],[چکهای در جریان وصول]]+Table241[[#This Row],[چکهای نزد صندوق]]</f>
        <v>-2451320</v>
      </c>
      <c r="G130" s="18">
        <f>IFERROR(INDEX('مانده سوفاله'!E:E,MATCH(Table241[[#This Row],[كد تفصيلي]],'مانده سوفاله'!A:A,0)),0)</f>
        <v>0</v>
      </c>
    </row>
    <row r="131" spans="1:7" ht="31.5" customHeight="1" x14ac:dyDescent="0.35">
      <c r="A131" s="16">
        <v>30015</v>
      </c>
      <c r="B131" s="13" t="s">
        <v>63</v>
      </c>
      <c r="C131" s="7">
        <f>IFERROR(INDEX('حسابهای دریافتنی'!H:H,MATCH(Table241[[#This Row],[كد تفصيلي]],'حسابهای دریافتنی'!A:A,0)),0)</f>
        <v>-3105895</v>
      </c>
      <c r="D131" s="8">
        <f>IFERROR(INDEX('درجریان وصول'!F:F,MATCH(Table241[[#This Row],[كد تفصيلي]],'درجریان وصول'!A:A,0)),0)</f>
        <v>0</v>
      </c>
      <c r="E131" s="8">
        <f>IFERROR(INDEX('چکهای دریافتنی'!F:F,MATCH(Table241[[#This Row],[كد تفصيلي]],'چکهای دریافتنی'!A:A,0)),0)</f>
        <v>0</v>
      </c>
      <c r="F131" s="8">
        <f>Table241[[#This Row],[حسابهای دریافتنی]]+Table241[[#This Row],[چکهای در جریان وصول]]+Table241[[#This Row],[چکهای نزد صندوق]]</f>
        <v>-3105895</v>
      </c>
      <c r="G131" s="18">
        <f>IFERROR(INDEX('مانده سوفاله'!E:E,MATCH(Table241[[#This Row],[كد تفصيلي]],'مانده سوفاله'!A:A,0)),0)</f>
        <v>0</v>
      </c>
    </row>
    <row r="132" spans="1:7" ht="31.5" customHeight="1" x14ac:dyDescent="0.35">
      <c r="A132" s="16">
        <v>10172</v>
      </c>
      <c r="B132" s="13" t="s">
        <v>489</v>
      </c>
      <c r="C132" s="8">
        <f>IFERROR(INDEX('حسابهای دریافتنی'!H:H,MATCH(Table241[[#This Row],[كد تفصيلي]],'حسابهای دریافتنی'!A:A,0)),0)</f>
        <v>-3225000</v>
      </c>
      <c r="D132" s="8">
        <f>IFERROR(INDEX('درجریان وصول'!F:F,MATCH(Table241[[#This Row],[كد تفصيلي]],'درجریان وصول'!A:A,0)),0)</f>
        <v>0</v>
      </c>
      <c r="E132" s="8">
        <f>IFERROR(INDEX('چکهای دریافتنی'!F:F,MATCH(Table241[[#This Row],[كد تفصيلي]],'چکهای دریافتنی'!A:A,0)),0)</f>
        <v>0</v>
      </c>
      <c r="F132" s="8">
        <f>Table241[[#This Row],[حسابهای دریافتنی]]+Table241[[#This Row],[چکهای در جریان وصول]]+Table241[[#This Row],[چکهای نزد صندوق]]</f>
        <v>-3225000</v>
      </c>
      <c r="G132" s="18">
        <f>IFERROR(INDEX('مانده سوفاله'!E:E,MATCH(Table241[[#This Row],[كد تفصيلي]],'مانده سوفاله'!A:A,0)),0)</f>
        <v>0</v>
      </c>
    </row>
    <row r="133" spans="1:7" ht="31.5" customHeight="1" x14ac:dyDescent="0.35">
      <c r="A133" s="17">
        <v>30026</v>
      </c>
      <c r="B133" s="14" t="s">
        <v>73</v>
      </c>
      <c r="C133" s="7">
        <f>IFERROR(INDEX('حسابهای دریافتنی'!H:H,MATCH(Table241[[#This Row],[كد تفصيلي]],'حسابهای دریافتنی'!A:A,0)),0)</f>
        <v>-3262500</v>
      </c>
      <c r="D133" s="8">
        <f>IFERROR(INDEX('درجریان وصول'!F:F,MATCH(Table241[[#This Row],[كد تفصيلي]],'درجریان وصول'!A:A,0)),0)</f>
        <v>0</v>
      </c>
      <c r="E133" s="8">
        <f>IFERROR(INDEX('چکهای دریافتنی'!F:F,MATCH(Table241[[#This Row],[كد تفصيلي]],'چکهای دریافتنی'!A:A,0)),0)</f>
        <v>0</v>
      </c>
      <c r="F133" s="8">
        <f>Table241[[#This Row],[حسابهای دریافتنی]]+Table241[[#This Row],[چکهای در جریان وصول]]+Table241[[#This Row],[چکهای نزد صندوق]]</f>
        <v>-3262500</v>
      </c>
      <c r="G133" s="18">
        <f>IFERROR(INDEX('مانده سوفاله'!E:E,MATCH(Table241[[#This Row],[كد تفصيلي]],'مانده سوفاله'!A:A,0)),0)</f>
        <v>0</v>
      </c>
    </row>
    <row r="134" spans="1:7" ht="31.5" customHeight="1" x14ac:dyDescent="0.35">
      <c r="A134" s="17">
        <v>30110</v>
      </c>
      <c r="B134" s="14" t="s">
        <v>195</v>
      </c>
      <c r="C134" s="8">
        <f>IFERROR(INDEX('حسابهای دریافتنی'!H:H,MATCH(Table241[[#This Row],[كد تفصيلي]],'حسابهای دریافتنی'!A:A,0)),0)</f>
        <v>-3492360</v>
      </c>
      <c r="D134" s="8">
        <f>IFERROR(INDEX('درجریان وصول'!F:F,MATCH(Table241[[#This Row],[كد تفصيلي]],'درجریان وصول'!A:A,0)),0)</f>
        <v>0</v>
      </c>
      <c r="E134" s="8">
        <f>IFERROR(INDEX('چکهای دریافتنی'!F:F,MATCH(Table241[[#This Row],[كد تفصيلي]],'چکهای دریافتنی'!A:A,0)),0)</f>
        <v>0</v>
      </c>
      <c r="F134" s="8">
        <f>Table241[[#This Row],[حسابهای دریافتنی]]+Table241[[#This Row],[چکهای در جریان وصول]]+Table241[[#This Row],[چکهای نزد صندوق]]</f>
        <v>-3492360</v>
      </c>
      <c r="G134" s="18">
        <f>IFERROR(INDEX('مانده سوفاله'!E:E,MATCH(Table241[[#This Row],[كد تفصيلي]],'مانده سوفاله'!A:A,0)),0)</f>
        <v>0</v>
      </c>
    </row>
    <row r="135" spans="1:7" ht="31.5" customHeight="1" x14ac:dyDescent="0.35">
      <c r="A135" s="16">
        <v>30153</v>
      </c>
      <c r="B135" s="13" t="s">
        <v>269</v>
      </c>
      <c r="C135" s="8">
        <f>IFERROR(INDEX('حسابهای دریافتنی'!H:H,MATCH(Table241[[#This Row],[كد تفصيلي]],'حسابهای دریافتنی'!A:A,0)),0)</f>
        <v>-4818000</v>
      </c>
      <c r="D135" s="8">
        <f>IFERROR(INDEX('درجریان وصول'!F:F,MATCH(Table241[[#This Row],[كد تفصيلي]],'درجریان وصول'!A:A,0)),0)</f>
        <v>0</v>
      </c>
      <c r="E135" s="8">
        <f>IFERROR(INDEX('چکهای دریافتنی'!F:F,MATCH(Table241[[#This Row],[كد تفصيلي]],'چکهای دریافتنی'!A:A,0)),0)</f>
        <v>0</v>
      </c>
      <c r="F135" s="8">
        <f>Table241[[#This Row],[حسابهای دریافتنی]]+Table241[[#This Row],[چکهای در جریان وصول]]+Table241[[#This Row],[چکهای نزد صندوق]]</f>
        <v>-4818000</v>
      </c>
      <c r="G135" s="18">
        <f>IFERROR(INDEX('مانده سوفاله'!E:E,MATCH(Table241[[#This Row],[كد تفصيلي]],'مانده سوفاله'!A:A,0)),0)</f>
        <v>0</v>
      </c>
    </row>
    <row r="136" spans="1:7" ht="31.5" customHeight="1" x14ac:dyDescent="0.35">
      <c r="A136" s="17">
        <v>30014</v>
      </c>
      <c r="B136" s="14" t="s">
        <v>62</v>
      </c>
      <c r="C136" s="7">
        <f>IFERROR(INDEX('حسابهای دریافتنی'!H:H,MATCH(Table241[[#This Row],[كد تفصيلي]],'حسابهای دریافتنی'!A:A,0)),0)</f>
        <v>-279445768</v>
      </c>
      <c r="D136" s="8">
        <f>IFERROR(INDEX('درجریان وصول'!F:F,MATCH(Table241[[#This Row],[كد تفصيلي]],'درجریان وصول'!A:A,0)),0)</f>
        <v>0</v>
      </c>
      <c r="E136" s="8">
        <f>IFERROR(INDEX('چکهای دریافتنی'!F:F,MATCH(Table241[[#This Row],[كد تفصيلي]],'چکهای دریافتنی'!A:A,0)),0)</f>
        <v>0</v>
      </c>
      <c r="F136" s="8">
        <f>Table241[[#This Row],[حسابهای دریافتنی]]+Table241[[#This Row],[چکهای در جریان وصول]]+Table241[[#This Row],[چکهای نزد صندوق]]</f>
        <v>-279445768</v>
      </c>
      <c r="G136" s="18">
        <f>IFERROR(INDEX('مانده سوفاله'!E:E,MATCH(Table241[[#This Row],[كد تفصيلي]],'مانده سوفاله'!A:A,0)),0)</f>
        <v>50</v>
      </c>
    </row>
    <row r="137" spans="1:7" ht="31.5" customHeight="1" x14ac:dyDescent="0.35">
      <c r="A137" s="17">
        <v>30012</v>
      </c>
      <c r="B137" s="14" t="s">
        <v>60</v>
      </c>
      <c r="C137" s="7">
        <f>IFERROR(INDEX('حسابهای دریافتنی'!H:H,MATCH(Table241[[#This Row],[كد تفصيلي]],'حسابهای دریافتنی'!A:A,0)),0)</f>
        <v>-5405000</v>
      </c>
      <c r="D137" s="8">
        <f>IFERROR(INDEX('درجریان وصول'!F:F,MATCH(Table241[[#This Row],[كد تفصيلي]],'درجریان وصول'!A:A,0)),0)</f>
        <v>0</v>
      </c>
      <c r="E137" s="8">
        <f>IFERROR(INDEX('چکهای دریافتنی'!F:F,MATCH(Table241[[#This Row],[كد تفصيلي]],'چکهای دریافتنی'!A:A,0)),0)</f>
        <v>0</v>
      </c>
      <c r="F137" s="8">
        <f>Table241[[#This Row],[حسابهای دریافتنی]]+Table241[[#This Row],[چکهای در جریان وصول]]+Table241[[#This Row],[چکهای نزد صندوق]]</f>
        <v>-5405000</v>
      </c>
      <c r="G137" s="18">
        <f>IFERROR(INDEX('مانده سوفاله'!E:E,MATCH(Table241[[#This Row],[كد تفصيلي]],'مانده سوفاله'!A:A,0)),0)</f>
        <v>34</v>
      </c>
    </row>
    <row r="138" spans="1:7" ht="31.5" customHeight="1" x14ac:dyDescent="0.35">
      <c r="A138" s="17">
        <v>30164</v>
      </c>
      <c r="B138" s="14" t="s">
        <v>293</v>
      </c>
      <c r="C138" s="8">
        <f>IFERROR(INDEX('حسابهای دریافتنی'!H:H,MATCH(Table241[[#This Row],[كد تفصيلي]],'حسابهای دریافتنی'!A:A,0)),0)</f>
        <v>-6000000</v>
      </c>
      <c r="D138" s="8">
        <f>IFERROR(INDEX('درجریان وصول'!F:F,MATCH(Table241[[#This Row],[كد تفصيلي]],'درجریان وصول'!A:A,0)),0)</f>
        <v>0</v>
      </c>
      <c r="E138" s="8">
        <f>IFERROR(INDEX('چکهای دریافتنی'!F:F,MATCH(Table241[[#This Row],[كد تفصيلي]],'چکهای دریافتنی'!A:A,0)),0)</f>
        <v>0</v>
      </c>
      <c r="F138" s="8">
        <f>Table241[[#This Row],[حسابهای دریافتنی]]+Table241[[#This Row],[چکهای در جریان وصول]]+Table241[[#This Row],[چکهای نزد صندوق]]</f>
        <v>-6000000</v>
      </c>
      <c r="G138" s="18">
        <f>IFERROR(INDEX('مانده سوفاله'!E:E,MATCH(Table241[[#This Row],[كد تفصيلي]],'مانده سوفاله'!A:A,0)),0)</f>
        <v>182</v>
      </c>
    </row>
    <row r="139" spans="1:7" ht="31.5" customHeight="1" x14ac:dyDescent="0.35">
      <c r="A139" s="16">
        <v>10119</v>
      </c>
      <c r="B139" s="13" t="s">
        <v>318</v>
      </c>
      <c r="C139" s="7">
        <f>IFERROR(INDEX('حسابهای دریافتنی'!H:H,MATCH(Table241[[#This Row],[كد تفصيلي]],'حسابهای دریافتنی'!A:A,0)),0)</f>
        <v>-6952500</v>
      </c>
      <c r="D139" s="8">
        <f>IFERROR(INDEX('درجریان وصول'!F:F,MATCH(Table241[[#This Row],[كد تفصيلي]],'درجریان وصول'!A:A,0)),0)</f>
        <v>0</v>
      </c>
      <c r="E139" s="8">
        <f>IFERROR(INDEX('چکهای دریافتنی'!F:F,MATCH(Table241[[#This Row],[كد تفصيلي]],'چکهای دریافتنی'!A:A,0)),0)</f>
        <v>0</v>
      </c>
      <c r="F139" s="8">
        <f>Table241[[#This Row],[حسابهای دریافتنی]]+Table241[[#This Row],[چکهای در جریان وصول]]+Table241[[#This Row],[چکهای نزد صندوق]]</f>
        <v>-6952500</v>
      </c>
      <c r="G139" s="18">
        <f>IFERROR(INDEX('مانده سوفاله'!E:E,MATCH(Table241[[#This Row],[كد تفصيلي]],'مانده سوفاله'!A:A,0)),0)</f>
        <v>0</v>
      </c>
    </row>
    <row r="140" spans="1:7" ht="31.5" customHeight="1" x14ac:dyDescent="0.35">
      <c r="A140" s="17">
        <v>30200</v>
      </c>
      <c r="B140" s="14" t="s">
        <v>366</v>
      </c>
      <c r="C140" s="8">
        <f>IFERROR(INDEX('حسابهای دریافتنی'!H:H,MATCH(Table241[[#This Row],[كد تفصيلي]],'حسابهای دریافتنی'!A:A,0)),0)</f>
        <v>-7305000</v>
      </c>
      <c r="D140" s="8">
        <f>IFERROR(INDEX('درجریان وصول'!F:F,MATCH(Table241[[#This Row],[كد تفصيلي]],'درجریان وصول'!A:A,0)),0)</f>
        <v>0</v>
      </c>
      <c r="E140" s="8">
        <f>IFERROR(INDEX('چکهای دریافتنی'!F:F,MATCH(Table241[[#This Row],[كد تفصيلي]],'چکهای دریافتنی'!A:A,0)),0)</f>
        <v>0</v>
      </c>
      <c r="F140" s="8">
        <f>Table241[[#This Row],[حسابهای دریافتنی]]+Table241[[#This Row],[چکهای در جریان وصول]]+Table241[[#This Row],[چکهای نزد صندوق]]</f>
        <v>-7305000</v>
      </c>
      <c r="G140" s="18">
        <f>IFERROR(INDEX('مانده سوفاله'!E:E,MATCH(Table241[[#This Row],[كد تفصيلي]],'مانده سوفاله'!A:A,0)),0)</f>
        <v>0</v>
      </c>
    </row>
    <row r="141" spans="1:7" ht="31.5" customHeight="1" x14ac:dyDescent="0.35">
      <c r="A141" s="16">
        <v>30131</v>
      </c>
      <c r="B141" s="13" t="s">
        <v>208</v>
      </c>
      <c r="C141" s="8">
        <f>IFERROR(INDEX('حسابهای دریافتنی'!H:H,MATCH(Table241[[#This Row],[كد تفصيلي]],'حسابهای دریافتنی'!A:A,0)),0)</f>
        <v>-8738400</v>
      </c>
      <c r="D141" s="8">
        <f>IFERROR(INDEX('درجریان وصول'!F:F,MATCH(Table241[[#This Row],[كد تفصيلي]],'درجریان وصول'!A:A,0)),0)</f>
        <v>0</v>
      </c>
      <c r="E141" s="8">
        <f>IFERROR(INDEX('چکهای دریافتنی'!F:F,MATCH(Table241[[#This Row],[كد تفصيلي]],'چکهای دریافتنی'!A:A,0)),0)</f>
        <v>0</v>
      </c>
      <c r="F141" s="8">
        <f>Table241[[#This Row],[حسابهای دریافتنی]]+Table241[[#This Row],[چکهای در جریان وصول]]+Table241[[#This Row],[چکهای نزد صندوق]]</f>
        <v>-8738400</v>
      </c>
      <c r="G141" s="18">
        <f>IFERROR(INDEX('مانده سوفاله'!E:E,MATCH(Table241[[#This Row],[كد تفصيلي]],'مانده سوفاله'!A:A,0)),0)</f>
        <v>0</v>
      </c>
    </row>
    <row r="142" spans="1:7" ht="31.5" customHeight="1" x14ac:dyDescent="0.35">
      <c r="A142" s="16">
        <v>30243</v>
      </c>
      <c r="B142" s="13" t="s">
        <v>451</v>
      </c>
      <c r="C142" s="19">
        <f>IFERROR(INDEX('حسابهای دریافتنی'!H:H,MATCH(Table241[[#This Row],[كد تفصيلي]],'حسابهای دریافتنی'!A:A,0)),0)</f>
        <v>-8631000</v>
      </c>
      <c r="D142" s="19">
        <f>IFERROR(INDEX('درجریان وصول'!F:F,MATCH(Table241[[#This Row],[كد تفصيلي]],'درجریان وصول'!A:A,0)),0)</f>
        <v>0</v>
      </c>
      <c r="E142" s="19">
        <f>IFERROR(INDEX('چکهای دریافتنی'!F:F,MATCH(Table241[[#This Row],[كد تفصيلي]],'چکهای دریافتنی'!A:A,0)),0)</f>
        <v>0</v>
      </c>
      <c r="F142" s="19">
        <f>Table241[[#This Row],[حسابهای دریافتنی]]+Table241[[#This Row],[چکهای در جریان وصول]]+Table241[[#This Row],[چکهای نزد صندوق]]</f>
        <v>-8631000</v>
      </c>
      <c r="G142" s="18">
        <f>IFERROR(INDEX('مانده سوفاله'!E:E,MATCH(Table241[[#This Row],[كد تفصيلي]],'مانده سوفاله'!A:A,0)),0)</f>
        <v>0</v>
      </c>
    </row>
    <row r="143" spans="1:7" ht="31.5" customHeight="1" x14ac:dyDescent="0.35">
      <c r="A143" s="16">
        <v>10093</v>
      </c>
      <c r="B143" s="13" t="s">
        <v>256</v>
      </c>
      <c r="C143" s="7">
        <f>IFERROR(INDEX('حسابهای دریافتنی'!H:H,MATCH(Table241[[#This Row],[كد تفصيلي]],'حسابهای دریافتنی'!A:A,0)),0)</f>
        <v>-9674000</v>
      </c>
      <c r="D143" s="8">
        <f>IFERROR(INDEX('درجریان وصول'!F:F,MATCH(Table241[[#This Row],[كد تفصيلي]],'درجریان وصول'!A:A,0)),0)</f>
        <v>0</v>
      </c>
      <c r="E143" s="8">
        <f>IFERROR(INDEX('چکهای دریافتنی'!F:F,MATCH(Table241[[#This Row],[كد تفصيلي]],'چکهای دریافتنی'!A:A,0)),0)</f>
        <v>0</v>
      </c>
      <c r="F143" s="8">
        <f>Table241[[#This Row],[حسابهای دریافتنی]]+Table241[[#This Row],[چکهای در جریان وصول]]+Table241[[#This Row],[چکهای نزد صندوق]]</f>
        <v>-9674000</v>
      </c>
      <c r="G143" s="18">
        <f>IFERROR(INDEX('مانده سوفاله'!E:E,MATCH(Table241[[#This Row],[كد تفصيلي]],'مانده سوفاله'!A:A,0)),0)</f>
        <v>-100</v>
      </c>
    </row>
    <row r="144" spans="1:7" ht="31.5" customHeight="1" x14ac:dyDescent="0.35">
      <c r="A144" s="17">
        <v>10102</v>
      </c>
      <c r="B144" s="14" t="s">
        <v>271</v>
      </c>
      <c r="C144" s="7">
        <f>IFERROR(INDEX('حسابهای دریافتنی'!H:H,MATCH(Table241[[#This Row],[كد تفصيلي]],'حسابهای دریافتنی'!A:A,0)),0)</f>
        <v>-10374000</v>
      </c>
      <c r="D144" s="8">
        <f>IFERROR(INDEX('درجریان وصول'!F:F,MATCH(Table241[[#This Row],[كد تفصيلي]],'درجریان وصول'!A:A,0)),0)</f>
        <v>0</v>
      </c>
      <c r="E144" s="8">
        <f>IFERROR(INDEX('چکهای دریافتنی'!F:F,MATCH(Table241[[#This Row],[كد تفصيلي]],'چکهای دریافتنی'!A:A,0)),0)</f>
        <v>0</v>
      </c>
      <c r="F144" s="8">
        <f>Table241[[#This Row],[حسابهای دریافتنی]]+Table241[[#This Row],[چکهای در جریان وصول]]+Table241[[#This Row],[چکهای نزد صندوق]]</f>
        <v>-10374000</v>
      </c>
      <c r="G144" s="18">
        <f>IFERROR(INDEX('مانده سوفاله'!E:E,MATCH(Table241[[#This Row],[كد تفصيلي]],'مانده سوفاله'!A:A,0)),0)</f>
        <v>0</v>
      </c>
    </row>
    <row r="145" spans="1:7" ht="31.5" customHeight="1" x14ac:dyDescent="0.35">
      <c r="A145" s="16">
        <v>10049</v>
      </c>
      <c r="B145" s="13" t="s">
        <v>153</v>
      </c>
      <c r="C145" s="19">
        <f>IFERROR(INDEX('حسابهای دریافتنی'!H:H,MATCH(Table241[[#This Row],[كد تفصيلي]],'حسابهای دریافتنی'!A:A,0)),0)</f>
        <v>-10659500</v>
      </c>
      <c r="D145" s="19">
        <f>IFERROR(INDEX('درجریان وصول'!F:F,MATCH(Table241[[#This Row],[كد تفصيلي]],'درجریان وصول'!A:A,0)),0)</f>
        <v>0</v>
      </c>
      <c r="E145" s="19">
        <f>IFERROR(INDEX('چکهای دریافتنی'!F:F,MATCH(Table241[[#This Row],[كد تفصيلي]],'چکهای دریافتنی'!A:A,0)),0)</f>
        <v>0</v>
      </c>
      <c r="F145" s="19">
        <f>Table241[[#This Row],[حسابهای دریافتنی]]+Table241[[#This Row],[چکهای در جریان وصول]]+Table241[[#This Row],[چکهای نزد صندوق]]</f>
        <v>-10659500</v>
      </c>
      <c r="G145" s="18">
        <f>IFERROR(INDEX('مانده سوفاله'!E:E,MATCH(Table241[[#This Row],[كد تفصيلي]],'مانده سوفاله'!A:A,0)),0)</f>
        <v>0</v>
      </c>
    </row>
    <row r="146" spans="1:7" ht="31.5" customHeight="1" x14ac:dyDescent="0.35">
      <c r="A146" s="17">
        <v>10058</v>
      </c>
      <c r="B146" s="14" t="s">
        <v>168</v>
      </c>
      <c r="C146" s="7">
        <f>IFERROR(INDEX('حسابهای دریافتنی'!H:H,MATCH(Table241[[#This Row],[كد تفصيلي]],'حسابهای دریافتنی'!A:A,0)),0)</f>
        <v>-13650000</v>
      </c>
      <c r="D146" s="8">
        <f>IFERROR(INDEX('درجریان وصول'!F:F,MATCH(Table241[[#This Row],[كد تفصيلي]],'درجریان وصول'!A:A,0)),0)</f>
        <v>0</v>
      </c>
      <c r="E146" s="8">
        <f>IFERROR(INDEX('چکهای دریافتنی'!F:F,MATCH(Table241[[#This Row],[كد تفصيلي]],'چکهای دریافتنی'!A:A,0)),0)</f>
        <v>0</v>
      </c>
      <c r="F146" s="8">
        <f>Table241[[#This Row],[حسابهای دریافتنی]]+Table241[[#This Row],[چکهای در جریان وصول]]+Table241[[#This Row],[چکهای نزد صندوق]]</f>
        <v>-13650000</v>
      </c>
      <c r="G146" s="18">
        <f>IFERROR(INDEX('مانده سوفاله'!E:E,MATCH(Table241[[#This Row],[كد تفصيلي]],'مانده سوفاله'!A:A,0)),0)</f>
        <v>0</v>
      </c>
    </row>
    <row r="147" spans="1:7" ht="31.5" customHeight="1" x14ac:dyDescent="0.35">
      <c r="A147" s="17">
        <v>10175</v>
      </c>
      <c r="B147" s="14" t="s">
        <v>483</v>
      </c>
      <c r="C147" s="7">
        <f>IFERROR(INDEX('حسابهای دریافتنی'!H:H,MATCH(Table241[[#This Row],[كد تفصيلي]],'حسابهای دریافتنی'!A:A,0)),0)</f>
        <v>-15000000</v>
      </c>
      <c r="D147" s="8">
        <f>IFERROR(INDEX('درجریان وصول'!F:F,MATCH(Table241[[#This Row],[كد تفصيلي]],'درجریان وصول'!A:A,0)),0)</f>
        <v>0</v>
      </c>
      <c r="E147" s="8">
        <f>IFERROR(INDEX('چکهای دریافتنی'!F:F,MATCH(Table241[[#This Row],[كد تفصيلي]],'چکهای دریافتنی'!A:A,0)),0)</f>
        <v>0</v>
      </c>
      <c r="F147" s="8">
        <f>Table241[[#This Row],[حسابهای دریافتنی]]+Table241[[#This Row],[چکهای در جریان وصول]]+Table241[[#This Row],[چکهای نزد صندوق]]</f>
        <v>-15000000</v>
      </c>
      <c r="G147" s="18">
        <f>IFERROR(INDEX('مانده سوفاله'!E:E,MATCH(Table241[[#This Row],[كد تفصيلي]],'مانده سوفاله'!A:A,0)),0)</f>
        <v>0</v>
      </c>
    </row>
    <row r="148" spans="1:7" ht="31.5" customHeight="1" x14ac:dyDescent="0.35">
      <c r="A148" s="17">
        <v>30228</v>
      </c>
      <c r="B148" s="14" t="s">
        <v>411</v>
      </c>
      <c r="C148" s="8">
        <f>IFERROR(INDEX('حسابهای دریافتنی'!H:H,MATCH(Table241[[#This Row],[كد تفصيلي]],'حسابهای دریافتنی'!A:A,0)),0)</f>
        <v>-15312735</v>
      </c>
      <c r="D148" s="8">
        <f>IFERROR(INDEX('درجریان وصول'!F:F,MATCH(Table241[[#This Row],[كد تفصيلي]],'درجریان وصول'!A:A,0)),0)</f>
        <v>0</v>
      </c>
      <c r="E148" s="8">
        <f>IFERROR(INDEX('چکهای دریافتنی'!F:F,MATCH(Table241[[#This Row],[كد تفصيلي]],'چکهای دریافتنی'!A:A,0)),0)</f>
        <v>0</v>
      </c>
      <c r="F148" s="8">
        <f>Table241[[#This Row],[حسابهای دریافتنی]]+Table241[[#This Row],[چکهای در جریان وصول]]+Table241[[#This Row],[چکهای نزد صندوق]]</f>
        <v>-15312735</v>
      </c>
      <c r="G148" s="18">
        <f>IFERROR(INDEX('مانده سوفاله'!E:E,MATCH(Table241[[#This Row],[كد تفصيلي]],'مانده سوفاله'!A:A,0)),0)</f>
        <v>0</v>
      </c>
    </row>
    <row r="149" spans="1:7" ht="31.5" customHeight="1" x14ac:dyDescent="0.35">
      <c r="A149" s="16">
        <v>30107</v>
      </c>
      <c r="B149" s="13" t="s">
        <v>182</v>
      </c>
      <c r="C149" s="8">
        <f>IFERROR(INDEX('حسابهای دریافتنی'!H:H,MATCH(Table241[[#This Row],[كد تفصيلي]],'حسابهای دریافتنی'!A:A,0)),0)</f>
        <v>-16163000</v>
      </c>
      <c r="D149" s="8">
        <f>IFERROR(INDEX('درجریان وصول'!F:F,MATCH(Table241[[#This Row],[كد تفصيلي]],'درجریان وصول'!A:A,0)),0)</f>
        <v>0</v>
      </c>
      <c r="E149" s="8">
        <f>IFERROR(INDEX('چکهای دریافتنی'!F:F,MATCH(Table241[[#This Row],[كد تفصيلي]],'چکهای دریافتنی'!A:A,0)),0)</f>
        <v>0</v>
      </c>
      <c r="F149" s="8">
        <f>Table241[[#This Row],[حسابهای دریافتنی]]+Table241[[#This Row],[چکهای در جریان وصول]]+Table241[[#This Row],[چکهای نزد صندوق]]</f>
        <v>-16163000</v>
      </c>
      <c r="G149" s="18">
        <f>IFERROR(INDEX('مانده سوفاله'!E:E,MATCH(Table241[[#This Row],[كد تفصيلي]],'مانده سوفاله'!A:A,0)),0)</f>
        <v>0</v>
      </c>
    </row>
    <row r="150" spans="1:7" ht="31.5" customHeight="1" x14ac:dyDescent="0.35">
      <c r="A150" s="17">
        <v>30042</v>
      </c>
      <c r="B150" s="14" t="s">
        <v>88</v>
      </c>
      <c r="C150" s="8">
        <f>IFERROR(INDEX('حسابهای دریافتنی'!H:H,MATCH(Table241[[#This Row],[كد تفصيلي]],'حسابهای دریافتنی'!A:A,0)),0)</f>
        <v>-18303540</v>
      </c>
      <c r="D150" s="8">
        <f>IFERROR(INDEX('درجریان وصول'!F:F,MATCH(Table241[[#This Row],[كد تفصيلي]],'درجریان وصول'!A:A,0)),0)</f>
        <v>0</v>
      </c>
      <c r="E150" s="8">
        <f>IFERROR(INDEX('چکهای دریافتنی'!F:F,MATCH(Table241[[#This Row],[كد تفصيلي]],'چکهای دریافتنی'!A:A,0)),0)</f>
        <v>0</v>
      </c>
      <c r="F150" s="8">
        <f>Table241[[#This Row],[حسابهای دریافتنی]]+Table241[[#This Row],[چکهای در جریان وصول]]+Table241[[#This Row],[چکهای نزد صندوق]]</f>
        <v>-18303540</v>
      </c>
      <c r="G150" s="18">
        <f>IFERROR(INDEX('مانده سوفاله'!E:E,MATCH(Table241[[#This Row],[كد تفصيلي]],'مانده سوفاله'!A:A,0)),0)</f>
        <v>0</v>
      </c>
    </row>
    <row r="151" spans="1:7" ht="31.5" customHeight="1" x14ac:dyDescent="0.35">
      <c r="A151" s="16">
        <v>10127</v>
      </c>
      <c r="B151" s="13" t="s">
        <v>356</v>
      </c>
      <c r="C151" s="7">
        <f>IFERROR(INDEX('حسابهای دریافتنی'!H:H,MATCH(Table241[[#This Row],[كد تفصيلي]],'حسابهای دریافتنی'!A:A,0)),0)</f>
        <v>-19133000</v>
      </c>
      <c r="D151" s="8">
        <f>IFERROR(INDEX('درجریان وصول'!F:F,MATCH(Table241[[#This Row],[كد تفصيلي]],'درجریان وصول'!A:A,0)),0)</f>
        <v>0</v>
      </c>
      <c r="E151" s="8">
        <f>IFERROR(INDEX('چکهای دریافتنی'!F:F,MATCH(Table241[[#This Row],[كد تفصيلي]],'چکهای دریافتنی'!A:A,0)),0)</f>
        <v>0</v>
      </c>
      <c r="F151" s="8">
        <f>Table241[[#This Row],[حسابهای دریافتنی]]+Table241[[#This Row],[چکهای در جریان وصول]]+Table241[[#This Row],[چکهای نزد صندوق]]</f>
        <v>-19133000</v>
      </c>
      <c r="G151" s="18">
        <f>IFERROR(INDEX('مانده سوفاله'!E:E,MATCH(Table241[[#This Row],[كد تفصيلي]],'مانده سوفاله'!A:A,0)),0)</f>
        <v>0</v>
      </c>
    </row>
    <row r="152" spans="1:7" ht="31.5" customHeight="1" x14ac:dyDescent="0.35">
      <c r="A152" s="16">
        <v>30181</v>
      </c>
      <c r="B152" s="13" t="s">
        <v>404</v>
      </c>
      <c r="C152" s="8">
        <f>IFERROR(INDEX('حسابهای دریافتنی'!H:H,MATCH(Table241[[#This Row],[كد تفصيلي]],'حسابهای دریافتنی'!A:A,0)),0)</f>
        <v>-290696690</v>
      </c>
      <c r="D152" s="8">
        <f>IFERROR(INDEX('درجریان وصول'!F:F,MATCH(Table241[[#This Row],[كد تفصيلي]],'درجریان وصول'!A:A,0)),0)</f>
        <v>0</v>
      </c>
      <c r="E152" s="8">
        <f>IFERROR(INDEX('چکهای دریافتنی'!F:F,MATCH(Table241[[#This Row],[كد تفصيلي]],'چکهای دریافتنی'!A:A,0)),0)</f>
        <v>0</v>
      </c>
      <c r="F152" s="8">
        <f>Table241[[#This Row],[حسابهای دریافتنی]]+Table241[[#This Row],[چکهای در جریان وصول]]+Table241[[#This Row],[چکهای نزد صندوق]]</f>
        <v>-290696690</v>
      </c>
      <c r="G152" s="18">
        <f>IFERROR(INDEX('مانده سوفاله'!E:E,MATCH(Table241[[#This Row],[كد تفصيلي]],'مانده سوفاله'!A:A,0)),0)</f>
        <v>532</v>
      </c>
    </row>
    <row r="153" spans="1:7" ht="31.5" customHeight="1" x14ac:dyDescent="0.35">
      <c r="A153" s="17">
        <v>30028</v>
      </c>
      <c r="B153" s="14" t="s">
        <v>75</v>
      </c>
      <c r="C153" s="7">
        <f>IFERROR(INDEX('حسابهای دریافتنی'!H:H,MATCH(Table241[[#This Row],[كد تفصيلي]],'حسابهای دریافتنی'!A:A,0)),0)</f>
        <v>-23665000</v>
      </c>
      <c r="D153" s="8">
        <f>IFERROR(INDEX('درجریان وصول'!F:F,MATCH(Table241[[#This Row],[كد تفصيلي]],'درجریان وصول'!A:A,0)),0)</f>
        <v>0</v>
      </c>
      <c r="E153" s="8">
        <f>IFERROR(INDEX('چکهای دریافتنی'!F:F,MATCH(Table241[[#This Row],[كد تفصيلي]],'چکهای دریافتنی'!A:A,0)),0)</f>
        <v>0</v>
      </c>
      <c r="F153" s="8">
        <f>Table241[[#This Row],[حسابهای دریافتنی]]+Table241[[#This Row],[چکهای در جریان وصول]]+Table241[[#This Row],[چکهای نزد صندوق]]</f>
        <v>-23665000</v>
      </c>
      <c r="G153" s="18">
        <f>IFERROR(INDEX('مانده سوفاله'!E:E,MATCH(Table241[[#This Row],[كد تفصيلي]],'مانده سوفاله'!A:A,0)),0)</f>
        <v>0</v>
      </c>
    </row>
    <row r="154" spans="1:7" ht="31.5" customHeight="1" x14ac:dyDescent="0.35">
      <c r="A154" s="17">
        <v>30077</v>
      </c>
      <c r="B154" s="14" t="s">
        <v>120</v>
      </c>
      <c r="C154" s="8">
        <f>IFERROR(INDEX('حسابهای دریافتنی'!H:H,MATCH(Table241[[#This Row],[كد تفصيلي]],'حسابهای دریافتنی'!A:A,0)),0)</f>
        <v>-29827500</v>
      </c>
      <c r="D154" s="8">
        <f>IFERROR(INDEX('درجریان وصول'!F:F,MATCH(Table241[[#This Row],[كد تفصيلي]],'درجریان وصول'!A:A,0)),0)</f>
        <v>0</v>
      </c>
      <c r="E154" s="8">
        <f>IFERROR(INDEX('چکهای دریافتنی'!F:F,MATCH(Table241[[#This Row],[كد تفصيلي]],'چکهای دریافتنی'!A:A,0)),0)</f>
        <v>0</v>
      </c>
      <c r="F154" s="8">
        <f>Table241[[#This Row],[حسابهای دریافتنی]]+Table241[[#This Row],[چکهای در جریان وصول]]+Table241[[#This Row],[چکهای نزد صندوق]]</f>
        <v>-29827500</v>
      </c>
      <c r="G154" s="18">
        <f>IFERROR(INDEX('مانده سوفاله'!E:E,MATCH(Table241[[#This Row],[كد تفصيلي]],'مانده سوفاله'!A:A,0)),0)</f>
        <v>-32</v>
      </c>
    </row>
    <row r="155" spans="1:7" ht="31.5" customHeight="1" x14ac:dyDescent="0.35">
      <c r="A155" s="16">
        <v>30095</v>
      </c>
      <c r="B155" s="13" t="s">
        <v>150</v>
      </c>
      <c r="C155" s="8">
        <f>IFERROR(INDEX('حسابهای دریافتنی'!H:H,MATCH(Table241[[#This Row],[كد تفصيلي]],'حسابهای دریافتنی'!A:A,0)),0)</f>
        <v>-30353000</v>
      </c>
      <c r="D155" s="8">
        <f>IFERROR(INDEX('درجریان وصول'!F:F,MATCH(Table241[[#This Row],[كد تفصيلي]],'درجریان وصول'!A:A,0)),0)</f>
        <v>0</v>
      </c>
      <c r="E155" s="8">
        <f>IFERROR(INDEX('چکهای دریافتنی'!F:F,MATCH(Table241[[#This Row],[كد تفصيلي]],'چکهای دریافتنی'!A:A,0)),0)</f>
        <v>0</v>
      </c>
      <c r="F155" s="8">
        <f>Table241[[#This Row],[حسابهای دریافتنی]]+Table241[[#This Row],[چکهای در جریان وصول]]+Table241[[#This Row],[چکهای نزد صندوق]]</f>
        <v>-30353000</v>
      </c>
      <c r="G155" s="18">
        <f>IFERROR(INDEX('مانده سوفاله'!E:E,MATCH(Table241[[#This Row],[كد تفصيلي]],'مانده سوفاله'!A:A,0)),0)</f>
        <v>-326</v>
      </c>
    </row>
    <row r="156" spans="1:7" ht="31.5" customHeight="1" x14ac:dyDescent="0.35">
      <c r="A156" s="17">
        <v>30000</v>
      </c>
      <c r="B156" s="14" t="s">
        <v>184</v>
      </c>
      <c r="C156" s="7">
        <f>IFERROR(INDEX('حسابهای دریافتنی'!H:H,MATCH(Table241[[#This Row],[كد تفصيلي]],'حسابهای دریافتنی'!A:A,0)),0)</f>
        <v>-39920000</v>
      </c>
      <c r="D156" s="8">
        <f>IFERROR(INDEX('درجریان وصول'!F:F,MATCH(Table241[[#This Row],[كد تفصيلي]],'درجریان وصول'!A:A,0)),0)</f>
        <v>0</v>
      </c>
      <c r="E156" s="8">
        <f>IFERROR(INDEX('چکهای دریافتنی'!F:F,MATCH(Table241[[#This Row],[كد تفصيلي]],'چکهای دریافتنی'!A:A,0)),0)</f>
        <v>0</v>
      </c>
      <c r="F156" s="8">
        <f>Table241[[#This Row],[حسابهای دریافتنی]]+Table241[[#This Row],[چکهای در جریان وصول]]+Table241[[#This Row],[چکهای نزد صندوق]]</f>
        <v>-39920000</v>
      </c>
      <c r="G156" s="18">
        <f>IFERROR(INDEX('مانده سوفاله'!E:E,MATCH(Table241[[#This Row],[كد تفصيلي]],'مانده سوفاله'!A:A,0)),0)</f>
        <v>0</v>
      </c>
    </row>
    <row r="157" spans="1:7" ht="31.5" customHeight="1" x14ac:dyDescent="0.35">
      <c r="A157" s="17">
        <v>30237</v>
      </c>
      <c r="B157" s="14" t="s">
        <v>424</v>
      </c>
      <c r="C157" s="7">
        <f>IFERROR(INDEX('حسابهای دریافتنی'!H:H,MATCH(Table241[[#This Row],[كد تفصيلي]],'حسابهای دریافتنی'!A:A,0)),0)</f>
        <v>-47094995</v>
      </c>
      <c r="D157" s="8">
        <f>IFERROR(INDEX('درجریان وصول'!F:F,MATCH(Table241[[#This Row],[كد تفصيلي]],'درجریان وصول'!A:A,0)),0)</f>
        <v>0</v>
      </c>
      <c r="E157" s="8">
        <f>IFERROR(INDEX('چکهای دریافتنی'!F:F,MATCH(Table241[[#This Row],[كد تفصيلي]],'چکهای دریافتنی'!A:A,0)),0)</f>
        <v>0</v>
      </c>
      <c r="F157" s="8">
        <f>Table241[[#This Row],[حسابهای دریافتنی]]+Table241[[#This Row],[چکهای در جریان وصول]]+Table241[[#This Row],[چکهای نزد صندوق]]</f>
        <v>-47094995</v>
      </c>
      <c r="G157" s="18">
        <f>IFERROR(INDEX('مانده سوفاله'!E:E,MATCH(Table241[[#This Row],[كد تفصيلي]],'مانده سوفاله'!A:A,0)),0)</f>
        <v>1774</v>
      </c>
    </row>
    <row r="158" spans="1:7" ht="31.5" customHeight="1" x14ac:dyDescent="0.35">
      <c r="A158" s="16">
        <v>10123</v>
      </c>
      <c r="B158" s="13" t="s">
        <v>325</v>
      </c>
      <c r="C158" s="7">
        <f>IFERROR(INDEX('حسابهای دریافتنی'!H:H,MATCH(Table241[[#This Row],[كد تفصيلي]],'حسابهای دریافتنی'!A:A,0)),0)</f>
        <v>-51277000</v>
      </c>
      <c r="D158" s="8">
        <f>IFERROR(INDEX('درجریان وصول'!F:F,MATCH(Table241[[#This Row],[كد تفصيلي]],'درجریان وصول'!A:A,0)),0)</f>
        <v>0</v>
      </c>
      <c r="E158" s="8">
        <f>IFERROR(INDEX('چکهای دریافتنی'!F:F,MATCH(Table241[[#This Row],[كد تفصيلي]],'چکهای دریافتنی'!A:A,0)),0)</f>
        <v>0</v>
      </c>
      <c r="F158" s="8">
        <f>Table241[[#This Row],[حسابهای دریافتنی]]+Table241[[#This Row],[چکهای در جریان وصول]]+Table241[[#This Row],[چکهای نزد صندوق]]</f>
        <v>-51277000</v>
      </c>
      <c r="G158" s="18">
        <f>IFERROR(INDEX('مانده سوفاله'!E:E,MATCH(Table241[[#This Row],[كد تفصيلي]],'مانده سوفاله'!A:A,0)),0)</f>
        <v>-252</v>
      </c>
    </row>
    <row r="159" spans="1:7" ht="31.5" customHeight="1" x14ac:dyDescent="0.35">
      <c r="A159" s="16">
        <v>30133</v>
      </c>
      <c r="B159" s="13" t="s">
        <v>244</v>
      </c>
      <c r="C159" s="8">
        <f>IFERROR(INDEX('حسابهای دریافتنی'!H:H,MATCH(Table241[[#This Row],[كد تفصيلي]],'حسابهای دریافتنی'!A:A,0)),0)</f>
        <v>-66889500</v>
      </c>
      <c r="D159" s="8">
        <f>IFERROR(INDEX('درجریان وصول'!F:F,MATCH(Table241[[#This Row],[كد تفصيلي]],'درجریان وصول'!A:A,0)),0)</f>
        <v>0</v>
      </c>
      <c r="E159" s="8">
        <f>IFERROR(INDEX('چکهای دریافتنی'!F:F,MATCH(Table241[[#This Row],[كد تفصيلي]],'چکهای دریافتنی'!A:A,0)),0)</f>
        <v>0</v>
      </c>
      <c r="F159" s="8">
        <f>Table241[[#This Row],[حسابهای دریافتنی]]+Table241[[#This Row],[چکهای در جریان وصول]]+Table241[[#This Row],[چکهای نزد صندوق]]</f>
        <v>-66889500</v>
      </c>
      <c r="G159" s="18">
        <f>IFERROR(INDEX('مانده سوفاله'!E:E,MATCH(Table241[[#This Row],[كد تفصيلي]],'مانده سوفاله'!A:A,0)),0)</f>
        <v>0</v>
      </c>
    </row>
    <row r="160" spans="1:7" ht="31.5" customHeight="1" x14ac:dyDescent="0.35">
      <c r="A160" s="17">
        <v>30236</v>
      </c>
      <c r="B160" s="14" t="s">
        <v>422</v>
      </c>
      <c r="C160" s="8">
        <f>IFERROR(INDEX('حسابهای دریافتنی'!H:H,MATCH(Table241[[#This Row],[كد تفصيلي]],'حسابهای دریافتنی'!A:A,0)),0)</f>
        <v>-92771600</v>
      </c>
      <c r="D160" s="8">
        <f>IFERROR(INDEX('درجریان وصول'!F:F,MATCH(Table241[[#This Row],[كد تفصيلي]],'درجریان وصول'!A:A,0)),0)</f>
        <v>0</v>
      </c>
      <c r="E160" s="8">
        <f>IFERROR(INDEX('چکهای دریافتنی'!F:F,MATCH(Table241[[#This Row],[كد تفصيلي]],'چکهای دریافتنی'!A:A,0)),0)</f>
        <v>0</v>
      </c>
      <c r="F160" s="8">
        <f>Table241[[#This Row],[حسابهای دریافتنی]]+Table241[[#This Row],[چکهای در جریان وصول]]+Table241[[#This Row],[چکهای نزد صندوق]]</f>
        <v>-92771600</v>
      </c>
      <c r="G160" s="18">
        <f>IFERROR(INDEX('مانده سوفاله'!E:E,MATCH(Table241[[#This Row],[كد تفصيلي]],'مانده سوفاله'!A:A,0)),0)</f>
        <v>0</v>
      </c>
    </row>
    <row r="161" spans="1:7" ht="31.5" customHeight="1" x14ac:dyDescent="0.35">
      <c r="A161" s="16">
        <v>10053</v>
      </c>
      <c r="B161" s="13" t="s">
        <v>188</v>
      </c>
      <c r="C161" s="7">
        <f>IFERROR(INDEX('حسابهای دریافتنی'!H:H,MATCH(Table241[[#This Row],[كد تفصيلي]],'حسابهای دریافتنی'!A:A,0)),0)</f>
        <v>-98646000</v>
      </c>
      <c r="D161" s="8">
        <f>IFERROR(INDEX('درجریان وصول'!F:F,MATCH(Table241[[#This Row],[كد تفصيلي]],'درجریان وصول'!A:A,0)),0)</f>
        <v>0</v>
      </c>
      <c r="E161" s="8">
        <f>IFERROR(INDEX('چکهای دریافتنی'!F:F,MATCH(Table241[[#This Row],[كد تفصيلي]],'چکهای دریافتنی'!A:A,0)),0)</f>
        <v>0</v>
      </c>
      <c r="F161" s="8">
        <f>Table241[[#This Row],[حسابهای دریافتنی]]+Table241[[#This Row],[چکهای در جریان وصول]]+Table241[[#This Row],[چکهای نزد صندوق]]</f>
        <v>-98646000</v>
      </c>
      <c r="G161" s="18">
        <f>IFERROR(INDEX('مانده سوفاله'!E:E,MATCH(Table241[[#This Row],[كد تفصيلي]],'مانده سوفاله'!A:A,0)),0)</f>
        <v>0</v>
      </c>
    </row>
    <row r="162" spans="1:7" ht="31.5" customHeight="1" x14ac:dyDescent="0.35">
      <c r="A162" s="17">
        <v>30232</v>
      </c>
      <c r="B162" s="14" t="s">
        <v>416</v>
      </c>
      <c r="C162" s="8">
        <f>IFERROR(INDEX('حسابهای دریافتنی'!H:H,MATCH(Table241[[#This Row],[كد تفصيلي]],'حسابهای دریافتنی'!A:A,0)),0)</f>
        <v>-400000000</v>
      </c>
      <c r="D162" s="8">
        <f>IFERROR(INDEX('درجریان وصول'!F:F,MATCH(Table241[[#This Row],[كد تفصيلي]],'درجریان وصول'!A:A,0)),0)</f>
        <v>0</v>
      </c>
      <c r="E162" s="8">
        <f>IFERROR(INDEX('چکهای دریافتنی'!F:F,MATCH(Table241[[#This Row],[كد تفصيلي]],'چکهای دریافتنی'!A:A,0)),0)</f>
        <v>0</v>
      </c>
      <c r="F162" s="8">
        <f>Table241[[#This Row],[حسابهای دریافتنی]]+Table241[[#This Row],[چکهای در جریان وصول]]+Table241[[#This Row],[چکهای نزد صندوق]]</f>
        <v>-400000000</v>
      </c>
      <c r="G162" s="18">
        <f>IFERROR(INDEX('مانده سوفاله'!E:E,MATCH(Table241[[#This Row],[كد تفصيلي]],'مانده سوفاله'!A:A,0)),0)</f>
        <v>0</v>
      </c>
    </row>
    <row r="163" spans="1:7" ht="31.5" customHeight="1" x14ac:dyDescent="0.35">
      <c r="A163" s="17">
        <v>30198</v>
      </c>
      <c r="B163" s="14" t="s">
        <v>364</v>
      </c>
      <c r="C163" s="8">
        <f>IFERROR(INDEX('حسابهای دریافتنی'!H:H,MATCH(Table241[[#This Row],[كد تفصيلي]],'حسابهای دریافتنی'!A:A,0)),0)</f>
        <v>-163835720</v>
      </c>
      <c r="D163" s="8">
        <f>IFERROR(INDEX('درجریان وصول'!F:F,MATCH(Table241[[#This Row],[كد تفصيلي]],'درجریان وصول'!A:A,0)),0)</f>
        <v>0</v>
      </c>
      <c r="E163" s="8">
        <f>IFERROR(INDEX('چکهای دریافتنی'!F:F,MATCH(Table241[[#This Row],[كد تفصيلي]],'چکهای دریافتنی'!A:A,0)),0)</f>
        <v>0</v>
      </c>
      <c r="F163" s="8">
        <f>Table241[[#This Row],[حسابهای دریافتنی]]+Table241[[#This Row],[چکهای در جریان وصول]]+Table241[[#This Row],[چکهای نزد صندوق]]</f>
        <v>-163835720</v>
      </c>
      <c r="G163" s="18">
        <f>IFERROR(INDEX('مانده سوفاله'!E:E,MATCH(Table241[[#This Row],[كد تفصيلي]],'مانده سوفاله'!A:A,0)),0)</f>
        <v>0</v>
      </c>
    </row>
    <row r="164" spans="1:7" ht="31.5" customHeight="1" x14ac:dyDescent="0.35">
      <c r="A164" s="17">
        <v>10020</v>
      </c>
      <c r="B164" s="14" t="s">
        <v>26</v>
      </c>
      <c r="C164" s="7">
        <f>IFERROR(INDEX('حسابهای دریافتنی'!H:H,MATCH(Table241[[#This Row],[كد تفصيلي]],'حسابهای دریافتنی'!A:A,0)),0)</f>
        <v>3743981</v>
      </c>
      <c r="D164" s="8">
        <f>IFERROR(INDEX('درجریان وصول'!F:F,MATCH(Table241[[#This Row],[كد تفصيلي]],'درجریان وصول'!A:A,0)),0)</f>
        <v>0</v>
      </c>
      <c r="E164" s="8">
        <f>IFERROR(INDEX('چکهای دریافتنی'!F:F,MATCH(Table241[[#This Row],[كد تفصيلي]],'چکهای دریافتنی'!A:A,0)),0)</f>
        <v>0</v>
      </c>
      <c r="F164" s="8">
        <f>Table241[[#This Row],[حسابهای دریافتنی]]+Table241[[#This Row],[چکهای در جریان وصول]]+Table241[[#This Row],[چکهای نزد صندوق]]</f>
        <v>3743981</v>
      </c>
      <c r="G164" s="18">
        <f>IFERROR(INDEX('مانده سوفاله'!E:E,MATCH(Table241[[#This Row],[كد تفصيلي]],'مانده سوفاله'!A:A,0)),0)</f>
        <v>-301</v>
      </c>
    </row>
    <row r="165" spans="1:7" ht="31.5" customHeight="1" x14ac:dyDescent="0.35">
      <c r="A165" s="17">
        <v>30168</v>
      </c>
      <c r="B165" s="14" t="s">
        <v>300</v>
      </c>
      <c r="C165" s="8">
        <f>IFERROR(INDEX('حسابهای دریافتنی'!H:H,MATCH(Table241[[#This Row],[كد تفصيلي]],'حسابهای دریافتنی'!A:A,0)),0)</f>
        <v>-188799997</v>
      </c>
      <c r="D165" s="8">
        <f>IFERROR(INDEX('درجریان وصول'!F:F,MATCH(Table241[[#This Row],[كد تفصيلي]],'درجریان وصول'!A:A,0)),0)</f>
        <v>0</v>
      </c>
      <c r="E165" s="8">
        <f>IFERROR(INDEX('چکهای دریافتنی'!F:F,MATCH(Table241[[#This Row],[كد تفصيلي]],'چکهای دریافتنی'!A:A,0)),0)</f>
        <v>0</v>
      </c>
      <c r="F165" s="8">
        <f>Table241[[#This Row],[حسابهای دریافتنی]]+Table241[[#This Row],[چکهای در جریان وصول]]+Table241[[#This Row],[چکهای نزد صندوق]]</f>
        <v>-188799997</v>
      </c>
      <c r="G165" s="18">
        <f>IFERROR(INDEX('مانده سوفاله'!E:E,MATCH(Table241[[#This Row],[كد تفصيلي]],'مانده سوفاله'!A:A,0)),0)</f>
        <v>0</v>
      </c>
    </row>
    <row r="166" spans="1:7" ht="31.5" customHeight="1" x14ac:dyDescent="0.35">
      <c r="A166" s="16">
        <v>30001</v>
      </c>
      <c r="B166" s="13" t="s">
        <v>185</v>
      </c>
      <c r="C166" s="7">
        <f>IFERROR(INDEX('حسابهای دریافتنی'!H:H,MATCH(Table241[[#This Row],[كد تفصيلي]],'حسابهای دریافتنی'!A:A,0)),0)</f>
        <v>-231890204</v>
      </c>
      <c r="D166" s="8">
        <f>IFERROR(INDEX('درجریان وصول'!F:F,MATCH(Table241[[#This Row],[كد تفصيلي]],'درجریان وصول'!A:A,0)),0)</f>
        <v>0</v>
      </c>
      <c r="E166" s="8">
        <f>IFERROR(INDEX('چکهای دریافتنی'!F:F,MATCH(Table241[[#This Row],[كد تفصيلي]],'چکهای دریافتنی'!A:A,0)),0)</f>
        <v>0</v>
      </c>
      <c r="F166" s="8">
        <f>Table241[[#This Row],[حسابهای دریافتنی]]+Table241[[#This Row],[چکهای در جریان وصول]]+Table241[[#This Row],[چکهای نزد صندوق]]</f>
        <v>-231890204</v>
      </c>
      <c r="G166" s="18">
        <f>IFERROR(INDEX('مانده سوفاله'!E:E,MATCH(Table241[[#This Row],[كد تفصيلي]],'مانده سوفاله'!A:A,0)),0)</f>
        <v>0</v>
      </c>
    </row>
    <row r="167" spans="1:7" ht="31.5" customHeight="1" x14ac:dyDescent="0.35">
      <c r="A167" s="16">
        <v>30017</v>
      </c>
      <c r="B167" s="13" t="s">
        <v>64</v>
      </c>
      <c r="C167" s="7">
        <f>IFERROR(INDEX('حسابهای دریافتنی'!H:H,MATCH(Table241[[#This Row],[كد تفصيلي]],'حسابهای دریافتنی'!A:A,0)),0)</f>
        <v>-1248153010</v>
      </c>
      <c r="D167" s="8">
        <f>IFERROR(INDEX('درجریان وصول'!F:F,MATCH(Table241[[#This Row],[كد تفصيلي]],'درجریان وصول'!A:A,0)),0)</f>
        <v>0</v>
      </c>
      <c r="E167" s="8">
        <f>IFERROR(INDEX('چکهای دریافتنی'!F:F,MATCH(Table241[[#This Row],[كد تفصيلي]],'چکهای دریافتنی'!A:A,0)),0)</f>
        <v>0</v>
      </c>
      <c r="F167" s="8">
        <f>Table241[[#This Row],[حسابهای دریافتنی]]+Table241[[#This Row],[چکهای در جریان وصول]]+Table241[[#This Row],[چکهای نزد صندوق]]</f>
        <v>-1248153010</v>
      </c>
      <c r="G167" s="18">
        <f>IFERROR(INDEX('مانده سوفاله'!E:E,MATCH(Table241[[#This Row],[كد تفصيلي]],'مانده سوفاله'!A:A,0)),0)</f>
        <v>-4017</v>
      </c>
    </row>
    <row r="168" spans="1:7" ht="31.5" customHeight="1" x14ac:dyDescent="0.35">
      <c r="A168" s="16">
        <v>30242</v>
      </c>
      <c r="B168" s="13" t="s">
        <v>462</v>
      </c>
      <c r="C168" s="7">
        <f>IFERROR(INDEX('حسابهای دریافتنی'!H:H,MATCH(Table241[[#This Row],[كد تفصيلي]],'حسابهای دریافتنی'!A:A,0)),0)</f>
        <v>-316469475</v>
      </c>
      <c r="D168" s="8">
        <f>IFERROR(INDEX('درجریان وصول'!F:F,MATCH(Table241[[#This Row],[كد تفصيلي]],'درجریان وصول'!A:A,0)),0)</f>
        <v>0</v>
      </c>
      <c r="E168" s="8">
        <f>IFERROR(INDEX('چکهای دریافتنی'!F:F,MATCH(Table241[[#This Row],[كد تفصيلي]],'چکهای دریافتنی'!A:A,0)),0)</f>
        <v>0</v>
      </c>
      <c r="F168" s="8">
        <f>Table241[[#This Row],[حسابهای دریافتنی]]+Table241[[#This Row],[چکهای در جریان وصول]]+Table241[[#This Row],[چکهای نزد صندوق]]</f>
        <v>-316469475</v>
      </c>
      <c r="G168" s="18">
        <f>IFERROR(INDEX('مانده سوفاله'!E:E,MATCH(Table241[[#This Row],[كد تفصيلي]],'مانده سوفاله'!A:A,0)),0)</f>
        <v>0</v>
      </c>
    </row>
    <row r="169" spans="1:7" ht="31.5" customHeight="1" x14ac:dyDescent="0.35">
      <c r="A169" s="16">
        <v>30239</v>
      </c>
      <c r="B169" s="13" t="s">
        <v>429</v>
      </c>
      <c r="C169" s="19">
        <f>IFERROR(INDEX('حسابهای دریافتنی'!H:H,MATCH(Table241[[#This Row],[كد تفصيلي]],'حسابهای دریافتنی'!A:A,0)),0)</f>
        <v>-362023740</v>
      </c>
      <c r="D169" s="19">
        <f>IFERROR(INDEX('درجریان وصول'!F:F,MATCH(Table241[[#This Row],[كد تفصيلي]],'درجریان وصول'!A:A,0)),0)</f>
        <v>0</v>
      </c>
      <c r="E169" s="19">
        <f>IFERROR(INDEX('چکهای دریافتنی'!F:F,MATCH(Table241[[#This Row],[كد تفصيلي]],'چکهای دریافتنی'!A:A,0)),0)</f>
        <v>0</v>
      </c>
      <c r="F169" s="19">
        <f>Table241[[#This Row],[حسابهای دریافتنی]]+Table241[[#This Row],[چکهای در جریان وصول]]+Table241[[#This Row],[چکهای نزد صندوق]]</f>
        <v>-362023740</v>
      </c>
      <c r="G169" s="18">
        <f>IFERROR(INDEX('مانده سوفاله'!E:E,MATCH(Table241[[#This Row],[كد تفصيلي]],'مانده سوفاله'!A:A,0)),0)</f>
        <v>7331</v>
      </c>
    </row>
    <row r="170" spans="1:7" ht="31.5" customHeight="1" x14ac:dyDescent="0.35">
      <c r="A170" s="17">
        <v>10048</v>
      </c>
      <c r="B170" s="14" t="s">
        <v>186</v>
      </c>
      <c r="C170" s="7">
        <f>IFERROR(INDEX('حسابهای دریافتنی'!H:H,MATCH(Table241[[#This Row],[كد تفصيلي]],'حسابهای دریافتنی'!A:A,0)),0)</f>
        <v>-1375770000</v>
      </c>
      <c r="D170" s="8">
        <f>IFERROR(INDEX('درجریان وصول'!F:F,MATCH(Table241[[#This Row],[كد تفصيلي]],'درجریان وصول'!A:A,0)),0)</f>
        <v>0</v>
      </c>
      <c r="E170" s="8">
        <f>IFERROR(INDEX('چکهای دریافتنی'!F:F,MATCH(Table241[[#This Row],[كد تفصيلي]],'چکهای دریافتنی'!A:A,0)),0)</f>
        <v>0</v>
      </c>
      <c r="F170" s="8">
        <f>Table241[[#This Row],[حسابهای دریافتنی]]+Table241[[#This Row],[چکهای در جریان وصول]]+Table241[[#This Row],[چکهای نزد صندوق]]</f>
        <v>-1375770000</v>
      </c>
      <c r="G170" s="18">
        <f>IFERROR(INDEX('مانده سوفاله'!E:E,MATCH(Table241[[#This Row],[كد تفصيلي]],'مانده سوفاله'!A:A,0)),0)</f>
        <v>-942</v>
      </c>
    </row>
    <row r="171" spans="1:7" ht="31.5" customHeight="1" x14ac:dyDescent="0.35">
      <c r="A171" s="17">
        <v>30194</v>
      </c>
      <c r="B171" s="14" t="s">
        <v>357</v>
      </c>
      <c r="C171" s="8">
        <f>IFERROR(INDEX('حسابهای دریافتنی'!H:H,MATCH(Table241[[#This Row],[كد تفصيلي]],'حسابهای دریافتنی'!A:A,0)),0)</f>
        <v>415160000</v>
      </c>
      <c r="D171" s="8">
        <f>IFERROR(INDEX('درجریان وصول'!F:F,MATCH(Table241[[#This Row],[كد تفصيلي]],'درجریان وصول'!A:A,0)),0)</f>
        <v>0</v>
      </c>
      <c r="E171" s="8">
        <f>IFERROR(INDEX('چکهای دریافتنی'!F:F,MATCH(Table241[[#This Row],[كد تفصيلي]],'چکهای دریافتنی'!A:A,0)),0)</f>
        <v>0</v>
      </c>
      <c r="F171" s="8">
        <f>Table241[[#This Row],[حسابهای دریافتنی]]+Table241[[#This Row],[چکهای در جریان وصول]]+Table241[[#This Row],[چکهای نزد صندوق]]</f>
        <v>415160000</v>
      </c>
      <c r="G171" s="18">
        <f>IFERROR(INDEX('مانده سوفاله'!E:E,MATCH(Table241[[#This Row],[كد تفصيلي]],'مانده سوفاله'!A:A,0)),0)</f>
        <v>-84</v>
      </c>
    </row>
    <row r="172" spans="1:7" ht="31.5" customHeight="1" x14ac:dyDescent="0.35">
      <c r="A172" s="17">
        <v>10126</v>
      </c>
      <c r="B172" s="14" t="s">
        <v>333</v>
      </c>
      <c r="C172" s="7">
        <f>IFERROR(INDEX('حسابهای دریافتنی'!H:H,MATCH(Table241[[#This Row],[كد تفصيلي]],'حسابهای دریافتنی'!A:A,0)),0)</f>
        <v>8329000</v>
      </c>
      <c r="D172" s="8">
        <f>IFERROR(INDEX('درجریان وصول'!F:F,MATCH(Table241[[#This Row],[كد تفصيلي]],'درجریان وصول'!A:A,0)),0)</f>
        <v>0</v>
      </c>
      <c r="E172" s="8">
        <f>IFERROR(INDEX('چکهای دریافتنی'!F:F,MATCH(Table241[[#This Row],[كد تفصيلي]],'چکهای دریافتنی'!A:A,0)),0)</f>
        <v>0</v>
      </c>
      <c r="F172" s="8">
        <f>Table241[[#This Row],[حسابهای دریافتنی]]+Table241[[#This Row],[چکهای در جریان وصول]]+Table241[[#This Row],[چکهای نزد صندوق]]</f>
        <v>8329000</v>
      </c>
      <c r="G172" s="18">
        <f>IFERROR(INDEX('مانده سوفاله'!E:E,MATCH(Table241[[#This Row],[كد تفصيلي]],'مانده سوفاله'!A:A,0)),0)</f>
        <v>0</v>
      </c>
    </row>
    <row r="173" spans="1:7" ht="31.5" customHeight="1" x14ac:dyDescent="0.35">
      <c r="A173" s="16">
        <v>10015</v>
      </c>
      <c r="B173" s="13" t="s">
        <v>22</v>
      </c>
      <c r="C173" s="7">
        <f>IFERROR(INDEX('حسابهای دریافتنی'!H:H,MATCH(Table241[[#This Row],[كد تفصيلي]],'حسابهای دریافتنی'!A:A,0)),0)</f>
        <v>5963528160</v>
      </c>
      <c r="D173" s="8">
        <f>IFERROR(INDEX('درجریان وصول'!F:F,MATCH(Table241[[#This Row],[كد تفصيلي]],'درجریان وصول'!A:A,0)),0)</f>
        <v>0</v>
      </c>
      <c r="E173" s="8">
        <f>IFERROR(INDEX('چکهای دریافتنی'!F:F,MATCH(Table241[[#This Row],[كد تفصيلي]],'چکهای دریافتنی'!A:A,0)),0)</f>
        <v>0</v>
      </c>
      <c r="F173" s="8">
        <f>Table241[[#This Row],[حسابهای دریافتنی]]+Table241[[#This Row],[چکهای در جریان وصول]]+Table241[[#This Row],[چکهای نزد صندوق]]</f>
        <v>5963528160</v>
      </c>
      <c r="G173" s="18">
        <f>IFERROR(INDEX('مانده سوفاله'!E:E,MATCH(Table241[[#This Row],[كد تفصيلي]],'مانده سوفاله'!A:A,0)),0)</f>
        <v>-4291</v>
      </c>
    </row>
    <row r="174" spans="1:7" ht="31.5" customHeight="1" x14ac:dyDescent="0.35">
      <c r="A174" s="16">
        <v>10079</v>
      </c>
      <c r="B174" s="13" t="s">
        <v>169</v>
      </c>
      <c r="C174" s="7">
        <f>IFERROR(INDEX('حسابهای دریافتنی'!H:H,MATCH(Table241[[#This Row],[كد تفصيلي]],'حسابهای دریافتنی'!A:A,0)),0)</f>
        <v>-3179345500</v>
      </c>
      <c r="D174" s="8">
        <f>IFERROR(INDEX('درجریان وصول'!F:F,MATCH(Table241[[#This Row],[كد تفصيلي]],'درجریان وصول'!A:A,0)),0)</f>
        <v>0</v>
      </c>
      <c r="E174" s="8">
        <f>IFERROR(INDEX('چکهای دریافتنی'!F:F,MATCH(Table241[[#This Row],[كد تفصيلي]],'چکهای دریافتنی'!A:A,0)),0)</f>
        <v>0</v>
      </c>
      <c r="F174" s="8">
        <f>Table241[[#This Row],[حسابهای دریافتنی]]+Table241[[#This Row],[چکهای در جریان وصول]]+Table241[[#This Row],[چکهای نزد صندوق]]</f>
        <v>-3179345500</v>
      </c>
      <c r="G174" s="18">
        <f>IFERROR(INDEX('مانده سوفاله'!E:E,MATCH(Table241[[#This Row],[كد تفصيلي]],'مانده سوفاله'!A:A,0)),0)</f>
        <v>813</v>
      </c>
    </row>
    <row r="175" spans="1:7" ht="31.5" customHeight="1" x14ac:dyDescent="0.35">
      <c r="A175" s="17">
        <v>10056</v>
      </c>
      <c r="B175" s="14" t="s">
        <v>162</v>
      </c>
      <c r="C175" s="7">
        <f>IFERROR(INDEX('حسابهای دریافتنی'!H:H,MATCH(Table241[[#This Row],[كد تفصيلي]],'حسابهای دریافتنی'!A:A,0)),0)</f>
        <v>-4016450000</v>
      </c>
      <c r="D175" s="8">
        <f>IFERROR(INDEX('درجریان وصول'!F:F,MATCH(Table241[[#This Row],[كد تفصيلي]],'درجریان وصول'!A:A,0)),0)</f>
        <v>0</v>
      </c>
      <c r="E175" s="8">
        <f>IFERROR(INDEX('چکهای دریافتنی'!F:F,MATCH(Table241[[#This Row],[كد تفصيلي]],'چکهای دریافتنی'!A:A,0)),0)</f>
        <v>0</v>
      </c>
      <c r="F175" s="8">
        <f>Table241[[#This Row],[حسابهای دریافتنی]]+Table241[[#This Row],[چکهای در جریان وصول]]+Table241[[#This Row],[چکهای نزد صندوق]]</f>
        <v>-4016450000</v>
      </c>
      <c r="G175" s="18">
        <f>IFERROR(INDEX('مانده سوفاله'!E:E,MATCH(Table241[[#This Row],[كد تفصيلي]],'مانده سوفاله'!A:A,0)),0)</f>
        <v>0</v>
      </c>
    </row>
    <row r="176" spans="1:7" ht="31.5" customHeight="1" x14ac:dyDescent="0.35">
      <c r="A176" s="16">
        <v>10105</v>
      </c>
      <c r="B176" s="13" t="s">
        <v>283</v>
      </c>
      <c r="C176" s="7">
        <f>IFERROR(INDEX('حسابهای دریافتنی'!H:H,MATCH(Table241[[#This Row],[كد تفصيلي]],'حسابهای دریافتنی'!A:A,0)),0)</f>
        <v>42660000</v>
      </c>
      <c r="D176" s="8">
        <f>IFERROR(INDEX('درجریان وصول'!F:F,MATCH(Table241[[#This Row],[كد تفصيلي]],'درجریان وصول'!A:A,0)),0)</f>
        <v>0</v>
      </c>
      <c r="E176" s="8">
        <f>IFERROR(INDEX('چکهای دریافتنی'!F:F,MATCH(Table241[[#This Row],[كد تفصيلي]],'چکهای دریافتنی'!A:A,0)),0)</f>
        <v>0</v>
      </c>
      <c r="F176" s="8">
        <f>Table241[[#This Row],[حسابهای دریافتنی]]+Table241[[#This Row],[چکهای در جریان وصول]]+Table241[[#This Row],[چکهای نزد صندوق]]</f>
        <v>42660000</v>
      </c>
      <c r="G176" s="18">
        <f>IFERROR(INDEX('مانده سوفاله'!E:E,MATCH(Table241[[#This Row],[كد تفصيلي]],'مانده سوفاله'!A:A,0)),0)</f>
        <v>0</v>
      </c>
    </row>
    <row r="177" spans="1:7" ht="31.5" customHeight="1" x14ac:dyDescent="0.35">
      <c r="A177" s="16">
        <v>10009</v>
      </c>
      <c r="B177" s="13" t="s">
        <v>16</v>
      </c>
      <c r="C177" s="19">
        <f>IFERROR(INDEX('حسابهای دریافتنی'!H:H,MATCH(Table241[[#This Row],[كد تفصيلي]],'حسابهای دریافتنی'!A:A,0)),0)</f>
        <v>-5434981000</v>
      </c>
      <c r="D177" s="19">
        <f>IFERROR(INDEX('درجریان وصول'!F:F,MATCH(Table241[[#This Row],[كد تفصيلي]],'درجریان وصول'!A:A,0)),0)</f>
        <v>0</v>
      </c>
      <c r="E177" s="19">
        <f>IFERROR(INDEX('چکهای دریافتنی'!F:F,MATCH(Table241[[#This Row],[كد تفصيلي]],'چکهای دریافتنی'!A:A,0)),0)</f>
        <v>2400000000</v>
      </c>
      <c r="F177" s="19">
        <f>Table241[[#This Row],[حسابهای دریافتنی]]+Table241[[#This Row],[چکهای در جریان وصول]]+Table241[[#This Row],[چکهای نزد صندوق]]</f>
        <v>-3034981000</v>
      </c>
      <c r="G177" s="18">
        <f>IFERROR(INDEX('مانده سوفاله'!E:E,MATCH(Table241[[#This Row],[كد تفصيلي]],'مانده سوفاله'!A:A,0)),0)</f>
        <v>4673</v>
      </c>
    </row>
    <row r="178" spans="1:7" ht="31.5" customHeight="1" x14ac:dyDescent="0.35">
      <c r="A178" s="16">
        <v>10069</v>
      </c>
      <c r="B178" s="13" t="s">
        <v>199</v>
      </c>
      <c r="C178" s="7">
        <f>IFERROR(INDEX('حسابهای دریافتنی'!H:H,MATCH(Table241[[#This Row],[كد تفصيلي]],'حسابهای دریافتنی'!A:A,0)),0)</f>
        <v>428615000</v>
      </c>
      <c r="D178" s="8">
        <f>IFERROR(INDEX('درجریان وصول'!F:F,MATCH(Table241[[#This Row],[كد تفصيلي]],'درجریان وصول'!A:A,0)),0)</f>
        <v>0</v>
      </c>
      <c r="E178" s="8">
        <f>IFERROR(INDEX('چکهای دریافتنی'!F:F,MATCH(Table241[[#This Row],[كد تفصيلي]],'چکهای دریافتنی'!A:A,0)),0)</f>
        <v>0</v>
      </c>
      <c r="F178" s="8">
        <f>Table241[[#This Row],[حسابهای دریافتنی]]+Table241[[#This Row],[چکهای در جریان وصول]]+Table241[[#This Row],[چکهای نزد صندوق]]</f>
        <v>428615000</v>
      </c>
      <c r="G178" s="18">
        <f>IFERROR(INDEX('مانده سوفاله'!E:E,MATCH(Table241[[#This Row],[كد تفصيلي]],'مانده سوفاله'!A:A,0)),0)</f>
        <v>1346</v>
      </c>
    </row>
    <row r="179" spans="1:7" ht="31.5" customHeight="1" x14ac:dyDescent="0.35">
      <c r="A179" s="16">
        <v>30068</v>
      </c>
      <c r="B179" s="13" t="s">
        <v>111</v>
      </c>
      <c r="C179" s="8">
        <f>IFERROR(INDEX('حسابهای دریافتنی'!H:H,MATCH(Table241[[#This Row],[كد تفصيلي]],'حسابهای دریافتنی'!A:A,0)),0)</f>
        <v>2729599500</v>
      </c>
      <c r="D179" s="8">
        <f>IFERROR(INDEX('درجریان وصول'!F:F,MATCH(Table241[[#This Row],[كد تفصيلي]],'درجریان وصول'!A:A,0)),0)</f>
        <v>0</v>
      </c>
      <c r="E179" s="8">
        <f>IFERROR(INDEX('چکهای دریافتنی'!F:F,MATCH(Table241[[#This Row],[كد تفصيلي]],'چکهای دریافتنی'!A:A,0)),0)</f>
        <v>0</v>
      </c>
      <c r="F179" s="8">
        <f>Table241[[#This Row],[حسابهای دریافتنی]]+Table241[[#This Row],[چکهای در جریان وصول]]+Table241[[#This Row],[چکهای نزد صندوق]]</f>
        <v>2729599500</v>
      </c>
      <c r="G179" s="18">
        <f>IFERROR(INDEX('مانده سوفاله'!E:E,MATCH(Table241[[#This Row],[كد تفصيلي]],'مانده سوفاله'!A:A,0)),0)</f>
        <v>-5</v>
      </c>
    </row>
    <row r="180" spans="1:7" ht="31.5" customHeight="1" x14ac:dyDescent="0.35">
      <c r="A180" s="17">
        <v>30186</v>
      </c>
      <c r="B180" s="14" t="s">
        <v>330</v>
      </c>
      <c r="C180" s="8">
        <f>IFERROR(INDEX('حسابهای دریافتنی'!H:H,MATCH(Table241[[#This Row],[كد تفصيلي]],'حسابهای دریافتنی'!A:A,0)),0)</f>
        <v>332380000</v>
      </c>
      <c r="D180" s="8">
        <f>IFERROR(INDEX('درجریان وصول'!F:F,MATCH(Table241[[#This Row],[كد تفصيلي]],'درجریان وصول'!A:A,0)),0)</f>
        <v>0</v>
      </c>
      <c r="E180" s="8">
        <f>IFERROR(INDEX('چکهای دریافتنی'!F:F,MATCH(Table241[[#This Row],[كد تفصيلي]],'چکهای دریافتنی'!A:A,0)),0)</f>
        <v>4392525000</v>
      </c>
      <c r="F180" s="8">
        <f>Table241[[#This Row],[حسابهای دریافتنی]]+Table241[[#This Row],[چکهای در جریان وصول]]+Table241[[#This Row],[چکهای نزد صندوق]]</f>
        <v>4724905000</v>
      </c>
      <c r="G180" s="18">
        <f>IFERROR(INDEX('مانده سوفاله'!E:E,MATCH(Table241[[#This Row],[كد تفصيلي]],'مانده سوفاله'!A:A,0)),0)</f>
        <v>112</v>
      </c>
    </row>
    <row r="181" spans="1:7" ht="31.5" customHeight="1" x14ac:dyDescent="0.35">
      <c r="A181" s="26"/>
      <c r="B181" s="20"/>
      <c r="C181" s="22">
        <f>SUBTOTAL(109,Table241[حسابهای دریافتنی])</f>
        <v>-45774147708</v>
      </c>
      <c r="D181" s="22">
        <f>SUBTOTAL(109,Table241[چکهای در جریان وصول])</f>
        <v>1061900000</v>
      </c>
      <c r="E181" s="22">
        <f>SUBTOTAL(109,Table241[چکهای نزد صندوق])</f>
        <v>50108521000</v>
      </c>
      <c r="F181" s="22"/>
      <c r="G181" s="27">
        <f>SUBTOTAL(109,Table241[مانده سوفاله])</f>
        <v>-84514.5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87"/>
  <sheetViews>
    <sheetView rightToLeft="1" tabSelected="1" workbookViewId="0">
      <selection sqref="A1:XFD1"/>
    </sheetView>
  </sheetViews>
  <sheetFormatPr defaultColWidth="9.08984375" defaultRowHeight="14.5" x14ac:dyDescent="0.35"/>
  <cols>
    <col min="1" max="1" width="14.453125" style="15" customWidth="1"/>
    <col min="2" max="2" width="33.453125" style="37" customWidth="1"/>
    <col min="3" max="3" width="20.26953125" style="3" customWidth="1"/>
    <col min="4" max="5" width="22.7265625" style="3" customWidth="1"/>
    <col min="6" max="6" width="18" style="3" customWidth="1"/>
    <col min="7" max="7" width="15.6328125" style="3" customWidth="1"/>
    <col min="8" max="16384" width="9.08984375" style="4"/>
  </cols>
  <sheetData>
    <row r="1" spans="1:8" s="2" customFormat="1" ht="31.5" customHeight="1" x14ac:dyDescent="0.35">
      <c r="A1" s="11" t="s">
        <v>4</v>
      </c>
      <c r="B1" s="12" t="s">
        <v>5</v>
      </c>
      <c r="C1" s="5" t="s">
        <v>136</v>
      </c>
      <c r="D1" s="5" t="s">
        <v>137</v>
      </c>
      <c r="E1" s="5" t="s">
        <v>138</v>
      </c>
      <c r="F1" s="5" t="s">
        <v>154</v>
      </c>
      <c r="G1" s="6" t="s">
        <v>142</v>
      </c>
    </row>
    <row r="2" spans="1:8" ht="31.5" customHeight="1" x14ac:dyDescent="0.35">
      <c r="A2" s="17">
        <v>30004</v>
      </c>
      <c r="B2" s="34" t="s">
        <v>53</v>
      </c>
      <c r="C2" s="7">
        <f>IFERROR(INDEX('حسابهای دریافتنی'!H:H,MATCH(Table22[[#This Row],[كد تفصيلي]],'حسابهای دریافتنی'!A:A,0)),0)</f>
        <v>44263499865</v>
      </c>
      <c r="D2" s="8">
        <f>IFERROR(INDEX('درجریان وصول'!F:F,MATCH(Table22[[#This Row],[كد تفصيلي]],'درجریان وصول'!A:A,0)),0)</f>
        <v>61900000</v>
      </c>
      <c r="E2" s="8">
        <f>IFERROR(INDEX('چکهای دریافتنی'!F:F,MATCH(Table22[[#This Row],[كد تفصيلي]],'چکهای دریافتنی'!A:A,0)),0)</f>
        <v>12100100000</v>
      </c>
      <c r="F2" s="8">
        <f>Table22[[#This Row],[حسابهای دریافتنی]]+Table22[[#This Row],[چکهای در جریان وصول]]+Table22[[#This Row],[چکهای نزد صندوق]]</f>
        <v>56425499865</v>
      </c>
      <c r="G2" s="9">
        <f>IFERROR(INDEX('مانده سوفاله'!E:E,MATCH(Table22[[#This Row],[كد تفصيلي]],'مانده سوفاله'!A:A,0)),0)</f>
        <v>-12321</v>
      </c>
    </row>
    <row r="3" spans="1:8" ht="31.5" customHeight="1" x14ac:dyDescent="0.35">
      <c r="A3" s="17">
        <v>30162</v>
      </c>
      <c r="B3" s="34" t="s">
        <v>290</v>
      </c>
      <c r="C3" s="8">
        <f>IFERROR(INDEX('حسابهای دریافتنی'!H:H,MATCH(Table22[[#This Row],[كد تفصيلي]],'حسابهای دریافتنی'!A:A,0)),0)</f>
        <v>16295986896</v>
      </c>
      <c r="D3" s="8">
        <f>IFERROR(INDEX('درجریان وصول'!F:F,MATCH(Table22[[#This Row],[كد تفصيلي]],'درجریان وصول'!A:A,0)),0)</f>
        <v>0</v>
      </c>
      <c r="E3" s="8">
        <f>IFERROR(INDEX('چکهای دریافتنی'!F:F,MATCH(Table22[[#This Row],[كد تفصيلي]],'چکهای دریافتنی'!A:A,0)),0)</f>
        <v>0</v>
      </c>
      <c r="F3" s="8">
        <f>Table22[[#This Row],[حسابهای دریافتنی]]+Table22[[#This Row],[چکهای در جریان وصول]]+Table22[[#This Row],[چکهای نزد صندوق]]</f>
        <v>16295986896</v>
      </c>
      <c r="G3" s="9">
        <f>IFERROR(INDEX('مانده سوفاله'!E:E,MATCH(Table22[[#This Row],[كد تفصيلي]],'مانده سوفاله'!A:A,0)),0)</f>
        <v>-18956</v>
      </c>
    </row>
    <row r="4" spans="1:8" ht="31.5" customHeight="1" x14ac:dyDescent="0.35">
      <c r="A4" s="16">
        <v>30009</v>
      </c>
      <c r="B4" s="35" t="s">
        <v>160</v>
      </c>
      <c r="C4" s="7">
        <f>IFERROR(INDEX('حسابهای دریافتنی'!H:H,MATCH(Table22[[#This Row],[كد تفصيلي]],'حسابهای دریافتنی'!A:A,0)),0)</f>
        <v>15569972265</v>
      </c>
      <c r="D4" s="8">
        <f>IFERROR(INDEX('درجریان وصول'!F:F,MATCH(Table22[[#This Row],[كد تفصيلي]],'درجریان وصول'!A:A,0)),0)</f>
        <v>1000000000</v>
      </c>
      <c r="E4" s="8">
        <f>IFERROR(INDEX('چکهای دریافتنی'!F:F,MATCH(Table22[[#This Row],[كد تفصيلي]],'چکهای دریافتنی'!A:A,0)),0)</f>
        <v>5650000000</v>
      </c>
      <c r="F4" s="8">
        <f>Table22[[#This Row],[حسابهای دریافتنی]]+Table22[[#This Row],[چکهای در جریان وصول]]+Table22[[#This Row],[چکهای نزد صندوق]]</f>
        <v>22219972265</v>
      </c>
      <c r="G4" s="9">
        <f>IFERROR(INDEX('مانده سوفاله'!E:E,MATCH(Table22[[#This Row],[كد تفصيلي]],'مانده سوفاله'!A:A,0)),0)</f>
        <v>-14897</v>
      </c>
    </row>
    <row r="5" spans="1:8" ht="31.5" hidden="1" customHeight="1" x14ac:dyDescent="0.35">
      <c r="A5" s="16">
        <v>50016</v>
      </c>
      <c r="B5" s="35" t="s">
        <v>156</v>
      </c>
      <c r="C5" s="8">
        <f>IFERROR(INDEX('حسابهای دریافتنی'!H:H,MATCH(Table22[[#This Row],[كد تفصيلي]],'حسابهای دریافتنی'!A:A,0)),0)</f>
        <v>10979290840</v>
      </c>
      <c r="D5" s="8">
        <f>IFERROR(INDEX('درجریان وصول'!F:F,MATCH(Table22[[#This Row],[كد تفصيلي]],'درجریان وصول'!A:A,0)),0)</f>
        <v>0</v>
      </c>
      <c r="E5" s="8">
        <f>IFERROR(INDEX('چکهای دریافتنی'!F:F,MATCH(Table22[[#This Row],[كد تفصيلي]],'چکهای دریافتنی'!A:A,0)),0)</f>
        <v>0</v>
      </c>
      <c r="F5" s="8">
        <f>Table22[[#This Row],[حسابهای دریافتنی]]+Table22[[#This Row],[چکهای در جریان وصول]]+Table22[[#This Row],[چکهای نزد صندوق]]</f>
        <v>10979290840</v>
      </c>
      <c r="G5" s="9">
        <f>IFERROR(INDEX('مانده سوفاله'!E:E,MATCH(Table22[[#This Row],[كد تفصيلي]],'مانده سوفاله'!A:A,0)),0)</f>
        <v>2632</v>
      </c>
    </row>
    <row r="6" spans="1:8" ht="31.5" hidden="1" customHeight="1" x14ac:dyDescent="0.35">
      <c r="A6" s="16">
        <v>30099</v>
      </c>
      <c r="B6" s="35" t="s">
        <v>163</v>
      </c>
      <c r="C6" s="8">
        <f>IFERROR(INDEX('حسابهای دریافتنی'!H:H,MATCH(Table22[[#This Row],[كد تفصيلي]],'حسابهای دریافتنی'!A:A,0)),0)</f>
        <v>9376641964</v>
      </c>
      <c r="D6" s="8">
        <f>IFERROR(INDEX('درجریان وصول'!F:F,MATCH(Table22[[#This Row],[كد تفصيلي]],'درجریان وصول'!A:A,0)),0)</f>
        <v>0</v>
      </c>
      <c r="E6" s="8">
        <f>IFERROR(INDEX('چکهای دریافتنی'!F:F,MATCH(Table22[[#This Row],[كد تفصيلي]],'چکهای دریافتنی'!A:A,0)),0)</f>
        <v>0</v>
      </c>
      <c r="F6" s="8">
        <f>Table22[[#This Row],[حسابهای دریافتنی]]+Table22[[#This Row],[چکهای در جریان وصول]]+Table22[[#This Row],[چکهای نزد صندوق]]</f>
        <v>9376641964</v>
      </c>
      <c r="G6" s="9">
        <f>IFERROR(INDEX('مانده سوفاله'!E:E,MATCH(Table22[[#This Row],[كد تفصيلي]],'مانده سوفاله'!A:A,0)),0)</f>
        <v>78</v>
      </c>
    </row>
    <row r="7" spans="1:8" ht="31.5" customHeight="1" x14ac:dyDescent="0.35">
      <c r="A7" s="16">
        <v>30066</v>
      </c>
      <c r="B7" s="35" t="s">
        <v>109</v>
      </c>
      <c r="C7" s="8">
        <f>IFERROR(INDEX('حسابهای دریافتنی'!H:H,MATCH(Table22[[#This Row],[كد تفصيلي]],'حسابهای دریافتنی'!A:A,0)),0)</f>
        <v>8219908310</v>
      </c>
      <c r="D7" s="8">
        <f>IFERROR(INDEX('درجریان وصول'!F:F,MATCH(Table22[[#This Row],[كد تفصيلي]],'درجریان وصول'!A:A,0)),0)</f>
        <v>0</v>
      </c>
      <c r="E7" s="8">
        <f>IFERROR(INDEX('چکهای دریافتنی'!F:F,MATCH(Table22[[#This Row],[كد تفصيلي]],'چکهای دریافتنی'!A:A,0)),0)</f>
        <v>0</v>
      </c>
      <c r="F7" s="8">
        <f>Table22[[#This Row],[حسابهای دریافتنی]]+Table22[[#This Row],[چکهای در جریان وصول]]+Table22[[#This Row],[چکهای نزد صندوق]]</f>
        <v>8219908310</v>
      </c>
      <c r="G7" s="9">
        <f>IFERROR(INDEX('مانده سوفاله'!E:E,MATCH(Table22[[#This Row],[كد تفصيلي]],'مانده سوفاله'!A:A,0)),0)</f>
        <v>-191</v>
      </c>
    </row>
    <row r="8" spans="1:8" ht="31.5" customHeight="1" x14ac:dyDescent="0.35">
      <c r="A8" s="17">
        <v>10026</v>
      </c>
      <c r="B8" s="34" t="s">
        <v>31</v>
      </c>
      <c r="C8" s="7">
        <f>IFERROR(INDEX('حسابهای دریافتنی'!H:H,MATCH(Table22[[#This Row],[كد تفصيلي]],'حسابهای دریافتنی'!A:A,0)),0)</f>
        <v>6949215341</v>
      </c>
      <c r="D8" s="8">
        <f>IFERROR(INDEX('درجریان وصول'!F:F,MATCH(Table22[[#This Row],[كد تفصيلي]],'درجریان وصول'!A:A,0)),0)</f>
        <v>0</v>
      </c>
      <c r="E8" s="8">
        <f>IFERROR(INDEX('چکهای دریافتنی'!F:F,MATCH(Table22[[#This Row],[كد تفصيلي]],'چکهای دریافتنی'!A:A,0)),0)</f>
        <v>0</v>
      </c>
      <c r="F8" s="8">
        <f>Table22[[#This Row],[حسابهای دریافتنی]]+Table22[[#This Row],[چکهای در جریان وصول]]+Table22[[#This Row],[چکهای نزد صندوق]]</f>
        <v>6949215341</v>
      </c>
      <c r="G8" s="9">
        <f>IFERROR(INDEX('مانده سوفاله'!E:E,MATCH(Table22[[#This Row],[كد تفصيلي]],'مانده سوفاله'!A:A,0)),0)</f>
        <v>-8273</v>
      </c>
    </row>
    <row r="9" spans="1:8" ht="31.5" customHeight="1" x14ac:dyDescent="0.35">
      <c r="A9" s="16">
        <v>10015</v>
      </c>
      <c r="B9" s="35" t="s">
        <v>22</v>
      </c>
      <c r="C9" s="7">
        <f>IFERROR(INDEX('حسابهای دریافتنی'!H:H,MATCH(Table22[[#This Row],[كد تفصيلي]],'حسابهای دریافتنی'!A:A,0)),0)</f>
        <v>5963528160</v>
      </c>
      <c r="D9" s="8">
        <f>IFERROR(INDEX('درجریان وصول'!F:F,MATCH(Table22[[#This Row],[كد تفصيلي]],'درجریان وصول'!A:A,0)),0)</f>
        <v>0</v>
      </c>
      <c r="E9" s="8">
        <f>IFERROR(INDEX('چکهای دریافتنی'!F:F,MATCH(Table22[[#This Row],[كد تفصيلي]],'چکهای دریافتنی'!A:A,0)),0)</f>
        <v>0</v>
      </c>
      <c r="F9" s="8">
        <f>Table22[[#This Row],[حسابهای دریافتنی]]+Table22[[#This Row],[چکهای در جریان وصول]]+Table22[[#This Row],[چکهای نزد صندوق]]</f>
        <v>5963528160</v>
      </c>
      <c r="G9" s="9">
        <f>IFERROR(INDEX('مانده سوفاله'!E:E,MATCH(Table22[[#This Row],[كد تفصيلي]],'مانده سوفاله'!A:A,0)),0)</f>
        <v>-4291</v>
      </c>
    </row>
    <row r="10" spans="1:8" ht="31.5" customHeight="1" x14ac:dyDescent="0.35">
      <c r="A10" s="16">
        <v>10055</v>
      </c>
      <c r="B10" s="35" t="s">
        <v>158</v>
      </c>
      <c r="C10" s="7">
        <f>IFERROR(INDEX('حسابهای دریافتنی'!H:H,MATCH(Table22[[#This Row],[كد تفصيلي]],'حسابهای دریافتنی'!A:A,0)),0)</f>
        <v>5114275835</v>
      </c>
      <c r="D10" s="8">
        <f>IFERROR(INDEX('درجریان وصول'!F:F,MATCH(Table22[[#This Row],[كد تفصيلي]],'درجریان وصول'!A:A,0)),0)</f>
        <v>0</v>
      </c>
      <c r="E10" s="8">
        <f>IFERROR(INDEX('چکهای دریافتنی'!F:F,MATCH(Table22[[#This Row],[كد تفصيلي]],'چکهای دریافتنی'!A:A,0)),0)</f>
        <v>0</v>
      </c>
      <c r="F10" s="8">
        <f>Table22[[#This Row],[حسابهای دریافتنی]]+Table22[[#This Row],[چکهای در جریان وصول]]+Table22[[#This Row],[چکهای نزد صندوق]]</f>
        <v>5114275835</v>
      </c>
      <c r="G10" s="9">
        <f>IFERROR(INDEX('مانده سوفاله'!E:E,MATCH(Table22[[#This Row],[كد تفصيلي]],'مانده سوفاله'!A:A,0)),0)</f>
        <v>-3617</v>
      </c>
    </row>
    <row r="11" spans="1:8" ht="31.5" customHeight="1" x14ac:dyDescent="0.35">
      <c r="A11" s="16">
        <v>30255</v>
      </c>
      <c r="B11" s="35" t="s">
        <v>476</v>
      </c>
      <c r="C11" s="7">
        <f>IFERROR(INDEX('حسابهای دریافتنی'!H:H,MATCH(Table22[[#This Row],[كد تفصيلي]],'حسابهای دریافتنی'!A:A,0)),0)</f>
        <v>4016299000</v>
      </c>
      <c r="D11" s="8">
        <f>IFERROR(INDEX('درجریان وصول'!F:F,MATCH(Table22[[#This Row],[كد تفصيلي]],'درجریان وصول'!A:A,0)),0)</f>
        <v>0</v>
      </c>
      <c r="E11" s="8">
        <f>IFERROR(INDEX('چکهای دریافتنی'!F:F,MATCH(Table22[[#This Row],[كد تفصيلي]],'چکهای دریافتنی'!A:A,0)),0)</f>
        <v>0</v>
      </c>
      <c r="F11" s="8">
        <f>Table22[[#This Row],[حسابهای دریافتنی]]+Table22[[#This Row],[چکهای در جریان وصول]]+Table22[[#This Row],[چکهای نزد صندوق]]</f>
        <v>4016299000</v>
      </c>
      <c r="G11" s="9">
        <f>IFERROR(INDEX('مانده سوفاله'!E:E,MATCH(Table22[[#This Row],[كد تفصيلي]],'مانده سوفاله'!A:A,0)),0)</f>
        <v>-494</v>
      </c>
      <c r="H11" s="33"/>
    </row>
    <row r="12" spans="1:8" ht="31.5" customHeight="1" x14ac:dyDescent="0.35">
      <c r="A12" s="16">
        <v>30155</v>
      </c>
      <c r="B12" s="35" t="s">
        <v>278</v>
      </c>
      <c r="C12" s="8">
        <f>IFERROR(INDEX('حسابهای دریافتنی'!H:H,MATCH(Table22[[#This Row],[كد تفصيلي]],'حسابهای دریافتنی'!A:A,0)),0)</f>
        <v>3608959197</v>
      </c>
      <c r="D12" s="8">
        <f>IFERROR(INDEX('درجریان وصول'!F:F,MATCH(Table22[[#This Row],[كد تفصيلي]],'درجریان وصول'!A:A,0)),0)</f>
        <v>0</v>
      </c>
      <c r="E12" s="8">
        <f>IFERROR(INDEX('چکهای دریافتنی'!F:F,MATCH(Table22[[#This Row],[كد تفصيلي]],'چکهای دریافتنی'!A:A,0)),0)</f>
        <v>0</v>
      </c>
      <c r="F12" s="8">
        <f>Table22[[#This Row],[حسابهای دریافتنی]]+Table22[[#This Row],[چکهای در جریان وصول]]+Table22[[#This Row],[چکهای نزد صندوق]]</f>
        <v>3608959197</v>
      </c>
      <c r="G12" s="9">
        <f>IFERROR(INDEX('مانده سوفاله'!E:E,MATCH(Table22[[#This Row],[كد تفصيلي]],'مانده سوفاله'!A:A,0)),0)</f>
        <v>-52</v>
      </c>
    </row>
    <row r="13" spans="1:8" ht="31.5" customHeight="1" x14ac:dyDescent="0.35">
      <c r="A13" s="17">
        <v>30018</v>
      </c>
      <c r="B13" s="34" t="s">
        <v>65</v>
      </c>
      <c r="C13" s="19">
        <f>IFERROR(INDEX('حسابهای دریافتنی'!H:H,MATCH(Table22[[#This Row],[كد تفصيلي]],'حسابهای دریافتنی'!A:A,0)),0)</f>
        <v>3559216682</v>
      </c>
      <c r="D13" s="19">
        <f>IFERROR(INDEX('درجریان وصول'!F:F,MATCH(Table22[[#This Row],[كد تفصيلي]],'درجریان وصول'!A:A,0)),0)</f>
        <v>0</v>
      </c>
      <c r="E13" s="19">
        <f>IFERROR(INDEX('چکهای دریافتنی'!F:F,MATCH(Table22[[#This Row],[كد تفصيلي]],'چکهای دریافتنی'!A:A,0)),0)</f>
        <v>0</v>
      </c>
      <c r="F13" s="19">
        <f>Table22[[#This Row],[حسابهای دریافتنی]]+Table22[[#This Row],[چکهای در جریان وصول]]+Table22[[#This Row],[چکهای نزد صندوق]]</f>
        <v>3559216682</v>
      </c>
      <c r="G13" s="9">
        <f>IFERROR(INDEX('مانده سوفاله'!E:E,MATCH(Table22[[#This Row],[كد تفصيلي]],'مانده سوفاله'!A:A,0)),0)</f>
        <v>-1224</v>
      </c>
    </row>
    <row r="14" spans="1:8" ht="31.5" hidden="1" customHeight="1" x14ac:dyDescent="0.35">
      <c r="A14" s="16">
        <v>30058</v>
      </c>
      <c r="B14" s="35" t="s">
        <v>101</v>
      </c>
      <c r="C14" s="8">
        <f>IFERROR(INDEX('حسابهای دریافتنی'!H:H,MATCH(Table22[[#This Row],[كد تفصيلي]],'حسابهای دریافتنی'!A:A,0)),0)</f>
        <v>3313546560</v>
      </c>
      <c r="D14" s="8">
        <f>IFERROR(INDEX('درجریان وصول'!F:F,MATCH(Table22[[#This Row],[كد تفصيلي]],'درجریان وصول'!A:A,0)),0)</f>
        <v>0</v>
      </c>
      <c r="E14" s="8">
        <f>IFERROR(INDEX('چکهای دریافتنی'!F:F,MATCH(Table22[[#This Row],[كد تفصيلي]],'چکهای دریافتنی'!A:A,0)),0)</f>
        <v>2000000000</v>
      </c>
      <c r="F14" s="8">
        <f>Table22[[#This Row],[حسابهای دریافتنی]]+Table22[[#This Row],[چکهای در جریان وصول]]+Table22[[#This Row],[چکهای نزد صندوق]]</f>
        <v>5313546560</v>
      </c>
      <c r="G14" s="9">
        <f>IFERROR(INDEX('مانده سوفاله'!E:E,MATCH(Table22[[#This Row],[كد تفصيلي]],'مانده سوفاله'!A:A,0)),0)</f>
        <v>507</v>
      </c>
    </row>
    <row r="15" spans="1:8" ht="31.5" customHeight="1" x14ac:dyDescent="0.35">
      <c r="A15" s="16">
        <v>30068</v>
      </c>
      <c r="B15" s="35" t="s">
        <v>111</v>
      </c>
      <c r="C15" s="8">
        <f>IFERROR(INDEX('حسابهای دریافتنی'!H:H,MATCH(Table22[[#This Row],[كد تفصيلي]],'حسابهای دریافتنی'!A:A,0)),0)</f>
        <v>2729599500</v>
      </c>
      <c r="D15" s="8">
        <f>IFERROR(INDEX('درجریان وصول'!F:F,MATCH(Table22[[#This Row],[كد تفصيلي]],'درجریان وصول'!A:A,0)),0)</f>
        <v>0</v>
      </c>
      <c r="E15" s="8">
        <f>IFERROR(INDEX('چکهای دریافتنی'!F:F,MATCH(Table22[[#This Row],[كد تفصيلي]],'چکهای دریافتنی'!A:A,0)),0)</f>
        <v>0</v>
      </c>
      <c r="F15" s="8">
        <f>Table22[[#This Row],[حسابهای دریافتنی]]+Table22[[#This Row],[چکهای در جریان وصول]]+Table22[[#This Row],[چکهای نزد صندوق]]</f>
        <v>2729599500</v>
      </c>
      <c r="G15" s="9">
        <f>IFERROR(INDEX('مانده سوفاله'!E:E,MATCH(Table22[[#This Row],[كد تفصيلي]],'مانده سوفاله'!A:A,0)),0)</f>
        <v>-5</v>
      </c>
    </row>
    <row r="16" spans="1:8" ht="31.5" hidden="1" customHeight="1" x14ac:dyDescent="0.35">
      <c r="A16" s="16">
        <v>30070</v>
      </c>
      <c r="B16" s="35" t="s">
        <v>113</v>
      </c>
      <c r="C16" s="8">
        <f>IFERROR(INDEX('حسابهای دریافتنی'!H:H,MATCH(Table22[[#This Row],[كد تفصيلي]],'حسابهای دریافتنی'!A:A,0)),0)</f>
        <v>2252180635</v>
      </c>
      <c r="D16" s="8">
        <f>IFERROR(INDEX('درجریان وصول'!F:F,MATCH(Table22[[#This Row],[كد تفصيلي]],'درجریان وصول'!A:A,0)),0)</f>
        <v>0</v>
      </c>
      <c r="E16" s="8">
        <f>IFERROR(INDEX('چکهای دریافتنی'!F:F,MATCH(Table22[[#This Row],[كد تفصيلي]],'چکهای دریافتنی'!A:A,0)),0)</f>
        <v>0</v>
      </c>
      <c r="F16" s="8">
        <f>Table22[[#This Row],[حسابهای دریافتنی]]+Table22[[#This Row],[چکهای در جریان وصول]]+Table22[[#This Row],[چکهای نزد صندوق]]</f>
        <v>2252180635</v>
      </c>
      <c r="G16" s="9">
        <f>IFERROR(INDEX('مانده سوفاله'!E:E,MATCH(Table22[[#This Row],[كد تفصيلي]],'مانده سوفاله'!A:A,0)),0)</f>
        <v>94</v>
      </c>
    </row>
    <row r="17" spans="1:7" ht="31.5" customHeight="1" x14ac:dyDescent="0.35">
      <c r="A17" s="17">
        <v>10070</v>
      </c>
      <c r="B17" s="34" t="s">
        <v>224</v>
      </c>
      <c r="C17" s="7">
        <f>IFERROR(INDEX('حسابهای دریافتنی'!H:H,MATCH(Table22[[#This Row],[كد تفصيلي]],'حسابهای دریافتنی'!A:A,0)),0)</f>
        <v>2163251100</v>
      </c>
      <c r="D17" s="8">
        <f>IFERROR(INDEX('درجریان وصول'!F:F,MATCH(Table22[[#This Row],[كد تفصيلي]],'درجریان وصول'!A:A,0)),0)</f>
        <v>0</v>
      </c>
      <c r="E17" s="8">
        <f>IFERROR(INDEX('چکهای دریافتنی'!F:F,MATCH(Table22[[#This Row],[كد تفصيلي]],'چکهای دریافتنی'!A:A,0)),0)</f>
        <v>0</v>
      </c>
      <c r="F17" s="8">
        <f>Table22[[#This Row],[حسابهای دریافتنی]]+Table22[[#This Row],[چکهای در جریان وصول]]+Table22[[#This Row],[چکهای نزد صندوق]]</f>
        <v>2163251100</v>
      </c>
      <c r="G17" s="9">
        <f>IFERROR(INDEX('مانده سوفاله'!E:E,MATCH(Table22[[#This Row],[كد تفصيلي]],'مانده سوفاله'!A:A,0)),0)</f>
        <v>-2695</v>
      </c>
    </row>
    <row r="18" spans="1:7" ht="31.5" hidden="1" customHeight="1" x14ac:dyDescent="0.35">
      <c r="A18" s="17">
        <v>10072</v>
      </c>
      <c r="B18" s="34" t="s">
        <v>172</v>
      </c>
      <c r="C18" s="7">
        <f>IFERROR(INDEX('حسابهای دریافتنی'!H:H,MATCH(Table22[[#This Row],[كد تفصيلي]],'حسابهای دریافتنی'!A:A,0)),0)</f>
        <v>1973258000</v>
      </c>
      <c r="D18" s="8">
        <f>IFERROR(INDEX('درجریان وصول'!F:F,MATCH(Table22[[#This Row],[كد تفصيلي]],'درجریان وصول'!A:A,0)),0)</f>
        <v>0</v>
      </c>
      <c r="E18" s="8">
        <f>IFERROR(INDEX('چکهای دریافتنی'!F:F,MATCH(Table22[[#This Row],[كد تفصيلي]],'چکهای دریافتنی'!A:A,0)),0)</f>
        <v>1677896000</v>
      </c>
      <c r="F18" s="8">
        <f>Table22[[#This Row],[حسابهای دریافتنی]]+Table22[[#This Row],[چکهای در جریان وصول]]+Table22[[#This Row],[چکهای نزد صندوق]]</f>
        <v>3651154000</v>
      </c>
      <c r="G18" s="9">
        <f>IFERROR(INDEX('مانده سوفاله'!E:E,MATCH(Table22[[#This Row],[كد تفصيلي]],'مانده سوفاله'!A:A,0)),0)</f>
        <v>0</v>
      </c>
    </row>
    <row r="19" spans="1:7" ht="31.5" hidden="1" customHeight="1" x14ac:dyDescent="0.35">
      <c r="A19" s="17">
        <v>30116</v>
      </c>
      <c r="B19" s="34" t="s">
        <v>198</v>
      </c>
      <c r="C19" s="8">
        <f>IFERROR(INDEX('حسابهای دریافتنی'!H:H,MATCH(Table22[[#This Row],[كد تفصيلي]],'حسابهای دریافتنی'!A:A,0)),0)</f>
        <v>1856039379</v>
      </c>
      <c r="D19" s="8">
        <f>IFERROR(INDEX('درجریان وصول'!F:F,MATCH(Table22[[#This Row],[كد تفصيلي]],'درجریان وصول'!A:A,0)),0)</f>
        <v>0</v>
      </c>
      <c r="E19" s="8">
        <f>IFERROR(INDEX('چکهای دریافتنی'!F:F,MATCH(Table22[[#This Row],[كد تفصيلي]],'چکهای دریافتنی'!A:A,0)),0)</f>
        <v>0</v>
      </c>
      <c r="F19" s="8">
        <f>Table22[[#This Row],[حسابهای دریافتنی]]+Table22[[#This Row],[چکهای در جریان وصول]]+Table22[[#This Row],[چکهای نزد صندوق]]</f>
        <v>1856039379</v>
      </c>
      <c r="G19" s="9">
        <f>IFERROR(INDEX('مانده سوفاله'!E:E,MATCH(Table22[[#This Row],[كد تفصيلي]],'مانده سوفاله'!A:A,0)),0)</f>
        <v>0</v>
      </c>
    </row>
    <row r="20" spans="1:7" ht="31.5" customHeight="1" x14ac:dyDescent="0.35">
      <c r="A20" s="16">
        <v>10027</v>
      </c>
      <c r="B20" s="35" t="s">
        <v>32</v>
      </c>
      <c r="C20" s="19">
        <f>IFERROR(INDEX('حسابهای دریافتنی'!H:H,MATCH(Table22[[#This Row],[كد تفصيلي]],'حسابهای دریافتنی'!A:A,0)),0)</f>
        <v>1798020340</v>
      </c>
      <c r="D20" s="19">
        <f>IFERROR(INDEX('درجریان وصول'!F:F,MATCH(Table22[[#This Row],[كد تفصيلي]],'درجریان وصول'!A:A,0)),0)</f>
        <v>0</v>
      </c>
      <c r="E20" s="19">
        <f>IFERROR(INDEX('چکهای دریافتنی'!F:F,MATCH(Table22[[#This Row],[كد تفصيلي]],'چکهای دریافتنی'!A:A,0)),0)</f>
        <v>0</v>
      </c>
      <c r="F20" s="19">
        <f>Table22[[#This Row],[حسابهای دریافتنی]]+Table22[[#This Row],[چکهای در جریان وصول]]+Table22[[#This Row],[چکهای نزد صندوق]]</f>
        <v>1798020340</v>
      </c>
      <c r="G20" s="9">
        <f>IFERROR(INDEX('مانده سوفاله'!E:E,MATCH(Table22[[#This Row],[كد تفصيلي]],'مانده سوفاله'!A:A,0)),0)</f>
        <v>-3993</v>
      </c>
    </row>
    <row r="21" spans="1:7" ht="31.5" customHeight="1" x14ac:dyDescent="0.35">
      <c r="A21" s="17">
        <v>30190</v>
      </c>
      <c r="B21" s="34" t="s">
        <v>348</v>
      </c>
      <c r="C21" s="8">
        <f>IFERROR(INDEX('حسابهای دریافتنی'!H:H,MATCH(Table22[[#This Row],[كد تفصيلي]],'حسابهای دریافتنی'!A:A,0)),0)</f>
        <v>1698897750</v>
      </c>
      <c r="D21" s="8">
        <f>IFERROR(INDEX('درجریان وصول'!F:F,MATCH(Table22[[#This Row],[كد تفصيلي]],'درجریان وصول'!A:A,0)),0)</f>
        <v>0</v>
      </c>
      <c r="E21" s="8">
        <f>IFERROR(INDEX('چکهای دریافتنی'!F:F,MATCH(Table22[[#This Row],[كد تفصيلي]],'چکهای دریافتنی'!A:A,0)),0)</f>
        <v>0</v>
      </c>
      <c r="F21" s="8">
        <f>Table22[[#This Row],[حسابهای دریافتنی]]+Table22[[#This Row],[چکهای در جریان وصول]]+Table22[[#This Row],[چکهای نزد صندوق]]</f>
        <v>1698897750</v>
      </c>
      <c r="G21" s="9">
        <f>IFERROR(INDEX('مانده سوفاله'!E:E,MATCH(Table22[[#This Row],[كد تفصيلي]],'مانده سوفاله'!A:A,0)),0)</f>
        <v>-841</v>
      </c>
    </row>
    <row r="22" spans="1:7" ht="31.5" hidden="1" customHeight="1" x14ac:dyDescent="0.35">
      <c r="A22" s="16">
        <v>30101</v>
      </c>
      <c r="B22" s="35" t="s">
        <v>191</v>
      </c>
      <c r="C22" s="8">
        <f>IFERROR(INDEX('حسابهای دریافتنی'!H:H,MATCH(Table22[[#This Row],[كد تفصيلي]],'حسابهای دریافتنی'!A:A,0)),0)</f>
        <v>1318667455</v>
      </c>
      <c r="D22" s="8">
        <f>IFERROR(INDEX('درجریان وصول'!F:F,MATCH(Table22[[#This Row],[كد تفصيلي]],'درجریان وصول'!A:A,0)),0)</f>
        <v>0</v>
      </c>
      <c r="E22" s="8">
        <f>IFERROR(INDEX('چکهای دریافتنی'!F:F,MATCH(Table22[[#This Row],[كد تفصيلي]],'چکهای دریافتنی'!A:A,0)),0)</f>
        <v>0</v>
      </c>
      <c r="F22" s="8">
        <f>Table22[[#This Row],[حسابهای دریافتنی]]+Table22[[#This Row],[چکهای در جریان وصول]]+Table22[[#This Row],[چکهای نزد صندوق]]</f>
        <v>1318667455</v>
      </c>
      <c r="G22" s="9">
        <f>IFERROR(INDEX('مانده سوفاله'!E:E,MATCH(Table22[[#This Row],[كد تفصيلي]],'مانده سوفاله'!A:A,0)),0)</f>
        <v>139</v>
      </c>
    </row>
    <row r="23" spans="1:7" ht="31.5" hidden="1" customHeight="1" x14ac:dyDescent="0.35">
      <c r="A23" s="16">
        <v>30003</v>
      </c>
      <c r="B23" s="35" t="s">
        <v>52</v>
      </c>
      <c r="C23" s="7">
        <f>IFERROR(INDEX('حسابهای دریافتنی'!H:H,MATCH(Table22[[#This Row],[كد تفصيلي]],'حسابهای دریافتنی'!A:A,0)),0)</f>
        <v>1176038620</v>
      </c>
      <c r="D23" s="8">
        <f>IFERROR(INDEX('درجریان وصول'!F:F,MATCH(Table22[[#This Row],[كد تفصيلي]],'درجریان وصول'!A:A,0)),0)</f>
        <v>0</v>
      </c>
      <c r="E23" s="8">
        <f>IFERROR(INDEX('چکهای دریافتنی'!F:F,MATCH(Table22[[#This Row],[كد تفصيلي]],'چکهای دریافتنی'!A:A,0)),0)</f>
        <v>0</v>
      </c>
      <c r="F23" s="8">
        <f>Table22[[#This Row],[حسابهای دریافتنی]]+Table22[[#This Row],[چکهای در جریان وصول]]+Table22[[#This Row],[چکهای نزد صندوق]]</f>
        <v>1176038620</v>
      </c>
      <c r="G23" s="9">
        <f>IFERROR(INDEX('مانده سوفاله'!E:E,MATCH(Table22[[#This Row],[كد تفصيلي]],'مانده سوفاله'!A:A,0)),0)</f>
        <v>1096</v>
      </c>
    </row>
    <row r="24" spans="1:7" ht="31.5" customHeight="1" x14ac:dyDescent="0.35">
      <c r="A24" s="17">
        <v>30224</v>
      </c>
      <c r="B24" s="34" t="s">
        <v>407</v>
      </c>
      <c r="C24" s="8">
        <f>IFERROR(INDEX('حسابهای دریافتنی'!H:H,MATCH(Table22[[#This Row],[كد تفصيلي]],'حسابهای دریافتنی'!A:A,0)),0)</f>
        <v>1110340000</v>
      </c>
      <c r="D24" s="8">
        <f>IFERROR(INDEX('درجریان وصول'!F:F,MATCH(Table22[[#This Row],[كد تفصيلي]],'درجریان وصول'!A:A,0)),0)</f>
        <v>0</v>
      </c>
      <c r="E24" s="8">
        <f>IFERROR(INDEX('چکهای دریافتنی'!F:F,MATCH(Table22[[#This Row],[كد تفصيلي]],'چکهای دریافتنی'!A:A,0)),0)</f>
        <v>0</v>
      </c>
      <c r="F24" s="8">
        <f>Table22[[#This Row],[حسابهای دریافتنی]]+Table22[[#This Row],[چکهای در جریان وصول]]+Table22[[#This Row],[چکهای نزد صندوق]]</f>
        <v>1110340000</v>
      </c>
      <c r="G24" s="9">
        <f>IFERROR(INDEX('مانده سوفاله'!E:E,MATCH(Table22[[#This Row],[كد تفصيلي]],'مانده سوفاله'!A:A,0)),0)</f>
        <v>-2060</v>
      </c>
    </row>
    <row r="25" spans="1:7" ht="31.5" hidden="1" customHeight="1" x14ac:dyDescent="0.35">
      <c r="A25" s="16">
        <v>30195</v>
      </c>
      <c r="B25" s="35" t="s">
        <v>359</v>
      </c>
      <c r="C25" s="8">
        <f>IFERROR(INDEX('حسابهای دریافتنی'!H:H,MATCH(Table22[[#This Row],[كد تفصيلي]],'حسابهای دریافتنی'!A:A,0)),0)</f>
        <v>927310000</v>
      </c>
      <c r="D25" s="8">
        <f>IFERROR(INDEX('درجریان وصول'!F:F,MATCH(Table22[[#This Row],[كد تفصيلي]],'درجریان وصول'!A:A,0)),0)</f>
        <v>0</v>
      </c>
      <c r="E25" s="8">
        <f>IFERROR(INDEX('چکهای دریافتنی'!F:F,MATCH(Table22[[#This Row],[كد تفصيلي]],'چکهای دریافتنی'!A:A,0)),0)</f>
        <v>0</v>
      </c>
      <c r="F25" s="8">
        <f>Table22[[#This Row],[حسابهای دریافتنی]]+Table22[[#This Row],[چکهای در جریان وصول]]+Table22[[#This Row],[چکهای نزد صندوق]]</f>
        <v>927310000</v>
      </c>
      <c r="G25" s="9">
        <f>IFERROR(INDEX('مانده سوفاله'!E:E,MATCH(Table22[[#This Row],[كد تفصيلي]],'مانده سوفاله'!A:A,0)),0)</f>
        <v>3148</v>
      </c>
    </row>
    <row r="26" spans="1:7" ht="31.5" hidden="1" customHeight="1" x14ac:dyDescent="0.35">
      <c r="A26" s="16">
        <v>30209</v>
      </c>
      <c r="B26" s="35" t="s">
        <v>385</v>
      </c>
      <c r="C26" s="8">
        <f>IFERROR(INDEX('حسابهای دریافتنی'!H:H,MATCH(Table22[[#This Row],[كد تفصيلي]],'حسابهای دریافتنی'!A:A,0)),0)</f>
        <v>874102050</v>
      </c>
      <c r="D26" s="8">
        <f>IFERROR(INDEX('درجریان وصول'!F:F,MATCH(Table22[[#This Row],[كد تفصيلي]],'درجریان وصول'!A:A,0)),0)</f>
        <v>0</v>
      </c>
      <c r="E26" s="8">
        <f>IFERROR(INDEX('چکهای دریافتنی'!F:F,MATCH(Table22[[#This Row],[كد تفصيلي]],'چکهای دریافتنی'!A:A,0)),0)</f>
        <v>0</v>
      </c>
      <c r="F26" s="8">
        <f>Table22[[#This Row],[حسابهای دریافتنی]]+Table22[[#This Row],[چکهای در جریان وصول]]+Table22[[#This Row],[چکهای نزد صندوق]]</f>
        <v>874102050</v>
      </c>
      <c r="G26" s="9">
        <f>IFERROR(INDEX('مانده سوفاله'!E:E,MATCH(Table22[[#This Row],[كد تفصيلي]],'مانده سوفاله'!A:A,0)),0)</f>
        <v>264</v>
      </c>
    </row>
    <row r="27" spans="1:7" ht="31.5" hidden="1" customHeight="1" x14ac:dyDescent="0.35">
      <c r="A27" s="17">
        <v>10146</v>
      </c>
      <c r="B27" s="34" t="s">
        <v>383</v>
      </c>
      <c r="C27" s="7">
        <f>IFERROR(INDEX('حسابهای دریافتنی'!H:H,MATCH(Table22[[#This Row],[كد تفصيلي]],'حسابهای دریافتنی'!A:A,0)),0)</f>
        <v>805520000</v>
      </c>
      <c r="D27" s="8">
        <f>IFERROR(INDEX('درجریان وصول'!F:F,MATCH(Table22[[#This Row],[كد تفصيلي]],'درجریان وصول'!A:A,0)),0)</f>
        <v>0</v>
      </c>
      <c r="E27" s="8">
        <f>IFERROR(INDEX('چکهای دریافتنی'!F:F,MATCH(Table22[[#This Row],[كد تفصيلي]],'چکهای دریافتنی'!A:A,0)),0)</f>
        <v>0</v>
      </c>
      <c r="F27" s="8">
        <f>Table22[[#This Row],[حسابهای دریافتنی]]+Table22[[#This Row],[چکهای در جریان وصول]]+Table22[[#This Row],[چکهای نزد صندوق]]</f>
        <v>805520000</v>
      </c>
      <c r="G27" s="9">
        <f>IFERROR(INDEX('مانده سوفاله'!E:E,MATCH(Table22[[#This Row],[كد تفصيلي]],'مانده سوفاله'!A:A,0)),0)</f>
        <v>470</v>
      </c>
    </row>
    <row r="28" spans="1:7" ht="31.5" hidden="1" customHeight="1" x14ac:dyDescent="0.35">
      <c r="A28" s="16">
        <v>30205</v>
      </c>
      <c r="B28" s="35" t="s">
        <v>371</v>
      </c>
      <c r="C28" s="8">
        <f>IFERROR(INDEX('حسابهای دریافتنی'!H:H,MATCH(Table22[[#This Row],[كد تفصيلي]],'حسابهای دریافتنی'!A:A,0)),0)</f>
        <v>630553010</v>
      </c>
      <c r="D28" s="8">
        <f>IFERROR(INDEX('درجریان وصول'!F:F,MATCH(Table22[[#This Row],[كد تفصيلي]],'درجریان وصول'!A:A,0)),0)</f>
        <v>0</v>
      </c>
      <c r="E28" s="8">
        <f>IFERROR(INDEX('چکهای دریافتنی'!F:F,MATCH(Table22[[#This Row],[كد تفصيلي]],'چکهای دریافتنی'!A:A,0)),0)</f>
        <v>0</v>
      </c>
      <c r="F28" s="8">
        <f>Table22[[#This Row],[حسابهای دریافتنی]]+Table22[[#This Row],[چکهای در جریان وصول]]+Table22[[#This Row],[چکهای نزد صندوق]]</f>
        <v>630553010</v>
      </c>
      <c r="G28" s="9">
        <f>IFERROR(INDEX('مانده سوفاله'!E:E,MATCH(Table22[[#This Row],[كد تفصيلي]],'مانده سوفاله'!A:A,0)),0)</f>
        <v>261</v>
      </c>
    </row>
    <row r="29" spans="1:7" ht="31.5" hidden="1" customHeight="1" x14ac:dyDescent="0.35">
      <c r="A29" s="16">
        <v>10057</v>
      </c>
      <c r="B29" s="35" t="s">
        <v>219</v>
      </c>
      <c r="C29" s="7">
        <f>IFERROR(INDEX('حسابهای دریافتنی'!H:H,MATCH(Table22[[#This Row],[كد تفصيلي]],'حسابهای دریافتنی'!A:A,0)),0)</f>
        <v>520119000</v>
      </c>
      <c r="D29" s="8">
        <f>IFERROR(INDEX('درجریان وصول'!F:F,MATCH(Table22[[#This Row],[كد تفصيلي]],'درجریان وصول'!A:A,0)),0)</f>
        <v>0</v>
      </c>
      <c r="E29" s="8">
        <f>IFERROR(INDEX('چکهای دریافتنی'!F:F,MATCH(Table22[[#This Row],[كد تفصيلي]],'چکهای دریافتنی'!A:A,0)),0)</f>
        <v>0</v>
      </c>
      <c r="F29" s="8">
        <f>Table22[[#This Row],[حسابهای دریافتنی]]+Table22[[#This Row],[چکهای در جریان وصول]]+Table22[[#This Row],[چکهای نزد صندوق]]</f>
        <v>520119000</v>
      </c>
      <c r="G29" s="9">
        <f>IFERROR(INDEX('مانده سوفاله'!E:E,MATCH(Table22[[#This Row],[كد تفصيلي]],'مانده سوفاله'!A:A,0)),0)</f>
        <v>147</v>
      </c>
    </row>
    <row r="30" spans="1:7" ht="31.5" hidden="1" customHeight="1" x14ac:dyDescent="0.35">
      <c r="A30" s="16">
        <v>10170</v>
      </c>
      <c r="B30" s="35" t="s">
        <v>495</v>
      </c>
      <c r="C30" s="7">
        <f>IFERROR(INDEX('حسابهای دریافتنی'!H:H,MATCH(Table22[[#This Row],[كد تفصيلي]],'حسابهای دریافتنی'!A:A,0)),0)</f>
        <v>471128000</v>
      </c>
      <c r="D30" s="8">
        <f>IFERROR(INDEX('درجریان وصول'!F:F,MATCH(Table22[[#This Row],[كد تفصيلي]],'درجریان وصول'!A:A,0)),0)</f>
        <v>0</v>
      </c>
      <c r="E30" s="8">
        <f>IFERROR(INDEX('چکهای دریافتنی'!F:F,MATCH(Table22[[#This Row],[كد تفصيلي]],'چکهای دریافتنی'!A:A,0)),0)</f>
        <v>0</v>
      </c>
      <c r="F30" s="8">
        <f>Table22[[#This Row],[حسابهای دریافتنی]]+Table22[[#This Row],[چکهای در جریان وصول]]+Table22[[#This Row],[چکهای نزد صندوق]]</f>
        <v>471128000</v>
      </c>
      <c r="G30" s="9">
        <f>IFERROR(INDEX('مانده سوفاله'!E:E,MATCH(Table22[[#This Row],[كد تفصيلي]],'مانده سوفاله'!A:A,0)),0)</f>
        <v>0</v>
      </c>
    </row>
    <row r="31" spans="1:7" ht="31.5" customHeight="1" x14ac:dyDescent="0.35">
      <c r="A31" s="17">
        <v>30160</v>
      </c>
      <c r="B31" s="34" t="s">
        <v>285</v>
      </c>
      <c r="C31" s="8">
        <f>IFERROR(INDEX('حسابهای دریافتنی'!H:H,MATCH(Table22[[#This Row],[كد تفصيلي]],'حسابهای دریافتنی'!A:A,0)),0)</f>
        <v>455323500</v>
      </c>
      <c r="D31" s="8">
        <f>IFERROR(INDEX('درجریان وصول'!F:F,MATCH(Table22[[#This Row],[كد تفصيلي]],'درجریان وصول'!A:A,0)),0)</f>
        <v>0</v>
      </c>
      <c r="E31" s="8">
        <f>IFERROR(INDEX('چکهای دریافتنی'!F:F,MATCH(Table22[[#This Row],[كد تفصيلي]],'چکهای دریافتنی'!A:A,0)),0)</f>
        <v>0</v>
      </c>
      <c r="F31" s="8">
        <f>Table22[[#This Row],[حسابهای دریافتنی]]+Table22[[#This Row],[چکهای در جریان وصول]]+Table22[[#This Row],[چکهای نزد صندوق]]</f>
        <v>455323500</v>
      </c>
      <c r="G31" s="9">
        <f>IFERROR(INDEX('مانده سوفاله'!E:E,MATCH(Table22[[#This Row],[كد تفصيلي]],'مانده سوفاله'!A:A,0)),0)</f>
        <v>-58</v>
      </c>
    </row>
    <row r="32" spans="1:7" ht="31.5" hidden="1" customHeight="1" x14ac:dyDescent="0.35">
      <c r="A32" s="17">
        <v>30247</v>
      </c>
      <c r="B32" s="34" t="s">
        <v>497</v>
      </c>
      <c r="C32" s="7">
        <f>IFERROR(INDEX('حسابهای دریافتنی'!H:H,MATCH(Table22[[#This Row],[كد تفصيلي]],'حسابهای دریافتنی'!A:A,0)),0)</f>
        <v>439241520</v>
      </c>
      <c r="D32" s="8">
        <f>IFERROR(INDEX('درجریان وصول'!F:F,MATCH(Table22[[#This Row],[كد تفصيلي]],'درجریان وصول'!A:A,0)),0)</f>
        <v>0</v>
      </c>
      <c r="E32" s="8">
        <f>IFERROR(INDEX('چکهای دریافتنی'!F:F,MATCH(Table22[[#This Row],[كد تفصيلي]],'چکهای دریافتنی'!A:A,0)),0)</f>
        <v>3690000000</v>
      </c>
      <c r="F32" s="8">
        <f>Table22[[#This Row],[حسابهای دریافتنی]]+Table22[[#This Row],[چکهای در جریان وصول]]+Table22[[#This Row],[چکهای نزد صندوق]]</f>
        <v>4129241520</v>
      </c>
      <c r="G32" s="9">
        <f>IFERROR(INDEX('مانده سوفاله'!E:E,MATCH(Table22[[#This Row],[كد تفصيلي]],'مانده سوفاله'!A:A,0)),0)</f>
        <v>5804</v>
      </c>
    </row>
    <row r="33" spans="1:7" ht="31.5" customHeight="1" x14ac:dyDescent="0.35">
      <c r="A33" s="17">
        <v>30081</v>
      </c>
      <c r="B33" s="34" t="s">
        <v>124</v>
      </c>
      <c r="C33" s="8">
        <f>IFERROR(INDEX('حسابهای دریافتنی'!H:H,MATCH(Table22[[#This Row],[كد تفصيلي]],'حسابهای دریافتنی'!A:A,0)),0)</f>
        <v>434158373</v>
      </c>
      <c r="D33" s="8">
        <f>IFERROR(INDEX('درجریان وصول'!F:F,MATCH(Table22[[#This Row],[كد تفصيلي]],'درجریان وصول'!A:A,0)),0)</f>
        <v>0</v>
      </c>
      <c r="E33" s="8">
        <f>IFERROR(INDEX('چکهای دریافتنی'!F:F,MATCH(Table22[[#This Row],[كد تفصيلي]],'چکهای دریافتنی'!A:A,0)),0)</f>
        <v>0</v>
      </c>
      <c r="F33" s="8">
        <f>Table22[[#This Row],[حسابهای دریافتنی]]+Table22[[#This Row],[چکهای در جریان وصول]]+Table22[[#This Row],[چکهای نزد صندوق]]</f>
        <v>434158373</v>
      </c>
      <c r="G33" s="9">
        <f>IFERROR(INDEX('مانده سوفاله'!E:E,MATCH(Table22[[#This Row],[كد تفصيلي]],'مانده سوفاله'!A:A,0)),0)</f>
        <v>-319</v>
      </c>
    </row>
    <row r="34" spans="1:7" ht="31.5" hidden="1" customHeight="1" x14ac:dyDescent="0.35">
      <c r="A34" s="16">
        <v>10069</v>
      </c>
      <c r="B34" s="35" t="s">
        <v>199</v>
      </c>
      <c r="C34" s="7">
        <f>IFERROR(INDEX('حسابهای دریافتنی'!H:H,MATCH(Table22[[#This Row],[كد تفصيلي]],'حسابهای دریافتنی'!A:A,0)),0)</f>
        <v>428615000</v>
      </c>
      <c r="D34" s="8">
        <f>IFERROR(INDEX('درجریان وصول'!F:F,MATCH(Table22[[#This Row],[كد تفصيلي]],'درجریان وصول'!A:A,0)),0)</f>
        <v>0</v>
      </c>
      <c r="E34" s="8">
        <f>IFERROR(INDEX('چکهای دریافتنی'!F:F,MATCH(Table22[[#This Row],[كد تفصيلي]],'چکهای دریافتنی'!A:A,0)),0)</f>
        <v>0</v>
      </c>
      <c r="F34" s="8">
        <f>Table22[[#This Row],[حسابهای دریافتنی]]+Table22[[#This Row],[چکهای در جریان وصول]]+Table22[[#This Row],[چکهای نزد صندوق]]</f>
        <v>428615000</v>
      </c>
      <c r="G34" s="9">
        <f>IFERROR(INDEX('مانده سوفاله'!E:E,MATCH(Table22[[#This Row],[كد تفصيلي]],'مانده سوفاله'!A:A,0)),0)</f>
        <v>1346</v>
      </c>
    </row>
    <row r="35" spans="1:7" ht="31.5" customHeight="1" x14ac:dyDescent="0.35">
      <c r="A35" s="17">
        <v>30194</v>
      </c>
      <c r="B35" s="34" t="s">
        <v>357</v>
      </c>
      <c r="C35" s="8">
        <f>IFERROR(INDEX('حسابهای دریافتنی'!H:H,MATCH(Table22[[#This Row],[كد تفصيلي]],'حسابهای دریافتنی'!A:A,0)),0)</f>
        <v>415160000</v>
      </c>
      <c r="D35" s="8">
        <f>IFERROR(INDEX('درجریان وصول'!F:F,MATCH(Table22[[#This Row],[كد تفصيلي]],'درجریان وصول'!A:A,0)),0)</f>
        <v>0</v>
      </c>
      <c r="E35" s="8">
        <f>IFERROR(INDEX('چکهای دریافتنی'!F:F,MATCH(Table22[[#This Row],[كد تفصيلي]],'چکهای دریافتنی'!A:A,0)),0)</f>
        <v>0</v>
      </c>
      <c r="F35" s="8">
        <f>Table22[[#This Row],[حسابهای دریافتنی]]+Table22[[#This Row],[چکهای در جریان وصول]]+Table22[[#This Row],[چکهای نزد صندوق]]</f>
        <v>415160000</v>
      </c>
      <c r="G35" s="9">
        <f>IFERROR(INDEX('مانده سوفاله'!E:E,MATCH(Table22[[#This Row],[كد تفصيلي]],'مانده سوفاله'!A:A,0)),0)</f>
        <v>-84</v>
      </c>
    </row>
    <row r="36" spans="1:7" ht="31.5" hidden="1" customHeight="1" x14ac:dyDescent="0.35">
      <c r="A36" s="16">
        <v>30019</v>
      </c>
      <c r="B36" s="35" t="s">
        <v>66</v>
      </c>
      <c r="C36" s="7">
        <f>IFERROR(INDEX('حسابهای دریافتنی'!H:H,MATCH(Table22[[#This Row],[كد تفصيلي]],'حسابهای دریافتنی'!A:A,0)),0)</f>
        <v>396374660</v>
      </c>
      <c r="D36" s="8">
        <f>IFERROR(INDEX('درجریان وصول'!F:F,MATCH(Table22[[#This Row],[كد تفصيلي]],'درجریان وصول'!A:A,0)),0)</f>
        <v>0</v>
      </c>
      <c r="E36" s="8">
        <f>IFERROR(INDEX('چکهای دریافتنی'!F:F,MATCH(Table22[[#This Row],[كد تفصيلي]],'چکهای دریافتنی'!A:A,0)),0)</f>
        <v>0</v>
      </c>
      <c r="F36" s="8">
        <f>Table22[[#This Row],[حسابهای دریافتنی]]+Table22[[#This Row],[چکهای در جریان وصول]]+Table22[[#This Row],[چکهای نزد صندوق]]</f>
        <v>396374660</v>
      </c>
      <c r="G36" s="9">
        <f>IFERROR(INDEX('مانده سوفاله'!E:E,MATCH(Table22[[#This Row],[كد تفصيلي]],'مانده سوفاله'!A:A,0)),0)</f>
        <v>1460</v>
      </c>
    </row>
    <row r="37" spans="1:7" ht="31.5" customHeight="1" x14ac:dyDescent="0.35">
      <c r="A37" s="16">
        <v>10003</v>
      </c>
      <c r="B37" s="35" t="s">
        <v>10</v>
      </c>
      <c r="C37" s="7">
        <f>IFERROR(INDEX('حسابهای دریافتنی'!H:H,MATCH(Table22[[#This Row],[كد تفصيلي]],'حسابهای دریافتنی'!A:A,0)),0)</f>
        <v>377177746</v>
      </c>
      <c r="D37" s="8">
        <f>IFERROR(INDEX('درجریان وصول'!F:F,MATCH(Table22[[#This Row],[كد تفصيلي]],'درجریان وصول'!A:A,0)),0)</f>
        <v>0</v>
      </c>
      <c r="E37" s="8">
        <f>IFERROR(INDEX('چکهای دریافتنی'!F:F,MATCH(Table22[[#This Row],[كد تفصيلي]],'چکهای دریافتنی'!A:A,0)),0)</f>
        <v>18198000000</v>
      </c>
      <c r="F37" s="8">
        <f>Table22[[#This Row],[حسابهای دریافتنی]]+Table22[[#This Row],[چکهای در جریان وصول]]+Table22[[#This Row],[چکهای نزد صندوق]]</f>
        <v>18575177746</v>
      </c>
      <c r="G37" s="9">
        <f>IFERROR(INDEX('مانده سوفاله'!E:E,MATCH(Table22[[#This Row],[كد تفصيلي]],'مانده سوفاله'!A:A,0)),0)</f>
        <v>-16415</v>
      </c>
    </row>
    <row r="38" spans="1:7" ht="31.5" hidden="1" customHeight="1" x14ac:dyDescent="0.35">
      <c r="A38" s="17">
        <v>30156</v>
      </c>
      <c r="B38" s="34" t="s">
        <v>279</v>
      </c>
      <c r="C38" s="8">
        <f>IFERROR(INDEX('حسابهای دریافتنی'!H:H,MATCH(Table22[[#This Row],[كد تفصيلي]],'حسابهای دریافتنی'!A:A,0)),0)</f>
        <v>342886667</v>
      </c>
      <c r="D38" s="8">
        <f>IFERROR(INDEX('درجریان وصول'!F:F,MATCH(Table22[[#This Row],[كد تفصيلي]],'درجریان وصول'!A:A,0)),0)</f>
        <v>0</v>
      </c>
      <c r="E38" s="8">
        <f>IFERROR(INDEX('چکهای دریافتنی'!F:F,MATCH(Table22[[#This Row],[كد تفصيلي]],'چکهای دریافتنی'!A:A,0)),0)</f>
        <v>0</v>
      </c>
      <c r="F38" s="8">
        <f>Table22[[#This Row],[حسابهای دریافتنی]]+Table22[[#This Row],[چکهای در جریان وصول]]+Table22[[#This Row],[چکهای نزد صندوق]]</f>
        <v>342886667</v>
      </c>
      <c r="G38" s="9">
        <f>IFERROR(INDEX('مانده سوفاله'!E:E,MATCH(Table22[[#This Row],[كد تفصيلي]],'مانده سوفاله'!A:A,0)),0)</f>
        <v>0</v>
      </c>
    </row>
    <row r="39" spans="1:7" ht="31.5" hidden="1" customHeight="1" x14ac:dyDescent="0.35">
      <c r="A39" s="17">
        <v>30186</v>
      </c>
      <c r="B39" s="34" t="s">
        <v>330</v>
      </c>
      <c r="C39" s="8">
        <f>IFERROR(INDEX('حسابهای دریافتنی'!H:H,MATCH(Table22[[#This Row],[كد تفصيلي]],'حسابهای دریافتنی'!A:A,0)),0)</f>
        <v>332380000</v>
      </c>
      <c r="D39" s="8">
        <f>IFERROR(INDEX('درجریان وصول'!F:F,MATCH(Table22[[#This Row],[كد تفصيلي]],'درجریان وصول'!A:A,0)),0)</f>
        <v>0</v>
      </c>
      <c r="E39" s="8">
        <f>IFERROR(INDEX('چکهای دریافتنی'!F:F,MATCH(Table22[[#This Row],[كد تفصيلي]],'چکهای دریافتنی'!A:A,0)),0)</f>
        <v>4392525000</v>
      </c>
      <c r="F39" s="8">
        <f>Table22[[#This Row],[حسابهای دریافتنی]]+Table22[[#This Row],[چکهای در جریان وصول]]+Table22[[#This Row],[چکهای نزد صندوق]]</f>
        <v>4724905000</v>
      </c>
      <c r="G39" s="9">
        <f>IFERROR(INDEX('مانده سوفاله'!E:E,MATCH(Table22[[#This Row],[كد تفصيلي]],'مانده سوفاله'!A:A,0)),0)</f>
        <v>112</v>
      </c>
    </row>
    <row r="40" spans="1:7" ht="31.5" hidden="1" customHeight="1" x14ac:dyDescent="0.35">
      <c r="A40" s="17">
        <v>30262</v>
      </c>
      <c r="B40" s="34" t="s">
        <v>498</v>
      </c>
      <c r="C40" s="7">
        <f>IFERROR(INDEX('حسابهای دریافتنی'!H:H,MATCH(Table22[[#This Row],[كد تفصيلي]],'حسابهای دریافتنی'!A:A,0)),0)</f>
        <v>299367500</v>
      </c>
      <c r="D40" s="8">
        <f>IFERROR(INDEX('درجریان وصول'!F:F,MATCH(Table22[[#This Row],[كد تفصيلي]],'درجریان وصول'!A:A,0)),0)</f>
        <v>0</v>
      </c>
      <c r="E40" s="8">
        <f>IFERROR(INDEX('چکهای دریافتنی'!F:F,MATCH(Table22[[#This Row],[كد تفصيلي]],'چکهای دریافتنی'!A:A,0)),0)</f>
        <v>0</v>
      </c>
      <c r="F40" s="8">
        <f>Table22[[#This Row],[حسابهای دریافتنی]]+Table22[[#This Row],[چکهای در جریان وصول]]+Table22[[#This Row],[چکهای نزد صندوق]]</f>
        <v>299367500</v>
      </c>
      <c r="G40" s="9">
        <f>IFERROR(INDEX('مانده سوفاله'!E:E,MATCH(Table22[[#This Row],[كد تفصيلي]],'مانده سوفاله'!A:A,0)),0)</f>
        <v>0</v>
      </c>
    </row>
    <row r="41" spans="1:7" ht="31.5" hidden="1" customHeight="1" x14ac:dyDescent="0.35">
      <c r="A41" s="17">
        <v>10002</v>
      </c>
      <c r="B41" s="34" t="s">
        <v>9</v>
      </c>
      <c r="C41" s="7">
        <f>IFERROR(INDEX('حسابهای دریافتنی'!H:H,MATCH(Table22[[#This Row],[كد تفصيلي]],'حسابهای دریافتنی'!A:A,0)),0)</f>
        <v>284105000</v>
      </c>
      <c r="D41" s="8">
        <f>IFERROR(INDEX('درجریان وصول'!F:F,MATCH(Table22[[#This Row],[كد تفصيلي]],'درجریان وصول'!A:A,0)),0)</f>
        <v>0</v>
      </c>
      <c r="E41" s="8">
        <f>IFERROR(INDEX('چکهای دریافتنی'!F:F,MATCH(Table22[[#This Row],[كد تفصيلي]],'چکهای دریافتنی'!A:A,0)),0)</f>
        <v>0</v>
      </c>
      <c r="F41" s="8">
        <f>Table22[[#This Row],[حسابهای دریافتنی]]+Table22[[#This Row],[چکهای در جریان وصول]]+Table22[[#This Row],[چکهای نزد صندوق]]</f>
        <v>284105000</v>
      </c>
      <c r="G41" s="9">
        <f>IFERROR(INDEX('مانده سوفاله'!E:E,MATCH(Table22[[#This Row],[كد تفصيلي]],'مانده سوفاله'!A:A,0)),0)</f>
        <v>689</v>
      </c>
    </row>
    <row r="42" spans="1:7" ht="31.5" hidden="1" customHeight="1" x14ac:dyDescent="0.35">
      <c r="A42" s="16">
        <v>30013</v>
      </c>
      <c r="B42" s="35" t="s">
        <v>61</v>
      </c>
      <c r="C42" s="7">
        <f>IFERROR(INDEX('حسابهای دریافتنی'!H:H,MATCH(Table22[[#This Row],[كد تفصيلي]],'حسابهای دریافتنی'!A:A,0)),0)</f>
        <v>145972582</v>
      </c>
      <c r="D42" s="8">
        <f>IFERROR(INDEX('درجریان وصول'!F:F,MATCH(Table22[[#This Row],[كد تفصيلي]],'درجریان وصول'!A:A,0)),0)</f>
        <v>0</v>
      </c>
      <c r="E42" s="8">
        <f>IFERROR(INDEX('چکهای دریافتنی'!F:F,MATCH(Table22[[#This Row],[كد تفصيلي]],'چکهای دریافتنی'!A:A,0)),0)</f>
        <v>0</v>
      </c>
      <c r="F42" s="8">
        <f>Table22[[#This Row],[حسابهای دریافتنی]]+Table22[[#This Row],[چکهای در جریان وصول]]+Table22[[#This Row],[چکهای نزد صندوق]]</f>
        <v>145972582</v>
      </c>
      <c r="G42" s="9">
        <f>IFERROR(INDEX('مانده سوفاله'!E:E,MATCH(Table22[[#This Row],[كد تفصيلي]],'مانده سوفاله'!A:A,0)),0)</f>
        <v>69</v>
      </c>
    </row>
    <row r="43" spans="1:7" ht="31.5" customHeight="1" x14ac:dyDescent="0.35">
      <c r="A43" s="16">
        <v>10029</v>
      </c>
      <c r="B43" s="35" t="s">
        <v>34</v>
      </c>
      <c r="C43" s="7">
        <f>IFERROR(INDEX('حسابهای دریافتنی'!H:H,MATCH(Table22[[#This Row],[كد تفصيلي]],'حسابهای دریافتنی'!A:A,0)),0)</f>
        <v>111424380</v>
      </c>
      <c r="D43" s="8">
        <f>IFERROR(INDEX('درجریان وصول'!F:F,MATCH(Table22[[#This Row],[كد تفصيلي]],'درجریان وصول'!A:A,0)),0)</f>
        <v>0</v>
      </c>
      <c r="E43" s="8">
        <f>IFERROR(INDEX('چکهای دریافتنی'!F:F,MATCH(Table22[[#This Row],[كد تفصيلي]],'چکهای دریافتنی'!A:A,0)),0)</f>
        <v>0</v>
      </c>
      <c r="F43" s="8">
        <f>Table22[[#This Row],[حسابهای دریافتنی]]+Table22[[#This Row],[چکهای در جریان وصول]]+Table22[[#This Row],[چکهای نزد صندوق]]</f>
        <v>111424380</v>
      </c>
      <c r="G43" s="9">
        <f>IFERROR(INDEX('مانده سوفاله'!E:E,MATCH(Table22[[#This Row],[كد تفصيلي]],'مانده سوفاله'!A:A,0)),0)</f>
        <v>-287</v>
      </c>
    </row>
    <row r="44" spans="1:7" ht="31.5" hidden="1" customHeight="1" x14ac:dyDescent="0.35">
      <c r="A44" s="16">
        <v>30189</v>
      </c>
      <c r="B44" s="35" t="s">
        <v>350</v>
      </c>
      <c r="C44" s="8">
        <f>IFERROR(INDEX('حسابهای دریافتنی'!H:H,MATCH(Table22[[#This Row],[كد تفصيلي]],'حسابهای دریافتنی'!A:A,0)),0)</f>
        <v>89621410</v>
      </c>
      <c r="D44" s="8">
        <f>IFERROR(INDEX('درجریان وصول'!F:F,MATCH(Table22[[#This Row],[كد تفصيلي]],'درجریان وصول'!A:A,0)),0)</f>
        <v>0</v>
      </c>
      <c r="E44" s="8">
        <f>IFERROR(INDEX('چکهای دریافتنی'!F:F,MATCH(Table22[[#This Row],[كد تفصيلي]],'چکهای دریافتنی'!A:A,0)),0)</f>
        <v>0</v>
      </c>
      <c r="F44" s="8">
        <f>Table22[[#This Row],[حسابهای دریافتنی]]+Table22[[#This Row],[چکهای در جریان وصول]]+Table22[[#This Row],[چکهای نزد صندوق]]</f>
        <v>89621410</v>
      </c>
      <c r="G44" s="9">
        <f>IFERROR(INDEX('مانده سوفاله'!E:E,MATCH(Table22[[#This Row],[كد تفصيلي]],'مانده سوفاله'!A:A,0)),0)</f>
        <v>0</v>
      </c>
    </row>
    <row r="45" spans="1:7" ht="31.5" customHeight="1" x14ac:dyDescent="0.35">
      <c r="A45" s="16">
        <v>10109</v>
      </c>
      <c r="B45" s="35" t="s">
        <v>292</v>
      </c>
      <c r="C45" s="19">
        <f>IFERROR(INDEX('حسابهای دریافتنی'!H:H,MATCH(Table22[[#This Row],[كد تفصيلي]],'حسابهای دریافتنی'!A:A,0)),0)</f>
        <v>71415000</v>
      </c>
      <c r="D45" s="19">
        <f>IFERROR(INDEX('درجریان وصول'!F:F,MATCH(Table22[[#This Row],[كد تفصيلي]],'درجریان وصول'!A:A,0)),0)</f>
        <v>0</v>
      </c>
      <c r="E45" s="19">
        <f>IFERROR(INDEX('چکهای دریافتنی'!F:F,MATCH(Table22[[#This Row],[كد تفصيلي]],'چکهای دریافتنی'!A:A,0)),0)</f>
        <v>0</v>
      </c>
      <c r="F45" s="19">
        <f>Table22[[#This Row],[حسابهای دریافتنی]]+Table22[[#This Row],[چکهای در جریان وصول]]+Table22[[#This Row],[چکهای نزد صندوق]]</f>
        <v>71415000</v>
      </c>
      <c r="G45" s="9">
        <f>IFERROR(INDEX('مانده سوفاله'!E:E,MATCH(Table22[[#This Row],[كد تفصيلي]],'مانده سوفاله'!A:A,0)),0)</f>
        <v>-5</v>
      </c>
    </row>
    <row r="46" spans="1:7" ht="31.5" customHeight="1" x14ac:dyDescent="0.35">
      <c r="A46" s="16">
        <v>30005</v>
      </c>
      <c r="B46" s="35" t="s">
        <v>54</v>
      </c>
      <c r="C46" s="7">
        <f>IFERROR(INDEX('حسابهای دریافتنی'!H:H,MATCH(Table22[[#This Row],[كد تفصيلي]],'حسابهای دریافتنی'!A:A,0)),0)</f>
        <v>60924138</v>
      </c>
      <c r="D46" s="8">
        <f>IFERROR(INDEX('درجریان وصول'!F:F,MATCH(Table22[[#This Row],[كد تفصيلي]],'درجریان وصول'!A:A,0)),0)</f>
        <v>0</v>
      </c>
      <c r="E46" s="8">
        <f>IFERROR(INDEX('چکهای دریافتنی'!F:F,MATCH(Table22[[#This Row],[كد تفصيلي]],'چکهای دریافتنی'!A:A,0)),0)</f>
        <v>0</v>
      </c>
      <c r="F46" s="8">
        <f>Table22[[#This Row],[حسابهای دریافتنی]]+Table22[[#This Row],[چکهای در جریان وصول]]+Table22[[#This Row],[چکهای نزد صندوق]]</f>
        <v>60924138</v>
      </c>
      <c r="G46" s="9">
        <f>IFERROR(INDEX('مانده سوفاله'!E:E,MATCH(Table22[[#This Row],[كد تفصيلي]],'مانده سوفاله'!A:A,0)),0)</f>
        <v>-79</v>
      </c>
    </row>
    <row r="47" spans="1:7" ht="31.5" customHeight="1" x14ac:dyDescent="0.35">
      <c r="A47" s="17">
        <v>30256</v>
      </c>
      <c r="B47" s="34" t="s">
        <v>494</v>
      </c>
      <c r="C47" s="19">
        <f>IFERROR(INDEX('حسابهای دریافتنی'!H:H,MATCH(Table22[[#This Row],[كد تفصيلي]],'حسابهای دریافتنی'!A:A,0)),0)</f>
        <v>49472000</v>
      </c>
      <c r="D47" s="19">
        <f>IFERROR(INDEX('درجریان وصول'!F:F,MATCH(Table22[[#This Row],[كد تفصيلي]],'درجریان وصول'!A:A,0)),0)</f>
        <v>0</v>
      </c>
      <c r="E47" s="19">
        <f>IFERROR(INDEX('چکهای دریافتنی'!F:F,MATCH(Table22[[#This Row],[كد تفصيلي]],'چکهای دریافتنی'!A:A,0)),0)</f>
        <v>0</v>
      </c>
      <c r="F47" s="19">
        <f>Table22[[#This Row],[حسابهای دریافتنی]]+Table22[[#This Row],[چکهای در جریان وصول]]+Table22[[#This Row],[چکهای نزد صندوق]]</f>
        <v>49472000</v>
      </c>
      <c r="G47" s="9">
        <f>IFERROR(INDEX('مانده سوفاله'!E:E,MATCH(Table22[[#This Row],[كد تفصيلي]],'مانده سوفاله'!A:A,0)),0)</f>
        <v>-1</v>
      </c>
    </row>
    <row r="48" spans="1:7" ht="31.5" hidden="1" customHeight="1" x14ac:dyDescent="0.35">
      <c r="A48" s="17">
        <v>30022</v>
      </c>
      <c r="B48" s="34" t="s">
        <v>69</v>
      </c>
      <c r="C48" s="7">
        <f>IFERROR(INDEX('حسابهای دریافتنی'!H:H,MATCH(Table22[[#This Row],[كد تفصيلي]],'حسابهای دریافتنی'!A:A,0)),0)</f>
        <v>43314000</v>
      </c>
      <c r="D48" s="8">
        <f>IFERROR(INDEX('درجریان وصول'!F:F,MATCH(Table22[[#This Row],[كد تفصيلي]],'درجریان وصول'!A:A,0)),0)</f>
        <v>0</v>
      </c>
      <c r="E48" s="8">
        <f>IFERROR(INDEX('چکهای دریافتنی'!F:F,MATCH(Table22[[#This Row],[كد تفصيلي]],'چکهای دریافتنی'!A:A,0)),0)</f>
        <v>0</v>
      </c>
      <c r="F48" s="8">
        <f>Table22[[#This Row],[حسابهای دریافتنی]]+Table22[[#This Row],[چکهای در جریان وصول]]+Table22[[#This Row],[چکهای نزد صندوق]]</f>
        <v>43314000</v>
      </c>
      <c r="G48" s="9">
        <f>IFERROR(INDEX('مانده سوفاله'!E:E,MATCH(Table22[[#This Row],[كد تفصيلي]],'مانده سوفاله'!A:A,0)),0)</f>
        <v>125</v>
      </c>
    </row>
    <row r="49" spans="1:7" ht="31.5" hidden="1" customHeight="1" x14ac:dyDescent="0.35">
      <c r="A49" s="16">
        <v>10105</v>
      </c>
      <c r="B49" s="35" t="s">
        <v>283</v>
      </c>
      <c r="C49" s="7">
        <f>IFERROR(INDEX('حسابهای دریافتنی'!H:H,MATCH(Table22[[#This Row],[كد تفصيلي]],'حسابهای دریافتنی'!A:A,0)),0)</f>
        <v>42660000</v>
      </c>
      <c r="D49" s="8">
        <f>IFERROR(INDEX('درجریان وصول'!F:F,MATCH(Table22[[#This Row],[كد تفصيلي]],'درجریان وصول'!A:A,0)),0)</f>
        <v>0</v>
      </c>
      <c r="E49" s="8">
        <f>IFERROR(INDEX('چکهای دریافتنی'!F:F,MATCH(Table22[[#This Row],[كد تفصيلي]],'چکهای دریافتنی'!A:A,0)),0)</f>
        <v>0</v>
      </c>
      <c r="F49" s="8">
        <f>Table22[[#This Row],[حسابهای دریافتنی]]+Table22[[#This Row],[چکهای در جریان وصول]]+Table22[[#This Row],[چکهای نزد صندوق]]</f>
        <v>42660000</v>
      </c>
      <c r="G49" s="9">
        <f>IFERROR(INDEX('مانده سوفاله'!E:E,MATCH(Table22[[#This Row],[كد تفصيلي]],'مانده سوفاله'!A:A,0)),0)</f>
        <v>0</v>
      </c>
    </row>
    <row r="50" spans="1:7" ht="31.5" customHeight="1" x14ac:dyDescent="0.35">
      <c r="A50" s="16">
        <v>30025</v>
      </c>
      <c r="B50" s="35" t="s">
        <v>72</v>
      </c>
      <c r="C50" s="7">
        <f>IFERROR(INDEX('حسابهای دریافتنی'!H:H,MATCH(Table22[[#This Row],[كد تفصيلي]],'حسابهای دریافتنی'!A:A,0)),0)</f>
        <v>35598920</v>
      </c>
      <c r="D50" s="8">
        <f>IFERROR(INDEX('درجریان وصول'!F:F,MATCH(Table22[[#This Row],[كد تفصيلي]],'درجریان وصول'!A:A,0)),0)</f>
        <v>0</v>
      </c>
      <c r="E50" s="8">
        <f>IFERROR(INDEX('چکهای دریافتنی'!F:F,MATCH(Table22[[#This Row],[كد تفصيلي]],'چکهای دریافتنی'!A:A,0)),0)</f>
        <v>0</v>
      </c>
      <c r="F50" s="8">
        <f>Table22[[#This Row],[حسابهای دریافتنی]]+Table22[[#This Row],[چکهای در جریان وصول]]+Table22[[#This Row],[چکهای نزد صندوق]]</f>
        <v>35598920</v>
      </c>
      <c r="G50" s="9">
        <f>IFERROR(INDEX('مانده سوفاله'!E:E,MATCH(Table22[[#This Row],[كد تفصيلي]],'مانده سوفاله'!A:A,0)),0)</f>
        <v>-165</v>
      </c>
    </row>
    <row r="51" spans="1:7" ht="31.5" hidden="1" customHeight="1" x14ac:dyDescent="0.35">
      <c r="A51" s="17">
        <v>30040</v>
      </c>
      <c r="B51" s="34" t="s">
        <v>86</v>
      </c>
      <c r="C51" s="8">
        <f>IFERROR(INDEX('حسابهای دریافتنی'!H:H,MATCH(Table22[[#This Row],[كد تفصيلي]],'حسابهای دریافتنی'!A:A,0)),0)</f>
        <v>27402500</v>
      </c>
      <c r="D51" s="8">
        <f>IFERROR(INDEX('درجریان وصول'!F:F,MATCH(Table22[[#This Row],[كد تفصيلي]],'درجریان وصول'!A:A,0)),0)</f>
        <v>0</v>
      </c>
      <c r="E51" s="8">
        <f>IFERROR(INDEX('چکهای دریافتنی'!F:F,MATCH(Table22[[#This Row],[كد تفصيلي]],'چکهای دریافتنی'!A:A,0)),0)</f>
        <v>0</v>
      </c>
      <c r="F51" s="8">
        <f>Table22[[#This Row],[حسابهای دریافتنی]]+Table22[[#This Row],[چکهای در جریان وصول]]+Table22[[#This Row],[چکهای نزد صندوق]]</f>
        <v>27402500</v>
      </c>
      <c r="G51" s="9">
        <f>IFERROR(INDEX('مانده سوفاله'!E:E,MATCH(Table22[[#This Row],[كد تفصيلي]],'مانده سوفاله'!A:A,0)),0)</f>
        <v>0</v>
      </c>
    </row>
    <row r="52" spans="1:7" ht="31.5" customHeight="1" x14ac:dyDescent="0.35">
      <c r="A52" s="16">
        <v>30082</v>
      </c>
      <c r="B52" s="35" t="s">
        <v>125</v>
      </c>
      <c r="C52" s="8">
        <f>IFERROR(INDEX('حسابهای دریافتنی'!H:H,MATCH(Table22[[#This Row],[كد تفصيلي]],'حسابهای دریافتنی'!A:A,0)),0)</f>
        <v>15363000</v>
      </c>
      <c r="D52" s="8">
        <f>IFERROR(INDEX('درجریان وصول'!F:F,MATCH(Table22[[#This Row],[كد تفصيلي]],'درجریان وصول'!A:A,0)),0)</f>
        <v>0</v>
      </c>
      <c r="E52" s="8">
        <f>IFERROR(INDEX('چکهای دریافتنی'!F:F,MATCH(Table22[[#This Row],[كد تفصيلي]],'چکهای دریافتنی'!A:A,0)),0)</f>
        <v>0</v>
      </c>
      <c r="F52" s="8">
        <f>Table22[[#This Row],[حسابهای دریافتنی]]+Table22[[#This Row],[چکهای در جریان وصول]]+Table22[[#This Row],[چکهای نزد صندوق]]</f>
        <v>15363000</v>
      </c>
      <c r="G52" s="9">
        <f>IFERROR(INDEX('مانده سوفاله'!E:E,MATCH(Table22[[#This Row],[كد تفصيلي]],'مانده سوفاله'!A:A,0)),0)</f>
        <v>-4</v>
      </c>
    </row>
    <row r="53" spans="1:7" ht="31.5" customHeight="1" x14ac:dyDescent="0.35">
      <c r="A53" s="16">
        <v>10007</v>
      </c>
      <c r="B53" s="35" t="s">
        <v>14</v>
      </c>
      <c r="C53" s="7">
        <f>IFERROR(INDEX('حسابهای دریافتنی'!H:H,MATCH(Table22[[#This Row],[كد تفصيلي]],'حسابهای دریافتنی'!A:A,0)),0)</f>
        <v>12770000</v>
      </c>
      <c r="D53" s="8">
        <f>IFERROR(INDEX('درجریان وصول'!F:F,MATCH(Table22[[#This Row],[كد تفصيلي]],'درجریان وصول'!A:A,0)),0)</f>
        <v>0</v>
      </c>
      <c r="E53" s="8">
        <f>IFERROR(INDEX('چکهای دریافتنی'!F:F,MATCH(Table22[[#This Row],[كد تفصيلي]],'چکهای دریافتنی'!A:A,0)),0)</f>
        <v>0</v>
      </c>
      <c r="F53" s="8">
        <f>Table22[[#This Row],[حسابهای دریافتنی]]+Table22[[#This Row],[چکهای در جریان وصول]]+Table22[[#This Row],[چکهای نزد صندوق]]</f>
        <v>12770000</v>
      </c>
      <c r="G53" s="9">
        <f>IFERROR(INDEX('مانده سوفاله'!E:E,MATCH(Table22[[#This Row],[كد تفصيلي]],'مانده سوفاله'!A:A,0)),0)</f>
        <v>-52.5</v>
      </c>
    </row>
    <row r="54" spans="1:7" ht="31.5" customHeight="1" x14ac:dyDescent="0.35">
      <c r="A54" s="17">
        <v>10156</v>
      </c>
      <c r="B54" s="34" t="s">
        <v>413</v>
      </c>
      <c r="C54" s="7">
        <f>IFERROR(INDEX('حسابهای دریافتنی'!H:H,MATCH(Table22[[#This Row],[كد تفصيلي]],'حسابهای دریافتنی'!A:A,0)),0)</f>
        <v>10661500</v>
      </c>
      <c r="D54" s="8">
        <f>IFERROR(INDEX('درجریان وصول'!F:F,MATCH(Table22[[#This Row],[كد تفصيلي]],'درجریان وصول'!A:A,0)),0)</f>
        <v>0</v>
      </c>
      <c r="E54" s="8">
        <f>IFERROR(INDEX('چکهای دریافتنی'!F:F,MATCH(Table22[[#This Row],[كد تفصيلي]],'چکهای دریافتنی'!A:A,0)),0)</f>
        <v>0</v>
      </c>
      <c r="F54" s="8">
        <f>Table22[[#This Row],[حسابهای دریافتنی]]+Table22[[#This Row],[چکهای در جریان وصول]]+Table22[[#This Row],[چکهای نزد صندوق]]</f>
        <v>10661500</v>
      </c>
      <c r="G54" s="9">
        <f>IFERROR(INDEX('مانده سوفاله'!E:E,MATCH(Table22[[#This Row],[كد تفصيلي]],'مانده سوفاله'!A:A,0)),0)</f>
        <v>-16</v>
      </c>
    </row>
    <row r="55" spans="1:7" ht="31.5" hidden="1" customHeight="1" x14ac:dyDescent="0.35">
      <c r="A55" s="17">
        <v>50032</v>
      </c>
      <c r="B55" s="34" t="s">
        <v>433</v>
      </c>
      <c r="C55" s="7">
        <f>IFERROR(INDEX('حسابهای دریافتنی'!H:H,MATCH(Table22[[#This Row],[كد تفصيلي]],'حسابهای دریافتنی'!A:A,0)),0)</f>
        <v>10360000</v>
      </c>
      <c r="D55" s="8">
        <f>IFERROR(INDEX('درجریان وصول'!F:F,MATCH(Table22[[#This Row],[كد تفصيلي]],'درجریان وصول'!A:A,0)),0)</f>
        <v>0</v>
      </c>
      <c r="E55" s="8">
        <f>IFERROR(INDEX('چکهای دریافتنی'!F:F,MATCH(Table22[[#This Row],[كد تفصيلي]],'چکهای دریافتنی'!A:A,0)),0)</f>
        <v>0</v>
      </c>
      <c r="F55" s="8">
        <f>Table22[[#This Row],[حسابهای دریافتنی]]+Table22[[#This Row],[چکهای در جریان وصول]]+Table22[[#This Row],[چکهای نزد صندوق]]</f>
        <v>10360000</v>
      </c>
      <c r="G55" s="9">
        <f>IFERROR(INDEX('مانده سوفاله'!E:E,MATCH(Table22[[#This Row],[كد تفصيلي]],'مانده سوفاله'!A:A,0)),0)</f>
        <v>0</v>
      </c>
    </row>
    <row r="56" spans="1:7" ht="31.5" hidden="1" customHeight="1" x14ac:dyDescent="0.35">
      <c r="A56" s="16">
        <v>30113</v>
      </c>
      <c r="B56" s="35" t="s">
        <v>197</v>
      </c>
      <c r="C56" s="8">
        <f>IFERROR(INDEX('حسابهای دریافتنی'!H:H,MATCH(Table22[[#This Row],[كد تفصيلي]],'حسابهای دریافتنی'!A:A,0)),0)</f>
        <v>9721000</v>
      </c>
      <c r="D56" s="8">
        <f>IFERROR(INDEX('درجریان وصول'!F:F,MATCH(Table22[[#This Row],[كد تفصيلي]],'درجریان وصول'!A:A,0)),0)</f>
        <v>0</v>
      </c>
      <c r="E56" s="8">
        <f>IFERROR(INDEX('چکهای دریافتنی'!F:F,MATCH(Table22[[#This Row],[كد تفصيلي]],'چکهای دریافتنی'!A:A,0)),0)</f>
        <v>0</v>
      </c>
      <c r="F56" s="8">
        <f>Table22[[#This Row],[حسابهای دریافتنی]]+Table22[[#This Row],[چکهای در جریان وصول]]+Table22[[#This Row],[چکهای نزد صندوق]]</f>
        <v>9721000</v>
      </c>
      <c r="G56" s="9">
        <f>IFERROR(INDEX('مانده سوفاله'!E:E,MATCH(Table22[[#This Row],[كد تفصيلي]],'مانده سوفاله'!A:A,0)),0)</f>
        <v>0</v>
      </c>
    </row>
    <row r="57" spans="1:7" ht="31.5" hidden="1" customHeight="1" x14ac:dyDescent="0.35">
      <c r="A57" s="17">
        <v>10126</v>
      </c>
      <c r="B57" s="34" t="s">
        <v>333</v>
      </c>
      <c r="C57" s="7">
        <f>IFERROR(INDEX('حسابهای دریافتنی'!H:H,MATCH(Table22[[#This Row],[كد تفصيلي]],'حسابهای دریافتنی'!A:A,0)),0)</f>
        <v>8329000</v>
      </c>
      <c r="D57" s="8">
        <f>IFERROR(INDEX('درجریان وصول'!F:F,MATCH(Table22[[#This Row],[كد تفصيلي]],'درجریان وصول'!A:A,0)),0)</f>
        <v>0</v>
      </c>
      <c r="E57" s="8">
        <f>IFERROR(INDEX('چکهای دریافتنی'!F:F,MATCH(Table22[[#This Row],[كد تفصيلي]],'چکهای دریافتنی'!A:A,0)),0)</f>
        <v>0</v>
      </c>
      <c r="F57" s="8">
        <f>Table22[[#This Row],[حسابهای دریافتنی]]+Table22[[#This Row],[چکهای در جریان وصول]]+Table22[[#This Row],[چکهای نزد صندوق]]</f>
        <v>8329000</v>
      </c>
      <c r="G57" s="9">
        <f>IFERROR(INDEX('مانده سوفاله'!E:E,MATCH(Table22[[#This Row],[كد تفصيلي]],'مانده سوفاله'!A:A,0)),0)</f>
        <v>0</v>
      </c>
    </row>
    <row r="58" spans="1:7" ht="31.5" customHeight="1" x14ac:dyDescent="0.35">
      <c r="A58" s="17">
        <v>30140</v>
      </c>
      <c r="B58" s="34" t="s">
        <v>252</v>
      </c>
      <c r="C58" s="8">
        <f>IFERROR(INDEX('حسابهای دریافتنی'!H:H,MATCH(Table22[[#This Row],[كد تفصيلي]],'حسابهای دریافتنی'!A:A,0)),0)</f>
        <v>8320800</v>
      </c>
      <c r="D58" s="8">
        <f>IFERROR(INDEX('درجریان وصول'!F:F,MATCH(Table22[[#This Row],[كد تفصيلي]],'درجریان وصول'!A:A,0)),0)</f>
        <v>0</v>
      </c>
      <c r="E58" s="8">
        <f>IFERROR(INDEX('چکهای دریافتنی'!F:F,MATCH(Table22[[#This Row],[كد تفصيلي]],'چکهای دریافتنی'!A:A,0)),0)</f>
        <v>0</v>
      </c>
      <c r="F58" s="8">
        <f>Table22[[#This Row],[حسابهای دریافتنی]]+Table22[[#This Row],[چکهای در جریان وصول]]+Table22[[#This Row],[چکهای نزد صندوق]]</f>
        <v>8320800</v>
      </c>
      <c r="G58" s="9">
        <f>IFERROR(INDEX('مانده سوفاله'!E:E,MATCH(Table22[[#This Row],[كد تفصيلي]],'مانده سوفاله'!A:A,0)),0)</f>
        <v>-30</v>
      </c>
    </row>
    <row r="59" spans="1:7" ht="31.5" hidden="1" customHeight="1" x14ac:dyDescent="0.35">
      <c r="A59" s="16">
        <v>10095</v>
      </c>
      <c r="B59" s="35" t="s">
        <v>259</v>
      </c>
      <c r="C59" s="7">
        <f>IFERROR(INDEX('حسابهای دریافتنی'!H:H,MATCH(Table22[[#This Row],[كد تفصيلي]],'حسابهای دریافتنی'!A:A,0)),0)</f>
        <v>8253500</v>
      </c>
      <c r="D59" s="8">
        <f>IFERROR(INDEX('درجریان وصول'!F:F,MATCH(Table22[[#This Row],[كد تفصيلي]],'درجریان وصول'!A:A,0)),0)</f>
        <v>0</v>
      </c>
      <c r="E59" s="8">
        <f>IFERROR(INDEX('چکهای دریافتنی'!F:F,MATCH(Table22[[#This Row],[كد تفصيلي]],'چکهای دریافتنی'!A:A,0)),0)</f>
        <v>0</v>
      </c>
      <c r="F59" s="8">
        <f>Table22[[#This Row],[حسابهای دریافتنی]]+Table22[[#This Row],[چکهای در جریان وصول]]+Table22[[#This Row],[چکهای نزد صندوق]]</f>
        <v>8253500</v>
      </c>
      <c r="G59" s="9">
        <f>IFERROR(INDEX('مانده سوفاله'!E:E,MATCH(Table22[[#This Row],[كد تفصيلي]],'مانده سوفاله'!A:A,0)),0)</f>
        <v>0</v>
      </c>
    </row>
    <row r="60" spans="1:7" ht="31.5" hidden="1" customHeight="1" x14ac:dyDescent="0.35">
      <c r="A60" s="16">
        <v>30201</v>
      </c>
      <c r="B60" s="35" t="s">
        <v>367</v>
      </c>
      <c r="C60" s="8">
        <f>IFERROR(INDEX('حسابهای دریافتنی'!H:H,MATCH(Table22[[#This Row],[كد تفصيلي]],'حسابهای دریافتنی'!A:A,0)),0)</f>
        <v>8207500</v>
      </c>
      <c r="D60" s="8">
        <f>IFERROR(INDEX('درجریان وصول'!F:F,MATCH(Table22[[#This Row],[كد تفصيلي]],'درجریان وصول'!A:A,0)),0)</f>
        <v>0</v>
      </c>
      <c r="E60" s="8">
        <f>IFERROR(INDEX('چکهای دریافتنی'!F:F,MATCH(Table22[[#This Row],[كد تفصيلي]],'چکهای دریافتنی'!A:A,0)),0)</f>
        <v>0</v>
      </c>
      <c r="F60" s="8">
        <f>Table22[[#This Row],[حسابهای دریافتنی]]+Table22[[#This Row],[چکهای در جریان وصول]]+Table22[[#This Row],[چکهای نزد صندوق]]</f>
        <v>8207500</v>
      </c>
      <c r="G60" s="9">
        <f>IFERROR(INDEX('مانده سوفاله'!E:E,MATCH(Table22[[#This Row],[كد تفصيلي]],'مانده سوفاله'!A:A,0)),0)</f>
        <v>0</v>
      </c>
    </row>
    <row r="61" spans="1:7" ht="31.5" hidden="1" customHeight="1" x14ac:dyDescent="0.35">
      <c r="A61" s="17">
        <v>30241</v>
      </c>
      <c r="B61" s="34" t="s">
        <v>492</v>
      </c>
      <c r="C61" s="7">
        <f>IFERROR(INDEX('حسابهای دریافتنی'!H:H,MATCH(Table22[[#This Row],[كد تفصيلي]],'حسابهای دریافتنی'!A:A,0)),0)</f>
        <v>7571576</v>
      </c>
      <c r="D61" s="8">
        <f>IFERROR(INDEX('درجریان وصول'!F:F,MATCH(Table22[[#This Row],[كد تفصيلي]],'درجریان وصول'!A:A,0)),0)</f>
        <v>0</v>
      </c>
      <c r="E61" s="8">
        <f>IFERROR(INDEX('چکهای دریافتنی'!F:F,MATCH(Table22[[#This Row],[كد تفصيلي]],'چکهای دریافتنی'!A:A,0)),0)</f>
        <v>0</v>
      </c>
      <c r="F61" s="8">
        <f>Table22[[#This Row],[حسابهای دریافتنی]]+Table22[[#This Row],[چکهای در جریان وصول]]+Table22[[#This Row],[چکهای نزد صندوق]]</f>
        <v>7571576</v>
      </c>
      <c r="G61" s="9">
        <f>IFERROR(INDEX('مانده سوفاله'!E:E,MATCH(Table22[[#This Row],[كد تفصيلي]],'مانده سوفاله'!A:A,0)),0)</f>
        <v>0</v>
      </c>
    </row>
    <row r="62" spans="1:7" ht="31.5" hidden="1" customHeight="1" x14ac:dyDescent="0.35">
      <c r="A62" s="16">
        <v>30145</v>
      </c>
      <c r="B62" s="35" t="s">
        <v>257</v>
      </c>
      <c r="C62" s="8">
        <f>IFERROR(INDEX('حسابهای دریافتنی'!H:H,MATCH(Table22[[#This Row],[كد تفصيلي]],'حسابهای دریافتنی'!A:A,0)),0)</f>
        <v>6442500</v>
      </c>
      <c r="D62" s="8">
        <f>IFERROR(INDEX('درجریان وصول'!F:F,MATCH(Table22[[#This Row],[كد تفصيلي]],'درجریان وصول'!A:A,0)),0)</f>
        <v>0</v>
      </c>
      <c r="E62" s="8">
        <f>IFERROR(INDEX('چکهای دریافتنی'!F:F,MATCH(Table22[[#This Row],[كد تفصيلي]],'چکهای دریافتنی'!A:A,0)),0)</f>
        <v>0</v>
      </c>
      <c r="F62" s="8">
        <f>Table22[[#This Row],[حسابهای دریافتنی]]+Table22[[#This Row],[چکهای در جریان وصول]]+Table22[[#This Row],[چکهای نزد صندوق]]</f>
        <v>6442500</v>
      </c>
      <c r="G62" s="9">
        <f>IFERROR(INDEX('مانده سوفاله'!E:E,MATCH(Table22[[#This Row],[كد تفصيلي]],'مانده سوفاله'!A:A,0)),0)</f>
        <v>0</v>
      </c>
    </row>
    <row r="63" spans="1:7" ht="31.5" customHeight="1" x14ac:dyDescent="0.35">
      <c r="A63" s="17">
        <v>10004</v>
      </c>
      <c r="B63" s="34" t="s">
        <v>11</v>
      </c>
      <c r="C63" s="7">
        <f>IFERROR(INDEX('حسابهای دریافتنی'!H:H,MATCH(Table22[[#This Row],[كد تفصيلي]],'حسابهای دریافتنی'!A:A,0)),0)</f>
        <v>6173000</v>
      </c>
      <c r="D63" s="8">
        <f>IFERROR(INDEX('درجریان وصول'!F:F,MATCH(Table22[[#This Row],[كد تفصيلي]],'درجریان وصول'!A:A,0)),0)</f>
        <v>0</v>
      </c>
      <c r="E63" s="8">
        <f>IFERROR(INDEX('چکهای دریافتنی'!F:F,MATCH(Table22[[#This Row],[كد تفصيلي]],'چکهای دریافتنی'!A:A,0)),0)</f>
        <v>0</v>
      </c>
      <c r="F63" s="8">
        <f>Table22[[#This Row],[حسابهای دریافتنی]]+Table22[[#This Row],[چکهای در جریان وصول]]+Table22[[#This Row],[چکهای نزد صندوق]]</f>
        <v>6173000</v>
      </c>
      <c r="G63" s="9">
        <f>IFERROR(INDEX('مانده سوفاله'!E:E,MATCH(Table22[[#This Row],[كد تفصيلي]],'مانده سوفاله'!A:A,0)),0)</f>
        <v>-26</v>
      </c>
    </row>
    <row r="64" spans="1:7" ht="31.5" hidden="1" customHeight="1" x14ac:dyDescent="0.35">
      <c r="A64" s="16">
        <v>30227</v>
      </c>
      <c r="B64" s="35" t="s">
        <v>410</v>
      </c>
      <c r="C64" s="8">
        <f>IFERROR(INDEX('حسابهای دریافتنی'!H:H,MATCH(Table22[[#This Row],[كد تفصيلي]],'حسابهای دریافتنی'!A:A,0)),0)</f>
        <v>6150000</v>
      </c>
      <c r="D64" s="8">
        <f>IFERROR(INDEX('درجریان وصول'!F:F,MATCH(Table22[[#This Row],[كد تفصيلي]],'درجریان وصول'!A:A,0)),0)</f>
        <v>0</v>
      </c>
      <c r="E64" s="8">
        <f>IFERROR(INDEX('چکهای دریافتنی'!F:F,MATCH(Table22[[#This Row],[كد تفصيلي]],'چکهای دریافتنی'!A:A,0)),0)</f>
        <v>0</v>
      </c>
      <c r="F64" s="8">
        <f>Table22[[#This Row],[حسابهای دریافتنی]]+Table22[[#This Row],[چکهای در جریان وصول]]+Table22[[#This Row],[چکهای نزد صندوق]]</f>
        <v>6150000</v>
      </c>
      <c r="G64" s="9">
        <f>IFERROR(INDEX('مانده سوفاله'!E:E,MATCH(Table22[[#This Row],[كد تفصيلي]],'مانده سوفاله'!A:A,0)),0)</f>
        <v>0</v>
      </c>
    </row>
    <row r="65" spans="1:7" ht="31.5" customHeight="1" x14ac:dyDescent="0.35">
      <c r="A65" s="16">
        <v>30011</v>
      </c>
      <c r="B65" s="35" t="s">
        <v>59</v>
      </c>
      <c r="C65" s="7">
        <f>IFERROR(INDEX('حسابهای دریافتنی'!H:H,MATCH(Table22[[#This Row],[كد تفصيلي]],'حسابهای دریافتنی'!A:A,0)),0)</f>
        <v>5595200</v>
      </c>
      <c r="D65" s="8">
        <f>IFERROR(INDEX('درجریان وصول'!F:F,MATCH(Table22[[#This Row],[كد تفصيلي]],'درجریان وصول'!A:A,0)),0)</f>
        <v>0</v>
      </c>
      <c r="E65" s="8">
        <f>IFERROR(INDEX('چکهای دریافتنی'!F:F,MATCH(Table22[[#This Row],[كد تفصيلي]],'چکهای دریافتنی'!A:A,0)),0)</f>
        <v>0</v>
      </c>
      <c r="F65" s="8">
        <f>Table22[[#This Row],[حسابهای دریافتنی]]+Table22[[#This Row],[چکهای در جریان وصول]]+Table22[[#This Row],[چکهای نزد صندوق]]</f>
        <v>5595200</v>
      </c>
      <c r="G65" s="9">
        <f>IFERROR(INDEX('مانده سوفاله'!E:E,MATCH(Table22[[#This Row],[كد تفصيلي]],'مانده سوفاله'!A:A,0)),0)</f>
        <v>-5</v>
      </c>
    </row>
    <row r="66" spans="1:7" ht="31.5" hidden="1" customHeight="1" x14ac:dyDescent="0.35">
      <c r="A66" s="17">
        <v>10080</v>
      </c>
      <c r="B66" s="34" t="s">
        <v>209</v>
      </c>
      <c r="C66" s="7">
        <f>IFERROR(INDEX('حسابهای دریافتنی'!H:H,MATCH(Table22[[#This Row],[كد تفصيلي]],'حسابهای دریافتنی'!A:A,0)),0)</f>
        <v>5395000</v>
      </c>
      <c r="D66" s="8">
        <f>IFERROR(INDEX('درجریان وصول'!F:F,MATCH(Table22[[#This Row],[كد تفصيلي]],'درجریان وصول'!A:A,0)),0)</f>
        <v>0</v>
      </c>
      <c r="E66" s="8">
        <f>IFERROR(INDEX('چکهای دریافتنی'!F:F,MATCH(Table22[[#This Row],[كد تفصيلي]],'چکهای دریافتنی'!A:A,0)),0)</f>
        <v>0</v>
      </c>
      <c r="F66" s="8">
        <f>Table22[[#This Row],[حسابهای دریافتنی]]+Table22[[#This Row],[چکهای در جریان وصول]]+Table22[[#This Row],[چکهای نزد صندوق]]</f>
        <v>5395000</v>
      </c>
      <c r="G66" s="9">
        <f>IFERROR(INDEX('مانده سوفاله'!E:E,MATCH(Table22[[#This Row],[كد تفصيلي]],'مانده سوفاله'!A:A,0)),0)</f>
        <v>0</v>
      </c>
    </row>
    <row r="67" spans="1:7" ht="31.5" hidden="1" customHeight="1" x14ac:dyDescent="0.35">
      <c r="A67" s="16">
        <v>10157</v>
      </c>
      <c r="B67" s="35" t="s">
        <v>415</v>
      </c>
      <c r="C67" s="7">
        <f>IFERROR(INDEX('حسابهای دریافتنی'!H:H,MATCH(Table22[[#This Row],[كد تفصيلي]],'حسابهای دریافتنی'!A:A,0)),0)</f>
        <v>5000000</v>
      </c>
      <c r="D67" s="8">
        <f>IFERROR(INDEX('درجریان وصول'!F:F,MATCH(Table22[[#This Row],[كد تفصيلي]],'درجریان وصول'!A:A,0)),0)</f>
        <v>0</v>
      </c>
      <c r="E67" s="8">
        <f>IFERROR(INDEX('چکهای دریافتنی'!F:F,MATCH(Table22[[#This Row],[كد تفصيلي]],'چکهای دریافتنی'!A:A,0)),0)</f>
        <v>0</v>
      </c>
      <c r="F67" s="8">
        <f>Table22[[#This Row],[حسابهای دریافتنی]]+Table22[[#This Row],[چکهای در جریان وصول]]+Table22[[#This Row],[چکهای نزد صندوق]]</f>
        <v>5000000</v>
      </c>
      <c r="G67" s="9">
        <f>IFERROR(INDEX('مانده سوفاله'!E:E,MATCH(Table22[[#This Row],[كد تفصيلي]],'مانده سوفاله'!A:A,0)),0)</f>
        <v>0</v>
      </c>
    </row>
    <row r="68" spans="1:7" ht="31.5" hidden="1" customHeight="1" x14ac:dyDescent="0.35">
      <c r="A68" s="17">
        <v>30196</v>
      </c>
      <c r="B68" s="34" t="s">
        <v>360</v>
      </c>
      <c r="C68" s="8">
        <f>IFERROR(INDEX('حسابهای دریافتنی'!H:H,MATCH(Table22[[#This Row],[كد تفصيلي]],'حسابهای دریافتنی'!A:A,0)),0)</f>
        <v>4907500</v>
      </c>
      <c r="D68" s="8">
        <f>IFERROR(INDEX('درجریان وصول'!F:F,MATCH(Table22[[#This Row],[كد تفصيلي]],'درجریان وصول'!A:A,0)),0)</f>
        <v>0</v>
      </c>
      <c r="E68" s="8">
        <f>IFERROR(INDEX('چکهای دریافتنی'!F:F,MATCH(Table22[[#This Row],[كد تفصيلي]],'چکهای دریافتنی'!A:A,0)),0)</f>
        <v>0</v>
      </c>
      <c r="F68" s="8">
        <f>Table22[[#This Row],[حسابهای دریافتنی]]+Table22[[#This Row],[چکهای در جریان وصول]]+Table22[[#This Row],[چکهای نزد صندوق]]</f>
        <v>4907500</v>
      </c>
      <c r="G68" s="9">
        <f>IFERROR(INDEX('مانده سوفاله'!E:E,MATCH(Table22[[#This Row],[كد تفصيلي]],'مانده سوفاله'!A:A,0)),0)</f>
        <v>77</v>
      </c>
    </row>
    <row r="69" spans="1:7" ht="31.5" customHeight="1" x14ac:dyDescent="0.35">
      <c r="A69" s="16">
        <v>30123</v>
      </c>
      <c r="B69" s="35" t="s">
        <v>203</v>
      </c>
      <c r="C69" s="8">
        <f>IFERROR(INDEX('حسابهای دریافتنی'!H:H,MATCH(Table22[[#This Row],[كد تفصيلي]],'حسابهای دریافتنی'!A:A,0)),0)</f>
        <v>4138250</v>
      </c>
      <c r="D69" s="8">
        <f>IFERROR(INDEX('درجریان وصول'!F:F,MATCH(Table22[[#This Row],[كد تفصيلي]],'درجریان وصول'!A:A,0)),0)</f>
        <v>0</v>
      </c>
      <c r="E69" s="8">
        <f>IFERROR(INDEX('چکهای دریافتنی'!F:F,MATCH(Table22[[#This Row],[كد تفصيلي]],'چکهای دریافتنی'!A:A,0)),0)</f>
        <v>0</v>
      </c>
      <c r="F69" s="8">
        <f>Table22[[#This Row],[حسابهای دریافتنی]]+Table22[[#This Row],[چکهای در جریان وصول]]+Table22[[#This Row],[چکهای نزد صندوق]]</f>
        <v>4138250</v>
      </c>
      <c r="G69" s="9">
        <f>IFERROR(INDEX('مانده سوفاله'!E:E,MATCH(Table22[[#This Row],[كد تفصيلي]],'مانده سوفاله'!A:A,0)),0)</f>
        <v>-20</v>
      </c>
    </row>
    <row r="70" spans="1:7" ht="31.5" customHeight="1" x14ac:dyDescent="0.35">
      <c r="A70" s="17">
        <v>10020</v>
      </c>
      <c r="B70" s="34" t="s">
        <v>26</v>
      </c>
      <c r="C70" s="7">
        <f>IFERROR(INDEX('حسابهای دریافتنی'!H:H,MATCH(Table22[[#This Row],[كد تفصيلي]],'حسابهای دریافتنی'!A:A,0)),0)</f>
        <v>3743981</v>
      </c>
      <c r="D70" s="8">
        <f>IFERROR(INDEX('درجریان وصول'!F:F,MATCH(Table22[[#This Row],[كد تفصيلي]],'درجریان وصول'!A:A,0)),0)</f>
        <v>0</v>
      </c>
      <c r="E70" s="8">
        <f>IFERROR(INDEX('چکهای دریافتنی'!F:F,MATCH(Table22[[#This Row],[كد تفصيلي]],'چکهای دریافتنی'!A:A,0)),0)</f>
        <v>0</v>
      </c>
      <c r="F70" s="8">
        <f>Table22[[#This Row],[حسابهای دریافتنی]]+Table22[[#This Row],[چکهای در جریان وصول]]+Table22[[#This Row],[چکهای نزد صندوق]]</f>
        <v>3743981</v>
      </c>
      <c r="G70" s="9">
        <f>IFERROR(INDEX('مانده سوفاله'!E:E,MATCH(Table22[[#This Row],[كد تفصيلي]],'مانده سوفاله'!A:A,0)),0)</f>
        <v>-301</v>
      </c>
    </row>
    <row r="71" spans="1:7" ht="31.5" hidden="1" customHeight="1" x14ac:dyDescent="0.35">
      <c r="A71" s="17">
        <v>10142</v>
      </c>
      <c r="B71" s="34" t="s">
        <v>376</v>
      </c>
      <c r="C71" s="7">
        <f>IFERROR(INDEX('حسابهای دریافتنی'!H:H,MATCH(Table22[[#This Row],[كد تفصيلي]],'حسابهای دریافتنی'!A:A,0)),0)</f>
        <v>3502000</v>
      </c>
      <c r="D71" s="8">
        <f>IFERROR(INDEX('درجریان وصول'!F:F,MATCH(Table22[[#This Row],[كد تفصيلي]],'درجریان وصول'!A:A,0)),0)</f>
        <v>0</v>
      </c>
      <c r="E71" s="8">
        <f>IFERROR(INDEX('چکهای دریافتنی'!F:F,MATCH(Table22[[#This Row],[كد تفصيلي]],'چکهای دریافتنی'!A:A,0)),0)</f>
        <v>0</v>
      </c>
      <c r="F71" s="8">
        <f>Table22[[#This Row],[حسابهای دریافتنی]]+Table22[[#This Row],[چکهای در جریان وصول]]+Table22[[#This Row],[چکهای نزد صندوق]]</f>
        <v>3502000</v>
      </c>
      <c r="G71" s="9">
        <f>IFERROR(INDEX('مانده سوفاله'!E:E,MATCH(Table22[[#This Row],[كد تفصيلي]],'مانده سوفاله'!A:A,0)),0)</f>
        <v>0</v>
      </c>
    </row>
    <row r="72" spans="1:7" ht="31.5" hidden="1" customHeight="1" x14ac:dyDescent="0.35">
      <c r="A72" s="16">
        <v>30169</v>
      </c>
      <c r="B72" s="35" t="s">
        <v>305</v>
      </c>
      <c r="C72" s="8">
        <f>IFERROR(INDEX('حسابهای دریافتنی'!H:H,MATCH(Table22[[#This Row],[كد تفصيلي]],'حسابهای دریافتنی'!A:A,0)),0)</f>
        <v>3449084</v>
      </c>
      <c r="D72" s="8">
        <f>IFERROR(INDEX('درجریان وصول'!F:F,MATCH(Table22[[#This Row],[كد تفصيلي]],'درجریان وصول'!A:A,0)),0)</f>
        <v>0</v>
      </c>
      <c r="E72" s="8">
        <f>IFERROR(INDEX('چکهای دریافتنی'!F:F,MATCH(Table22[[#This Row],[كد تفصيلي]],'چکهای دریافتنی'!A:A,0)),0)</f>
        <v>0</v>
      </c>
      <c r="F72" s="8">
        <f>Table22[[#This Row],[حسابهای دریافتنی]]+Table22[[#This Row],[چکهای در جریان وصول]]+Table22[[#This Row],[چکهای نزد صندوق]]</f>
        <v>3449084</v>
      </c>
      <c r="G72" s="9">
        <f>IFERROR(INDEX('مانده سوفاله'!E:E,MATCH(Table22[[#This Row],[كد تفصيلي]],'مانده سوفاله'!A:A,0)),0)</f>
        <v>0</v>
      </c>
    </row>
    <row r="73" spans="1:7" ht="31.5" customHeight="1" x14ac:dyDescent="0.35">
      <c r="A73" s="17">
        <v>10030</v>
      </c>
      <c r="B73" s="34" t="s">
        <v>35</v>
      </c>
      <c r="C73" s="7">
        <f>IFERROR(INDEX('حسابهای دریافتنی'!H:H,MATCH(Table22[[#This Row],[كد تفصيلي]],'حسابهای دریافتنی'!A:A,0)),0)</f>
        <v>3272000</v>
      </c>
      <c r="D73" s="8">
        <f>IFERROR(INDEX('درجریان وصول'!F:F,MATCH(Table22[[#This Row],[كد تفصيلي]],'درجریان وصول'!A:A,0)),0)</f>
        <v>0</v>
      </c>
      <c r="E73" s="8">
        <f>IFERROR(INDEX('چکهای دریافتنی'!F:F,MATCH(Table22[[#This Row],[كد تفصيلي]],'چکهای دریافتنی'!A:A,0)),0)</f>
        <v>0</v>
      </c>
      <c r="F73" s="8">
        <f>Table22[[#This Row],[حسابهای دریافتنی]]+Table22[[#This Row],[چکهای در جریان وصول]]+Table22[[#This Row],[چکهای نزد صندوق]]</f>
        <v>3272000</v>
      </c>
      <c r="G73" s="9">
        <f>IFERROR(INDEX('مانده سوفاله'!E:E,MATCH(Table22[[#This Row],[كد تفصيلي]],'مانده سوفاله'!A:A,0)),0)</f>
        <v>-222</v>
      </c>
    </row>
    <row r="74" spans="1:7" ht="31.5" hidden="1" customHeight="1" x14ac:dyDescent="0.35">
      <c r="A74" s="16">
        <v>10133</v>
      </c>
      <c r="B74" s="35" t="s">
        <v>353</v>
      </c>
      <c r="C74" s="19">
        <f>IFERROR(INDEX('حسابهای دریافتنی'!H:H,MATCH(Table22[[#This Row],[كد تفصيلي]],'حسابهای دریافتنی'!A:A,0)),0)</f>
        <v>3090500</v>
      </c>
      <c r="D74" s="19">
        <f>IFERROR(INDEX('درجریان وصول'!F:F,MATCH(Table22[[#This Row],[كد تفصيلي]],'درجریان وصول'!A:A,0)),0)</f>
        <v>0</v>
      </c>
      <c r="E74" s="19">
        <f>IFERROR(INDEX('چکهای دریافتنی'!F:F,MATCH(Table22[[#This Row],[كد تفصيلي]],'چکهای دریافتنی'!A:A,0)),0)</f>
        <v>0</v>
      </c>
      <c r="F74" s="19">
        <f>Table22[[#This Row],[حسابهای دریافتنی]]+Table22[[#This Row],[چکهای در جریان وصول]]+Table22[[#This Row],[چکهای نزد صندوق]]</f>
        <v>3090500</v>
      </c>
      <c r="G74" s="9">
        <f>IFERROR(INDEX('مانده سوفاله'!E:E,MATCH(Table22[[#This Row],[كد تفصيلي]],'مانده سوفاله'!A:A,0)),0)</f>
        <v>0</v>
      </c>
    </row>
    <row r="75" spans="1:7" ht="31.5" hidden="1" customHeight="1" x14ac:dyDescent="0.35">
      <c r="A75" s="17">
        <v>30178</v>
      </c>
      <c r="B75" s="34" t="s">
        <v>320</v>
      </c>
      <c r="C75" s="8">
        <f>IFERROR(INDEX('حسابهای دریافتنی'!H:H,MATCH(Table22[[#This Row],[كد تفصيلي]],'حسابهای دریافتنی'!A:A,0)),0)</f>
        <v>3040000</v>
      </c>
      <c r="D75" s="8">
        <f>IFERROR(INDEX('درجریان وصول'!F:F,MATCH(Table22[[#This Row],[كد تفصيلي]],'درجریان وصول'!A:A,0)),0)</f>
        <v>0</v>
      </c>
      <c r="E75" s="8">
        <f>IFERROR(INDEX('چکهای دریافتنی'!F:F,MATCH(Table22[[#This Row],[كد تفصيلي]],'چکهای دریافتنی'!A:A,0)),0)</f>
        <v>0</v>
      </c>
      <c r="F75" s="8">
        <f>Table22[[#This Row],[حسابهای دریافتنی]]+Table22[[#This Row],[چکهای در جریان وصول]]+Table22[[#This Row],[چکهای نزد صندوق]]</f>
        <v>3040000</v>
      </c>
      <c r="G75" s="9">
        <f>IFERROR(INDEX('مانده سوفاله'!E:E,MATCH(Table22[[#This Row],[كد تفصيلي]],'مانده سوفاله'!A:A,0)),0)</f>
        <v>0</v>
      </c>
    </row>
    <row r="76" spans="1:7" ht="31.5" hidden="1" customHeight="1" x14ac:dyDescent="0.35">
      <c r="A76" s="17">
        <v>10106</v>
      </c>
      <c r="B76" s="34" t="s">
        <v>287</v>
      </c>
      <c r="C76" s="7">
        <f>IFERROR(INDEX('حسابهای دریافتنی'!H:H,MATCH(Table22[[#This Row],[كد تفصيلي]],'حسابهای دریافتنی'!A:A,0)),0)</f>
        <v>2866000</v>
      </c>
      <c r="D76" s="8">
        <f>IFERROR(INDEX('درجریان وصول'!F:F,MATCH(Table22[[#This Row],[كد تفصيلي]],'درجریان وصول'!A:A,0)),0)</f>
        <v>0</v>
      </c>
      <c r="E76" s="8">
        <f>IFERROR(INDEX('چکهای دریافتنی'!F:F,MATCH(Table22[[#This Row],[كد تفصيلي]],'چکهای دریافتنی'!A:A,0)),0)</f>
        <v>0</v>
      </c>
      <c r="F76" s="8">
        <f>Table22[[#This Row],[حسابهای دریافتنی]]+Table22[[#This Row],[چکهای در جریان وصول]]+Table22[[#This Row],[چکهای نزد صندوق]]</f>
        <v>2866000</v>
      </c>
      <c r="G76" s="9">
        <f>IFERROR(INDEX('مانده سوفاله'!E:E,MATCH(Table22[[#This Row],[كد تفصيلي]],'مانده سوفاله'!A:A,0)),0)</f>
        <v>0</v>
      </c>
    </row>
    <row r="77" spans="1:7" ht="31.5" hidden="1" customHeight="1" x14ac:dyDescent="0.35">
      <c r="A77" s="17">
        <v>30020</v>
      </c>
      <c r="B77" s="34" t="s">
        <v>67</v>
      </c>
      <c r="C77" s="7">
        <f>IFERROR(INDEX('حسابهای دریافتنی'!H:H,MATCH(Table22[[#This Row],[كد تفصيلي]],'حسابهای دریافتنی'!A:A,0)),0)</f>
        <v>2453500</v>
      </c>
      <c r="D77" s="8">
        <f>IFERROR(INDEX('درجریان وصول'!F:F,MATCH(Table22[[#This Row],[كد تفصيلي]],'درجریان وصول'!A:A,0)),0)</f>
        <v>0</v>
      </c>
      <c r="E77" s="8">
        <f>IFERROR(INDEX('چکهای دریافتنی'!F:F,MATCH(Table22[[#This Row],[كد تفصيلي]],'چکهای دریافتنی'!A:A,0)),0)</f>
        <v>0</v>
      </c>
      <c r="F77" s="8">
        <f>Table22[[#This Row],[حسابهای دریافتنی]]+Table22[[#This Row],[چکهای در جریان وصول]]+Table22[[#This Row],[چکهای نزد صندوق]]</f>
        <v>2453500</v>
      </c>
      <c r="G77" s="9">
        <f>IFERROR(INDEX('مانده سوفاله'!E:E,MATCH(Table22[[#This Row],[كد تفصيلي]],'مانده سوفاله'!A:A,0)),0)</f>
        <v>0</v>
      </c>
    </row>
    <row r="78" spans="1:7" ht="31.5" hidden="1" customHeight="1" x14ac:dyDescent="0.35">
      <c r="A78" s="17">
        <v>30188</v>
      </c>
      <c r="B78" s="34" t="s">
        <v>336</v>
      </c>
      <c r="C78" s="8">
        <f>IFERROR(INDEX('حسابهای دریافتنی'!H:H,MATCH(Table22[[#This Row],[كد تفصيلي]],'حسابهای دریافتنی'!A:A,0)),0)</f>
        <v>2395000</v>
      </c>
      <c r="D78" s="8">
        <f>IFERROR(INDEX('درجریان وصول'!F:F,MATCH(Table22[[#This Row],[كد تفصيلي]],'درجریان وصول'!A:A,0)),0)</f>
        <v>0</v>
      </c>
      <c r="E78" s="8">
        <f>IFERROR(INDEX('چکهای دریافتنی'!F:F,MATCH(Table22[[#This Row],[كد تفصيلي]],'چکهای دریافتنی'!A:A,0)),0)</f>
        <v>0</v>
      </c>
      <c r="F78" s="8">
        <f>Table22[[#This Row],[حسابهای دریافتنی]]+Table22[[#This Row],[چکهای در جریان وصول]]+Table22[[#This Row],[چکهای نزد صندوق]]</f>
        <v>2395000</v>
      </c>
      <c r="G78" s="9">
        <f>IFERROR(INDEX('مانده سوفاله'!E:E,MATCH(Table22[[#This Row],[كد تفصيلي]],'مانده سوفاله'!A:A,0)),0)</f>
        <v>0</v>
      </c>
    </row>
    <row r="79" spans="1:7" customFormat="1" ht="31.5" hidden="1" customHeight="1" x14ac:dyDescent="0.35">
      <c r="A79" s="16">
        <v>30240</v>
      </c>
      <c r="B79" s="35" t="s">
        <v>432</v>
      </c>
      <c r="C79" s="7">
        <f>IFERROR(INDEX('حسابهای دریافتنی'!H:H,MATCH(Table22[[#This Row],[كد تفصيلي]],'حسابهای دریافتنی'!A:A,0)),0)</f>
        <v>2048110</v>
      </c>
      <c r="D79" s="8">
        <f>IFERROR(INDEX('درجریان وصول'!F:F,MATCH(Table22[[#This Row],[كد تفصيلي]],'درجریان وصول'!A:A,0)),0)</f>
        <v>0</v>
      </c>
      <c r="E79" s="8">
        <f>IFERROR(INDEX('چکهای دریافتنی'!F:F,MATCH(Table22[[#This Row],[كد تفصيلي]],'چکهای دریافتنی'!A:A,0)),0)</f>
        <v>0</v>
      </c>
      <c r="F79" s="8">
        <f>Table22[[#This Row],[حسابهای دریافتنی]]+Table22[[#This Row],[چکهای در جریان وصول]]+Table22[[#This Row],[چکهای نزد صندوق]]</f>
        <v>2048110</v>
      </c>
      <c r="G79" s="9">
        <f>IFERROR(INDEX('مانده سوفاله'!E:E,MATCH(Table22[[#This Row],[كد تفصيلي]],'مانده سوفاله'!A:A,0)),0)</f>
        <v>0</v>
      </c>
    </row>
    <row r="80" spans="1:7" customFormat="1" ht="31.5" hidden="1" customHeight="1" x14ac:dyDescent="0.35">
      <c r="A80" s="17">
        <v>30030</v>
      </c>
      <c r="B80" s="34" t="s">
        <v>76</v>
      </c>
      <c r="C80" s="19">
        <f>IFERROR(INDEX('حسابهای دریافتنی'!H:H,MATCH(Table22[[#This Row],[كد تفصيلي]],'حسابهای دریافتنی'!A:A,0)),0)</f>
        <v>1600500</v>
      </c>
      <c r="D80" s="19">
        <f>IFERROR(INDEX('درجریان وصول'!F:F,MATCH(Table22[[#This Row],[كد تفصيلي]],'درجریان وصول'!A:A,0)),0)</f>
        <v>0</v>
      </c>
      <c r="E80" s="19">
        <f>IFERROR(INDEX('چکهای دریافتنی'!F:F,MATCH(Table22[[#This Row],[كد تفصيلي]],'چکهای دریافتنی'!A:A,0)),0)</f>
        <v>0</v>
      </c>
      <c r="F80" s="19">
        <f>Table22[[#This Row],[حسابهای دریافتنی]]+Table22[[#This Row],[چکهای در جریان وصول]]+Table22[[#This Row],[چکهای نزد صندوق]]</f>
        <v>1600500</v>
      </c>
      <c r="G80" s="9">
        <f>IFERROR(INDEX('مانده سوفاله'!E:E,MATCH(Table22[[#This Row],[كد تفصيلي]],'مانده سوفاله'!A:A,0)),0)</f>
        <v>0</v>
      </c>
    </row>
    <row r="81" spans="1:7" customFormat="1" ht="31.5" hidden="1" customHeight="1" x14ac:dyDescent="0.35">
      <c r="A81" s="16">
        <v>10097</v>
      </c>
      <c r="B81" s="35" t="s">
        <v>261</v>
      </c>
      <c r="C81" s="7">
        <f>IFERROR(INDEX('حسابهای دریافتنی'!H:H,MATCH(Table22[[#This Row],[كد تفصيلي]],'حسابهای دریافتنی'!A:A,0)),0)</f>
        <v>1514500</v>
      </c>
      <c r="D81" s="8">
        <f>IFERROR(INDEX('درجریان وصول'!F:F,MATCH(Table22[[#This Row],[كد تفصيلي]],'درجریان وصول'!A:A,0)),0)</f>
        <v>0</v>
      </c>
      <c r="E81" s="8">
        <f>IFERROR(INDEX('چکهای دریافتنی'!F:F,MATCH(Table22[[#This Row],[كد تفصيلي]],'چکهای دریافتنی'!A:A,0)),0)</f>
        <v>0</v>
      </c>
      <c r="F81" s="8">
        <f>Table22[[#This Row],[حسابهای دریافتنی]]+Table22[[#This Row],[چکهای در جریان وصول]]+Table22[[#This Row],[چکهای نزد صندوق]]</f>
        <v>1514500</v>
      </c>
      <c r="G81" s="9">
        <f>IFERROR(INDEX('مانده سوفاله'!E:E,MATCH(Table22[[#This Row],[كد تفصيلي]],'مانده سوفاله'!A:A,0)),0)</f>
        <v>0</v>
      </c>
    </row>
    <row r="82" spans="1:7" ht="31.5" hidden="1" customHeight="1" x14ac:dyDescent="0.35">
      <c r="A82" s="16">
        <v>10091</v>
      </c>
      <c r="B82" s="35" t="s">
        <v>251</v>
      </c>
      <c r="C82" s="7">
        <f>IFERROR(INDEX('حسابهای دریافتنی'!H:H,MATCH(Table22[[#This Row],[كد تفصيلي]],'حسابهای دریافتنی'!A:A,0)),0)</f>
        <v>1498000</v>
      </c>
      <c r="D82" s="8">
        <f>IFERROR(INDEX('درجریان وصول'!F:F,MATCH(Table22[[#This Row],[كد تفصيلي]],'درجریان وصول'!A:A,0)),0)</f>
        <v>0</v>
      </c>
      <c r="E82" s="8">
        <f>IFERROR(INDEX('چکهای دریافتنی'!F:F,MATCH(Table22[[#This Row],[كد تفصيلي]],'چکهای دریافتنی'!A:A,0)),0)</f>
        <v>0</v>
      </c>
      <c r="F82" s="8">
        <f>Table22[[#This Row],[حسابهای دریافتنی]]+Table22[[#This Row],[چکهای در جریان وصول]]+Table22[[#This Row],[چکهای نزد صندوق]]</f>
        <v>1498000</v>
      </c>
      <c r="G82" s="9">
        <f>IFERROR(INDEX('مانده سوفاله'!E:E,MATCH(Table22[[#This Row],[كد تفصيلي]],'مانده سوفاله'!A:A,0)),0)</f>
        <v>0</v>
      </c>
    </row>
    <row r="83" spans="1:7" ht="31.5" hidden="1" customHeight="1" x14ac:dyDescent="0.35">
      <c r="A83" s="17">
        <v>30084</v>
      </c>
      <c r="B83" s="34" t="s">
        <v>126</v>
      </c>
      <c r="C83" s="8">
        <f>IFERROR(INDEX('حسابهای دریافتنی'!H:H,MATCH(Table22[[#This Row],[كد تفصيلي]],'حسابهای دریافتنی'!A:A,0)),0)</f>
        <v>1220000</v>
      </c>
      <c r="D83" s="8">
        <f>IFERROR(INDEX('درجریان وصول'!F:F,MATCH(Table22[[#This Row],[كد تفصيلي]],'درجریان وصول'!A:A,0)),0)</f>
        <v>0</v>
      </c>
      <c r="E83" s="8">
        <f>IFERROR(INDEX('چکهای دریافتنی'!F:F,MATCH(Table22[[#This Row],[كد تفصيلي]],'چکهای دریافتنی'!A:A,0)),0)</f>
        <v>0</v>
      </c>
      <c r="F83" s="8">
        <f>Table22[[#This Row],[حسابهای دریافتنی]]+Table22[[#This Row],[چکهای در جریان وصول]]+Table22[[#This Row],[چکهای نزد صندوق]]</f>
        <v>1220000</v>
      </c>
      <c r="G83" s="9">
        <f>IFERROR(INDEX('مانده سوفاله'!E:E,MATCH(Table22[[#This Row],[كد تفصيلي]],'مانده سوفاله'!A:A,0)),0)</f>
        <v>0</v>
      </c>
    </row>
    <row r="84" spans="1:7" ht="31.5" hidden="1" customHeight="1" x14ac:dyDescent="0.35">
      <c r="A84" s="16">
        <v>79045</v>
      </c>
      <c r="B84" s="35" t="s">
        <v>130</v>
      </c>
      <c r="C84" s="8">
        <f>IFERROR(INDEX('حسابهای دریافتنی'!H:H,MATCH(Table22[[#This Row],[كد تفصيلي]],'حسابهای دریافتنی'!A:A,0)),0)</f>
        <v>1200000</v>
      </c>
      <c r="D84" s="8">
        <f>IFERROR(INDEX('درجریان وصول'!F:F,MATCH(Table22[[#This Row],[كد تفصيلي]],'درجریان وصول'!A:A,0)),0)</f>
        <v>0</v>
      </c>
      <c r="E84" s="8">
        <f>IFERROR(INDEX('چکهای دریافتنی'!F:F,MATCH(Table22[[#This Row],[كد تفصيلي]],'چکهای دریافتنی'!A:A,0)),0)</f>
        <v>0</v>
      </c>
      <c r="F84" s="8">
        <f>Table22[[#This Row],[حسابهای دریافتنی]]+Table22[[#This Row],[چکهای در جریان وصول]]+Table22[[#This Row],[چکهای نزد صندوق]]</f>
        <v>1200000</v>
      </c>
      <c r="G84" s="9">
        <f>IFERROR(INDEX('مانده سوفاله'!E:E,MATCH(Table22[[#This Row],[كد تفصيلي]],'مانده سوفاله'!A:A,0)),0)</f>
        <v>0</v>
      </c>
    </row>
    <row r="85" spans="1:7" ht="31.5" hidden="1" customHeight="1" x14ac:dyDescent="0.35">
      <c r="A85" s="16">
        <v>30199</v>
      </c>
      <c r="B85" s="35" t="s">
        <v>382</v>
      </c>
      <c r="C85" s="8">
        <f>IFERROR(INDEX('حسابهای دریافتنی'!H:H,MATCH(Table22[[#This Row],[كد تفصيلي]],'حسابهای دریافتنی'!A:A,0)),0)</f>
        <v>1000000</v>
      </c>
      <c r="D85" s="8">
        <f>IFERROR(INDEX('درجریان وصول'!F:F,MATCH(Table22[[#This Row],[كد تفصيلي]],'درجریان وصول'!A:A,0)),0)</f>
        <v>0</v>
      </c>
      <c r="E85" s="8">
        <f>IFERROR(INDEX('چکهای دریافتنی'!F:F,MATCH(Table22[[#This Row],[كد تفصيلي]],'چکهای دریافتنی'!A:A,0)),0)</f>
        <v>0</v>
      </c>
      <c r="F85" s="8">
        <f>Table22[[#This Row],[حسابهای دریافتنی]]+Table22[[#This Row],[چکهای در جریان وصول]]+Table22[[#This Row],[چکهای نزد صندوق]]</f>
        <v>1000000</v>
      </c>
      <c r="G85" s="9">
        <f>IFERROR(INDEX('مانده سوفاله'!E:E,MATCH(Table22[[#This Row],[كد تفصيلي]],'مانده سوفاله'!A:A,0)),0)</f>
        <v>0</v>
      </c>
    </row>
    <row r="86" spans="1:7" ht="31.5" hidden="1" customHeight="1" x14ac:dyDescent="0.35">
      <c r="A86" s="17">
        <v>30055</v>
      </c>
      <c r="B86" s="34" t="s">
        <v>98</v>
      </c>
      <c r="C86" s="8">
        <f>IFERROR(INDEX('حسابهای دریافتنی'!H:H,MATCH(Table22[[#This Row],[كد تفصيلي]],'حسابهای دریافتنی'!A:A,0)),0)</f>
        <v>420000</v>
      </c>
      <c r="D86" s="8">
        <f>IFERROR(INDEX('درجریان وصول'!F:F,MATCH(Table22[[#This Row],[كد تفصيلي]],'درجریان وصول'!A:A,0)),0)</f>
        <v>0</v>
      </c>
      <c r="E86" s="8">
        <f>IFERROR(INDEX('چکهای دریافتنی'!F:F,MATCH(Table22[[#This Row],[كد تفصيلي]],'چکهای دریافتنی'!A:A,0)),0)</f>
        <v>0</v>
      </c>
      <c r="F86" s="8">
        <f>Table22[[#This Row],[حسابهای دریافتنی]]+Table22[[#This Row],[چکهای در جریان وصول]]+Table22[[#This Row],[چکهای نزد صندوق]]</f>
        <v>420000</v>
      </c>
      <c r="G86" s="9">
        <f>IFERROR(INDEX('مانده سوفاله'!E:E,MATCH(Table22[[#This Row],[كد تفصيلي]],'مانده سوفاله'!A:A,0)),0)</f>
        <v>638</v>
      </c>
    </row>
    <row r="87" spans="1:7" ht="31.5" customHeight="1" x14ac:dyDescent="0.35">
      <c r="A87" s="16">
        <v>30135</v>
      </c>
      <c r="B87" s="35" t="s">
        <v>174</v>
      </c>
      <c r="C87" s="8">
        <f>IFERROR(INDEX('حسابهای دریافتنی'!H:H,MATCH(Table22[[#This Row],[كد تفصيلي]],'حسابهای دریافتنی'!A:A,0)),0)</f>
        <v>195000</v>
      </c>
      <c r="D87" s="8">
        <f>IFERROR(INDEX('درجریان وصول'!F:F,MATCH(Table22[[#This Row],[كد تفصيلي]],'درجریان وصول'!A:A,0)),0)</f>
        <v>0</v>
      </c>
      <c r="E87" s="8">
        <f>IFERROR(INDEX('چکهای دریافتنی'!F:F,MATCH(Table22[[#This Row],[كد تفصيلي]],'چکهای دریافتنی'!A:A,0)),0)</f>
        <v>0</v>
      </c>
      <c r="F87" s="8">
        <f>Table22[[#This Row],[حسابهای دریافتنی]]+Table22[[#This Row],[چکهای در جریان وصول]]+Table22[[#This Row],[چکهای نزد صندوق]]</f>
        <v>195000</v>
      </c>
      <c r="G87" s="9">
        <f>IFERROR(INDEX('مانده سوفاله'!E:E,MATCH(Table22[[#This Row],[كد تفصيلي]],'مانده سوفاله'!A:A,0)),0)</f>
        <v>-5</v>
      </c>
    </row>
    <row r="88" spans="1:7" ht="31.5" hidden="1" customHeight="1" x14ac:dyDescent="0.35">
      <c r="A88" s="16">
        <v>30064</v>
      </c>
      <c r="B88" s="35" t="s">
        <v>107</v>
      </c>
      <c r="C88" s="8">
        <f>IFERROR(INDEX('حسابهای دریافتنی'!H:H,MATCH(Table22[[#This Row],[كد تفصيلي]],'حسابهای دریافتنی'!A:A,0)),0)</f>
        <v>1500</v>
      </c>
      <c r="D88" s="8">
        <f>IFERROR(INDEX('درجریان وصول'!F:F,MATCH(Table22[[#This Row],[كد تفصيلي]],'درجریان وصول'!A:A,0)),0)</f>
        <v>0</v>
      </c>
      <c r="E88" s="8">
        <f>IFERROR(INDEX('چکهای دریافتنی'!F:F,MATCH(Table22[[#This Row],[كد تفصيلي]],'چکهای دریافتنی'!A:A,0)),0)</f>
        <v>0</v>
      </c>
      <c r="F88" s="8">
        <f>Table22[[#This Row],[حسابهای دریافتنی]]+Table22[[#This Row],[چکهای در جریان وصول]]+Table22[[#This Row],[چکهای نزد صندوق]]</f>
        <v>1500</v>
      </c>
      <c r="G88" s="9">
        <f>IFERROR(INDEX('مانده سوفاله'!E:E,MATCH(Table22[[#This Row],[كد تفصيلي]],'مانده سوفاله'!A:A,0)),0)</f>
        <v>90</v>
      </c>
    </row>
    <row r="89" spans="1:7" ht="31.5" hidden="1" customHeight="1" x14ac:dyDescent="0.35">
      <c r="A89" s="16">
        <v>30021</v>
      </c>
      <c r="B89" s="35" t="s">
        <v>68</v>
      </c>
      <c r="C89" s="19">
        <f>IFERROR(INDEX('حسابهای دریافتنی'!H:H,MATCH(Table22[[#This Row],[كد تفصيلي]],'حسابهای دریافتنی'!A:A,0)),0)</f>
        <v>0</v>
      </c>
      <c r="D89" s="19">
        <f>IFERROR(INDEX('درجریان وصول'!F:F,MATCH(Table22[[#This Row],[كد تفصيلي]],'درجریان وصول'!A:A,0)),0)</f>
        <v>0</v>
      </c>
      <c r="E89" s="19">
        <f>IFERROR(INDEX('چکهای دریافتنی'!F:F,MATCH(Table22[[#This Row],[كد تفصيلي]],'چکهای دریافتنی'!A:A,0)),0)</f>
        <v>0</v>
      </c>
      <c r="F89" s="19">
        <f>Table22[[#This Row],[حسابهای دریافتنی]]+Table22[[#This Row],[چکهای در جریان وصول]]+Table22[[#This Row],[چکهای نزد صندوق]]</f>
        <v>0</v>
      </c>
      <c r="G89" s="9">
        <f>IFERROR(INDEX('مانده سوفاله'!E:E,MATCH(Table22[[#This Row],[كد تفصيلي]],'مانده سوفاله'!A:A,0)),0)</f>
        <v>23</v>
      </c>
    </row>
    <row r="90" spans="1:7" ht="31.5" hidden="1" customHeight="1" x14ac:dyDescent="0.35">
      <c r="A90" s="17">
        <v>30210</v>
      </c>
      <c r="B90" s="34" t="s">
        <v>386</v>
      </c>
      <c r="C90" s="8">
        <f>IFERROR(INDEX('حسابهای دریافتنی'!H:H,MATCH(Table22[[#This Row],[كد تفصيلي]],'حسابهای دریافتنی'!A:A,0)),0)</f>
        <v>0</v>
      </c>
      <c r="D90" s="8">
        <f>IFERROR(INDEX('درجریان وصول'!F:F,MATCH(Table22[[#This Row],[كد تفصيلي]],'درجریان وصول'!A:A,0)),0)</f>
        <v>0</v>
      </c>
      <c r="E90" s="8">
        <f>IFERROR(INDEX('چکهای دریافتنی'!F:F,MATCH(Table22[[#This Row],[كد تفصيلي]],'چکهای دریافتنی'!A:A,0)),0)</f>
        <v>0</v>
      </c>
      <c r="F90" s="8">
        <f>Table22[[#This Row],[حسابهای دریافتنی]]+Table22[[#This Row],[چکهای در جریان وصول]]+Table22[[#This Row],[چکهای نزد صندوق]]</f>
        <v>0</v>
      </c>
      <c r="G90" s="9">
        <f>IFERROR(INDEX('مانده سوفاله'!E:E,MATCH(Table22[[#This Row],[كد تفصيلي]],'مانده سوفاله'!A:A,0)),0)</f>
        <v>442</v>
      </c>
    </row>
    <row r="91" spans="1:7" ht="31.5" hidden="1" customHeight="1" x14ac:dyDescent="0.35">
      <c r="A91" s="17">
        <v>10014</v>
      </c>
      <c r="B91" s="34" t="s">
        <v>21</v>
      </c>
      <c r="C91" s="19">
        <f>IFERROR(INDEX('حسابهای دریافتنی'!H:H,MATCH(Table22[[#This Row],[كد تفصيلي]],'حسابهای دریافتنی'!A:A,0)),0)</f>
        <v>0</v>
      </c>
      <c r="D91" s="19">
        <f>IFERROR(INDEX('درجریان وصول'!F:F,MATCH(Table22[[#This Row],[كد تفصيلي]],'درجریان وصول'!A:A,0)),0)</f>
        <v>0</v>
      </c>
      <c r="E91" s="19">
        <f>IFERROR(INDEX('چکهای دریافتنی'!F:F,MATCH(Table22[[#This Row],[كد تفصيلي]],'چکهای دریافتنی'!A:A,0)),0)</f>
        <v>0</v>
      </c>
      <c r="F91" s="19">
        <f>Table22[[#This Row],[حسابهای دریافتنی]]+Table22[[#This Row],[چکهای در جریان وصول]]+Table22[[#This Row],[چکهای نزد صندوق]]</f>
        <v>0</v>
      </c>
      <c r="G91" s="9">
        <f>IFERROR(INDEX('مانده سوفاله'!E:E,MATCH(Table22[[#This Row],[كد تفصيلي]],'مانده سوفاله'!A:A,0)),0)</f>
        <v>21</v>
      </c>
    </row>
    <row r="92" spans="1:7" ht="31.5" hidden="1" customHeight="1" x14ac:dyDescent="0.35">
      <c r="A92" s="16">
        <v>10039</v>
      </c>
      <c r="B92" s="35" t="s">
        <v>44</v>
      </c>
      <c r="C92" s="7">
        <f>IFERROR(INDEX('حسابهای دریافتنی'!H:H,MATCH(Table22[[#This Row],[كد تفصيلي]],'حسابهای دریافتنی'!A:A,0)),0)</f>
        <v>0</v>
      </c>
      <c r="D92" s="8">
        <f>IFERROR(INDEX('درجریان وصول'!F:F,MATCH(Table22[[#This Row],[كد تفصيلي]],'درجریان وصول'!A:A,0)),0)</f>
        <v>0</v>
      </c>
      <c r="E92" s="8">
        <f>IFERROR(INDEX('چکهای دریافتنی'!F:F,MATCH(Table22[[#This Row],[كد تفصيلي]],'چکهای دریافتنی'!A:A,0)),0)</f>
        <v>0</v>
      </c>
      <c r="F92" s="8">
        <f>Table22[[#This Row],[حسابهای دریافتنی]]+Table22[[#This Row],[چکهای در جریان وصول]]+Table22[[#This Row],[چکهای نزد صندوق]]</f>
        <v>0</v>
      </c>
      <c r="G92" s="9">
        <f>IFERROR(INDEX('مانده سوفاله'!E:E,MATCH(Table22[[#This Row],[كد تفصيلي]],'مانده سوفاله'!A:A,0)),0)</f>
        <v>4</v>
      </c>
    </row>
    <row r="93" spans="1:7" ht="31.5" hidden="1" customHeight="1" x14ac:dyDescent="0.35">
      <c r="A93" s="17">
        <v>10046</v>
      </c>
      <c r="B93" s="34" t="s">
        <v>50</v>
      </c>
      <c r="C93" s="7">
        <f>IFERROR(INDEX('حسابهای دریافتنی'!H:H,MATCH(Table22[[#This Row],[كد تفصيلي]],'حسابهای دریافتنی'!A:A,0)),0)</f>
        <v>0</v>
      </c>
      <c r="D93" s="8">
        <f>IFERROR(INDEX('درجریان وصول'!F:F,MATCH(Table22[[#This Row],[كد تفصيلي]],'درجریان وصول'!A:A,0)),0)</f>
        <v>0</v>
      </c>
      <c r="E93" s="8">
        <f>IFERROR(INDEX('چکهای دریافتنی'!F:F,MATCH(Table22[[#This Row],[كد تفصيلي]],'چکهای دریافتنی'!A:A,0)),0)</f>
        <v>0</v>
      </c>
      <c r="F93" s="8">
        <f>Table22[[#This Row],[حسابهای دریافتنی]]+Table22[[#This Row],[چکهای در جریان وصول]]+Table22[[#This Row],[چکهای نزد صندوق]]</f>
        <v>0</v>
      </c>
      <c r="G93" s="9">
        <f>IFERROR(INDEX('مانده سوفاله'!E:E,MATCH(Table22[[#This Row],[كد تفصيلي]],'مانده سوفاله'!A:A,0)),0)</f>
        <v>118</v>
      </c>
    </row>
    <row r="94" spans="1:7" ht="31.5" hidden="1" customHeight="1" x14ac:dyDescent="0.35">
      <c r="A94" s="17">
        <v>10160</v>
      </c>
      <c r="B94" s="34" t="s">
        <v>493</v>
      </c>
      <c r="C94" s="7">
        <f>IFERROR(INDEX('حسابهای دریافتنی'!H:H,MATCH(Table22[[#This Row],[كد تفصيلي]],'حسابهای دریافتنی'!A:A,0)),0)</f>
        <v>0</v>
      </c>
      <c r="D94" s="8">
        <f>IFERROR(INDEX('درجریان وصول'!F:F,MATCH(Table22[[#This Row],[كد تفصيلي]],'درجریان وصول'!A:A,0)),0)</f>
        <v>0</v>
      </c>
      <c r="E94" s="8">
        <f>IFERROR(INDEX('چکهای دریافتنی'!F:F,MATCH(Table22[[#This Row],[كد تفصيلي]],'چکهای دریافتنی'!A:A,0)),0)</f>
        <v>0</v>
      </c>
      <c r="F94" s="8">
        <f>Table22[[#This Row],[حسابهای دریافتنی]]+Table22[[#This Row],[چکهای در جریان وصول]]+Table22[[#This Row],[چکهای نزد صندوق]]</f>
        <v>0</v>
      </c>
      <c r="G94" s="9">
        <f>IFERROR(INDEX('مانده سوفاله'!E:E,MATCH(Table22[[#This Row],[كد تفصيلي]],'مانده سوفاله'!A:A,0)),0)</f>
        <v>352</v>
      </c>
    </row>
    <row r="95" spans="1:7" ht="31.5" hidden="1" customHeight="1" x14ac:dyDescent="0.35">
      <c r="A95" s="16">
        <v>30251</v>
      </c>
      <c r="B95" s="35" t="s">
        <v>467</v>
      </c>
      <c r="C95" s="7">
        <f>IFERROR(INDEX('حسابهای دریافتنی'!H:H,MATCH(Table22[[#This Row],[كد تفصيلي]],'حسابهای دریافتنی'!A:A,0)),0)</f>
        <v>0</v>
      </c>
      <c r="D95" s="8">
        <f>IFERROR(INDEX('درجریان وصول'!F:F,MATCH(Table22[[#This Row],[كد تفصيلي]],'درجریان وصول'!A:A,0)),0)</f>
        <v>0</v>
      </c>
      <c r="E95" s="8">
        <f>IFERROR(INDEX('چکهای دریافتنی'!F:F,MATCH(Table22[[#This Row],[كد تفصيلي]],'چکهای دریافتنی'!A:A,0)),0)</f>
        <v>0</v>
      </c>
      <c r="F95" s="8">
        <f>Table22[[#This Row],[حسابهای دریافتنی]]+Table22[[#This Row],[چکهای در جریان وصول]]+Table22[[#This Row],[چکهای نزد صندوق]]</f>
        <v>0</v>
      </c>
      <c r="G95" s="9">
        <f>IFERROR(INDEX('مانده سوفاله'!E:E,MATCH(Table22[[#This Row],[كد تفصيلي]],'مانده سوفاله'!A:A,0)),0)</f>
        <v>13626</v>
      </c>
    </row>
    <row r="96" spans="1:7" ht="31.5" hidden="1" customHeight="1" x14ac:dyDescent="0.35">
      <c r="A96" s="16">
        <v>30254</v>
      </c>
      <c r="B96" s="35" t="s">
        <v>496</v>
      </c>
      <c r="C96" s="19">
        <f>IFERROR(INDEX('حسابهای دریافتنی'!H:H,MATCH(Table22[[#This Row],[كد تفصيلي]],'حسابهای دریافتنی'!A:A,0)),0)</f>
        <v>0</v>
      </c>
      <c r="D96" s="19">
        <f>IFERROR(INDEX('درجریان وصول'!F:F,MATCH(Table22[[#This Row],[كد تفصيلي]],'درجریان وصول'!A:A,0)),0)</f>
        <v>0</v>
      </c>
      <c r="E96" s="19">
        <f>IFERROR(INDEX('چکهای دریافتنی'!F:F,MATCH(Table22[[#This Row],[كد تفصيلي]],'چکهای دریافتنی'!A:A,0)),0)</f>
        <v>0</v>
      </c>
      <c r="F96" s="19">
        <f>Table22[[#This Row],[حسابهای دریافتنی]]+Table22[[#This Row],[چکهای در جریان وصول]]+Table22[[#This Row],[چکهای نزد صندوق]]</f>
        <v>0</v>
      </c>
      <c r="G96" s="9">
        <f>IFERROR(INDEX('مانده سوفاله'!E:E,MATCH(Table22[[#This Row],[كد تفصيلي]],'مانده سوفاله'!A:A,0)),0)</f>
        <v>126</v>
      </c>
    </row>
    <row r="97" spans="1:7" ht="31.5" hidden="1" customHeight="1" x14ac:dyDescent="0.35">
      <c r="A97" s="17">
        <v>30065</v>
      </c>
      <c r="B97" s="34" t="s">
        <v>108</v>
      </c>
      <c r="C97" s="8">
        <f>IFERROR(INDEX('حسابهای دریافتنی'!H:H,MATCH(Table22[[#This Row],[كد تفصيلي]],'حسابهای دریافتنی'!A:A,0)),0)</f>
        <v>0</v>
      </c>
      <c r="D97" s="8">
        <f>IFERROR(INDEX('درجریان وصول'!F:F,MATCH(Table22[[#This Row],[كد تفصيلي]],'درجریان وصول'!A:A,0)),0)</f>
        <v>0</v>
      </c>
      <c r="E97" s="8">
        <f>IFERROR(INDEX('چکهای دریافتنی'!F:F,MATCH(Table22[[#This Row],[كد تفصيلي]],'چکهای دریافتنی'!A:A,0)),0)</f>
        <v>0</v>
      </c>
      <c r="F97" s="8">
        <f>Table22[[#This Row],[حسابهای دریافتنی]]+Table22[[#This Row],[چکهای در جریان وصول]]+Table22[[#This Row],[چکهای نزد صندوق]]</f>
        <v>0</v>
      </c>
      <c r="G97" s="18">
        <f>IFERROR(INDEX('مانده سوفاله'!E:E,MATCH(Table22[[#This Row],[كد تفصيلي]],'مانده سوفاله'!A:A,0)),0)</f>
        <v>33</v>
      </c>
    </row>
    <row r="98" spans="1:7" ht="31.5" hidden="1" customHeight="1" x14ac:dyDescent="0.35">
      <c r="A98" s="17">
        <v>30071</v>
      </c>
      <c r="B98" s="34" t="s">
        <v>114</v>
      </c>
      <c r="C98" s="8">
        <f>IFERROR(INDEX('حسابهای دریافتنی'!H:H,MATCH(Table22[[#This Row],[كد تفصيلي]],'حسابهای دریافتنی'!A:A,0)),0)</f>
        <v>0</v>
      </c>
      <c r="D98" s="8">
        <f>IFERROR(INDEX('درجریان وصول'!F:F,MATCH(Table22[[#This Row],[كد تفصيلي]],'درجریان وصول'!A:A,0)),0)</f>
        <v>0</v>
      </c>
      <c r="E98" s="8">
        <f>IFERROR(INDEX('چکهای دریافتنی'!F:F,MATCH(Table22[[#This Row],[كد تفصيلي]],'چکهای دریافتنی'!A:A,0)),0)</f>
        <v>0</v>
      </c>
      <c r="F98" s="8">
        <f>Table22[[#This Row],[حسابهای دریافتنی]]+Table22[[#This Row],[چکهای در جریان وصول]]+Table22[[#This Row],[چکهای نزد صندوق]]</f>
        <v>0</v>
      </c>
      <c r="G98" s="18">
        <f>IFERROR(INDEX('مانده سوفاله'!E:E,MATCH(Table22[[#This Row],[كد تفصيلي]],'مانده سوفاله'!A:A,0)),0)</f>
        <v>3</v>
      </c>
    </row>
    <row r="99" spans="1:7" ht="31.5" customHeight="1" x14ac:dyDescent="0.35">
      <c r="A99" s="17">
        <v>30079</v>
      </c>
      <c r="B99" s="34" t="s">
        <v>122</v>
      </c>
      <c r="C99" s="8">
        <f>IFERROR(INDEX('حسابهای دریافتنی'!H:H,MATCH(Table22[[#This Row],[كد تفصيلي]],'حسابهای دریافتنی'!A:A,0)),0)</f>
        <v>0</v>
      </c>
      <c r="D99" s="8">
        <f>IFERROR(INDEX('درجریان وصول'!F:F,MATCH(Table22[[#This Row],[كد تفصيلي]],'درجریان وصول'!A:A,0)),0)</f>
        <v>0</v>
      </c>
      <c r="E99" s="8">
        <f>IFERROR(INDEX('چکهای دریافتنی'!F:F,MATCH(Table22[[#This Row],[كد تفصيلي]],'چکهای دریافتنی'!A:A,0)),0)</f>
        <v>0</v>
      </c>
      <c r="F99" s="8">
        <f>Table22[[#This Row],[حسابهای دریافتنی]]+Table22[[#This Row],[چکهای در جریان وصول]]+Table22[[#This Row],[چکهای نزد صندوق]]</f>
        <v>0</v>
      </c>
      <c r="G99" s="18">
        <f>IFERROR(INDEX('مانده سوفاله'!E:E,MATCH(Table22[[#This Row],[كد تفصيلي]],'مانده سوفاله'!A:A,0)),0)</f>
        <v>-85</v>
      </c>
    </row>
    <row r="100" spans="1:7" ht="31.5" customHeight="1" x14ac:dyDescent="0.35">
      <c r="A100" s="16">
        <v>30097</v>
      </c>
      <c r="B100" s="35" t="s">
        <v>183</v>
      </c>
      <c r="C100" s="8">
        <f>IFERROR(INDEX('حسابهای دریافتنی'!H:H,MATCH(Table22[[#This Row],[كد تفصيلي]],'حسابهای دریافتنی'!A:A,0)),0)</f>
        <v>0</v>
      </c>
      <c r="D100" s="8">
        <f>IFERROR(INDEX('درجریان وصول'!F:F,MATCH(Table22[[#This Row],[كد تفصيلي]],'درجریان وصول'!A:A,0)),0)</f>
        <v>0</v>
      </c>
      <c r="E100" s="8">
        <f>IFERROR(INDEX('چکهای دریافتنی'!F:F,MATCH(Table22[[#This Row],[كد تفصيلي]],'چکهای دریافتنی'!A:A,0)),0)</f>
        <v>0</v>
      </c>
      <c r="F100" s="8">
        <f>Table22[[#This Row],[حسابهای دریافتنی]]+Table22[[#This Row],[چکهای در جریان وصول]]+Table22[[#This Row],[چکهای نزد صندوق]]</f>
        <v>0</v>
      </c>
      <c r="G100" s="18">
        <f>IFERROR(INDEX('مانده سوفاله'!E:E,MATCH(Table22[[#This Row],[كد تفصيلي]],'مانده سوفاله'!A:A,0)),0)</f>
        <v>-82</v>
      </c>
    </row>
    <row r="101" spans="1:7" ht="31.5" customHeight="1" x14ac:dyDescent="0.35">
      <c r="A101" s="17">
        <v>30118</v>
      </c>
      <c r="B101" s="34" t="s">
        <v>200</v>
      </c>
      <c r="C101" s="8">
        <f>IFERROR(INDEX('حسابهای دریافتنی'!H:H,MATCH(Table22[[#This Row],[كد تفصيلي]],'حسابهای دریافتنی'!A:A,0)),0)</f>
        <v>0</v>
      </c>
      <c r="D101" s="8">
        <f>IFERROR(INDEX('درجریان وصول'!F:F,MATCH(Table22[[#This Row],[كد تفصيلي]],'درجریان وصول'!A:A,0)),0)</f>
        <v>0</v>
      </c>
      <c r="E101" s="8">
        <f>IFERROR(INDEX('چکهای دریافتنی'!F:F,MATCH(Table22[[#This Row],[كد تفصيلي]],'چکهای دریافتنی'!A:A,0)),0)</f>
        <v>0</v>
      </c>
      <c r="F101" s="8">
        <f>Table22[[#This Row],[حسابهای دریافتنی]]+Table22[[#This Row],[چکهای در جریان وصول]]+Table22[[#This Row],[چکهای نزد صندوق]]</f>
        <v>0</v>
      </c>
      <c r="G101" s="18">
        <f>IFERROR(INDEX('مانده سوفاله'!E:E,MATCH(Table22[[#This Row],[كد تفصيلي]],'مانده سوفاله'!A:A,0)),0)</f>
        <v>-20</v>
      </c>
    </row>
    <row r="102" spans="1:7" ht="31.5" customHeight="1" x14ac:dyDescent="0.35">
      <c r="A102" s="16">
        <v>30141</v>
      </c>
      <c r="B102" s="35" t="s">
        <v>254</v>
      </c>
      <c r="C102" s="8">
        <f>IFERROR(INDEX('حسابهای دریافتنی'!H:H,MATCH(Table22[[#This Row],[كد تفصيلي]],'حسابهای دریافتنی'!A:A,0)),0)</f>
        <v>0</v>
      </c>
      <c r="D102" s="8">
        <f>IFERROR(INDEX('درجریان وصول'!F:F,MATCH(Table22[[#This Row],[كد تفصيلي]],'درجریان وصول'!A:A,0)),0)</f>
        <v>0</v>
      </c>
      <c r="E102" s="8">
        <f>IFERROR(INDEX('چکهای دریافتنی'!F:F,MATCH(Table22[[#This Row],[كد تفصيلي]],'چکهای دریافتنی'!A:A,0)),0)</f>
        <v>0</v>
      </c>
      <c r="F102" s="8">
        <f>Table22[[#This Row],[حسابهای دریافتنی]]+Table22[[#This Row],[چکهای در جریان وصول]]+Table22[[#This Row],[چکهای نزد صندوق]]</f>
        <v>0</v>
      </c>
      <c r="G102" s="18">
        <f>IFERROR(INDEX('مانده سوفاله'!E:E,MATCH(Table22[[#This Row],[كد تفصيلي]],'مانده سوفاله'!A:A,0)),0)</f>
        <v>-42</v>
      </c>
    </row>
    <row r="103" spans="1:7" ht="31.5" hidden="1" customHeight="1" x14ac:dyDescent="0.35">
      <c r="A103" s="17">
        <v>30142</v>
      </c>
      <c r="B103" s="34" t="s">
        <v>339</v>
      </c>
      <c r="C103" s="8">
        <f>IFERROR(INDEX('حسابهای دریافتنی'!H:H,MATCH(Table22[[#This Row],[كد تفصيلي]],'حسابهای دریافتنی'!A:A,0)),0)</f>
        <v>0</v>
      </c>
      <c r="D103" s="8">
        <f>IFERROR(INDEX('درجریان وصول'!F:F,MATCH(Table22[[#This Row],[كد تفصيلي]],'درجریان وصول'!A:A,0)),0)</f>
        <v>0</v>
      </c>
      <c r="E103" s="8">
        <f>IFERROR(INDEX('چکهای دریافتنی'!F:F,MATCH(Table22[[#This Row],[كد تفصيلي]],'چکهای دریافتنی'!A:A,0)),0)</f>
        <v>0</v>
      </c>
      <c r="F103" s="8">
        <f>Table22[[#This Row],[حسابهای دریافتنی]]+Table22[[#This Row],[چکهای در جریان وصول]]+Table22[[#This Row],[چکهای نزد صندوق]]</f>
        <v>0</v>
      </c>
      <c r="G103" s="18">
        <f>IFERROR(INDEX('مانده سوفاله'!E:E,MATCH(Table22[[#This Row],[كد تفصيلي]],'مانده سوفاله'!A:A,0)),0)</f>
        <v>13</v>
      </c>
    </row>
    <row r="104" spans="1:7" ht="31.5" customHeight="1" x14ac:dyDescent="0.35">
      <c r="A104" s="16">
        <v>30191</v>
      </c>
      <c r="B104" s="35" t="s">
        <v>349</v>
      </c>
      <c r="C104" s="8">
        <f>IFERROR(INDEX('حسابهای دریافتنی'!H:H,MATCH(Table22[[#This Row],[كد تفصيلي]],'حسابهای دریافتنی'!A:A,0)),0)</f>
        <v>0</v>
      </c>
      <c r="D104" s="8">
        <f>IFERROR(INDEX('درجریان وصول'!F:F,MATCH(Table22[[#This Row],[كد تفصيلي]],'درجریان وصول'!A:A,0)),0)</f>
        <v>0</v>
      </c>
      <c r="E104" s="8">
        <f>IFERROR(INDEX('چکهای دریافتنی'!F:F,MATCH(Table22[[#This Row],[كد تفصيلي]],'چکهای دریافتنی'!A:A,0)),0)</f>
        <v>0</v>
      </c>
      <c r="F104" s="8">
        <f>Table22[[#This Row],[حسابهای دریافتنی]]+Table22[[#This Row],[چکهای در جریان وصول]]+Table22[[#This Row],[چکهای نزد صندوق]]</f>
        <v>0</v>
      </c>
      <c r="G104" s="18">
        <f>IFERROR(INDEX('مانده سوفاله'!E:E,MATCH(Table22[[#This Row],[كد تفصيلي]],'مانده سوفاله'!A:A,0)),0)</f>
        <v>-8</v>
      </c>
    </row>
    <row r="105" spans="1:7" ht="31.5" hidden="1" customHeight="1" x14ac:dyDescent="0.35">
      <c r="A105" s="17">
        <v>30202</v>
      </c>
      <c r="B105" s="34" t="s">
        <v>369</v>
      </c>
      <c r="C105" s="8">
        <f>IFERROR(INDEX('حسابهای دریافتنی'!H:H,MATCH(Table22[[#This Row],[كد تفصيلي]],'حسابهای دریافتنی'!A:A,0)),0)</f>
        <v>0</v>
      </c>
      <c r="D105" s="8">
        <f>IFERROR(INDEX('درجریان وصول'!F:F,MATCH(Table22[[#This Row],[كد تفصيلي]],'درجریان وصول'!A:A,0)),0)</f>
        <v>0</v>
      </c>
      <c r="E105" s="8">
        <f>IFERROR(INDEX('چکهای دریافتنی'!F:F,MATCH(Table22[[#This Row],[كد تفصيلي]],'چکهای دریافتنی'!A:A,0)),0)</f>
        <v>0</v>
      </c>
      <c r="F105" s="8">
        <f>Table22[[#This Row],[حسابهای دریافتنی]]+Table22[[#This Row],[چکهای در جریان وصول]]+Table22[[#This Row],[چکهای نزد صندوق]]</f>
        <v>0</v>
      </c>
      <c r="G105" s="18">
        <f>IFERROR(INDEX('مانده سوفاله'!E:E,MATCH(Table22[[#This Row],[كد تفصيلي]],'مانده سوفاله'!A:A,0)),0)</f>
        <v>1</v>
      </c>
    </row>
    <row r="106" spans="1:7" ht="31.5" hidden="1" customHeight="1" x14ac:dyDescent="0.35">
      <c r="A106" s="17">
        <v>30230</v>
      </c>
      <c r="B106" s="34" t="s">
        <v>419</v>
      </c>
      <c r="C106" s="8">
        <f>IFERROR(INDEX('حسابهای دریافتنی'!H:H,MATCH(Table22[[#This Row],[كد تفصيلي]],'حسابهای دریافتنی'!A:A,0)),0)</f>
        <v>0</v>
      </c>
      <c r="D106" s="8">
        <f>IFERROR(INDEX('درجریان وصول'!F:F,MATCH(Table22[[#This Row],[كد تفصيلي]],'درجریان وصول'!A:A,0)),0)</f>
        <v>0</v>
      </c>
      <c r="E106" s="8">
        <f>IFERROR(INDEX('چکهای دریافتنی'!F:F,MATCH(Table22[[#This Row],[كد تفصيلي]],'چکهای دریافتنی'!A:A,0)),0)</f>
        <v>0</v>
      </c>
      <c r="F106" s="8">
        <f>Table22[[#This Row],[حسابهای دریافتنی]]+Table22[[#This Row],[چکهای در جریان وصول]]+Table22[[#This Row],[چکهای نزد صندوق]]</f>
        <v>0</v>
      </c>
      <c r="G106" s="18">
        <f>IFERROR(INDEX('مانده سوفاله'!E:E,MATCH(Table22[[#This Row],[كد تفصيلي]],'مانده سوفاله'!A:A,0)),0)</f>
        <v>244</v>
      </c>
    </row>
    <row r="107" spans="1:7" ht="31.5" customHeight="1" x14ac:dyDescent="0.35">
      <c r="A107" s="16">
        <v>79010</v>
      </c>
      <c r="B107" s="35" t="s">
        <v>171</v>
      </c>
      <c r="C107" s="8">
        <f>IFERROR(INDEX('حسابهای دریافتنی'!H:H,MATCH(Table22[[#This Row],[كد تفصيلي]],'حسابهای دریافتنی'!A:A,0)),0)</f>
        <v>0</v>
      </c>
      <c r="D107" s="8">
        <f>IFERROR(INDEX('درجریان وصول'!F:F,MATCH(Table22[[#This Row],[كد تفصيلي]],'درجریان وصول'!A:A,0)),0)</f>
        <v>0</v>
      </c>
      <c r="E107" s="8">
        <f>IFERROR(INDEX('چکهای دریافتنی'!F:F,MATCH(Table22[[#This Row],[كد تفصيلي]],'چکهای دریافتنی'!A:A,0)),0)</f>
        <v>0</v>
      </c>
      <c r="F107" s="8">
        <f>Table22[[#This Row],[حسابهای دریافتنی]]+Table22[[#This Row],[چکهای در جریان وصول]]+Table22[[#This Row],[چکهای نزد صندوق]]</f>
        <v>0</v>
      </c>
      <c r="G107" s="18">
        <f>IFERROR(INDEX('مانده سوفاله'!E:E,MATCH(Table22[[#This Row],[كد تفصيلي]],'مانده سوفاله'!A:A,0)),0)</f>
        <v>-110</v>
      </c>
    </row>
    <row r="108" spans="1:7" ht="31.5" hidden="1" customHeight="1" x14ac:dyDescent="0.35">
      <c r="A108" s="17">
        <v>30090</v>
      </c>
      <c r="B108" s="34" t="s">
        <v>141</v>
      </c>
      <c r="C108" s="8">
        <f>IFERROR(INDEX('حسابهای دریافتنی'!H:H,MATCH(Table22[[#This Row],[كد تفصيلي]],'حسابهای دریافتنی'!A:A,0)),0)</f>
        <v>-29900</v>
      </c>
      <c r="D108" s="8">
        <f>IFERROR(INDEX('درجریان وصول'!F:F,MATCH(Table22[[#This Row],[كد تفصيلي]],'درجریان وصول'!A:A,0)),0)</f>
        <v>0</v>
      </c>
      <c r="E108" s="8">
        <f>IFERROR(INDEX('چکهای دریافتنی'!F:F,MATCH(Table22[[#This Row],[كد تفصيلي]],'چکهای دریافتنی'!A:A,0)),0)</f>
        <v>0</v>
      </c>
      <c r="F108" s="8">
        <f>Table22[[#This Row],[حسابهای دریافتنی]]+Table22[[#This Row],[چکهای در جریان وصول]]+Table22[[#This Row],[چکهای نزد صندوق]]</f>
        <v>-29900</v>
      </c>
      <c r="G108" s="18">
        <f>IFERROR(INDEX('مانده سوفاله'!E:E,MATCH(Table22[[#This Row],[كد تفصيلي]],'مانده سوفاله'!A:A,0)),0)</f>
        <v>3</v>
      </c>
    </row>
    <row r="109" spans="1:7" ht="31.5" hidden="1" customHeight="1" x14ac:dyDescent="0.35">
      <c r="A109" s="17">
        <v>10128</v>
      </c>
      <c r="B109" s="34" t="s">
        <v>334</v>
      </c>
      <c r="C109" s="7">
        <f>IFERROR(INDEX('حسابهای دریافتنی'!H:H,MATCH(Table22[[#This Row],[كد تفصيلي]],'حسابهای دریافتنی'!A:A,0)),0)</f>
        <v>-45000</v>
      </c>
      <c r="D109" s="8">
        <f>IFERROR(INDEX('درجریان وصول'!F:F,MATCH(Table22[[#This Row],[كد تفصيلي]],'درجریان وصول'!A:A,0)),0)</f>
        <v>0</v>
      </c>
      <c r="E109" s="8">
        <f>IFERROR(INDEX('چکهای دریافتنی'!F:F,MATCH(Table22[[#This Row],[كد تفصيلي]],'چکهای دریافتنی'!A:A,0)),0)</f>
        <v>0</v>
      </c>
      <c r="F109" s="8">
        <f>Table22[[#This Row],[حسابهای دریافتنی]]+Table22[[#This Row],[چکهای در جریان وصول]]+Table22[[#This Row],[چکهای نزد صندوق]]</f>
        <v>-45000</v>
      </c>
      <c r="G109" s="18">
        <f>IFERROR(INDEX('مانده سوفاله'!E:E,MATCH(Table22[[#This Row],[كد تفصيلي]],'مانده سوفاله'!A:A,0)),0)</f>
        <v>6</v>
      </c>
    </row>
    <row r="110" spans="1:7" ht="31.5" hidden="1" customHeight="1" x14ac:dyDescent="0.35">
      <c r="A110" s="16">
        <v>30187</v>
      </c>
      <c r="B110" s="35" t="s">
        <v>332</v>
      </c>
      <c r="C110" s="8">
        <f>IFERROR(INDEX('حسابهای دریافتنی'!H:H,MATCH(Table22[[#This Row],[كد تفصيلي]],'حسابهای دریافتنی'!A:A,0)),0)</f>
        <v>-124500</v>
      </c>
      <c r="D110" s="8">
        <f>IFERROR(INDEX('درجریان وصول'!F:F,MATCH(Table22[[#This Row],[كد تفصيلي]],'درجریان وصول'!A:A,0)),0)</f>
        <v>0</v>
      </c>
      <c r="E110" s="8">
        <f>IFERROR(INDEX('چکهای دریافتنی'!F:F,MATCH(Table22[[#This Row],[كد تفصيلي]],'چکهای دریافتنی'!A:A,0)),0)</f>
        <v>0</v>
      </c>
      <c r="F110" s="8">
        <f>Table22[[#This Row],[حسابهای دریافتنی]]+Table22[[#This Row],[چکهای در جریان وصول]]+Table22[[#This Row],[چکهای نزد صندوق]]</f>
        <v>-124500</v>
      </c>
      <c r="G110" s="18">
        <f>IFERROR(INDEX('مانده سوفاله'!E:E,MATCH(Table22[[#This Row],[كد تفصيلي]],'مانده سوفاله'!A:A,0)),0)</f>
        <v>393</v>
      </c>
    </row>
    <row r="111" spans="1:7" ht="31.5" hidden="1" customHeight="1" x14ac:dyDescent="0.35">
      <c r="A111" s="17">
        <v>30034</v>
      </c>
      <c r="B111" s="34" t="s">
        <v>80</v>
      </c>
      <c r="C111" s="8">
        <f>IFERROR(INDEX('حسابهای دریافتنی'!H:H,MATCH(Table22[[#This Row],[كد تفصيلي]],'حسابهای دریافتنی'!A:A,0)),0)</f>
        <v>-130800</v>
      </c>
      <c r="D111" s="8">
        <f>IFERROR(INDEX('درجریان وصول'!F:F,MATCH(Table22[[#This Row],[كد تفصيلي]],'درجریان وصول'!A:A,0)),0)</f>
        <v>0</v>
      </c>
      <c r="E111" s="8">
        <f>IFERROR(INDEX('چکهای دریافتنی'!F:F,MATCH(Table22[[#This Row],[كد تفصيلي]],'چکهای دریافتنی'!A:A,0)),0)</f>
        <v>0</v>
      </c>
      <c r="F111" s="8">
        <f>Table22[[#This Row],[حسابهای دریافتنی]]+Table22[[#This Row],[چکهای در جریان وصول]]+Table22[[#This Row],[چکهای نزد صندوق]]</f>
        <v>-130800</v>
      </c>
      <c r="G111" s="18">
        <f>IFERROR(INDEX('مانده سوفاله'!E:E,MATCH(Table22[[#This Row],[كد تفصيلي]],'مانده سوفاله'!A:A,0)),0)</f>
        <v>2664</v>
      </c>
    </row>
    <row r="112" spans="1:7" ht="31.5" hidden="1" customHeight="1" x14ac:dyDescent="0.35">
      <c r="A112" s="17">
        <v>10066</v>
      </c>
      <c r="B112" s="34" t="s">
        <v>255</v>
      </c>
      <c r="C112" s="7">
        <f>IFERROR(INDEX('حسابهای دریافتنی'!H:H,MATCH(Table22[[#This Row],[كد تفصيلي]],'حسابهای دریافتنی'!A:A,0)),0)</f>
        <v>-191500</v>
      </c>
      <c r="D112" s="8">
        <f>IFERROR(INDEX('درجریان وصول'!F:F,MATCH(Table22[[#This Row],[كد تفصيلي]],'درجریان وصول'!A:A,0)),0)</f>
        <v>0</v>
      </c>
      <c r="E112" s="8">
        <f>IFERROR(INDEX('چکهای دریافتنی'!F:F,MATCH(Table22[[#This Row],[كد تفصيلي]],'چکهای دریافتنی'!A:A,0)),0)</f>
        <v>0</v>
      </c>
      <c r="F112" s="8">
        <f>Table22[[#This Row],[حسابهای دریافتنی]]+Table22[[#This Row],[چکهای در جریان وصول]]+Table22[[#This Row],[چکهای نزد صندوق]]</f>
        <v>-191500</v>
      </c>
      <c r="G112" s="18">
        <f>IFERROR(INDEX('مانده سوفاله'!E:E,MATCH(Table22[[#This Row],[كد تفصيلي]],'مانده سوفاله'!A:A,0)),0)</f>
        <v>2</v>
      </c>
    </row>
    <row r="113" spans="1:7" ht="31.5" hidden="1" customHeight="1" x14ac:dyDescent="0.35">
      <c r="A113" s="16">
        <v>30167</v>
      </c>
      <c r="B113" s="35" t="s">
        <v>298</v>
      </c>
      <c r="C113" s="8">
        <f>IFERROR(INDEX('حسابهای دریافتنی'!H:H,MATCH(Table22[[#This Row],[كد تفصيلي]],'حسابهای دریافتنی'!A:A,0)),0)</f>
        <v>-221000</v>
      </c>
      <c r="D113" s="8">
        <f>IFERROR(INDEX('درجریان وصول'!F:F,MATCH(Table22[[#This Row],[كد تفصيلي]],'درجریان وصول'!A:A,0)),0)</f>
        <v>0</v>
      </c>
      <c r="E113" s="8">
        <f>IFERROR(INDEX('چکهای دریافتنی'!F:F,MATCH(Table22[[#This Row],[كد تفصيلي]],'چکهای دریافتنی'!A:A,0)),0)</f>
        <v>0</v>
      </c>
      <c r="F113" s="8">
        <f>Table22[[#This Row],[حسابهای دریافتنی]]+Table22[[#This Row],[چکهای در جریان وصول]]+Table22[[#This Row],[چکهای نزد صندوق]]</f>
        <v>-221000</v>
      </c>
      <c r="G113" s="18">
        <f>IFERROR(INDEX('مانده سوفاله'!E:E,MATCH(Table22[[#This Row],[كد تفصيلي]],'مانده سوفاله'!A:A,0)),0)</f>
        <v>6</v>
      </c>
    </row>
    <row r="114" spans="1:7" ht="31.5" hidden="1" customHeight="1" x14ac:dyDescent="0.35">
      <c r="A114" s="17">
        <v>30024</v>
      </c>
      <c r="B114" s="34" t="s">
        <v>71</v>
      </c>
      <c r="C114" s="7">
        <f>IFERROR(INDEX('حسابهای دریافتنی'!H:H,MATCH(Table22[[#This Row],[كد تفصيلي]],'حسابهای دریافتنی'!A:A,0)),0)</f>
        <v>-444000</v>
      </c>
      <c r="D114" s="8">
        <f>IFERROR(INDEX('درجریان وصول'!F:F,MATCH(Table22[[#This Row],[كد تفصيلي]],'درجریان وصول'!A:A,0)),0)</f>
        <v>0</v>
      </c>
      <c r="E114" s="8">
        <f>IFERROR(INDEX('چکهای دریافتنی'!F:F,MATCH(Table22[[#This Row],[كد تفصيلي]],'چکهای دریافتنی'!A:A,0)),0)</f>
        <v>0</v>
      </c>
      <c r="F114" s="8">
        <f>Table22[[#This Row],[حسابهای دریافتنی]]+Table22[[#This Row],[چکهای در جریان وصول]]+Table22[[#This Row],[چکهای نزد صندوق]]</f>
        <v>-444000</v>
      </c>
      <c r="G114" s="18">
        <f>IFERROR(INDEX('مانده سوفاله'!E:E,MATCH(Table22[[#This Row],[كد تفصيلي]],'مانده سوفاله'!A:A,0)),0)</f>
        <v>829</v>
      </c>
    </row>
    <row r="115" spans="1:7" ht="31.5" hidden="1" customHeight="1" x14ac:dyDescent="0.35">
      <c r="A115" s="17">
        <v>30044</v>
      </c>
      <c r="B115" s="34" t="s">
        <v>90</v>
      </c>
      <c r="C115" s="8">
        <f>IFERROR(INDEX('حسابهای دریافتنی'!H:H,MATCH(Table22[[#This Row],[كد تفصيلي]],'حسابهای دریافتنی'!A:A,0)),0)</f>
        <v>-492500</v>
      </c>
      <c r="D115" s="8">
        <f>IFERROR(INDEX('درجریان وصول'!F:F,MATCH(Table22[[#This Row],[كد تفصيلي]],'درجریان وصول'!A:A,0)),0)</f>
        <v>0</v>
      </c>
      <c r="E115" s="8">
        <f>IFERROR(INDEX('چکهای دریافتنی'!F:F,MATCH(Table22[[#This Row],[كد تفصيلي]],'چکهای دریافتنی'!A:A,0)),0)</f>
        <v>0</v>
      </c>
      <c r="F115" s="8">
        <f>Table22[[#This Row],[حسابهای دریافتنی]]+Table22[[#This Row],[چکهای در جریان وصول]]+Table22[[#This Row],[چکهای نزد صندوق]]</f>
        <v>-492500</v>
      </c>
      <c r="G115" s="18">
        <f>IFERROR(INDEX('مانده سوفاله'!E:E,MATCH(Table22[[#This Row],[كد تفصيلي]],'مانده سوفاله'!A:A,0)),0)</f>
        <v>2</v>
      </c>
    </row>
    <row r="116" spans="1:7" ht="31.5" customHeight="1" x14ac:dyDescent="0.35">
      <c r="A116" s="16">
        <v>30027</v>
      </c>
      <c r="B116" s="35" t="s">
        <v>74</v>
      </c>
      <c r="C116" s="7">
        <f>IFERROR(INDEX('حسابهای دریافتنی'!H:H,MATCH(Table22[[#This Row],[كد تفصيلي]],'حسابهای دریافتنی'!A:A,0)),0)</f>
        <v>-637875</v>
      </c>
      <c r="D116" s="8">
        <f>IFERROR(INDEX('درجریان وصول'!F:F,MATCH(Table22[[#This Row],[كد تفصيلي]],'درجریان وصول'!A:A,0)),0)</f>
        <v>0</v>
      </c>
      <c r="E116" s="8">
        <f>IFERROR(INDEX('چکهای دریافتنی'!F:F,MATCH(Table22[[#This Row],[كد تفصيلي]],'چکهای دریافتنی'!A:A,0)),0)</f>
        <v>0</v>
      </c>
      <c r="F116" s="8">
        <f>Table22[[#This Row],[حسابهای دریافتنی]]+Table22[[#This Row],[چکهای در جریان وصول]]+Table22[[#This Row],[چکهای نزد صندوق]]</f>
        <v>-637875</v>
      </c>
      <c r="G116" s="18">
        <f>IFERROR(INDEX('مانده سوفاله'!E:E,MATCH(Table22[[#This Row],[كد تفصيلي]],'مانده سوفاله'!A:A,0)),0)</f>
        <v>-181</v>
      </c>
    </row>
    <row r="117" spans="1:7" ht="31.5" hidden="1" customHeight="1" x14ac:dyDescent="0.35">
      <c r="A117" s="17">
        <v>30112</v>
      </c>
      <c r="B117" s="34" t="s">
        <v>196</v>
      </c>
      <c r="C117" s="8">
        <f>IFERROR(INDEX('حسابهای دریافتنی'!H:H,MATCH(Table22[[#This Row],[كد تفصيلي]],'حسابهای دریافتنی'!A:A,0)),0)</f>
        <v>-720500</v>
      </c>
      <c r="D117" s="8">
        <f>IFERROR(INDEX('درجریان وصول'!F:F,MATCH(Table22[[#This Row],[كد تفصيلي]],'درجریان وصول'!A:A,0)),0)</f>
        <v>0</v>
      </c>
      <c r="E117" s="8">
        <f>IFERROR(INDEX('چکهای دریافتنی'!F:F,MATCH(Table22[[#This Row],[كد تفصيلي]],'چکهای دریافتنی'!A:A,0)),0)</f>
        <v>0</v>
      </c>
      <c r="F117" s="8">
        <f>Table22[[#This Row],[حسابهای دریافتنی]]+Table22[[#This Row],[چکهای در جریان وصول]]+Table22[[#This Row],[چکهای نزد صندوق]]</f>
        <v>-720500</v>
      </c>
      <c r="G117" s="18">
        <f>IFERROR(INDEX('مانده سوفاله'!E:E,MATCH(Table22[[#This Row],[كد تفصيلي]],'مانده سوفاله'!A:A,0)),0)</f>
        <v>36</v>
      </c>
    </row>
    <row r="118" spans="1:7" ht="31.5" hidden="1" customHeight="1" x14ac:dyDescent="0.35">
      <c r="A118" s="16">
        <v>10153</v>
      </c>
      <c r="B118" s="35" t="s">
        <v>396</v>
      </c>
      <c r="C118" s="7">
        <f>IFERROR(INDEX('حسابهای دریافتنی'!H:H,MATCH(Table22[[#This Row],[كد تفصيلي]],'حسابهای دریافتنی'!A:A,0)),0)</f>
        <v>-797000</v>
      </c>
      <c r="D118" s="8">
        <f>IFERROR(INDEX('درجریان وصول'!F:F,MATCH(Table22[[#This Row],[كد تفصيلي]],'درجریان وصول'!A:A,0)),0)</f>
        <v>0</v>
      </c>
      <c r="E118" s="8">
        <f>IFERROR(INDEX('چکهای دریافتنی'!F:F,MATCH(Table22[[#This Row],[كد تفصيلي]],'چکهای دریافتنی'!A:A,0)),0)</f>
        <v>0</v>
      </c>
      <c r="F118" s="8">
        <f>Table22[[#This Row],[حسابهای دریافتنی]]+Table22[[#This Row],[چکهای در جریان وصول]]+Table22[[#This Row],[چکهای نزد صندوق]]</f>
        <v>-797000</v>
      </c>
      <c r="G118" s="18">
        <f>IFERROR(INDEX('مانده سوفاله'!E:E,MATCH(Table22[[#This Row],[كد تفصيلي]],'مانده سوفاله'!A:A,0)),0)</f>
        <v>5</v>
      </c>
    </row>
    <row r="119" spans="1:7" ht="31.5" hidden="1" customHeight="1" x14ac:dyDescent="0.35">
      <c r="A119" s="16">
        <v>10174</v>
      </c>
      <c r="B119" s="35" t="s">
        <v>481</v>
      </c>
      <c r="C119" s="19">
        <f>IFERROR(INDEX('حسابهای دریافتنی'!H:H,MATCH(Table22[[#This Row],[كد تفصيلي]],'حسابهای دریافتنی'!A:A,0)),0)</f>
        <v>-810000</v>
      </c>
      <c r="D119" s="19">
        <f>IFERROR(INDEX('درجریان وصول'!F:F,MATCH(Table22[[#This Row],[كد تفصيلي]],'درجریان وصول'!A:A,0)),0)</f>
        <v>0</v>
      </c>
      <c r="E119" s="19">
        <f>IFERROR(INDEX('چکهای دریافتنی'!F:F,MATCH(Table22[[#This Row],[كد تفصيلي]],'چکهای دریافتنی'!A:A,0)),0)</f>
        <v>0</v>
      </c>
      <c r="F119" s="19">
        <f>Table22[[#This Row],[حسابهای دریافتنی]]+Table22[[#This Row],[چکهای در جریان وصول]]+Table22[[#This Row],[چکهای نزد صندوق]]</f>
        <v>-810000</v>
      </c>
      <c r="G119" s="18">
        <f>IFERROR(INDEX('مانده سوفاله'!E:E,MATCH(Table22[[#This Row],[كد تفصيلي]],'مانده سوفاله'!A:A,0)),0)</f>
        <v>0</v>
      </c>
    </row>
    <row r="120" spans="1:7" ht="31.5" hidden="1" customHeight="1" x14ac:dyDescent="0.35">
      <c r="A120" s="16">
        <v>10013</v>
      </c>
      <c r="B120" s="35" t="s">
        <v>20</v>
      </c>
      <c r="C120" s="7">
        <f>IFERROR(INDEX('حسابهای دریافتنی'!H:H,MATCH(Table22[[#This Row],[كد تفصيلي]],'حسابهای دریافتنی'!A:A,0)),0)</f>
        <v>-915000</v>
      </c>
      <c r="D120" s="8">
        <f>IFERROR(INDEX('درجریان وصول'!F:F,MATCH(Table22[[#This Row],[كد تفصيلي]],'درجریان وصول'!A:A,0)),0)</f>
        <v>0</v>
      </c>
      <c r="E120" s="8">
        <f>IFERROR(INDEX('چکهای دریافتنی'!F:F,MATCH(Table22[[#This Row],[كد تفصيلي]],'چکهای دریافتنی'!A:A,0)),0)</f>
        <v>0</v>
      </c>
      <c r="F120" s="8">
        <f>Table22[[#This Row],[حسابهای دریافتنی]]+Table22[[#This Row],[چکهای در جریان وصول]]+Table22[[#This Row],[چکهای نزد صندوق]]</f>
        <v>-915000</v>
      </c>
      <c r="G120" s="18">
        <f>IFERROR(INDEX('مانده سوفاله'!E:E,MATCH(Table22[[#This Row],[كد تفصيلي]],'مانده سوفاله'!A:A,0)),0)</f>
        <v>0</v>
      </c>
    </row>
    <row r="121" spans="1:7" ht="31.5" hidden="1" customHeight="1" x14ac:dyDescent="0.35">
      <c r="A121" s="17">
        <v>10086</v>
      </c>
      <c r="B121" s="34" t="s">
        <v>214</v>
      </c>
      <c r="C121" s="7">
        <f>IFERROR(INDEX('حسابهای دریافتنی'!H:H,MATCH(Table22[[#This Row],[كد تفصيلي]],'حسابهای دریافتنی'!A:A,0)),0)</f>
        <v>-1030000</v>
      </c>
      <c r="D121" s="8">
        <f>IFERROR(INDEX('درجریان وصول'!F:F,MATCH(Table22[[#This Row],[كد تفصيلي]],'درجریان وصول'!A:A,0)),0)</f>
        <v>0</v>
      </c>
      <c r="E121" s="8">
        <f>IFERROR(INDEX('چکهای دریافتنی'!F:F,MATCH(Table22[[#This Row],[كد تفصيلي]],'چکهای دریافتنی'!A:A,0)),0)</f>
        <v>0</v>
      </c>
      <c r="F121" s="8">
        <f>Table22[[#This Row],[حسابهای دریافتنی]]+Table22[[#This Row],[چکهای در جریان وصول]]+Table22[[#This Row],[چکهای نزد صندوق]]</f>
        <v>-1030000</v>
      </c>
      <c r="G121" s="18">
        <f>IFERROR(INDEX('مانده سوفاله'!E:E,MATCH(Table22[[#This Row],[كد تفصيلي]],'مانده سوفاله'!A:A,0)),0)</f>
        <v>0</v>
      </c>
    </row>
    <row r="122" spans="1:7" ht="31.5" hidden="1" customHeight="1" x14ac:dyDescent="0.35">
      <c r="A122" s="16">
        <v>10131</v>
      </c>
      <c r="B122" s="35" t="s">
        <v>352</v>
      </c>
      <c r="C122" s="7">
        <f>IFERROR(INDEX('حسابهای دریافتنی'!H:H,MATCH(Table22[[#This Row],[كد تفصيلي]],'حسابهای دریافتنی'!A:A,0)),0)</f>
        <v>-1104000</v>
      </c>
      <c r="D122" s="8">
        <f>IFERROR(INDEX('درجریان وصول'!F:F,MATCH(Table22[[#This Row],[كد تفصيلي]],'درجریان وصول'!A:A,0)),0)</f>
        <v>0</v>
      </c>
      <c r="E122" s="8">
        <f>IFERROR(INDEX('چکهای دریافتنی'!F:F,MATCH(Table22[[#This Row],[كد تفصيلي]],'چکهای دریافتنی'!A:A,0)),0)</f>
        <v>0</v>
      </c>
      <c r="F122" s="8">
        <f>Table22[[#This Row],[حسابهای دریافتنی]]+Table22[[#This Row],[چکهای در جریان وصول]]+Table22[[#This Row],[چکهای نزد صندوق]]</f>
        <v>-1104000</v>
      </c>
      <c r="G122" s="18">
        <f>IFERROR(INDEX('مانده سوفاله'!E:E,MATCH(Table22[[#This Row],[كد تفصيلي]],'مانده سوفاله'!A:A,0)),0)</f>
        <v>2</v>
      </c>
    </row>
    <row r="123" spans="1:7" ht="31.5" hidden="1" customHeight="1" x14ac:dyDescent="0.35">
      <c r="A123" s="17">
        <v>10042</v>
      </c>
      <c r="B123" s="34" t="s">
        <v>46</v>
      </c>
      <c r="C123" s="7">
        <f>IFERROR(INDEX('حسابهای دریافتنی'!H:H,MATCH(Table22[[#This Row],[كد تفصيلي]],'حسابهای دریافتنی'!A:A,0)),0)</f>
        <v>-1120000</v>
      </c>
      <c r="D123" s="8">
        <f>IFERROR(INDEX('درجریان وصول'!F:F,MATCH(Table22[[#This Row],[كد تفصيلي]],'درجریان وصول'!A:A,0)),0)</f>
        <v>0</v>
      </c>
      <c r="E123" s="8">
        <f>IFERROR(INDEX('چکهای دریافتنی'!F:F,MATCH(Table22[[#This Row],[كد تفصيلي]],'چکهای دریافتنی'!A:A,0)),0)</f>
        <v>0</v>
      </c>
      <c r="F123" s="8">
        <f>Table22[[#This Row],[حسابهای دریافتنی]]+Table22[[#This Row],[چکهای در جریان وصول]]+Table22[[#This Row],[چکهای نزد صندوق]]</f>
        <v>-1120000</v>
      </c>
      <c r="G123" s="18">
        <f>IFERROR(INDEX('مانده سوفاله'!E:E,MATCH(Table22[[#This Row],[كد تفصيلي]],'مانده سوفاله'!A:A,0)),0)</f>
        <v>2</v>
      </c>
    </row>
    <row r="124" spans="1:7" ht="31.5" hidden="1" customHeight="1" x14ac:dyDescent="0.35">
      <c r="A124" s="16">
        <v>10089</v>
      </c>
      <c r="B124" s="35" t="s">
        <v>248</v>
      </c>
      <c r="C124" s="19">
        <f>IFERROR(INDEX('حسابهای دریافتنی'!H:H,MATCH(Table22[[#This Row],[كد تفصيلي]],'حسابهای دریافتنی'!A:A,0)),0)</f>
        <v>-1278500</v>
      </c>
      <c r="D124" s="19">
        <f>IFERROR(INDEX('درجریان وصول'!F:F,MATCH(Table22[[#This Row],[كد تفصيلي]],'درجریان وصول'!A:A,0)),0)</f>
        <v>0</v>
      </c>
      <c r="E124" s="19">
        <f>IFERROR(INDEX('چکهای دریافتنی'!F:F,MATCH(Table22[[#This Row],[كد تفصيلي]],'چکهای دریافتنی'!A:A,0)),0)</f>
        <v>0</v>
      </c>
      <c r="F124" s="19">
        <f>Table22[[#This Row],[حسابهای دریافتنی]]+Table22[[#This Row],[چکهای در جریان وصول]]+Table22[[#This Row],[چکهای نزد صندوق]]</f>
        <v>-1278500</v>
      </c>
      <c r="G124" s="18">
        <f>IFERROR(INDEX('مانده سوفاله'!E:E,MATCH(Table22[[#This Row],[كد تفصيلي]],'مانده سوفاله'!A:A,0)),0)</f>
        <v>360</v>
      </c>
    </row>
    <row r="125" spans="1:7" ht="31.5" hidden="1" customHeight="1" x14ac:dyDescent="0.35">
      <c r="A125" s="17">
        <v>30032</v>
      </c>
      <c r="B125" s="34" t="s">
        <v>78</v>
      </c>
      <c r="C125" s="8">
        <f>IFERROR(INDEX('حسابهای دریافتنی'!H:H,MATCH(Table22[[#This Row],[كد تفصيلي]],'حسابهای دریافتنی'!A:A,0)),0)</f>
        <v>-1347000</v>
      </c>
      <c r="D125" s="8">
        <f>IFERROR(INDEX('درجریان وصول'!F:F,MATCH(Table22[[#This Row],[كد تفصيلي]],'درجریان وصول'!A:A,0)),0)</f>
        <v>0</v>
      </c>
      <c r="E125" s="8">
        <f>IFERROR(INDEX('چکهای دریافتنی'!F:F,MATCH(Table22[[#This Row],[كد تفصيلي]],'چکهای دریافتنی'!A:A,0)),0)</f>
        <v>0</v>
      </c>
      <c r="F125" s="8">
        <f>Table22[[#This Row],[حسابهای دریافتنی]]+Table22[[#This Row],[چکهای در جریان وصول]]+Table22[[#This Row],[چکهای نزد صندوق]]</f>
        <v>-1347000</v>
      </c>
      <c r="G125" s="18">
        <f>IFERROR(INDEX('مانده سوفاله'!E:E,MATCH(Table22[[#This Row],[كد تفصيلي]],'مانده سوفاله'!A:A,0)),0)</f>
        <v>0</v>
      </c>
    </row>
    <row r="126" spans="1:7" ht="31.5" hidden="1" customHeight="1" x14ac:dyDescent="0.35">
      <c r="A126" s="17">
        <v>10116</v>
      </c>
      <c r="B126" s="34" t="s">
        <v>308</v>
      </c>
      <c r="C126" s="19">
        <f>IFERROR(INDEX('حسابهای دریافتنی'!H:H,MATCH(Table22[[#This Row],[كد تفصيلي]],'حسابهای دریافتنی'!A:A,0)),0)</f>
        <v>-1367500</v>
      </c>
      <c r="D126" s="19">
        <f>IFERROR(INDEX('درجریان وصول'!F:F,MATCH(Table22[[#This Row],[كد تفصيلي]],'درجریان وصول'!A:A,0)),0)</f>
        <v>0</v>
      </c>
      <c r="E126" s="19">
        <f>IFERROR(INDEX('چکهای دریافتنی'!F:F,MATCH(Table22[[#This Row],[كد تفصيلي]],'چکهای دریافتنی'!A:A,0)),0)</f>
        <v>0</v>
      </c>
      <c r="F126" s="19">
        <f>Table22[[#This Row],[حسابهای دریافتنی]]+Table22[[#This Row],[چکهای در جریان وصول]]+Table22[[#This Row],[چکهای نزد صندوق]]</f>
        <v>-1367500</v>
      </c>
      <c r="G126" s="18">
        <f>IFERROR(INDEX('مانده سوفاله'!E:E,MATCH(Table22[[#This Row],[كد تفصيلي]],'مانده سوفاله'!A:A,0)),0)</f>
        <v>0</v>
      </c>
    </row>
    <row r="127" spans="1:7" ht="31.5" hidden="1" customHeight="1" x14ac:dyDescent="0.35">
      <c r="A127" s="16">
        <v>30171</v>
      </c>
      <c r="B127" s="35" t="s">
        <v>309</v>
      </c>
      <c r="C127" s="8">
        <f>IFERROR(INDEX('حسابهای دریافتنی'!H:H,MATCH(Table22[[#This Row],[كد تفصيلي]],'حسابهای دریافتنی'!A:A,0)),0)</f>
        <v>-1500000</v>
      </c>
      <c r="D127" s="8">
        <f>IFERROR(INDEX('درجریان وصول'!F:F,MATCH(Table22[[#This Row],[كد تفصيلي]],'درجریان وصول'!A:A,0)),0)</f>
        <v>0</v>
      </c>
      <c r="E127" s="8">
        <f>IFERROR(INDEX('چکهای دریافتنی'!F:F,MATCH(Table22[[#This Row],[كد تفصيلي]],'چکهای دریافتنی'!A:A,0)),0)</f>
        <v>0</v>
      </c>
      <c r="F127" s="8">
        <f>Table22[[#This Row],[حسابهای دریافتنی]]+Table22[[#This Row],[چکهای در جریان وصول]]+Table22[[#This Row],[چکهای نزد صندوق]]</f>
        <v>-1500000</v>
      </c>
      <c r="G127" s="18">
        <f>IFERROR(INDEX('مانده سوفاله'!E:E,MATCH(Table22[[#This Row],[كد تفصيلي]],'مانده سوفاله'!A:A,0)),0)</f>
        <v>0</v>
      </c>
    </row>
    <row r="128" spans="1:7" ht="31.5" hidden="1" customHeight="1" x14ac:dyDescent="0.35">
      <c r="A128" s="16">
        <v>10103</v>
      </c>
      <c r="B128" s="35" t="s">
        <v>272</v>
      </c>
      <c r="C128" s="7">
        <f>IFERROR(INDEX('حسابهای دریافتنی'!H:H,MATCH(Table22[[#This Row],[كد تفصيلي]],'حسابهای دریافتنی'!A:A,0)),0)</f>
        <v>-1580000</v>
      </c>
      <c r="D128" s="8">
        <f>IFERROR(INDEX('درجریان وصول'!F:F,MATCH(Table22[[#This Row],[كد تفصيلي]],'درجریان وصول'!A:A,0)),0)</f>
        <v>0</v>
      </c>
      <c r="E128" s="8">
        <f>IFERROR(INDEX('چکهای دریافتنی'!F:F,MATCH(Table22[[#This Row],[كد تفصيلي]],'چکهای دریافتنی'!A:A,0)),0)</f>
        <v>0</v>
      </c>
      <c r="F128" s="8">
        <f>Table22[[#This Row],[حسابهای دریافتنی]]+Table22[[#This Row],[چکهای در جریان وصول]]+Table22[[#This Row],[چکهای نزد صندوق]]</f>
        <v>-1580000</v>
      </c>
      <c r="G128" s="18">
        <f>IFERROR(INDEX('مانده سوفاله'!E:E,MATCH(Table22[[#This Row],[كد تفصيلي]],'مانده سوفاله'!A:A,0)),0)</f>
        <v>0</v>
      </c>
    </row>
    <row r="129" spans="1:7" ht="31.5" hidden="1" customHeight="1" x14ac:dyDescent="0.35">
      <c r="A129" s="16">
        <v>10125</v>
      </c>
      <c r="B129" s="35" t="s">
        <v>329</v>
      </c>
      <c r="C129" s="7">
        <f>IFERROR(INDEX('حسابهای دریافتنی'!H:H,MATCH(Table22[[#This Row],[كد تفصيلي]],'حسابهای دریافتنی'!A:A,0)),0)</f>
        <v>-1650000</v>
      </c>
      <c r="D129" s="10">
        <f>IFERROR(INDEX('درجریان وصول'!F:F,MATCH(Table22[[#This Row],[كد تفصيلي]],'درجریان وصول'!A:A,0)),0)</f>
        <v>0</v>
      </c>
      <c r="E129" s="8">
        <f>IFERROR(INDEX('چکهای دریافتنی'!F:F,MATCH(Table22[[#This Row],[كد تفصيلي]],'چکهای دریافتنی'!A:A,0)),0)</f>
        <v>0</v>
      </c>
      <c r="F129" s="8">
        <f>Table22[[#This Row],[حسابهای دریافتنی]]+Table22[[#This Row],[چکهای در جریان وصول]]+Table22[[#This Row],[چکهای نزد صندوق]]</f>
        <v>-1650000</v>
      </c>
      <c r="G129" s="18">
        <f>IFERROR(INDEX('مانده سوفاله'!E:E,MATCH(Table22[[#This Row],[كد تفصيلي]],'مانده سوفاله'!A:A,0)),0)</f>
        <v>0</v>
      </c>
    </row>
    <row r="130" spans="1:7" ht="31.5" hidden="1" customHeight="1" x14ac:dyDescent="0.35">
      <c r="A130" s="17">
        <v>10140</v>
      </c>
      <c r="B130" s="34" t="s">
        <v>370</v>
      </c>
      <c r="C130" s="7">
        <f>IFERROR(INDEX('حسابهای دریافتنی'!H:H,MATCH(Table22[[#This Row],[كد تفصيلي]],'حسابهای دریافتنی'!A:A,0)),0)</f>
        <v>-1680000</v>
      </c>
      <c r="D130" s="8">
        <f>IFERROR(INDEX('درجریان وصول'!F:F,MATCH(Table22[[#This Row],[كد تفصيلي]],'درجریان وصول'!A:A,0)),0)</f>
        <v>0</v>
      </c>
      <c r="E130" s="8">
        <f>IFERROR(INDEX('چکهای دریافتنی'!F:F,MATCH(Table22[[#This Row],[كد تفصيلي]],'چکهای دریافتنی'!A:A,0)),0)</f>
        <v>0</v>
      </c>
      <c r="F130" s="8">
        <f>Table22[[#This Row],[حسابهای دریافتنی]]+Table22[[#This Row],[چکهای در جریان وصول]]+Table22[[#This Row],[چکهای نزد صندوق]]</f>
        <v>-1680000</v>
      </c>
      <c r="G130" s="18">
        <f>IFERROR(INDEX('مانده سوفاله'!E:E,MATCH(Table22[[#This Row],[كد تفصيلي]],'مانده سوفاله'!A:A,0)),0)</f>
        <v>0</v>
      </c>
    </row>
    <row r="131" spans="1:7" ht="31.5" hidden="1" customHeight="1" x14ac:dyDescent="0.35">
      <c r="A131" s="17">
        <v>10110</v>
      </c>
      <c r="B131" s="34" t="s">
        <v>354</v>
      </c>
      <c r="C131" s="19">
        <f>IFERROR(INDEX('حسابهای دریافتنی'!H:H,MATCH(Table22[[#This Row],[كد تفصيلي]],'حسابهای دریافتنی'!A:A,0)),0)</f>
        <v>-1817500</v>
      </c>
      <c r="D131" s="19">
        <f>IFERROR(INDEX('درجریان وصول'!F:F,MATCH(Table22[[#This Row],[كد تفصيلي]],'درجریان وصول'!A:A,0)),0)</f>
        <v>0</v>
      </c>
      <c r="E131" s="19">
        <f>IFERROR(INDEX('چکهای دریافتنی'!F:F,MATCH(Table22[[#This Row],[كد تفصيلي]],'چکهای دریافتنی'!A:A,0)),0)</f>
        <v>0</v>
      </c>
      <c r="F131" s="19">
        <f>Table22[[#This Row],[حسابهای دریافتنی]]+Table22[[#This Row],[چکهای در جریان وصول]]+Table22[[#This Row],[چکهای نزد صندوق]]</f>
        <v>-1817500</v>
      </c>
      <c r="G131" s="18">
        <f>IFERROR(INDEX('مانده سوفاله'!E:E,MATCH(Table22[[#This Row],[كد تفصيلي]],'مانده سوفاله'!A:A,0)),0)</f>
        <v>7</v>
      </c>
    </row>
    <row r="132" spans="1:7" ht="31.5" hidden="1" customHeight="1" x14ac:dyDescent="0.35">
      <c r="A132" s="16">
        <v>30103</v>
      </c>
      <c r="B132" s="35" t="s">
        <v>233</v>
      </c>
      <c r="C132" s="8">
        <f>IFERROR(INDEX('حسابهای دریافتنی'!H:H,MATCH(Table22[[#This Row],[كد تفصيلي]],'حسابهای دریافتنی'!A:A,0)),0)</f>
        <v>-1820000</v>
      </c>
      <c r="D132" s="8">
        <f>IFERROR(INDEX('درجریان وصول'!F:F,MATCH(Table22[[#This Row],[كد تفصيلي]],'درجریان وصول'!A:A,0)),0)</f>
        <v>0</v>
      </c>
      <c r="E132" s="8">
        <f>IFERROR(INDEX('چکهای دریافتنی'!F:F,MATCH(Table22[[#This Row],[كد تفصيلي]],'چکهای دریافتنی'!A:A,0)),0)</f>
        <v>0</v>
      </c>
      <c r="F132" s="8">
        <f>Table22[[#This Row],[حسابهای دریافتنی]]+Table22[[#This Row],[چکهای در جریان وصول]]+Table22[[#This Row],[چکهای نزد صندوق]]</f>
        <v>-1820000</v>
      </c>
      <c r="G132" s="18">
        <f>IFERROR(INDEX('مانده سوفاله'!E:E,MATCH(Table22[[#This Row],[كد تفصيلي]],'مانده سوفاله'!A:A,0)),0)</f>
        <v>0</v>
      </c>
    </row>
    <row r="133" spans="1:7" ht="31.5" hidden="1" customHeight="1" x14ac:dyDescent="0.35">
      <c r="A133" s="17">
        <v>10018</v>
      </c>
      <c r="B133" s="34" t="s">
        <v>25</v>
      </c>
      <c r="C133" s="7">
        <f>IFERROR(INDEX('حسابهای دریافتنی'!H:H,MATCH(Table22[[#This Row],[كد تفصيلي]],'حسابهای دریافتنی'!A:A,0)),0)</f>
        <v>-1948000</v>
      </c>
      <c r="D133" s="8">
        <f>IFERROR(INDEX('درجریان وصول'!F:F,MATCH(Table22[[#This Row],[كد تفصيلي]],'درجریان وصول'!A:A,0)),0)</f>
        <v>0</v>
      </c>
      <c r="E133" s="8">
        <f>IFERROR(INDEX('چکهای دریافتنی'!F:F,MATCH(Table22[[#This Row],[كد تفصيلي]],'چکهای دریافتنی'!A:A,0)),0)</f>
        <v>0</v>
      </c>
      <c r="F133" s="8">
        <f>Table22[[#This Row],[حسابهای دریافتنی]]+Table22[[#This Row],[چکهای در جریان وصول]]+Table22[[#This Row],[چکهای نزد صندوق]]</f>
        <v>-1948000</v>
      </c>
      <c r="G133" s="18">
        <f>IFERROR(INDEX('مانده سوفاله'!E:E,MATCH(Table22[[#This Row],[كد تفصيلي]],'مانده سوفاله'!A:A,0)),0)</f>
        <v>0</v>
      </c>
    </row>
    <row r="134" spans="1:7" ht="31.5" hidden="1" customHeight="1" x14ac:dyDescent="0.35">
      <c r="A134" s="17">
        <v>30128</v>
      </c>
      <c r="B134" s="34" t="s">
        <v>207</v>
      </c>
      <c r="C134" s="8">
        <f>IFERROR(INDEX('حسابهای دریافتنی'!H:H,MATCH(Table22[[#This Row],[كد تفصيلي]],'حسابهای دریافتنی'!A:A,0)),0)</f>
        <v>-2451320</v>
      </c>
      <c r="D134" s="8">
        <f>IFERROR(INDEX('درجریان وصول'!F:F,MATCH(Table22[[#This Row],[كد تفصيلي]],'درجریان وصول'!A:A,0)),0)</f>
        <v>0</v>
      </c>
      <c r="E134" s="8">
        <f>IFERROR(INDEX('چکهای دریافتنی'!F:F,MATCH(Table22[[#This Row],[كد تفصيلي]],'چکهای دریافتنی'!A:A,0)),0)</f>
        <v>0</v>
      </c>
      <c r="F134" s="8">
        <f>Table22[[#This Row],[حسابهای دریافتنی]]+Table22[[#This Row],[چکهای در جریان وصول]]+Table22[[#This Row],[چکهای نزد صندوق]]</f>
        <v>-2451320</v>
      </c>
      <c r="G134" s="18">
        <f>IFERROR(INDEX('مانده سوفاله'!E:E,MATCH(Table22[[#This Row],[كد تفصيلي]],'مانده سوفاله'!A:A,0)),0)</f>
        <v>0</v>
      </c>
    </row>
    <row r="135" spans="1:7" ht="31.5" hidden="1" customHeight="1" x14ac:dyDescent="0.35">
      <c r="A135" s="16">
        <v>30015</v>
      </c>
      <c r="B135" s="35" t="s">
        <v>63</v>
      </c>
      <c r="C135" s="7">
        <f>IFERROR(INDEX('حسابهای دریافتنی'!H:H,MATCH(Table22[[#This Row],[كد تفصيلي]],'حسابهای دریافتنی'!A:A,0)),0)</f>
        <v>-3105895</v>
      </c>
      <c r="D135" s="8">
        <f>IFERROR(INDEX('درجریان وصول'!F:F,MATCH(Table22[[#This Row],[كد تفصيلي]],'درجریان وصول'!A:A,0)),0)</f>
        <v>0</v>
      </c>
      <c r="E135" s="8">
        <f>IFERROR(INDEX('چکهای دریافتنی'!F:F,MATCH(Table22[[#This Row],[كد تفصيلي]],'چکهای دریافتنی'!A:A,0)),0)</f>
        <v>0</v>
      </c>
      <c r="F135" s="8">
        <f>Table22[[#This Row],[حسابهای دریافتنی]]+Table22[[#This Row],[چکهای در جریان وصول]]+Table22[[#This Row],[چکهای نزد صندوق]]</f>
        <v>-3105895</v>
      </c>
      <c r="G135" s="18">
        <f>IFERROR(INDEX('مانده سوفاله'!E:E,MATCH(Table22[[#This Row],[كد تفصيلي]],'مانده سوفاله'!A:A,0)),0)</f>
        <v>0</v>
      </c>
    </row>
    <row r="136" spans="1:7" ht="31.5" hidden="1" customHeight="1" x14ac:dyDescent="0.35">
      <c r="A136" s="17">
        <v>10172</v>
      </c>
      <c r="B136" s="34" t="s">
        <v>500</v>
      </c>
      <c r="C136" s="7">
        <f>IFERROR(INDEX('حسابهای دریافتنی'!H:H,MATCH(Table22[[#This Row],[كد تفصيلي]],'حسابهای دریافتنی'!A:A,0)),0)</f>
        <v>-3225000</v>
      </c>
      <c r="D136" s="8">
        <f>IFERROR(INDEX('درجریان وصول'!F:F,MATCH(Table22[[#This Row],[كد تفصيلي]],'درجریان وصول'!A:A,0)),0)</f>
        <v>0</v>
      </c>
      <c r="E136" s="8">
        <f>IFERROR(INDEX('چکهای دریافتنی'!F:F,MATCH(Table22[[#This Row],[كد تفصيلي]],'چکهای دریافتنی'!A:A,0)),0)</f>
        <v>0</v>
      </c>
      <c r="F136" s="8">
        <f>Table22[[#This Row],[حسابهای دریافتنی]]+Table22[[#This Row],[چکهای در جریان وصول]]+Table22[[#This Row],[چکهای نزد صندوق]]</f>
        <v>-3225000</v>
      </c>
      <c r="G136" s="18">
        <f>IFERROR(INDEX('مانده سوفاله'!E:E,MATCH(Table22[[#This Row],[كد تفصيلي]],'مانده سوفاله'!A:A,0)),0)</f>
        <v>0</v>
      </c>
    </row>
    <row r="137" spans="1:7" ht="31.5" hidden="1" customHeight="1" x14ac:dyDescent="0.35">
      <c r="A137" s="17">
        <v>30026</v>
      </c>
      <c r="B137" s="34" t="s">
        <v>73</v>
      </c>
      <c r="C137" s="7">
        <f>IFERROR(INDEX('حسابهای دریافتنی'!H:H,MATCH(Table22[[#This Row],[كد تفصيلي]],'حسابهای دریافتنی'!A:A,0)),0)</f>
        <v>-3262500</v>
      </c>
      <c r="D137" s="8">
        <f>IFERROR(INDEX('درجریان وصول'!F:F,MATCH(Table22[[#This Row],[كد تفصيلي]],'درجریان وصول'!A:A,0)),0)</f>
        <v>0</v>
      </c>
      <c r="E137" s="8">
        <f>IFERROR(INDEX('چکهای دریافتنی'!F:F,MATCH(Table22[[#This Row],[كد تفصيلي]],'چکهای دریافتنی'!A:A,0)),0)</f>
        <v>0</v>
      </c>
      <c r="F137" s="8">
        <f>Table22[[#This Row],[حسابهای دریافتنی]]+Table22[[#This Row],[چکهای در جریان وصول]]+Table22[[#This Row],[چکهای نزد صندوق]]</f>
        <v>-3262500</v>
      </c>
      <c r="G137" s="18">
        <f>IFERROR(INDEX('مانده سوفاله'!E:E,MATCH(Table22[[#This Row],[كد تفصيلي]],'مانده سوفاله'!A:A,0)),0)</f>
        <v>0</v>
      </c>
    </row>
    <row r="138" spans="1:7" ht="31.5" hidden="1" customHeight="1" x14ac:dyDescent="0.35">
      <c r="A138" s="17">
        <v>30110</v>
      </c>
      <c r="B138" s="34" t="s">
        <v>195</v>
      </c>
      <c r="C138" s="8">
        <f>IFERROR(INDEX('حسابهای دریافتنی'!H:H,MATCH(Table22[[#This Row],[كد تفصيلي]],'حسابهای دریافتنی'!A:A,0)),0)</f>
        <v>-3492360</v>
      </c>
      <c r="D138" s="8">
        <f>IFERROR(INDEX('درجریان وصول'!F:F,MATCH(Table22[[#This Row],[كد تفصيلي]],'درجریان وصول'!A:A,0)),0)</f>
        <v>0</v>
      </c>
      <c r="E138" s="8">
        <f>IFERROR(INDEX('چکهای دریافتنی'!F:F,MATCH(Table22[[#This Row],[كد تفصيلي]],'چکهای دریافتنی'!A:A,0)),0)</f>
        <v>0</v>
      </c>
      <c r="F138" s="8">
        <f>Table22[[#This Row],[حسابهای دریافتنی]]+Table22[[#This Row],[چکهای در جریان وصول]]+Table22[[#This Row],[چکهای نزد صندوق]]</f>
        <v>-3492360</v>
      </c>
      <c r="G138" s="18">
        <f>IFERROR(INDEX('مانده سوفاله'!E:E,MATCH(Table22[[#This Row],[كد تفصيلي]],'مانده سوفاله'!A:A,0)),0)</f>
        <v>0</v>
      </c>
    </row>
    <row r="139" spans="1:7" ht="31.5" hidden="1" customHeight="1" x14ac:dyDescent="0.35">
      <c r="A139" s="17">
        <v>30184</v>
      </c>
      <c r="B139" s="34" t="s">
        <v>331</v>
      </c>
      <c r="C139" s="8">
        <f>IFERROR(INDEX('حسابهای دریافتنی'!H:H,MATCH(Table22[[#This Row],[كد تفصيلي]],'حسابهای دریافتنی'!A:A,0)),0)</f>
        <v>-3700000</v>
      </c>
      <c r="D139" s="8">
        <f>IFERROR(INDEX('درجریان وصول'!F:F,MATCH(Table22[[#This Row],[كد تفصيلي]],'درجریان وصول'!A:A,0)),0)</f>
        <v>0</v>
      </c>
      <c r="E139" s="8">
        <f>IFERROR(INDEX('چکهای دریافتنی'!F:F,MATCH(Table22[[#This Row],[كد تفصيلي]],'چکهای دریافتنی'!A:A,0)),0)</f>
        <v>0</v>
      </c>
      <c r="F139" s="8">
        <f>Table22[[#This Row],[حسابهای دریافتنی]]+Table22[[#This Row],[چکهای در جریان وصول]]+Table22[[#This Row],[چکهای نزد صندوق]]</f>
        <v>-3700000</v>
      </c>
      <c r="G139" s="18">
        <f>IFERROR(INDEX('مانده سوفاله'!E:E,MATCH(Table22[[#This Row],[كد تفصيلي]],'مانده سوفاله'!A:A,0)),0)</f>
        <v>498</v>
      </c>
    </row>
    <row r="140" spans="1:7" ht="31.5" customHeight="1" x14ac:dyDescent="0.35">
      <c r="A140" s="17">
        <v>10092</v>
      </c>
      <c r="B140" s="34" t="s">
        <v>253</v>
      </c>
      <c r="C140" s="7">
        <f>IFERROR(INDEX('حسابهای دریافتنی'!H:H,MATCH(Table22[[#This Row],[كد تفصيلي]],'حسابهای دریافتنی'!A:A,0)),0)</f>
        <v>-4773000</v>
      </c>
      <c r="D140" s="8">
        <f>IFERROR(INDEX('درجریان وصول'!F:F,MATCH(Table22[[#This Row],[كد تفصيلي]],'درجریان وصول'!A:A,0)),0)</f>
        <v>0</v>
      </c>
      <c r="E140" s="8">
        <f>IFERROR(INDEX('چکهای دریافتنی'!F:F,MATCH(Table22[[#This Row],[كد تفصيلي]],'چکهای دریافتنی'!A:A,0)),0)</f>
        <v>670000000</v>
      </c>
      <c r="F140" s="8">
        <f>Table22[[#This Row],[حسابهای دریافتنی]]+Table22[[#This Row],[چکهای در جریان وصول]]+Table22[[#This Row],[چکهای نزد صندوق]]</f>
        <v>665227000</v>
      </c>
      <c r="G140" s="18">
        <f>IFERROR(INDEX('مانده سوفاله'!E:E,MATCH(Table22[[#This Row],[كد تفصيلي]],'مانده سوفاله'!A:A,0)),0)</f>
        <v>-309</v>
      </c>
    </row>
    <row r="141" spans="1:7" ht="31.5" hidden="1" customHeight="1" x14ac:dyDescent="0.35">
      <c r="A141" s="16">
        <v>30153</v>
      </c>
      <c r="B141" s="35" t="s">
        <v>269</v>
      </c>
      <c r="C141" s="8">
        <f>IFERROR(INDEX('حسابهای دریافتنی'!H:H,MATCH(Table22[[#This Row],[كد تفصيلي]],'حسابهای دریافتنی'!A:A,0)),0)</f>
        <v>-4818000</v>
      </c>
      <c r="D141" s="8">
        <f>IFERROR(INDEX('درجریان وصول'!F:F,MATCH(Table22[[#This Row],[كد تفصيلي]],'درجریان وصول'!A:A,0)),0)</f>
        <v>0</v>
      </c>
      <c r="E141" s="8">
        <f>IFERROR(INDEX('چکهای دریافتنی'!F:F,MATCH(Table22[[#This Row],[كد تفصيلي]],'چکهای دریافتنی'!A:A,0)),0)</f>
        <v>0</v>
      </c>
      <c r="F141" s="8">
        <f>Table22[[#This Row],[حسابهای دریافتنی]]+Table22[[#This Row],[چکهای در جریان وصول]]+Table22[[#This Row],[چکهای نزد صندوق]]</f>
        <v>-4818000</v>
      </c>
      <c r="G141" s="18">
        <f>IFERROR(INDEX('مانده سوفاله'!E:E,MATCH(Table22[[#This Row],[كد تفصيلي]],'مانده سوفاله'!A:A,0)),0)</f>
        <v>0</v>
      </c>
    </row>
    <row r="142" spans="1:7" ht="31.5" hidden="1" customHeight="1" x14ac:dyDescent="0.35">
      <c r="A142" s="17">
        <v>30012</v>
      </c>
      <c r="B142" s="34" t="s">
        <v>60</v>
      </c>
      <c r="C142" s="7">
        <f>IFERROR(INDEX('حسابهای دریافتنی'!H:H,MATCH(Table22[[#This Row],[كد تفصيلي]],'حسابهای دریافتنی'!A:A,0)),0)</f>
        <v>-5405000</v>
      </c>
      <c r="D142" s="8">
        <f>IFERROR(INDEX('درجریان وصول'!F:F,MATCH(Table22[[#This Row],[كد تفصيلي]],'درجریان وصول'!A:A,0)),0)</f>
        <v>0</v>
      </c>
      <c r="E142" s="8">
        <f>IFERROR(INDEX('چکهای دریافتنی'!F:F,MATCH(Table22[[#This Row],[كد تفصيلي]],'چکهای دریافتنی'!A:A,0)),0)</f>
        <v>0</v>
      </c>
      <c r="F142" s="8">
        <f>Table22[[#This Row],[حسابهای دریافتنی]]+Table22[[#This Row],[چکهای در جریان وصول]]+Table22[[#This Row],[چکهای نزد صندوق]]</f>
        <v>-5405000</v>
      </c>
      <c r="G142" s="18">
        <f>IFERROR(INDEX('مانده سوفاله'!E:E,MATCH(Table22[[#This Row],[كد تفصيلي]],'مانده سوفاله'!A:A,0)),0)</f>
        <v>34</v>
      </c>
    </row>
    <row r="143" spans="1:7" ht="31.5" hidden="1" customHeight="1" x14ac:dyDescent="0.35">
      <c r="A143" s="17">
        <v>30164</v>
      </c>
      <c r="B143" s="34" t="s">
        <v>293</v>
      </c>
      <c r="C143" s="8">
        <f>IFERROR(INDEX('حسابهای دریافتنی'!H:H,MATCH(Table22[[#This Row],[كد تفصيلي]],'حسابهای دریافتنی'!A:A,0)),0)</f>
        <v>-6000000</v>
      </c>
      <c r="D143" s="8">
        <f>IFERROR(INDEX('درجریان وصول'!F:F,MATCH(Table22[[#This Row],[كد تفصيلي]],'درجریان وصول'!A:A,0)),0)</f>
        <v>0</v>
      </c>
      <c r="E143" s="8">
        <f>IFERROR(INDEX('چکهای دریافتنی'!F:F,MATCH(Table22[[#This Row],[كد تفصيلي]],'چکهای دریافتنی'!A:A,0)),0)</f>
        <v>0</v>
      </c>
      <c r="F143" s="8">
        <f>Table22[[#This Row],[حسابهای دریافتنی]]+Table22[[#This Row],[چکهای در جریان وصول]]+Table22[[#This Row],[چکهای نزد صندوق]]</f>
        <v>-6000000</v>
      </c>
      <c r="G143" s="18">
        <f>IFERROR(INDEX('مانده سوفاله'!E:E,MATCH(Table22[[#This Row],[كد تفصيلي]],'مانده سوفاله'!A:A,0)),0)</f>
        <v>182</v>
      </c>
    </row>
    <row r="144" spans="1:7" ht="31.5" hidden="1" customHeight="1" x14ac:dyDescent="0.35">
      <c r="A144" s="16">
        <v>10119</v>
      </c>
      <c r="B144" s="35" t="s">
        <v>318</v>
      </c>
      <c r="C144" s="7">
        <f>IFERROR(INDEX('حسابهای دریافتنی'!H:H,MATCH(Table22[[#This Row],[كد تفصيلي]],'حسابهای دریافتنی'!A:A,0)),0)</f>
        <v>-6952500</v>
      </c>
      <c r="D144" s="8">
        <f>IFERROR(INDEX('درجریان وصول'!F:F,MATCH(Table22[[#This Row],[كد تفصيلي]],'درجریان وصول'!A:A,0)),0)</f>
        <v>0</v>
      </c>
      <c r="E144" s="8">
        <f>IFERROR(INDEX('چکهای دریافتنی'!F:F,MATCH(Table22[[#This Row],[كد تفصيلي]],'چکهای دریافتنی'!A:A,0)),0)</f>
        <v>0</v>
      </c>
      <c r="F144" s="8">
        <f>Table22[[#This Row],[حسابهای دریافتنی]]+Table22[[#This Row],[چکهای در جریان وصول]]+Table22[[#This Row],[چکهای نزد صندوق]]</f>
        <v>-6952500</v>
      </c>
      <c r="G144" s="18">
        <f>IFERROR(INDEX('مانده سوفاله'!E:E,MATCH(Table22[[#This Row],[كد تفصيلي]],'مانده سوفاله'!A:A,0)),0)</f>
        <v>0</v>
      </c>
    </row>
    <row r="145" spans="1:7" ht="31.5" hidden="1" customHeight="1" x14ac:dyDescent="0.35">
      <c r="A145" s="17">
        <v>30200</v>
      </c>
      <c r="B145" s="34" t="s">
        <v>366</v>
      </c>
      <c r="C145" s="8">
        <f>IFERROR(INDEX('حسابهای دریافتنی'!H:H,MATCH(Table22[[#This Row],[كد تفصيلي]],'حسابهای دریافتنی'!A:A,0)),0)</f>
        <v>-7305000</v>
      </c>
      <c r="D145" s="8">
        <f>IFERROR(INDEX('درجریان وصول'!F:F,MATCH(Table22[[#This Row],[كد تفصيلي]],'درجریان وصول'!A:A,0)),0)</f>
        <v>0</v>
      </c>
      <c r="E145" s="8">
        <f>IFERROR(INDEX('چکهای دریافتنی'!F:F,MATCH(Table22[[#This Row],[كد تفصيلي]],'چکهای دریافتنی'!A:A,0)),0)</f>
        <v>0</v>
      </c>
      <c r="F145" s="8">
        <f>Table22[[#This Row],[حسابهای دریافتنی]]+Table22[[#This Row],[چکهای در جریان وصول]]+Table22[[#This Row],[چکهای نزد صندوق]]</f>
        <v>-7305000</v>
      </c>
      <c r="G145" s="18">
        <f>IFERROR(INDEX('مانده سوفاله'!E:E,MATCH(Table22[[#This Row],[كد تفصيلي]],'مانده سوفاله'!A:A,0)),0)</f>
        <v>0</v>
      </c>
    </row>
    <row r="146" spans="1:7" ht="31.5" hidden="1" customHeight="1" x14ac:dyDescent="0.35">
      <c r="A146" s="16">
        <v>10045</v>
      </c>
      <c r="B146" s="35" t="s">
        <v>49</v>
      </c>
      <c r="C146" s="7">
        <f>IFERROR(INDEX('حسابهای دریافتنی'!H:H,MATCH(Table22[[#This Row],[كد تفصيلي]],'حسابهای دریافتنی'!A:A,0)),0)</f>
        <v>-8558500</v>
      </c>
      <c r="D146" s="8">
        <f>IFERROR(INDEX('درجریان وصول'!F:F,MATCH(Table22[[#This Row],[كد تفصيلي]],'درجریان وصول'!A:A,0)),0)</f>
        <v>0</v>
      </c>
      <c r="E146" s="8">
        <f>IFERROR(INDEX('چکهای دریافتنی'!F:F,MATCH(Table22[[#This Row],[كد تفصيلي]],'چکهای دریافتنی'!A:A,0)),0)</f>
        <v>0</v>
      </c>
      <c r="F146" s="8">
        <f>Table22[[#This Row],[حسابهای دریافتنی]]+Table22[[#This Row],[چکهای در جریان وصول]]+Table22[[#This Row],[چکهای نزد صندوق]]</f>
        <v>-8558500</v>
      </c>
      <c r="G146" s="18">
        <f>IFERROR(INDEX('مانده سوفاله'!E:E,MATCH(Table22[[#This Row],[كد تفصيلي]],'مانده سوفاله'!A:A,0)),0)</f>
        <v>0</v>
      </c>
    </row>
    <row r="147" spans="1:7" ht="31.5" hidden="1" customHeight="1" x14ac:dyDescent="0.35">
      <c r="A147" s="17">
        <v>30243</v>
      </c>
      <c r="B147" s="34" t="s">
        <v>451</v>
      </c>
      <c r="C147" s="19">
        <f>IFERROR(INDEX('حسابهای دریافتنی'!H:H,MATCH(Table22[[#This Row],[كد تفصيلي]],'حسابهای دریافتنی'!A:A,0)),0)</f>
        <v>-8631000</v>
      </c>
      <c r="D147" s="19">
        <f>IFERROR(INDEX('درجریان وصول'!F:F,MATCH(Table22[[#This Row],[كد تفصيلي]],'درجریان وصول'!A:A,0)),0)</f>
        <v>0</v>
      </c>
      <c r="E147" s="19">
        <f>IFERROR(INDEX('چکهای دریافتنی'!F:F,MATCH(Table22[[#This Row],[كد تفصيلي]],'چکهای دریافتنی'!A:A,0)),0)</f>
        <v>0</v>
      </c>
      <c r="F147" s="19">
        <f>Table22[[#This Row],[حسابهای دریافتنی]]+Table22[[#This Row],[چکهای در جریان وصول]]+Table22[[#This Row],[چکهای نزد صندوق]]</f>
        <v>-8631000</v>
      </c>
      <c r="G147" s="18">
        <f>IFERROR(INDEX('مانده سوفاله'!E:E,MATCH(Table22[[#This Row],[كد تفصيلي]],'مانده سوفاله'!A:A,0)),0)</f>
        <v>0</v>
      </c>
    </row>
    <row r="148" spans="1:7" ht="31.5" hidden="1" customHeight="1" x14ac:dyDescent="0.35">
      <c r="A148" s="16">
        <v>30131</v>
      </c>
      <c r="B148" s="35" t="s">
        <v>208</v>
      </c>
      <c r="C148" s="8">
        <f>IFERROR(INDEX('حسابهای دریافتنی'!H:H,MATCH(Table22[[#This Row],[كد تفصيلي]],'حسابهای دریافتنی'!A:A,0)),0)</f>
        <v>-8738400</v>
      </c>
      <c r="D148" s="8">
        <f>IFERROR(INDEX('درجریان وصول'!F:F,MATCH(Table22[[#This Row],[كد تفصيلي]],'درجریان وصول'!A:A,0)),0)</f>
        <v>0</v>
      </c>
      <c r="E148" s="8">
        <f>IFERROR(INDEX('چکهای دریافتنی'!F:F,MATCH(Table22[[#This Row],[كد تفصيلي]],'چکهای دریافتنی'!A:A,0)),0)</f>
        <v>0</v>
      </c>
      <c r="F148" s="8">
        <f>Table22[[#This Row],[حسابهای دریافتنی]]+Table22[[#This Row],[چکهای در جریان وصول]]+Table22[[#This Row],[چکهای نزد صندوق]]</f>
        <v>-8738400</v>
      </c>
      <c r="G148" s="18">
        <f>IFERROR(INDEX('مانده سوفاله'!E:E,MATCH(Table22[[#This Row],[كد تفصيلي]],'مانده سوفاله'!A:A,0)),0)</f>
        <v>0</v>
      </c>
    </row>
    <row r="149" spans="1:7" ht="31.5" customHeight="1" x14ac:dyDescent="0.35">
      <c r="A149" s="16">
        <v>10093</v>
      </c>
      <c r="B149" s="35" t="s">
        <v>256</v>
      </c>
      <c r="C149" s="7">
        <f>IFERROR(INDEX('حسابهای دریافتنی'!H:H,MATCH(Table22[[#This Row],[كد تفصيلي]],'حسابهای دریافتنی'!A:A,0)),0)</f>
        <v>-9674000</v>
      </c>
      <c r="D149" s="8">
        <f>IFERROR(INDEX('درجریان وصول'!F:F,MATCH(Table22[[#This Row],[كد تفصيلي]],'درجریان وصول'!A:A,0)),0)</f>
        <v>0</v>
      </c>
      <c r="E149" s="8">
        <f>IFERROR(INDEX('چکهای دریافتنی'!F:F,MATCH(Table22[[#This Row],[كد تفصيلي]],'چکهای دریافتنی'!A:A,0)),0)</f>
        <v>0</v>
      </c>
      <c r="F149" s="8">
        <f>Table22[[#This Row],[حسابهای دریافتنی]]+Table22[[#This Row],[چکهای در جریان وصول]]+Table22[[#This Row],[چکهای نزد صندوق]]</f>
        <v>-9674000</v>
      </c>
      <c r="G149" s="18">
        <f>IFERROR(INDEX('مانده سوفاله'!E:E,MATCH(Table22[[#This Row],[كد تفصيلي]],'مانده سوفاله'!A:A,0)),0)</f>
        <v>-100</v>
      </c>
    </row>
    <row r="150" spans="1:7" ht="31.5" hidden="1" customHeight="1" x14ac:dyDescent="0.35">
      <c r="A150" s="17">
        <v>10102</v>
      </c>
      <c r="B150" s="34" t="s">
        <v>271</v>
      </c>
      <c r="C150" s="7">
        <f>IFERROR(INDEX('حسابهای دریافتنی'!H:H,MATCH(Table22[[#This Row],[كد تفصيلي]],'حسابهای دریافتنی'!A:A,0)),0)</f>
        <v>-10374000</v>
      </c>
      <c r="D150" s="8">
        <f>IFERROR(INDEX('درجریان وصول'!F:F,MATCH(Table22[[#This Row],[كد تفصيلي]],'درجریان وصول'!A:A,0)),0)</f>
        <v>0</v>
      </c>
      <c r="E150" s="8">
        <f>IFERROR(INDEX('چکهای دریافتنی'!F:F,MATCH(Table22[[#This Row],[كد تفصيلي]],'چکهای دریافتنی'!A:A,0)),0)</f>
        <v>0</v>
      </c>
      <c r="F150" s="8">
        <f>Table22[[#This Row],[حسابهای دریافتنی]]+Table22[[#This Row],[چکهای در جریان وصول]]+Table22[[#This Row],[چکهای نزد صندوق]]</f>
        <v>-10374000</v>
      </c>
      <c r="G150" s="18">
        <f>IFERROR(INDEX('مانده سوفاله'!E:E,MATCH(Table22[[#This Row],[كد تفصيلي]],'مانده سوفاله'!A:A,0)),0)</f>
        <v>0</v>
      </c>
    </row>
    <row r="151" spans="1:7" ht="31.5" hidden="1" customHeight="1" x14ac:dyDescent="0.35">
      <c r="A151" s="16">
        <v>10049</v>
      </c>
      <c r="B151" s="35" t="s">
        <v>153</v>
      </c>
      <c r="C151" s="19">
        <f>IFERROR(INDEX('حسابهای دریافتنی'!H:H,MATCH(Table22[[#This Row],[كد تفصيلي]],'حسابهای دریافتنی'!A:A,0)),0)</f>
        <v>-10659500</v>
      </c>
      <c r="D151" s="19">
        <f>IFERROR(INDEX('درجریان وصول'!F:F,MATCH(Table22[[#This Row],[كد تفصيلي]],'درجریان وصول'!A:A,0)),0)</f>
        <v>0</v>
      </c>
      <c r="E151" s="19">
        <f>IFERROR(INDEX('چکهای دریافتنی'!F:F,MATCH(Table22[[#This Row],[كد تفصيلي]],'چکهای دریافتنی'!A:A,0)),0)</f>
        <v>0</v>
      </c>
      <c r="F151" s="19">
        <f>Table22[[#This Row],[حسابهای دریافتنی]]+Table22[[#This Row],[چکهای در جریان وصول]]+Table22[[#This Row],[چکهای نزد صندوق]]</f>
        <v>-10659500</v>
      </c>
      <c r="G151" s="18">
        <f>IFERROR(INDEX('مانده سوفاله'!E:E,MATCH(Table22[[#This Row],[كد تفصيلي]],'مانده سوفاله'!A:A,0)),0)</f>
        <v>0</v>
      </c>
    </row>
    <row r="152" spans="1:7" ht="31.5" hidden="1" customHeight="1" x14ac:dyDescent="0.35">
      <c r="A152" s="17">
        <v>10058</v>
      </c>
      <c r="B152" s="34" t="s">
        <v>168</v>
      </c>
      <c r="C152" s="7">
        <f>IFERROR(INDEX('حسابهای دریافتنی'!H:H,MATCH(Table22[[#This Row],[كد تفصيلي]],'حسابهای دریافتنی'!A:A,0)),0)</f>
        <v>-13650000</v>
      </c>
      <c r="D152" s="8">
        <f>IFERROR(INDEX('درجریان وصول'!F:F,MATCH(Table22[[#This Row],[كد تفصيلي]],'درجریان وصول'!A:A,0)),0)</f>
        <v>0</v>
      </c>
      <c r="E152" s="8">
        <f>IFERROR(INDEX('چکهای دریافتنی'!F:F,MATCH(Table22[[#This Row],[كد تفصيلي]],'چکهای دریافتنی'!A:A,0)),0)</f>
        <v>0</v>
      </c>
      <c r="F152" s="8">
        <f>Table22[[#This Row],[حسابهای دریافتنی]]+Table22[[#This Row],[چکهای در جریان وصول]]+Table22[[#This Row],[چکهای نزد صندوق]]</f>
        <v>-13650000</v>
      </c>
      <c r="G152" s="18">
        <f>IFERROR(INDEX('مانده سوفاله'!E:E,MATCH(Table22[[#This Row],[كد تفصيلي]],'مانده سوفاله'!A:A,0)),0)</f>
        <v>0</v>
      </c>
    </row>
    <row r="153" spans="1:7" ht="31.5" hidden="1" customHeight="1" x14ac:dyDescent="0.35">
      <c r="A153" s="16">
        <v>10175</v>
      </c>
      <c r="B153" s="35" t="s">
        <v>483</v>
      </c>
      <c r="C153" s="7">
        <f>IFERROR(INDEX('حسابهای دریافتنی'!H:H,MATCH(Table22[[#This Row],[كد تفصيلي]],'حسابهای دریافتنی'!A:A,0)),0)</f>
        <v>-15000000</v>
      </c>
      <c r="D153" s="8">
        <f>IFERROR(INDEX('درجریان وصول'!F:F,MATCH(Table22[[#This Row],[كد تفصيلي]],'درجریان وصول'!A:A,0)),0)</f>
        <v>0</v>
      </c>
      <c r="E153" s="8">
        <f>IFERROR(INDEX('چکهای دریافتنی'!F:F,MATCH(Table22[[#This Row],[كد تفصيلي]],'چکهای دریافتنی'!A:A,0)),0)</f>
        <v>0</v>
      </c>
      <c r="F153" s="8">
        <f>Table22[[#This Row],[حسابهای دریافتنی]]+Table22[[#This Row],[چکهای در جریان وصول]]+Table22[[#This Row],[چکهای نزد صندوق]]</f>
        <v>-15000000</v>
      </c>
      <c r="G153" s="18">
        <f>IFERROR(INDEX('مانده سوفاله'!E:E,MATCH(Table22[[#This Row],[كد تفصيلي]],'مانده سوفاله'!A:A,0)),0)</f>
        <v>0</v>
      </c>
    </row>
    <row r="154" spans="1:7" ht="31.5" hidden="1" customHeight="1" x14ac:dyDescent="0.35">
      <c r="A154" s="17">
        <v>30228</v>
      </c>
      <c r="B154" s="34" t="s">
        <v>411</v>
      </c>
      <c r="C154" s="8">
        <f>IFERROR(INDEX('حسابهای دریافتنی'!H:H,MATCH(Table22[[#This Row],[كد تفصيلي]],'حسابهای دریافتنی'!A:A,0)),0)</f>
        <v>-15312735</v>
      </c>
      <c r="D154" s="8">
        <f>IFERROR(INDEX('درجریان وصول'!F:F,MATCH(Table22[[#This Row],[كد تفصيلي]],'درجریان وصول'!A:A,0)),0)</f>
        <v>0</v>
      </c>
      <c r="E154" s="8">
        <f>IFERROR(INDEX('چکهای دریافتنی'!F:F,MATCH(Table22[[#This Row],[كد تفصيلي]],'چکهای دریافتنی'!A:A,0)),0)</f>
        <v>0</v>
      </c>
      <c r="F154" s="8">
        <f>Table22[[#This Row],[حسابهای دریافتنی]]+Table22[[#This Row],[چکهای در جریان وصول]]+Table22[[#This Row],[چکهای نزد صندوق]]</f>
        <v>-15312735</v>
      </c>
      <c r="G154" s="18">
        <f>IFERROR(INDEX('مانده سوفاله'!E:E,MATCH(Table22[[#This Row],[كد تفصيلي]],'مانده سوفاله'!A:A,0)),0)</f>
        <v>0</v>
      </c>
    </row>
    <row r="155" spans="1:7" ht="31.5" hidden="1" customHeight="1" x14ac:dyDescent="0.35">
      <c r="A155" s="16">
        <v>30107</v>
      </c>
      <c r="B155" s="35" t="s">
        <v>182</v>
      </c>
      <c r="C155" s="8">
        <f>IFERROR(INDEX('حسابهای دریافتنی'!H:H,MATCH(Table22[[#This Row],[كد تفصيلي]],'حسابهای دریافتنی'!A:A,0)),0)</f>
        <v>-16163000</v>
      </c>
      <c r="D155" s="8">
        <f>IFERROR(INDEX('درجریان وصول'!F:F,MATCH(Table22[[#This Row],[كد تفصيلي]],'درجریان وصول'!A:A,0)),0)</f>
        <v>0</v>
      </c>
      <c r="E155" s="8">
        <f>IFERROR(INDEX('چکهای دریافتنی'!F:F,MATCH(Table22[[#This Row],[كد تفصيلي]],'چکهای دریافتنی'!A:A,0)),0)</f>
        <v>0</v>
      </c>
      <c r="F155" s="8">
        <f>Table22[[#This Row],[حسابهای دریافتنی]]+Table22[[#This Row],[چکهای در جریان وصول]]+Table22[[#This Row],[چکهای نزد صندوق]]</f>
        <v>-16163000</v>
      </c>
      <c r="G155" s="18">
        <f>IFERROR(INDEX('مانده سوفاله'!E:E,MATCH(Table22[[#This Row],[كد تفصيلي]],'مانده سوفاله'!A:A,0)),0)</f>
        <v>0</v>
      </c>
    </row>
    <row r="156" spans="1:7" ht="31.5" hidden="1" customHeight="1" x14ac:dyDescent="0.35">
      <c r="A156" s="17">
        <v>30042</v>
      </c>
      <c r="B156" s="34" t="s">
        <v>88</v>
      </c>
      <c r="C156" s="8">
        <f>IFERROR(INDEX('حسابهای دریافتنی'!H:H,MATCH(Table22[[#This Row],[كد تفصيلي]],'حسابهای دریافتنی'!A:A,0)),0)</f>
        <v>-18303540</v>
      </c>
      <c r="D156" s="8">
        <f>IFERROR(INDEX('درجریان وصول'!F:F,MATCH(Table22[[#This Row],[كد تفصيلي]],'درجریان وصول'!A:A,0)),0)</f>
        <v>0</v>
      </c>
      <c r="E156" s="8">
        <f>IFERROR(INDEX('چکهای دریافتنی'!F:F,MATCH(Table22[[#This Row],[كد تفصيلي]],'چکهای دریافتنی'!A:A,0)),0)</f>
        <v>0</v>
      </c>
      <c r="F156" s="8">
        <f>Table22[[#This Row],[حسابهای دریافتنی]]+Table22[[#This Row],[چکهای در جریان وصول]]+Table22[[#This Row],[چکهای نزد صندوق]]</f>
        <v>-18303540</v>
      </c>
      <c r="G156" s="18">
        <f>IFERROR(INDEX('مانده سوفاله'!E:E,MATCH(Table22[[#This Row],[كد تفصيلي]],'مانده سوفاله'!A:A,0)),0)</f>
        <v>0</v>
      </c>
    </row>
    <row r="157" spans="1:7" ht="31.5" hidden="1" customHeight="1" x14ac:dyDescent="0.35">
      <c r="A157" s="16">
        <v>10127</v>
      </c>
      <c r="B157" s="35" t="s">
        <v>356</v>
      </c>
      <c r="C157" s="7">
        <f>IFERROR(INDEX('حسابهای دریافتنی'!H:H,MATCH(Table22[[#This Row],[كد تفصيلي]],'حسابهای دریافتنی'!A:A,0)),0)</f>
        <v>-19133000</v>
      </c>
      <c r="D157" s="8">
        <f>IFERROR(INDEX('درجریان وصول'!F:F,MATCH(Table22[[#This Row],[كد تفصيلي]],'درجریان وصول'!A:A,0)),0)</f>
        <v>0</v>
      </c>
      <c r="E157" s="8">
        <f>IFERROR(INDEX('چکهای دریافتنی'!F:F,MATCH(Table22[[#This Row],[كد تفصيلي]],'چکهای دریافتنی'!A:A,0)),0)</f>
        <v>0</v>
      </c>
      <c r="F157" s="8">
        <f>Table22[[#This Row],[حسابهای دریافتنی]]+Table22[[#This Row],[چکهای در جریان وصول]]+Table22[[#This Row],[چکهای نزد صندوق]]</f>
        <v>-19133000</v>
      </c>
      <c r="G157" s="18">
        <f>IFERROR(INDEX('مانده سوفاله'!E:E,MATCH(Table22[[#This Row],[كد تفصيلي]],'مانده سوفاله'!A:A,0)),0)</f>
        <v>0</v>
      </c>
    </row>
    <row r="158" spans="1:7" ht="31.5" hidden="1" customHeight="1" x14ac:dyDescent="0.35">
      <c r="A158" s="17">
        <v>30028</v>
      </c>
      <c r="B158" s="34" t="s">
        <v>75</v>
      </c>
      <c r="C158" s="7">
        <f>IFERROR(INDEX('حسابهای دریافتنی'!H:H,MATCH(Table22[[#This Row],[كد تفصيلي]],'حسابهای دریافتنی'!A:A,0)),0)</f>
        <v>-23665000</v>
      </c>
      <c r="D158" s="8">
        <f>IFERROR(INDEX('درجریان وصول'!F:F,MATCH(Table22[[#This Row],[كد تفصيلي]],'درجریان وصول'!A:A,0)),0)</f>
        <v>0</v>
      </c>
      <c r="E158" s="8">
        <f>IFERROR(INDEX('چکهای دریافتنی'!F:F,MATCH(Table22[[#This Row],[كد تفصيلي]],'چکهای دریافتنی'!A:A,0)),0)</f>
        <v>0</v>
      </c>
      <c r="F158" s="8">
        <f>Table22[[#This Row],[حسابهای دریافتنی]]+Table22[[#This Row],[چکهای در جریان وصول]]+Table22[[#This Row],[چکهای نزد صندوق]]</f>
        <v>-23665000</v>
      </c>
      <c r="G158" s="18">
        <f>IFERROR(INDEX('مانده سوفاله'!E:E,MATCH(Table22[[#This Row],[كد تفصيلي]],'مانده سوفاله'!A:A,0)),0)</f>
        <v>0</v>
      </c>
    </row>
    <row r="159" spans="1:7" ht="31.5" customHeight="1" x14ac:dyDescent="0.35">
      <c r="A159" s="17">
        <v>30077</v>
      </c>
      <c r="B159" s="34" t="s">
        <v>120</v>
      </c>
      <c r="C159" s="8">
        <f>IFERROR(INDEX('حسابهای دریافتنی'!H:H,MATCH(Table22[[#This Row],[كد تفصيلي]],'حسابهای دریافتنی'!A:A,0)),0)</f>
        <v>-29827500</v>
      </c>
      <c r="D159" s="8">
        <f>IFERROR(INDEX('درجریان وصول'!F:F,MATCH(Table22[[#This Row],[كد تفصيلي]],'درجریان وصول'!A:A,0)),0)</f>
        <v>0</v>
      </c>
      <c r="E159" s="8">
        <f>IFERROR(INDEX('چکهای دریافتنی'!F:F,MATCH(Table22[[#This Row],[كد تفصيلي]],'چکهای دریافتنی'!A:A,0)),0)</f>
        <v>0</v>
      </c>
      <c r="F159" s="8">
        <f>Table22[[#This Row],[حسابهای دریافتنی]]+Table22[[#This Row],[چکهای در جریان وصول]]+Table22[[#This Row],[چکهای نزد صندوق]]</f>
        <v>-29827500</v>
      </c>
      <c r="G159" s="18">
        <f>IFERROR(INDEX('مانده سوفاله'!E:E,MATCH(Table22[[#This Row],[كد تفصيلي]],'مانده سوفاله'!A:A,0)),0)</f>
        <v>-32</v>
      </c>
    </row>
    <row r="160" spans="1:7" ht="31.5" customHeight="1" x14ac:dyDescent="0.35">
      <c r="A160" s="16">
        <v>30095</v>
      </c>
      <c r="B160" s="35" t="s">
        <v>150</v>
      </c>
      <c r="C160" s="8">
        <f>IFERROR(INDEX('حسابهای دریافتنی'!H:H,MATCH(Table22[[#This Row],[كد تفصيلي]],'حسابهای دریافتنی'!A:A,0)),0)</f>
        <v>-30353000</v>
      </c>
      <c r="D160" s="8">
        <f>IFERROR(INDEX('درجریان وصول'!F:F,MATCH(Table22[[#This Row],[كد تفصيلي]],'درجریان وصول'!A:A,0)),0)</f>
        <v>0</v>
      </c>
      <c r="E160" s="8">
        <f>IFERROR(INDEX('چکهای دریافتنی'!F:F,MATCH(Table22[[#This Row],[كد تفصيلي]],'چکهای دریافتنی'!A:A,0)),0)</f>
        <v>0</v>
      </c>
      <c r="F160" s="8">
        <f>Table22[[#This Row],[حسابهای دریافتنی]]+Table22[[#This Row],[چکهای در جریان وصول]]+Table22[[#This Row],[چکهای نزد صندوق]]</f>
        <v>-30353000</v>
      </c>
      <c r="G160" s="18">
        <f>IFERROR(INDEX('مانده سوفاله'!E:E,MATCH(Table22[[#This Row],[كد تفصيلي]],'مانده سوفاله'!A:A,0)),0)</f>
        <v>-326</v>
      </c>
    </row>
    <row r="161" spans="1:7" ht="31.5" hidden="1" customHeight="1" x14ac:dyDescent="0.35">
      <c r="A161" s="17">
        <v>30000</v>
      </c>
      <c r="B161" s="34" t="s">
        <v>184</v>
      </c>
      <c r="C161" s="7">
        <f>IFERROR(INDEX('حسابهای دریافتنی'!H:H,MATCH(Table22[[#This Row],[كد تفصيلي]],'حسابهای دریافتنی'!A:A,0)),0)</f>
        <v>-39920000</v>
      </c>
      <c r="D161" s="8">
        <f>IFERROR(INDEX('درجریان وصول'!F:F,MATCH(Table22[[#This Row],[كد تفصيلي]],'درجریان وصول'!A:A,0)),0)</f>
        <v>0</v>
      </c>
      <c r="E161" s="8">
        <f>IFERROR(INDEX('چکهای دریافتنی'!F:F,MATCH(Table22[[#This Row],[كد تفصيلي]],'چکهای دریافتنی'!A:A,0)),0)</f>
        <v>0</v>
      </c>
      <c r="F161" s="8">
        <f>Table22[[#This Row],[حسابهای دریافتنی]]+Table22[[#This Row],[چکهای در جریان وصول]]+Table22[[#This Row],[چکهای نزد صندوق]]</f>
        <v>-39920000</v>
      </c>
      <c r="G161" s="18">
        <f>IFERROR(INDEX('مانده سوفاله'!E:E,MATCH(Table22[[#This Row],[كد تفصيلي]],'مانده سوفاله'!A:A,0)),0)</f>
        <v>0</v>
      </c>
    </row>
    <row r="162" spans="1:7" ht="31.5" hidden="1" customHeight="1" x14ac:dyDescent="0.35">
      <c r="A162" s="16">
        <v>30179</v>
      </c>
      <c r="B162" s="35" t="s">
        <v>321</v>
      </c>
      <c r="C162" s="8">
        <f>IFERROR(INDEX('حسابهای دریافتنی'!H:H,MATCH(Table22[[#This Row],[كد تفصيلي]],'حسابهای دریافتنی'!A:A,0)),0)</f>
        <v>-40975000</v>
      </c>
      <c r="D162" s="8">
        <f>IFERROR(INDEX('درجریان وصول'!F:F,MATCH(Table22[[#This Row],[كد تفصيلي]],'درجریان وصول'!A:A,0)),0)</f>
        <v>0</v>
      </c>
      <c r="E162" s="8">
        <f>IFERROR(INDEX('چکهای دریافتنی'!F:F,MATCH(Table22[[#This Row],[كد تفصيلي]],'چکهای دریافتنی'!A:A,0)),0)</f>
        <v>0</v>
      </c>
      <c r="F162" s="8">
        <f>Table22[[#This Row],[حسابهای دریافتنی]]+Table22[[#This Row],[چکهای در جریان وصول]]+Table22[[#This Row],[چکهای نزد صندوق]]</f>
        <v>-40975000</v>
      </c>
      <c r="G162" s="18">
        <f>IFERROR(INDEX('مانده سوفاله'!E:E,MATCH(Table22[[#This Row],[كد تفصيلي]],'مانده سوفاله'!A:A,0)),0)</f>
        <v>0</v>
      </c>
    </row>
    <row r="163" spans="1:7" ht="31.5" hidden="1" customHeight="1" x14ac:dyDescent="0.35">
      <c r="A163" s="16">
        <v>79404</v>
      </c>
      <c r="B163" s="35" t="s">
        <v>499</v>
      </c>
      <c r="C163" s="7">
        <f>IFERROR(INDEX('حسابهای دریافتنی'!H:H,MATCH(Table22[[#This Row],[كد تفصيلي]],'حسابهای دریافتنی'!A:A,0)),0)</f>
        <v>-43240000</v>
      </c>
      <c r="D163" s="8">
        <f>IFERROR(INDEX('درجریان وصول'!F:F,MATCH(Table22[[#This Row],[كد تفصيلي]],'درجریان وصول'!A:A,0)),0)</f>
        <v>0</v>
      </c>
      <c r="E163" s="8">
        <f>IFERROR(INDEX('چکهای دریافتنی'!F:F,MATCH(Table22[[#This Row],[كد تفصيلي]],'چکهای دریافتنی'!A:A,0)),0)</f>
        <v>0</v>
      </c>
      <c r="F163" s="8">
        <f>Table22[[#This Row],[حسابهای دریافتنی]]+Table22[[#This Row],[چکهای در جریان وصول]]+Table22[[#This Row],[چکهای نزد صندوق]]</f>
        <v>-43240000</v>
      </c>
      <c r="G163" s="18">
        <f>IFERROR(INDEX('مانده سوفاله'!E:E,MATCH(Table22[[#This Row],[كد تفصيلي]],'مانده سوفاله'!A:A,0)),0)</f>
        <v>0</v>
      </c>
    </row>
    <row r="164" spans="1:7" ht="31.5" hidden="1" customHeight="1" x14ac:dyDescent="0.35">
      <c r="A164" s="17">
        <v>30237</v>
      </c>
      <c r="B164" s="34" t="s">
        <v>424</v>
      </c>
      <c r="C164" s="7">
        <f>IFERROR(INDEX('حسابهای دریافتنی'!H:H,MATCH(Table22[[#This Row],[كد تفصيلي]],'حسابهای دریافتنی'!A:A,0)),0)</f>
        <v>-47094995</v>
      </c>
      <c r="D164" s="8">
        <f>IFERROR(INDEX('درجریان وصول'!F:F,MATCH(Table22[[#This Row],[كد تفصيلي]],'درجریان وصول'!A:A,0)),0)</f>
        <v>0</v>
      </c>
      <c r="E164" s="8">
        <f>IFERROR(INDEX('چکهای دریافتنی'!F:F,MATCH(Table22[[#This Row],[كد تفصيلي]],'چکهای دریافتنی'!A:A,0)),0)</f>
        <v>0</v>
      </c>
      <c r="F164" s="8">
        <f>Table22[[#This Row],[حسابهای دریافتنی]]+Table22[[#This Row],[چکهای در جریان وصول]]+Table22[[#This Row],[چکهای نزد صندوق]]</f>
        <v>-47094995</v>
      </c>
      <c r="G164" s="18">
        <f>IFERROR(INDEX('مانده سوفاله'!E:E,MATCH(Table22[[#This Row],[كد تفصيلي]],'مانده سوفاله'!A:A,0)),0)</f>
        <v>1774</v>
      </c>
    </row>
    <row r="165" spans="1:7" ht="31.5" customHeight="1" x14ac:dyDescent="0.35">
      <c r="A165" s="16">
        <v>10123</v>
      </c>
      <c r="B165" s="35" t="s">
        <v>325</v>
      </c>
      <c r="C165" s="7">
        <f>IFERROR(INDEX('حسابهای دریافتنی'!H:H,MATCH(Table22[[#This Row],[كد تفصيلي]],'حسابهای دریافتنی'!A:A,0)),0)</f>
        <v>-51277000</v>
      </c>
      <c r="D165" s="8">
        <f>IFERROR(INDEX('درجریان وصول'!F:F,MATCH(Table22[[#This Row],[كد تفصيلي]],'درجریان وصول'!A:A,0)),0)</f>
        <v>0</v>
      </c>
      <c r="E165" s="8">
        <f>IFERROR(INDEX('چکهای دریافتنی'!F:F,MATCH(Table22[[#This Row],[كد تفصيلي]],'چکهای دریافتنی'!A:A,0)),0)</f>
        <v>0</v>
      </c>
      <c r="F165" s="8">
        <f>Table22[[#This Row],[حسابهای دریافتنی]]+Table22[[#This Row],[چکهای در جریان وصول]]+Table22[[#This Row],[چکهای نزد صندوق]]</f>
        <v>-51277000</v>
      </c>
      <c r="G165" s="18">
        <f>IFERROR(INDEX('مانده سوفاله'!E:E,MATCH(Table22[[#This Row],[كد تفصيلي]],'مانده سوفاله'!A:A,0)),0)</f>
        <v>-252</v>
      </c>
    </row>
    <row r="166" spans="1:7" ht="31.5" hidden="1" customHeight="1" x14ac:dyDescent="0.35">
      <c r="A166" s="16">
        <v>30133</v>
      </c>
      <c r="B166" s="35" t="s">
        <v>244</v>
      </c>
      <c r="C166" s="8">
        <f>IFERROR(INDEX('حسابهای دریافتنی'!H:H,MATCH(Table22[[#This Row],[كد تفصيلي]],'حسابهای دریافتنی'!A:A,0)),0)</f>
        <v>-66889500</v>
      </c>
      <c r="D166" s="8">
        <f>IFERROR(INDEX('درجریان وصول'!F:F,MATCH(Table22[[#This Row],[كد تفصيلي]],'درجریان وصول'!A:A,0)),0)</f>
        <v>0</v>
      </c>
      <c r="E166" s="8">
        <f>IFERROR(INDEX('چکهای دریافتنی'!F:F,MATCH(Table22[[#This Row],[كد تفصيلي]],'چکهای دریافتنی'!A:A,0)),0)</f>
        <v>0</v>
      </c>
      <c r="F166" s="8">
        <f>Table22[[#This Row],[حسابهای دریافتنی]]+Table22[[#This Row],[چکهای در جریان وصول]]+Table22[[#This Row],[چکهای نزد صندوق]]</f>
        <v>-66889500</v>
      </c>
      <c r="G166" s="18">
        <f>IFERROR(INDEX('مانده سوفاله'!E:E,MATCH(Table22[[#This Row],[كد تفصيلي]],'مانده سوفاله'!A:A,0)),0)</f>
        <v>0</v>
      </c>
    </row>
    <row r="167" spans="1:7" ht="31.5" hidden="1" customHeight="1" x14ac:dyDescent="0.35">
      <c r="A167" s="17">
        <v>30236</v>
      </c>
      <c r="B167" s="34" t="s">
        <v>422</v>
      </c>
      <c r="C167" s="8">
        <f>IFERROR(INDEX('حسابهای دریافتنی'!H:H,MATCH(Table22[[#This Row],[كد تفصيلي]],'حسابهای دریافتنی'!A:A,0)),0)</f>
        <v>-92771600</v>
      </c>
      <c r="D167" s="8">
        <f>IFERROR(INDEX('درجریان وصول'!F:F,MATCH(Table22[[#This Row],[كد تفصيلي]],'درجریان وصول'!A:A,0)),0)</f>
        <v>0</v>
      </c>
      <c r="E167" s="8">
        <f>IFERROR(INDEX('چکهای دریافتنی'!F:F,MATCH(Table22[[#This Row],[كد تفصيلي]],'چکهای دریافتنی'!A:A,0)),0)</f>
        <v>0</v>
      </c>
      <c r="F167" s="8">
        <f>Table22[[#This Row],[حسابهای دریافتنی]]+Table22[[#This Row],[چکهای در جریان وصول]]+Table22[[#This Row],[چکهای نزد صندوق]]</f>
        <v>-92771600</v>
      </c>
      <c r="G167" s="18">
        <f>IFERROR(INDEX('مانده سوفاله'!E:E,MATCH(Table22[[#This Row],[كد تفصيلي]],'مانده سوفاله'!A:A,0)),0)</f>
        <v>0</v>
      </c>
    </row>
    <row r="168" spans="1:7" ht="31.5" hidden="1" customHeight="1" x14ac:dyDescent="0.35">
      <c r="A168" s="16">
        <v>10053</v>
      </c>
      <c r="B168" s="35" t="s">
        <v>188</v>
      </c>
      <c r="C168" s="7">
        <f>IFERROR(INDEX('حسابهای دریافتنی'!H:H,MATCH(Table22[[#This Row],[كد تفصيلي]],'حسابهای دریافتنی'!A:A,0)),0)</f>
        <v>-98646000</v>
      </c>
      <c r="D168" s="8">
        <f>IFERROR(INDEX('درجریان وصول'!F:F,MATCH(Table22[[#This Row],[كد تفصيلي]],'درجریان وصول'!A:A,0)),0)</f>
        <v>0</v>
      </c>
      <c r="E168" s="8">
        <f>IFERROR(INDEX('چکهای دریافتنی'!F:F,MATCH(Table22[[#This Row],[كد تفصيلي]],'چکهای دریافتنی'!A:A,0)),0)</f>
        <v>0</v>
      </c>
      <c r="F168" s="8">
        <f>Table22[[#This Row],[حسابهای دریافتنی]]+Table22[[#This Row],[چکهای در جریان وصول]]+Table22[[#This Row],[چکهای نزد صندوق]]</f>
        <v>-98646000</v>
      </c>
      <c r="G168" s="18">
        <f>IFERROR(INDEX('مانده سوفاله'!E:E,MATCH(Table22[[#This Row],[كد تفصيلي]],'مانده سوفاله'!A:A,0)),0)</f>
        <v>0</v>
      </c>
    </row>
    <row r="169" spans="1:7" ht="31.5" hidden="1" customHeight="1" x14ac:dyDescent="0.35">
      <c r="A169" s="17">
        <v>30198</v>
      </c>
      <c r="B169" s="34" t="s">
        <v>364</v>
      </c>
      <c r="C169" s="8">
        <f>IFERROR(INDEX('حسابهای دریافتنی'!H:H,MATCH(Table22[[#This Row],[كد تفصيلي]],'حسابهای دریافتنی'!A:A,0)),0)</f>
        <v>-163835720</v>
      </c>
      <c r="D169" s="8">
        <f>IFERROR(INDEX('درجریان وصول'!F:F,MATCH(Table22[[#This Row],[كد تفصيلي]],'درجریان وصول'!A:A,0)),0)</f>
        <v>0</v>
      </c>
      <c r="E169" s="8">
        <f>IFERROR(INDEX('چکهای دریافتنی'!F:F,MATCH(Table22[[#This Row],[كد تفصيلي]],'چکهای دریافتنی'!A:A,0)),0)</f>
        <v>0</v>
      </c>
      <c r="F169" s="8">
        <f>Table22[[#This Row],[حسابهای دریافتنی]]+Table22[[#This Row],[چکهای در جریان وصول]]+Table22[[#This Row],[چکهای نزد صندوق]]</f>
        <v>-163835720</v>
      </c>
      <c r="G169" s="18">
        <f>IFERROR(INDEX('مانده سوفاله'!E:E,MATCH(Table22[[#This Row],[كد تفصيلي]],'مانده سوفاله'!A:A,0)),0)</f>
        <v>0</v>
      </c>
    </row>
    <row r="170" spans="1:7" ht="31.5" hidden="1" customHeight="1" x14ac:dyDescent="0.35">
      <c r="A170" s="17">
        <v>30168</v>
      </c>
      <c r="B170" s="34" t="s">
        <v>300</v>
      </c>
      <c r="C170" s="8">
        <f>IFERROR(INDEX('حسابهای دریافتنی'!H:H,MATCH(Table22[[#This Row],[كد تفصيلي]],'حسابهای دریافتنی'!A:A,0)),0)</f>
        <v>-188799997</v>
      </c>
      <c r="D170" s="8">
        <f>IFERROR(INDEX('درجریان وصول'!F:F,MATCH(Table22[[#This Row],[كد تفصيلي]],'درجریان وصول'!A:A,0)),0)</f>
        <v>0</v>
      </c>
      <c r="E170" s="8">
        <f>IFERROR(INDEX('چکهای دریافتنی'!F:F,MATCH(Table22[[#This Row],[كد تفصيلي]],'چکهای دریافتنی'!A:A,0)),0)</f>
        <v>0</v>
      </c>
      <c r="F170" s="8">
        <f>Table22[[#This Row],[حسابهای دریافتنی]]+Table22[[#This Row],[چکهای در جریان وصول]]+Table22[[#This Row],[چکهای نزد صندوق]]</f>
        <v>-188799997</v>
      </c>
      <c r="G170" s="18">
        <f>IFERROR(INDEX('مانده سوفاله'!E:E,MATCH(Table22[[#This Row],[كد تفصيلي]],'مانده سوفاله'!A:A,0)),0)</f>
        <v>0</v>
      </c>
    </row>
    <row r="171" spans="1:7" ht="31.5" hidden="1" customHeight="1" x14ac:dyDescent="0.35">
      <c r="A171" s="16">
        <v>30001</v>
      </c>
      <c r="B171" s="35" t="s">
        <v>185</v>
      </c>
      <c r="C171" s="7">
        <f>IFERROR(INDEX('حسابهای دریافتنی'!H:H,MATCH(Table22[[#This Row],[كد تفصيلي]],'حسابهای دریافتنی'!A:A,0)),0)</f>
        <v>-231890204</v>
      </c>
      <c r="D171" s="8">
        <f>IFERROR(INDEX('درجریان وصول'!F:F,MATCH(Table22[[#This Row],[كد تفصيلي]],'درجریان وصول'!A:A,0)),0)</f>
        <v>0</v>
      </c>
      <c r="E171" s="8">
        <f>IFERROR(INDEX('چکهای دریافتنی'!F:F,MATCH(Table22[[#This Row],[كد تفصيلي]],'چکهای دریافتنی'!A:A,0)),0)</f>
        <v>0</v>
      </c>
      <c r="F171" s="8">
        <f>Table22[[#This Row],[حسابهای دریافتنی]]+Table22[[#This Row],[چکهای در جریان وصول]]+Table22[[#This Row],[چکهای نزد صندوق]]</f>
        <v>-231890204</v>
      </c>
      <c r="G171" s="18">
        <f>IFERROR(INDEX('مانده سوفاله'!E:E,MATCH(Table22[[#This Row],[كد تفصيلي]],'مانده سوفاله'!A:A,0)),0)</f>
        <v>0</v>
      </c>
    </row>
    <row r="172" spans="1:7" ht="31.5" hidden="1" customHeight="1" x14ac:dyDescent="0.35">
      <c r="A172" s="17">
        <v>30014</v>
      </c>
      <c r="B172" s="34" t="s">
        <v>62</v>
      </c>
      <c r="C172" s="7">
        <f>IFERROR(INDEX('حسابهای دریافتنی'!H:H,MATCH(Table22[[#This Row],[كد تفصيلي]],'حسابهای دریافتنی'!A:A,0)),0)</f>
        <v>-279445768</v>
      </c>
      <c r="D172" s="8">
        <f>IFERROR(INDEX('درجریان وصول'!F:F,MATCH(Table22[[#This Row],[كد تفصيلي]],'درجریان وصول'!A:A,0)),0)</f>
        <v>0</v>
      </c>
      <c r="E172" s="8">
        <f>IFERROR(INDEX('چکهای دریافتنی'!F:F,MATCH(Table22[[#This Row],[كد تفصيلي]],'چکهای دریافتنی'!A:A,0)),0)</f>
        <v>0</v>
      </c>
      <c r="F172" s="8">
        <f>Table22[[#This Row],[حسابهای دریافتنی]]+Table22[[#This Row],[چکهای در جریان وصول]]+Table22[[#This Row],[چکهای نزد صندوق]]</f>
        <v>-279445768</v>
      </c>
      <c r="G172" s="18">
        <f>IFERROR(INDEX('مانده سوفاله'!E:E,MATCH(Table22[[#This Row],[كد تفصيلي]],'مانده سوفاله'!A:A,0)),0)</f>
        <v>50</v>
      </c>
    </row>
    <row r="173" spans="1:7" ht="31.5" hidden="1" customHeight="1" x14ac:dyDescent="0.35">
      <c r="A173" s="17">
        <v>79120</v>
      </c>
      <c r="B173" s="34" t="s">
        <v>190</v>
      </c>
      <c r="C173" s="8">
        <f>IFERROR(INDEX('حسابهای دریافتنی'!H:H,MATCH(Table22[[#This Row],[كد تفصيلي]],'حسابهای دریافتنی'!A:A,0)),0)</f>
        <v>-289960000</v>
      </c>
      <c r="D173" s="8">
        <f>IFERROR(INDEX('درجریان وصول'!F:F,MATCH(Table22[[#This Row],[كد تفصيلي]],'درجریان وصول'!A:A,0)),0)</f>
        <v>0</v>
      </c>
      <c r="E173" s="8">
        <f>IFERROR(INDEX('چکهای دریافتنی'!F:F,MATCH(Table22[[#This Row],[كد تفصيلي]],'چکهای دریافتنی'!A:A,0)),0)</f>
        <v>0</v>
      </c>
      <c r="F173" s="8">
        <f>Table22[[#This Row],[حسابهای دریافتنی]]+Table22[[#This Row],[چکهای در جریان وصول]]+Table22[[#This Row],[چکهای نزد صندوق]]</f>
        <v>-289960000</v>
      </c>
      <c r="G173" s="18">
        <f>IFERROR(INDEX('مانده سوفاله'!E:E,MATCH(Table22[[#This Row],[كد تفصيلي]],'مانده سوفاله'!A:A,0)),0)</f>
        <v>0</v>
      </c>
    </row>
    <row r="174" spans="1:7" ht="31.5" hidden="1" customHeight="1" x14ac:dyDescent="0.35">
      <c r="A174" s="16">
        <v>30181</v>
      </c>
      <c r="B174" s="35" t="s">
        <v>404</v>
      </c>
      <c r="C174" s="8">
        <f>IFERROR(INDEX('حسابهای دریافتنی'!H:H,MATCH(Table22[[#This Row],[كد تفصيلي]],'حسابهای دریافتنی'!A:A,0)),0)</f>
        <v>-290696690</v>
      </c>
      <c r="D174" s="8">
        <f>IFERROR(INDEX('درجریان وصول'!F:F,MATCH(Table22[[#This Row],[كد تفصيلي]],'درجریان وصول'!A:A,0)),0)</f>
        <v>0</v>
      </c>
      <c r="E174" s="8">
        <f>IFERROR(INDEX('چکهای دریافتنی'!F:F,MATCH(Table22[[#This Row],[كد تفصيلي]],'چکهای دریافتنی'!A:A,0)),0)</f>
        <v>0</v>
      </c>
      <c r="F174" s="8">
        <f>Table22[[#This Row],[حسابهای دریافتنی]]+Table22[[#This Row],[چکهای در جریان وصول]]+Table22[[#This Row],[چکهای نزد صندوق]]</f>
        <v>-290696690</v>
      </c>
      <c r="G174" s="18">
        <f>IFERROR(INDEX('مانده سوفاله'!E:E,MATCH(Table22[[#This Row],[كد تفصيلي]],'مانده سوفاله'!A:A,0)),0)</f>
        <v>532</v>
      </c>
    </row>
    <row r="175" spans="1:7" ht="31.5" hidden="1" customHeight="1" x14ac:dyDescent="0.35">
      <c r="A175" s="16">
        <v>30242</v>
      </c>
      <c r="B175" s="35" t="s">
        <v>462</v>
      </c>
      <c r="C175" s="7">
        <f>IFERROR(INDEX('حسابهای دریافتنی'!H:H,MATCH(Table22[[#This Row],[كد تفصيلي]],'حسابهای دریافتنی'!A:A,0)),0)</f>
        <v>-316469475</v>
      </c>
      <c r="D175" s="8">
        <f>IFERROR(INDEX('درجریان وصول'!F:F,MATCH(Table22[[#This Row],[كد تفصيلي]],'درجریان وصول'!A:A,0)),0)</f>
        <v>0</v>
      </c>
      <c r="E175" s="8">
        <f>IFERROR(INDEX('چکهای دریافتنی'!F:F,MATCH(Table22[[#This Row],[كد تفصيلي]],'چکهای دریافتنی'!A:A,0)),0)</f>
        <v>0</v>
      </c>
      <c r="F175" s="8">
        <f>Table22[[#This Row],[حسابهای دریافتنی]]+Table22[[#This Row],[چکهای در جریان وصول]]+Table22[[#This Row],[چکهای نزد صندوق]]</f>
        <v>-316469475</v>
      </c>
      <c r="G175" s="18">
        <f>IFERROR(INDEX('مانده سوفاله'!E:E,MATCH(Table22[[#This Row],[كد تفصيلي]],'مانده سوفاله'!A:A,0)),0)</f>
        <v>0</v>
      </c>
    </row>
    <row r="176" spans="1:7" ht="31.5" hidden="1" customHeight="1" x14ac:dyDescent="0.35">
      <c r="A176" s="16">
        <v>30239</v>
      </c>
      <c r="B176" s="35" t="s">
        <v>429</v>
      </c>
      <c r="C176" s="19">
        <f>IFERROR(INDEX('حسابهای دریافتنی'!H:H,MATCH(Table22[[#This Row],[كد تفصيلي]],'حسابهای دریافتنی'!A:A,0)),0)</f>
        <v>-362023740</v>
      </c>
      <c r="D176" s="19">
        <f>IFERROR(INDEX('درجریان وصول'!F:F,MATCH(Table22[[#This Row],[كد تفصيلي]],'درجریان وصول'!A:A,0)),0)</f>
        <v>0</v>
      </c>
      <c r="E176" s="19">
        <f>IFERROR(INDEX('چکهای دریافتنی'!F:F,MATCH(Table22[[#This Row],[كد تفصيلي]],'چکهای دریافتنی'!A:A,0)),0)</f>
        <v>0</v>
      </c>
      <c r="F176" s="19">
        <f>Table22[[#This Row],[حسابهای دریافتنی]]+Table22[[#This Row],[چکهای در جریان وصول]]+Table22[[#This Row],[چکهای نزد صندوق]]</f>
        <v>-362023740</v>
      </c>
      <c r="G176" s="18">
        <f>IFERROR(INDEX('مانده سوفاله'!E:E,MATCH(Table22[[#This Row],[كد تفصيلي]],'مانده سوفاله'!A:A,0)),0)</f>
        <v>7331</v>
      </c>
    </row>
    <row r="177" spans="1:7" ht="31.5" hidden="1" customHeight="1" x14ac:dyDescent="0.35">
      <c r="A177" s="17">
        <v>30232</v>
      </c>
      <c r="B177" s="34" t="s">
        <v>416</v>
      </c>
      <c r="C177" s="8">
        <f>IFERROR(INDEX('حسابهای دریافتنی'!H:H,MATCH(Table22[[#This Row],[كد تفصيلي]],'حسابهای دریافتنی'!A:A,0)),0)</f>
        <v>-400000000</v>
      </c>
      <c r="D177" s="8">
        <f>IFERROR(INDEX('درجریان وصول'!F:F,MATCH(Table22[[#This Row],[كد تفصيلي]],'درجریان وصول'!A:A,0)),0)</f>
        <v>0</v>
      </c>
      <c r="E177" s="8">
        <f>IFERROR(INDEX('چکهای دریافتنی'!F:F,MATCH(Table22[[#This Row],[كد تفصيلي]],'چکهای دریافتنی'!A:A,0)),0)</f>
        <v>0</v>
      </c>
      <c r="F177" s="8">
        <f>Table22[[#This Row],[حسابهای دریافتنی]]+Table22[[#This Row],[چکهای در جریان وصول]]+Table22[[#This Row],[چکهای نزد صندوق]]</f>
        <v>-400000000</v>
      </c>
      <c r="G177" s="18">
        <f>IFERROR(INDEX('مانده سوفاله'!E:E,MATCH(Table22[[#This Row],[كد تفصيلي]],'مانده سوفاله'!A:A,0)),0)</f>
        <v>0</v>
      </c>
    </row>
    <row r="178" spans="1:7" ht="31.5" hidden="1" customHeight="1" x14ac:dyDescent="0.35">
      <c r="A178" s="17">
        <v>30010</v>
      </c>
      <c r="B178" s="34" t="s">
        <v>58</v>
      </c>
      <c r="C178" s="7">
        <f>IFERROR(INDEX('حسابهای دریافتنی'!H:H,MATCH(Table22[[#This Row],[كد تفصيلي]],'حسابهای دریافتنی'!A:A,0)),0)</f>
        <v>-498379996</v>
      </c>
      <c r="D178" s="8">
        <f>IFERROR(INDEX('درجریان وصول'!F:F,MATCH(Table22[[#This Row],[كد تفصيلي]],'درجریان وصول'!A:A,0)),0)</f>
        <v>0</v>
      </c>
      <c r="E178" s="8">
        <f>IFERROR(INDEX('چکهای دریافتنی'!F:F,MATCH(Table22[[#This Row],[كد تفصيلي]],'چکهای دریافتنی'!A:A,0)),0)</f>
        <v>0</v>
      </c>
      <c r="F178" s="8">
        <f>Table22[[#This Row],[حسابهای دریافتنی]]+Table22[[#This Row],[چکهای در جریان وصول]]+Table22[[#This Row],[چکهای نزد صندوق]]</f>
        <v>-498379996</v>
      </c>
      <c r="G178" s="18">
        <f>IFERROR(INDEX('مانده سوفاله'!E:E,MATCH(Table22[[#This Row],[كد تفصيلي]],'مانده سوفاله'!A:A,0)),0)</f>
        <v>8</v>
      </c>
    </row>
    <row r="179" spans="1:7" ht="31.5" customHeight="1" x14ac:dyDescent="0.35">
      <c r="A179" s="16">
        <v>30017</v>
      </c>
      <c r="B179" s="35" t="s">
        <v>64</v>
      </c>
      <c r="C179" s="7">
        <f>IFERROR(INDEX('حسابهای دریافتنی'!H:H,MATCH(Table22[[#This Row],[كد تفصيلي]],'حسابهای دریافتنی'!A:A,0)),0)</f>
        <v>-1248153010</v>
      </c>
      <c r="D179" s="8">
        <f>IFERROR(INDEX('درجریان وصول'!F:F,MATCH(Table22[[#This Row],[كد تفصيلي]],'درجریان وصول'!A:A,0)),0)</f>
        <v>0</v>
      </c>
      <c r="E179" s="8">
        <f>IFERROR(INDEX('چکهای دریافتنی'!F:F,MATCH(Table22[[#This Row],[كد تفصيلي]],'چکهای دریافتنی'!A:A,0)),0)</f>
        <v>0</v>
      </c>
      <c r="F179" s="8">
        <f>Table22[[#This Row],[حسابهای دریافتنی]]+Table22[[#This Row],[چکهای در جریان وصول]]+Table22[[#This Row],[چکهای نزد صندوق]]</f>
        <v>-1248153010</v>
      </c>
      <c r="G179" s="18">
        <f>IFERROR(INDEX('مانده سوفاله'!E:E,MATCH(Table22[[#This Row],[كد تفصيلي]],'مانده سوفاله'!A:A,0)),0)</f>
        <v>-4017</v>
      </c>
    </row>
    <row r="180" spans="1:7" ht="31.5" customHeight="1" x14ac:dyDescent="0.35">
      <c r="A180" s="17">
        <v>10048</v>
      </c>
      <c r="B180" s="34" t="s">
        <v>186</v>
      </c>
      <c r="C180" s="7">
        <f>IFERROR(INDEX('حسابهای دریافتنی'!H:H,MATCH(Table22[[#This Row],[كد تفصيلي]],'حسابهای دریافتنی'!A:A,0)),0)</f>
        <v>-1375770000</v>
      </c>
      <c r="D180" s="8">
        <f>IFERROR(INDEX('درجریان وصول'!F:F,MATCH(Table22[[#This Row],[كد تفصيلي]],'درجریان وصول'!A:A,0)),0)</f>
        <v>0</v>
      </c>
      <c r="E180" s="8">
        <f>IFERROR(INDEX('چکهای دریافتنی'!F:F,MATCH(Table22[[#This Row],[كد تفصيلي]],'چکهای دریافتنی'!A:A,0)),0)</f>
        <v>0</v>
      </c>
      <c r="F180" s="8">
        <f>Table22[[#This Row],[حسابهای دریافتنی]]+Table22[[#This Row],[چکهای در جریان وصول]]+Table22[[#This Row],[چکهای نزد صندوق]]</f>
        <v>-1375770000</v>
      </c>
      <c r="G180" s="18">
        <f>IFERROR(INDEX('مانده سوفاله'!E:E,MATCH(Table22[[#This Row],[كد تفصيلي]],'مانده سوفاله'!A:A,0)),0)</f>
        <v>-942</v>
      </c>
    </row>
    <row r="181" spans="1:7" ht="31.5" customHeight="1" x14ac:dyDescent="0.35">
      <c r="A181" s="17">
        <v>30124</v>
      </c>
      <c r="B181" s="34" t="s">
        <v>239</v>
      </c>
      <c r="C181" s="8">
        <f>IFERROR(INDEX('حسابهای دریافتنی'!H:H,MATCH(Table22[[#This Row],[كد تفصيلي]],'حسابهای دریافتنی'!A:A,0)),0)</f>
        <v>-2132495000</v>
      </c>
      <c r="D181" s="8">
        <f>IFERROR(INDEX('درجریان وصول'!F:F,MATCH(Table22[[#This Row],[كد تفصيلي]],'درجریان وصول'!A:A,0)),0)</f>
        <v>0</v>
      </c>
      <c r="E181" s="8">
        <f>IFERROR(INDEX('چکهای دریافتنی'!F:F,MATCH(Table22[[#This Row],[كد تفصيلي]],'چکهای دریافتنی'!A:A,0)),0)</f>
        <v>0</v>
      </c>
      <c r="F181" s="8">
        <f>Table22[[#This Row],[حسابهای دریافتنی]]+Table22[[#This Row],[چکهای در جریان وصول]]+Table22[[#This Row],[چکهای نزد صندوق]]</f>
        <v>-2132495000</v>
      </c>
      <c r="G181" s="18">
        <f>IFERROR(INDEX('مانده سوفاله'!E:E,MATCH(Table22[[#This Row],[كد تفصيلي]],'مانده سوفاله'!A:A,0)),0)</f>
        <v>-1578</v>
      </c>
    </row>
    <row r="182" spans="1:7" ht="31.5" hidden="1" customHeight="1" x14ac:dyDescent="0.35">
      <c r="A182" s="16">
        <v>10079</v>
      </c>
      <c r="B182" s="35" t="s">
        <v>169</v>
      </c>
      <c r="C182" s="7">
        <f>IFERROR(INDEX('حسابهای دریافتنی'!H:H,MATCH(Table22[[#This Row],[كد تفصيلي]],'حسابهای دریافتنی'!A:A,0)),0)</f>
        <v>-3179345500</v>
      </c>
      <c r="D182" s="8">
        <f>IFERROR(INDEX('درجریان وصول'!F:F,MATCH(Table22[[#This Row],[كد تفصيلي]],'درجریان وصول'!A:A,0)),0)</f>
        <v>0</v>
      </c>
      <c r="E182" s="8">
        <f>IFERROR(INDEX('چکهای دریافتنی'!F:F,MATCH(Table22[[#This Row],[كد تفصيلي]],'چکهای دریافتنی'!A:A,0)),0)</f>
        <v>0</v>
      </c>
      <c r="F182" s="8">
        <f>Table22[[#This Row],[حسابهای دریافتنی]]+Table22[[#This Row],[چکهای در جریان وصول]]+Table22[[#This Row],[چکهای نزد صندوق]]</f>
        <v>-3179345500</v>
      </c>
      <c r="G182" s="18">
        <f>IFERROR(INDEX('مانده سوفاله'!E:E,MATCH(Table22[[#This Row],[كد تفصيلي]],'مانده سوفاله'!A:A,0)),0)</f>
        <v>813</v>
      </c>
    </row>
    <row r="183" spans="1:7" ht="31.5" hidden="1" customHeight="1" x14ac:dyDescent="0.35">
      <c r="A183" s="17">
        <v>10056</v>
      </c>
      <c r="B183" s="34" t="s">
        <v>162</v>
      </c>
      <c r="C183" s="7">
        <f>IFERROR(INDEX('حسابهای دریافتنی'!H:H,MATCH(Table22[[#This Row],[كد تفصيلي]],'حسابهای دریافتنی'!A:A,0)),0)</f>
        <v>-4016450000</v>
      </c>
      <c r="D183" s="8">
        <f>IFERROR(INDEX('درجریان وصول'!F:F,MATCH(Table22[[#This Row],[كد تفصيلي]],'درجریان وصول'!A:A,0)),0)</f>
        <v>0</v>
      </c>
      <c r="E183" s="8">
        <f>IFERROR(INDEX('چکهای دریافتنی'!F:F,MATCH(Table22[[#This Row],[كد تفصيلي]],'چکهای دریافتنی'!A:A,0)),0)</f>
        <v>0</v>
      </c>
      <c r="F183" s="8">
        <f>Table22[[#This Row],[حسابهای دریافتنی]]+Table22[[#This Row],[چکهای در جریان وصول]]+Table22[[#This Row],[چکهای نزد صندوق]]</f>
        <v>-4016450000</v>
      </c>
      <c r="G183" s="18">
        <f>IFERROR(INDEX('مانده سوفاله'!E:E,MATCH(Table22[[#This Row],[كد تفصيلي]],'مانده سوفاله'!A:A,0)),0)</f>
        <v>0</v>
      </c>
    </row>
    <row r="184" spans="1:7" ht="31.5" hidden="1" customHeight="1" x14ac:dyDescent="0.35">
      <c r="A184" s="16">
        <v>10009</v>
      </c>
      <c r="B184" s="35" t="s">
        <v>16</v>
      </c>
      <c r="C184" s="19">
        <f>IFERROR(INDEX('حسابهای دریافتنی'!H:H,MATCH(Table22[[#This Row],[كد تفصيلي]],'حسابهای دریافتنی'!A:A,0)),0)</f>
        <v>-5434981000</v>
      </c>
      <c r="D184" s="19">
        <f>IFERROR(INDEX('درجریان وصول'!F:F,MATCH(Table22[[#This Row],[كد تفصيلي]],'درجریان وصول'!A:A,0)),0)</f>
        <v>0</v>
      </c>
      <c r="E184" s="19">
        <f>IFERROR(INDEX('چکهای دریافتنی'!F:F,MATCH(Table22[[#This Row],[كد تفصيلي]],'چکهای دریافتنی'!A:A,0)),0)</f>
        <v>2400000000</v>
      </c>
      <c r="F184" s="19">
        <f>Table22[[#This Row],[حسابهای دریافتنی]]+Table22[[#This Row],[چکهای در جریان وصول]]+Table22[[#This Row],[چکهای نزد صندوق]]</f>
        <v>-3034981000</v>
      </c>
      <c r="G184" s="18">
        <f>IFERROR(INDEX('مانده سوفاله'!E:E,MATCH(Table22[[#This Row],[كد تفصيلي]],'مانده سوفاله'!A:A,0)),0)</f>
        <v>4673</v>
      </c>
    </row>
    <row r="185" spans="1:7" ht="31.5" customHeight="1" x14ac:dyDescent="0.35">
      <c r="A185" s="17">
        <v>30006</v>
      </c>
      <c r="B185" s="34" t="s">
        <v>55</v>
      </c>
      <c r="C185" s="7">
        <f>IFERROR(INDEX('حسابهای دریافتنی'!H:H,MATCH(Table22[[#This Row],[كد تفصيلي]],'حسابهای دریافتنی'!A:A,0)),0)</f>
        <v>-16848772777</v>
      </c>
      <c r="D185" s="8">
        <f>IFERROR(INDEX('درجریان وصول'!F:F,MATCH(Table22[[#This Row],[كد تفصيلي]],'درجریان وصول'!A:A,0)),0)</f>
        <v>0</v>
      </c>
      <c r="E185" s="8">
        <f>IFERROR(INDEX('چکهای دریافتنی'!F:F,MATCH(Table22[[#This Row],[كد تفصيلي]],'چکهای دریافتنی'!A:A,0)),0)</f>
        <v>0</v>
      </c>
      <c r="F185" s="8">
        <f>Table22[[#This Row],[حسابهای دریافتنی]]+Table22[[#This Row],[چکهای در جریان وصول]]+Table22[[#This Row],[چکهای نزد صندوق]]</f>
        <v>-16848772777</v>
      </c>
      <c r="G185" s="18">
        <f>IFERROR(INDEX('مانده سوفاله'!E:E,MATCH(Table22[[#This Row],[كد تفصيلي]],'مانده سوفاله'!A:A,0)),0)</f>
        <v>-1799</v>
      </c>
    </row>
    <row r="186" spans="1:7" ht="31.5" customHeight="1" x14ac:dyDescent="0.35">
      <c r="A186" s="16">
        <v>30127</v>
      </c>
      <c r="B186" s="35" t="s">
        <v>159</v>
      </c>
      <c r="C186" s="8">
        <f>IFERROR(INDEX('حسابهای دریافتنی'!H:H,MATCH(Table22[[#This Row],[كد تفصيلي]],'حسابهای دریافتنی'!A:A,0)),0)</f>
        <v>-169448341718</v>
      </c>
      <c r="D186" s="8">
        <f>IFERROR(INDEX('درجریان وصول'!F:F,MATCH(Table22[[#This Row],[كد تفصيلي]],'درجریان وصول'!A:A,0)),0)</f>
        <v>0</v>
      </c>
      <c r="E186" s="8">
        <f>IFERROR(INDEX('چکهای دریافتنی'!F:F,MATCH(Table22[[#This Row],[كد تفصيلي]],'چکهای دریافتنی'!A:A,0)),0)</f>
        <v>0</v>
      </c>
      <c r="F186" s="8">
        <f>Table22[[#This Row],[حسابهای دریافتنی]]+Table22[[#This Row],[چکهای در جریان وصول]]+Table22[[#This Row],[چکهای نزد صندوق]]</f>
        <v>-169448341718</v>
      </c>
      <c r="G186" s="18">
        <f>IFERROR(INDEX('مانده سوفاله'!E:E,MATCH(Table22[[#This Row],[كد تفصيلي]],'مانده سوفاله'!A:A,0)),0)</f>
        <v>-38752</v>
      </c>
    </row>
    <row r="187" spans="1:7" ht="31.5" customHeight="1" x14ac:dyDescent="0.35">
      <c r="A187" s="26"/>
      <c r="B187" s="36"/>
      <c r="C187" s="22">
        <f>SUBTOTAL(109,Table22[حسابهای دریافتنی])</f>
        <v>-66038217851</v>
      </c>
      <c r="D187" s="22">
        <f>SUBTOTAL(109,Table22[چکهای در جریان وصول])</f>
        <v>1061900000</v>
      </c>
      <c r="E187" s="22">
        <f>SUBTOTAL(109,Table22[چکهای نزد صندوق])</f>
        <v>36618100000</v>
      </c>
      <c r="F187" s="22"/>
      <c r="G187" s="27">
        <f>SUBTOTAL(109,Table22[مانده سوفاله])</f>
        <v>-140639.5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کد تفصیلی</vt:lpstr>
      <vt:lpstr>مانده سوفاله</vt:lpstr>
      <vt:lpstr>حسابهای دریافتنی</vt:lpstr>
      <vt:lpstr>درجریان وصول</vt:lpstr>
      <vt:lpstr>چکهای دریافتنی</vt:lpstr>
      <vt:lpstr>گزارش بدهکاران</vt:lpstr>
      <vt:lpstr>4021220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</dc:creator>
  <cp:lastModifiedBy>sahand sabahi</cp:lastModifiedBy>
  <cp:lastPrinted>2024-05-12T06:58:56Z</cp:lastPrinted>
  <dcterms:created xsi:type="dcterms:W3CDTF">2017-08-02T10:58:50Z</dcterms:created>
  <dcterms:modified xsi:type="dcterms:W3CDTF">2024-06-22T13:02:21Z</dcterms:modified>
</cp:coreProperties>
</file>