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Python\CourseProjects\680\680HW1\"/>
    </mc:Choice>
  </mc:AlternateContent>
  <bookViews>
    <workbookView xWindow="0" yWindow="0" windowWidth="17256" windowHeight="5628" xr2:uid="{9803E264-0B25-4041-AFF5-EB544E5FA4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48" i="1"/>
  <c r="D50" i="1" l="1"/>
  <c r="D49" i="1"/>
  <c r="K37" i="1"/>
  <c r="L37" i="1" s="1"/>
  <c r="L38" i="1" s="1"/>
  <c r="L39" i="1" s="1"/>
  <c r="L40" i="1" s="1"/>
  <c r="L41" i="1" s="1"/>
  <c r="L42" i="1" s="1"/>
  <c r="L43" i="1" s="1"/>
  <c r="L44" i="1" s="1"/>
  <c r="K38" i="1"/>
  <c r="K39" i="1"/>
  <c r="K40" i="1"/>
  <c r="K41" i="1"/>
  <c r="K42" i="1"/>
  <c r="K43" i="1"/>
  <c r="K44" i="1"/>
  <c r="K45" i="1"/>
  <c r="K46" i="1"/>
  <c r="H41" i="1"/>
  <c r="H40" i="1"/>
  <c r="H39" i="1"/>
  <c r="H38" i="1"/>
  <c r="H37" i="1"/>
  <c r="L45" i="1" l="1"/>
  <c r="L46" i="1" s="1"/>
  <c r="I20" i="1"/>
  <c r="I38" i="1"/>
  <c r="I37" i="1"/>
  <c r="I46" i="1"/>
  <c r="I45" i="1"/>
  <c r="I44" i="1"/>
  <c r="I43" i="1"/>
  <c r="I42" i="1"/>
  <c r="F39" i="1"/>
  <c r="G38" i="1"/>
  <c r="F38" i="1"/>
  <c r="G37" i="1"/>
  <c r="F37" i="1"/>
  <c r="H36" i="1"/>
  <c r="D31" i="1"/>
  <c r="H26" i="1"/>
  <c r="H27" i="1"/>
  <c r="H28" i="1"/>
  <c r="H29" i="1"/>
  <c r="H25" i="1"/>
  <c r="F26" i="1"/>
  <c r="F27" i="1"/>
  <c r="F28" i="1" s="1"/>
  <c r="F29" i="1" s="1"/>
  <c r="G29" i="1" s="1"/>
  <c r="F25" i="1"/>
  <c r="G25" i="1" s="1"/>
  <c r="G26" i="1"/>
  <c r="G23" i="1"/>
  <c r="G24" i="1"/>
  <c r="G22" i="1"/>
  <c r="F23" i="1"/>
  <c r="F24" i="1"/>
  <c r="F22" i="1"/>
  <c r="I22" i="1" s="1"/>
  <c r="F40" i="1" l="1"/>
  <c r="I40" i="1" s="1"/>
  <c r="I39" i="1"/>
  <c r="G40" i="1"/>
  <c r="G39" i="1"/>
  <c r="G28" i="1"/>
  <c r="G27" i="1"/>
  <c r="I23" i="1"/>
  <c r="I24" i="1"/>
  <c r="I21" i="1"/>
  <c r="F21" i="1"/>
  <c r="F20" i="1"/>
  <c r="H21" i="1"/>
  <c r="H22" i="1"/>
  <c r="G21" i="1"/>
  <c r="F41" i="1" l="1"/>
  <c r="I41" i="1" s="1"/>
  <c r="F42" i="1" s="1"/>
  <c r="H42" i="1" s="1"/>
  <c r="G41" i="1" l="1"/>
  <c r="G42" i="1"/>
  <c r="F43" i="1"/>
  <c r="H43" i="1" l="1"/>
  <c r="F44" i="1"/>
  <c r="G43" i="1"/>
  <c r="F45" i="1" l="1"/>
  <c r="G44" i="1"/>
  <c r="H44" i="1"/>
  <c r="F46" i="1" l="1"/>
  <c r="G46" i="1" s="1"/>
  <c r="G45" i="1"/>
  <c r="H45" i="1"/>
  <c r="H46" i="1" l="1"/>
  <c r="I29" i="1"/>
  <c r="I28" i="1"/>
  <c r="I27" i="1"/>
  <c r="I26" i="1"/>
  <c r="I25" i="1"/>
  <c r="H24" i="1"/>
  <c r="H23" i="1"/>
  <c r="H20" i="1"/>
  <c r="G20" i="1"/>
  <c r="H19" i="1"/>
  <c r="H5" i="1"/>
  <c r="I11" i="1"/>
  <c r="I12" i="1"/>
  <c r="I13" i="1"/>
  <c r="I14" i="1"/>
  <c r="I10" i="1"/>
  <c r="H8" i="1"/>
  <c r="H9" i="1"/>
  <c r="H7" i="1"/>
  <c r="G6" i="1"/>
  <c r="G5" i="1"/>
  <c r="H4" i="1"/>
</calcChain>
</file>

<file path=xl/sharedStrings.xml><?xml version="1.0" encoding="utf-8"?>
<sst xmlns="http://schemas.openxmlformats.org/spreadsheetml/2006/main" count="64" uniqueCount="28">
  <si>
    <t>cash</t>
    <phoneticPr fontId="1" type="noConversion"/>
  </si>
  <si>
    <t>cash</t>
    <phoneticPr fontId="1" type="noConversion"/>
  </si>
  <si>
    <t>forwards</t>
    <phoneticPr fontId="1" type="noConversion"/>
  </si>
  <si>
    <t>forwards</t>
    <phoneticPr fontId="1" type="noConversion"/>
  </si>
  <si>
    <t>swaps</t>
    <phoneticPr fontId="1" type="noConversion"/>
  </si>
  <si>
    <t>swaps</t>
    <phoneticPr fontId="1" type="noConversion"/>
  </si>
  <si>
    <t>swaps</t>
    <phoneticPr fontId="1" type="noConversion"/>
  </si>
  <si>
    <t>Type</t>
    <phoneticPr fontId="1" type="noConversion"/>
  </si>
  <si>
    <t>Overnight</t>
    <phoneticPr fontId="1" type="noConversion"/>
  </si>
  <si>
    <t>zero curve</t>
    <phoneticPr fontId="1" type="noConversion"/>
  </si>
  <si>
    <t>forward</t>
    <phoneticPr fontId="1" type="noConversion"/>
  </si>
  <si>
    <t>par</t>
    <phoneticPr fontId="1" type="noConversion"/>
  </si>
  <si>
    <t>zero</t>
    <phoneticPr fontId="1" type="noConversion"/>
  </si>
  <si>
    <t>discount</t>
    <phoneticPr fontId="1" type="noConversion"/>
  </si>
  <si>
    <t>cash flow</t>
    <phoneticPr fontId="1" type="noConversion"/>
  </si>
  <si>
    <t>bond cash flow</t>
    <phoneticPr fontId="1" type="noConversion"/>
  </si>
  <si>
    <t>discount curve</t>
    <phoneticPr fontId="1" type="noConversion"/>
  </si>
  <si>
    <t>forward curve</t>
    <phoneticPr fontId="1" type="noConversion"/>
  </si>
  <si>
    <t>par curve</t>
    <phoneticPr fontId="1" type="noConversion"/>
  </si>
  <si>
    <t>bond PV</t>
    <phoneticPr fontId="1" type="noConversion"/>
  </si>
  <si>
    <t>forward+0.5</t>
    <phoneticPr fontId="1" type="noConversion"/>
  </si>
  <si>
    <t>Discounted Factor</t>
    <phoneticPr fontId="1" type="noConversion"/>
  </si>
  <si>
    <t>DV01</t>
    <phoneticPr fontId="1" type="noConversion"/>
  </si>
  <si>
    <t>duration</t>
    <phoneticPr fontId="1" type="noConversion"/>
  </si>
  <si>
    <t>after 18m</t>
    <phoneticPr fontId="1" type="noConversion"/>
  </si>
  <si>
    <t>maturaty</t>
    <phoneticPr fontId="1" type="noConversion"/>
  </si>
  <si>
    <t>inputs</t>
    <phoneticPr fontId="1" type="noConversion"/>
  </si>
  <si>
    <t>maturaty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</si>
</sst>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492A-B6F5-4AAF-9218-8EF8E9FC87C8}">
  <dimension ref="A2:L50"/>
  <sheetViews>
    <sheetView tabSelected="1" topLeftCell="B46" workbookViewId="0">
      <selection activeCell="G10" sqref="G10"/>
    </sheetView>
  </sheetViews>
  <sheetFormatPr defaultRowHeight="13.8" x14ac:dyDescent="0.25"/>
  <cols>
    <col min="3" max="3" width="8.88671875" customWidth="1"/>
    <col min="4" max="4" width="9.109375" bestFit="1" customWidth="1"/>
    <col min="6" max="7" width="9.77734375" customWidth="1"/>
    <col min="8" max="8" width="10.6640625" customWidth="1"/>
    <col min="9" max="9" width="8.77734375" customWidth="1"/>
    <col min="11" max="11" width="11.44140625" customWidth="1"/>
    <col min="12" max="12" width="10.44140625" customWidth="1"/>
  </cols>
  <sheetData>
    <row r="2" spans="1:10" x14ac:dyDescent="0.25">
      <c r="A2" s="2"/>
    </row>
    <row r="3" spans="1:10" ht="32.4" customHeight="1" x14ac:dyDescent="0.25">
      <c r="C3" t="s">
        <v>7</v>
      </c>
      <c r="D3" t="s">
        <v>25</v>
      </c>
      <c r="E3" t="s">
        <v>26</v>
      </c>
      <c r="F3" s="3" t="s">
        <v>16</v>
      </c>
      <c r="G3" s="3" t="s">
        <v>9</v>
      </c>
      <c r="H3" s="3" t="s">
        <v>17</v>
      </c>
      <c r="I3" s="3" t="s">
        <v>18</v>
      </c>
      <c r="J3" s="3" t="s">
        <v>15</v>
      </c>
    </row>
    <row r="4" spans="1:10" x14ac:dyDescent="0.25">
      <c r="C4" t="s">
        <v>8</v>
      </c>
      <c r="D4">
        <v>0</v>
      </c>
      <c r="E4">
        <v>1.9E-2</v>
      </c>
      <c r="H4">
        <f>E4</f>
        <v>1.9E-2</v>
      </c>
    </row>
    <row r="5" spans="1:10" x14ac:dyDescent="0.25">
      <c r="C5" t="s">
        <v>0</v>
      </c>
      <c r="D5">
        <v>1</v>
      </c>
      <c r="E5">
        <v>2.1000000000000001E-2</v>
      </c>
      <c r="G5">
        <f>E5</f>
        <v>2.1000000000000001E-2</v>
      </c>
      <c r="H5">
        <f>E5</f>
        <v>2.1000000000000001E-2</v>
      </c>
      <c r="J5">
        <v>3</v>
      </c>
    </row>
    <row r="6" spans="1:10" x14ac:dyDescent="0.25">
      <c r="C6" t="s">
        <v>1</v>
      </c>
      <c r="D6">
        <v>2</v>
      </c>
      <c r="E6">
        <v>2.1999999999999999E-2</v>
      </c>
      <c r="G6">
        <f>E6</f>
        <v>2.1999999999999999E-2</v>
      </c>
      <c r="J6">
        <v>3</v>
      </c>
    </row>
    <row r="7" spans="1:10" x14ac:dyDescent="0.25">
      <c r="C7" t="s">
        <v>2</v>
      </c>
      <c r="D7">
        <v>3</v>
      </c>
      <c r="E7">
        <v>2.1999999999999999E-2</v>
      </c>
      <c r="H7">
        <f>E7</f>
        <v>2.1999999999999999E-2</v>
      </c>
      <c r="J7">
        <v>3</v>
      </c>
    </row>
    <row r="8" spans="1:10" x14ac:dyDescent="0.25">
      <c r="C8" t="s">
        <v>3</v>
      </c>
      <c r="D8">
        <v>4</v>
      </c>
      <c r="E8">
        <v>2.35E-2</v>
      </c>
      <c r="H8">
        <f t="shared" ref="H8:H9" si="0">E8</f>
        <v>2.35E-2</v>
      </c>
      <c r="J8">
        <v>3</v>
      </c>
    </row>
    <row r="9" spans="1:10" x14ac:dyDescent="0.25">
      <c r="C9" t="s">
        <v>2</v>
      </c>
      <c r="D9">
        <v>5</v>
      </c>
      <c r="E9">
        <v>2.3E-2</v>
      </c>
      <c r="H9">
        <f t="shared" si="0"/>
        <v>2.3E-2</v>
      </c>
      <c r="J9">
        <v>3</v>
      </c>
    </row>
    <row r="10" spans="1:10" x14ac:dyDescent="0.25">
      <c r="C10" t="s">
        <v>4</v>
      </c>
      <c r="D10">
        <v>6</v>
      </c>
      <c r="E10">
        <v>2.2499999999999999E-2</v>
      </c>
      <c r="I10">
        <f>E10</f>
        <v>2.2499999999999999E-2</v>
      </c>
      <c r="J10">
        <v>3</v>
      </c>
    </row>
    <row r="11" spans="1:10" x14ac:dyDescent="0.25">
      <c r="C11" t="s">
        <v>5</v>
      </c>
      <c r="D11">
        <v>7</v>
      </c>
      <c r="E11">
        <v>2.4E-2</v>
      </c>
      <c r="I11">
        <f t="shared" ref="I11:I14" si="1">E11</f>
        <v>2.4E-2</v>
      </c>
      <c r="J11">
        <v>3</v>
      </c>
    </row>
    <row r="12" spans="1:10" x14ac:dyDescent="0.25">
      <c r="C12" t="s">
        <v>4</v>
      </c>
      <c r="D12">
        <v>8</v>
      </c>
      <c r="E12">
        <v>2.35E-2</v>
      </c>
      <c r="I12">
        <f t="shared" si="1"/>
        <v>2.35E-2</v>
      </c>
      <c r="J12">
        <v>3</v>
      </c>
    </row>
    <row r="13" spans="1:10" x14ac:dyDescent="0.25">
      <c r="C13" t="s">
        <v>4</v>
      </c>
      <c r="D13">
        <v>9</v>
      </c>
      <c r="E13">
        <v>2.4E-2</v>
      </c>
      <c r="I13">
        <f t="shared" si="1"/>
        <v>2.4E-2</v>
      </c>
      <c r="J13">
        <v>103</v>
      </c>
    </row>
    <row r="14" spans="1:10" x14ac:dyDescent="0.25">
      <c r="C14" t="s">
        <v>6</v>
      </c>
      <c r="D14">
        <v>10</v>
      </c>
      <c r="E14">
        <v>2.4500000000000001E-2</v>
      </c>
      <c r="I14">
        <f t="shared" si="1"/>
        <v>2.4500000000000001E-2</v>
      </c>
    </row>
    <row r="18" spans="3:10" x14ac:dyDescent="0.25">
      <c r="C18" t="s">
        <v>7</v>
      </c>
      <c r="D18" t="s">
        <v>25</v>
      </c>
      <c r="E18" t="s">
        <v>26</v>
      </c>
      <c r="F18" t="s">
        <v>13</v>
      </c>
      <c r="G18" t="s">
        <v>12</v>
      </c>
      <c r="H18" t="s">
        <v>10</v>
      </c>
      <c r="I18" t="s">
        <v>11</v>
      </c>
      <c r="J18" t="s">
        <v>14</v>
      </c>
    </row>
    <row r="19" spans="3:10" x14ac:dyDescent="0.25">
      <c r="C19" t="s">
        <v>8</v>
      </c>
      <c r="D19">
        <v>0</v>
      </c>
      <c r="E19" s="1">
        <v>1.9E-2</v>
      </c>
      <c r="F19" s="4">
        <v>1</v>
      </c>
      <c r="G19" s="1"/>
      <c r="H19" s="1">
        <f>E19</f>
        <v>1.9E-2</v>
      </c>
      <c r="I19" s="1"/>
      <c r="J19" s="4"/>
    </row>
    <row r="20" spans="3:10" x14ac:dyDescent="0.25">
      <c r="C20" t="s">
        <v>0</v>
      </c>
      <c r="D20">
        <v>1</v>
      </c>
      <c r="E20" s="1">
        <v>2.1000000000000001E-2</v>
      </c>
      <c r="F20" s="4">
        <f>1/(1+G20)^D20</f>
        <v>0.97943192948090119</v>
      </c>
      <c r="G20" s="1">
        <f>E20</f>
        <v>2.1000000000000001E-2</v>
      </c>
      <c r="H20" s="1">
        <f>E20</f>
        <v>2.1000000000000001E-2</v>
      </c>
      <c r="I20" s="1">
        <f>(1-F20)/SUM(F20:F20)</f>
        <v>2.0999999999999887E-2</v>
      </c>
      <c r="J20" s="4">
        <v>3</v>
      </c>
    </row>
    <row r="21" spans="3:10" x14ac:dyDescent="0.25">
      <c r="C21" t="s">
        <v>1</v>
      </c>
      <c r="D21">
        <v>2</v>
      </c>
      <c r="E21" s="1">
        <v>2.1999999999999999E-2</v>
      </c>
      <c r="F21" s="4">
        <f>1/(1+G21)^D21</f>
        <v>0.95741054913239454</v>
      </c>
      <c r="G21" s="1">
        <f>E21</f>
        <v>2.1999999999999999E-2</v>
      </c>
      <c r="H21" s="1">
        <f>(((1+G21)^2)/(1+H20)-1)</f>
        <v>2.3000979431929469E-2</v>
      </c>
      <c r="I21" s="1">
        <f>(1-F21)/SUM(F$20:F21)</f>
        <v>2.1989114415797956E-2</v>
      </c>
      <c r="J21" s="4">
        <v>3</v>
      </c>
    </row>
    <row r="22" spans="3:10" x14ac:dyDescent="0.25">
      <c r="C22" t="s">
        <v>2</v>
      </c>
      <c r="D22">
        <v>3</v>
      </c>
      <c r="E22" s="1">
        <v>2.1999999999999999E-2</v>
      </c>
      <c r="F22" s="4">
        <f>F21/(1+H22)</f>
        <v>0.93680092870097309</v>
      </c>
      <c r="G22" s="1">
        <f>F22^(-1/D22) -1</f>
        <v>2.200000000000002E-2</v>
      </c>
      <c r="H22" s="1">
        <f>E22</f>
        <v>2.1999999999999999E-2</v>
      </c>
      <c r="I22" s="1">
        <f>(1-F22)/SUM(F$20:F22)</f>
        <v>2.1992663090405252E-2</v>
      </c>
      <c r="J22" s="4">
        <v>3</v>
      </c>
    </row>
    <row r="23" spans="3:10" x14ac:dyDescent="0.25">
      <c r="C23" t="s">
        <v>3</v>
      </c>
      <c r="D23">
        <v>4</v>
      </c>
      <c r="E23" s="1">
        <v>2.35E-2</v>
      </c>
      <c r="F23" s="4">
        <f t="shared" ref="F23:F24" si="2">F22/(1+H23)</f>
        <v>0.91529157664970495</v>
      </c>
      <c r="G23" s="1">
        <f t="shared" ref="G23:G29" si="3">F23^(-1/D23) -1</f>
        <v>2.2374793779760482E-2</v>
      </c>
      <c r="H23" s="1">
        <f t="shared" ref="H23:H24" si="4">E23</f>
        <v>2.35E-2</v>
      </c>
      <c r="I23" s="1">
        <f>(1-F23)/SUM(F$20:F23)</f>
        <v>2.2356789891832169E-2</v>
      </c>
      <c r="J23" s="4">
        <v>3</v>
      </c>
    </row>
    <row r="24" spans="3:10" x14ac:dyDescent="0.25">
      <c r="C24" t="s">
        <v>2</v>
      </c>
      <c r="D24">
        <v>5</v>
      </c>
      <c r="E24" s="1">
        <v>2.3E-2</v>
      </c>
      <c r="F24" s="4">
        <f t="shared" si="2"/>
        <v>0.89471317365562564</v>
      </c>
      <c r="G24" s="1">
        <f t="shared" si="3"/>
        <v>2.2499804448761873E-2</v>
      </c>
      <c r="H24" s="1">
        <f t="shared" si="4"/>
        <v>2.3E-2</v>
      </c>
      <c r="I24" s="1">
        <f>(1-F24)/SUM(F$20:F24)</f>
        <v>2.2479661751083575E-2</v>
      </c>
      <c r="J24" s="4">
        <v>3</v>
      </c>
    </row>
    <row r="25" spans="3:10" x14ac:dyDescent="0.25">
      <c r="C25" t="s">
        <v>4</v>
      </c>
      <c r="D25">
        <v>6</v>
      </c>
      <c r="E25" s="1">
        <v>2.2499999999999999E-2</v>
      </c>
      <c r="F25" s="4">
        <f>(1-I25/I24*(1-F24))/(1+I25)</f>
        <v>0.87493194763184257</v>
      </c>
      <c r="G25" s="1">
        <f t="shared" si="3"/>
        <v>2.2517981872972381E-2</v>
      </c>
      <c r="H25" s="1">
        <f>F24/F25-1</f>
        <v>2.2608873841359234E-2</v>
      </c>
      <c r="I25" s="1">
        <f>E25</f>
        <v>2.2499999999999999E-2</v>
      </c>
      <c r="J25" s="4">
        <v>3</v>
      </c>
    </row>
    <row r="26" spans="3:10" x14ac:dyDescent="0.25">
      <c r="C26" t="s">
        <v>5</v>
      </c>
      <c r="D26">
        <v>7</v>
      </c>
      <c r="E26" s="1">
        <v>2.4E-2</v>
      </c>
      <c r="F26" s="4">
        <f t="shared" ref="F26:F29" si="5">(1-I26/I25*(1-F25))/(1+I26)</f>
        <v>0.84628327878316933</v>
      </c>
      <c r="G26" s="1">
        <f t="shared" si="3"/>
        <v>2.4129536030509158E-2</v>
      </c>
      <c r="H26" s="1">
        <f t="shared" ref="H26:H29" si="6">F25/F26-1</f>
        <v>3.3852339478886773E-2</v>
      </c>
      <c r="I26" s="1">
        <f t="shared" ref="I26:I29" si="7">E26</f>
        <v>2.4E-2</v>
      </c>
      <c r="J26" s="4">
        <v>3</v>
      </c>
    </row>
    <row r="27" spans="3:10" x14ac:dyDescent="0.25">
      <c r="C27" t="s">
        <v>4</v>
      </c>
      <c r="D27">
        <v>8</v>
      </c>
      <c r="E27" s="1">
        <v>2.35E-2</v>
      </c>
      <c r="F27" s="4">
        <f t="shared" si="5"/>
        <v>0.82998115337096878</v>
      </c>
      <c r="G27" s="1">
        <f t="shared" si="3"/>
        <v>2.3567460631890969E-2</v>
      </c>
      <c r="H27" s="1">
        <f t="shared" si="6"/>
        <v>1.9641560951100479E-2</v>
      </c>
      <c r="I27" s="1">
        <f t="shared" si="7"/>
        <v>2.35E-2</v>
      </c>
      <c r="J27" s="4">
        <v>3</v>
      </c>
    </row>
    <row r="28" spans="3:10" x14ac:dyDescent="0.25">
      <c r="C28" t="s">
        <v>4</v>
      </c>
      <c r="D28">
        <v>9</v>
      </c>
      <c r="E28" s="1">
        <v>2.4E-2</v>
      </c>
      <c r="F28" s="4">
        <f t="shared" si="5"/>
        <v>0.80699583115455664</v>
      </c>
      <c r="G28" s="1">
        <f t="shared" si="3"/>
        <v>2.4112422827978097E-2</v>
      </c>
      <c r="H28" s="1">
        <f t="shared" si="6"/>
        <v>2.8482578631821909E-2</v>
      </c>
      <c r="I28" s="1">
        <f t="shared" si="7"/>
        <v>2.4E-2</v>
      </c>
      <c r="J28" s="4">
        <v>103</v>
      </c>
    </row>
    <row r="29" spans="3:10" x14ac:dyDescent="0.25">
      <c r="C29" t="s">
        <v>6</v>
      </c>
      <c r="D29">
        <v>10</v>
      </c>
      <c r="E29" s="1">
        <v>2.4500000000000001E-2</v>
      </c>
      <c r="F29" s="4">
        <f t="shared" si="5"/>
        <v>0.78377248508567754</v>
      </c>
      <c r="G29" s="1">
        <f t="shared" si="3"/>
        <v>2.4662868629796719E-2</v>
      </c>
      <c r="H29" s="1">
        <f t="shared" si="6"/>
        <v>2.9630213500465574E-2</v>
      </c>
      <c r="I29" s="1">
        <f t="shared" si="7"/>
        <v>2.4500000000000001E-2</v>
      </c>
      <c r="J29" s="4"/>
    </row>
    <row r="31" spans="3:10" x14ac:dyDescent="0.25">
      <c r="C31" t="s">
        <v>19</v>
      </c>
      <c r="D31">
        <f>SUMPRODUCT(J20:J28,F20:F28)</f>
        <v>104.82510422113607</v>
      </c>
    </row>
    <row r="32" spans="3:10" ht="13.2" customHeight="1" x14ac:dyDescent="0.25">
      <c r="C32" s="3" t="s">
        <v>24</v>
      </c>
      <c r="D32">
        <f>D31 /F22</f>
        <v>111.8968833287699</v>
      </c>
    </row>
    <row r="35" spans="3:12" ht="27.6" x14ac:dyDescent="0.25">
      <c r="C35" t="s">
        <v>7</v>
      </c>
      <c r="D35" t="s">
        <v>27</v>
      </c>
      <c r="E35" t="s">
        <v>26</v>
      </c>
      <c r="F35" t="s">
        <v>13</v>
      </c>
      <c r="G35" t="s">
        <v>12</v>
      </c>
      <c r="H35" t="s">
        <v>10</v>
      </c>
      <c r="I35" t="s">
        <v>11</v>
      </c>
      <c r="J35" t="s">
        <v>14</v>
      </c>
      <c r="K35" t="s">
        <v>20</v>
      </c>
      <c r="L35" s="3" t="s">
        <v>21</v>
      </c>
    </row>
    <row r="36" spans="3:12" x14ac:dyDescent="0.25">
      <c r="C36" t="s">
        <v>8</v>
      </c>
      <c r="D36">
        <v>0</v>
      </c>
      <c r="E36" s="1">
        <v>1.9E-2</v>
      </c>
      <c r="F36" s="4">
        <v>1</v>
      </c>
      <c r="G36" s="1"/>
      <c r="H36" s="1">
        <f>E36</f>
        <v>1.9E-2</v>
      </c>
      <c r="I36" s="1"/>
      <c r="J36" s="4"/>
      <c r="K36" s="5"/>
    </row>
    <row r="37" spans="3:12" x14ac:dyDescent="0.25">
      <c r="C37" t="s">
        <v>0</v>
      </c>
      <c r="D37">
        <v>1</v>
      </c>
      <c r="E37" s="1">
        <v>2.1000000000000001E-2</v>
      </c>
      <c r="F37" s="4">
        <f>1/(1+G37)^D37</f>
        <v>0.97943192948090119</v>
      </c>
      <c r="G37" s="1">
        <f>E37</f>
        <v>2.1000000000000001E-2</v>
      </c>
      <c r="H37" s="5">
        <f>E37</f>
        <v>2.1000000000000001E-2</v>
      </c>
      <c r="I37" s="1">
        <f>(1-F37)/SUM(F$37:F37)</f>
        <v>2.0999999999999887E-2</v>
      </c>
      <c r="J37" s="4">
        <v>3</v>
      </c>
      <c r="K37" s="5">
        <f t="shared" ref="K37:K46" si="8">H37+0.5%</f>
        <v>2.6000000000000002E-2</v>
      </c>
      <c r="L37">
        <f>1/(K37+1)</f>
        <v>0.97465886939571145</v>
      </c>
    </row>
    <row r="38" spans="3:12" x14ac:dyDescent="0.25">
      <c r="C38" t="s">
        <v>1</v>
      </c>
      <c r="D38">
        <v>2</v>
      </c>
      <c r="E38" s="1">
        <v>2.1999999999999999E-2</v>
      </c>
      <c r="F38" s="4">
        <f>1/(1+G38)^D38</f>
        <v>0.95741054913239454</v>
      </c>
      <c r="G38" s="1">
        <f>E38</f>
        <v>2.1999999999999999E-2</v>
      </c>
      <c r="H38" s="1">
        <f>(((1+G38)^2)/(1+H37)-1)</f>
        <v>2.3000979431929469E-2</v>
      </c>
      <c r="I38" s="1">
        <f>(1-F38)/SUM(F$37:F38)</f>
        <v>2.1989114415797956E-2</v>
      </c>
      <c r="J38" s="4">
        <v>3</v>
      </c>
      <c r="K38" s="5">
        <f t="shared" si="8"/>
        <v>2.800097943192947E-2</v>
      </c>
      <c r="L38">
        <f>L37/(K38+1)</f>
        <v>0.94811083734016033</v>
      </c>
    </row>
    <row r="39" spans="3:12" x14ac:dyDescent="0.25">
      <c r="C39" t="s">
        <v>2</v>
      </c>
      <c r="D39">
        <v>3</v>
      </c>
      <c r="E39" s="1">
        <v>2.1999999999999999E-2</v>
      </c>
      <c r="F39" s="4">
        <f>F38/(1+H39)</f>
        <v>0.93680092870097309</v>
      </c>
      <c r="G39" s="1">
        <f>F39^(-1/D39) -1</f>
        <v>2.200000000000002E-2</v>
      </c>
      <c r="H39" s="5">
        <f>E39</f>
        <v>2.1999999999999999E-2</v>
      </c>
      <c r="I39" s="1">
        <f>(1-F39)/SUM(F$37:F39)</f>
        <v>2.1992663090405252E-2</v>
      </c>
      <c r="J39" s="4">
        <v>3</v>
      </c>
      <c r="K39" s="5">
        <f t="shared" si="8"/>
        <v>2.7E-2</v>
      </c>
      <c r="L39">
        <f t="shared" ref="L39:L46" si="9">L38/(K39+1)</f>
        <v>0.92318484648506371</v>
      </c>
    </row>
    <row r="40" spans="3:12" x14ac:dyDescent="0.25">
      <c r="C40" t="s">
        <v>3</v>
      </c>
      <c r="D40">
        <v>4</v>
      </c>
      <c r="E40" s="1">
        <v>2.35E-2</v>
      </c>
      <c r="F40" s="4">
        <f t="shared" ref="F40:F41" si="10">F39/(1+H40)</f>
        <v>0.91529157664970495</v>
      </c>
      <c r="G40" s="1">
        <f t="shared" ref="G40:G46" si="11">F40^(-1/D40) -1</f>
        <v>2.2374793779760482E-2</v>
      </c>
      <c r="H40" s="5">
        <f>E40</f>
        <v>2.35E-2</v>
      </c>
      <c r="I40" s="1">
        <f>(1-F40)/SUM(F$37:F40)</f>
        <v>2.2356789891832169E-2</v>
      </c>
      <c r="J40" s="4">
        <v>3</v>
      </c>
      <c r="K40" s="5">
        <f t="shared" si="8"/>
        <v>2.8500000000000001E-2</v>
      </c>
      <c r="L40">
        <f t="shared" si="9"/>
        <v>0.89760315652412614</v>
      </c>
    </row>
    <row r="41" spans="3:12" x14ac:dyDescent="0.25">
      <c r="C41" t="s">
        <v>2</v>
      </c>
      <c r="D41">
        <v>5</v>
      </c>
      <c r="E41" s="1">
        <v>2.3E-2</v>
      </c>
      <c r="F41" s="4">
        <f t="shared" si="10"/>
        <v>0.89471317365562564</v>
      </c>
      <c r="G41" s="1">
        <f t="shared" si="11"/>
        <v>2.2499804448761873E-2</v>
      </c>
      <c r="H41" s="5">
        <f>E41</f>
        <v>2.3E-2</v>
      </c>
      <c r="I41" s="1">
        <f>(1-F41)/SUM(F$37:F41)</f>
        <v>2.2479661751083575E-2</v>
      </c>
      <c r="J41" s="4">
        <v>3</v>
      </c>
      <c r="K41" s="5">
        <f t="shared" si="8"/>
        <v>2.8000000000000001E-2</v>
      </c>
      <c r="L41">
        <f t="shared" si="9"/>
        <v>0.87315482152152346</v>
      </c>
    </row>
    <row r="42" spans="3:12" x14ac:dyDescent="0.25">
      <c r="C42" t="s">
        <v>4</v>
      </c>
      <c r="D42">
        <v>6</v>
      </c>
      <c r="E42" s="1">
        <v>2.2499999999999999E-2</v>
      </c>
      <c r="F42" s="4">
        <f>(1-I42/I41*(1-F41))/(1+I42)</f>
        <v>0.87493194763184257</v>
      </c>
      <c r="G42" s="1">
        <f t="shared" si="11"/>
        <v>2.2517981872972381E-2</v>
      </c>
      <c r="H42" s="1">
        <f>F41/F42-1</f>
        <v>2.2608873841359234E-2</v>
      </c>
      <c r="I42" s="1">
        <f>E42</f>
        <v>2.2499999999999999E-2</v>
      </c>
      <c r="J42" s="4">
        <v>3</v>
      </c>
      <c r="K42" s="5">
        <f t="shared" si="8"/>
        <v>2.7608873841359235E-2</v>
      </c>
      <c r="L42">
        <f t="shared" si="9"/>
        <v>0.84969568067034806</v>
      </c>
    </row>
    <row r="43" spans="3:12" x14ac:dyDescent="0.25">
      <c r="C43" t="s">
        <v>5</v>
      </c>
      <c r="D43">
        <v>7</v>
      </c>
      <c r="E43" s="1">
        <v>2.4E-2</v>
      </c>
      <c r="F43" s="4">
        <f t="shared" ref="F43:F46" si="12">(1-I43/I42*(1-F42))/(1+I43)</f>
        <v>0.84628327878316933</v>
      </c>
      <c r="G43" s="1">
        <f t="shared" si="11"/>
        <v>2.4129536030509158E-2</v>
      </c>
      <c r="H43" s="1">
        <f t="shared" ref="H43:H46" si="13">F42/F43-1</f>
        <v>3.3852339478886773E-2</v>
      </c>
      <c r="I43" s="1">
        <f t="shared" ref="I43:I46" si="14">E43</f>
        <v>2.4E-2</v>
      </c>
      <c r="J43" s="4">
        <v>3</v>
      </c>
      <c r="K43" s="5">
        <f t="shared" si="8"/>
        <v>3.885233947888677E-2</v>
      </c>
      <c r="L43">
        <f t="shared" si="9"/>
        <v>0.81791766585092918</v>
      </c>
    </row>
    <row r="44" spans="3:12" x14ac:dyDescent="0.25">
      <c r="C44" t="s">
        <v>4</v>
      </c>
      <c r="D44">
        <v>8</v>
      </c>
      <c r="E44" s="1">
        <v>2.35E-2</v>
      </c>
      <c r="F44" s="4">
        <f t="shared" si="12"/>
        <v>0.82998115337096878</v>
      </c>
      <c r="G44" s="1">
        <f t="shared" si="11"/>
        <v>2.3567460631890969E-2</v>
      </c>
      <c r="H44" s="1">
        <f t="shared" si="13"/>
        <v>1.9641560951100479E-2</v>
      </c>
      <c r="I44" s="1">
        <f t="shared" si="14"/>
        <v>2.35E-2</v>
      </c>
      <c r="J44" s="4">
        <v>3</v>
      </c>
      <c r="K44" s="5">
        <f t="shared" si="8"/>
        <v>2.4641560951100479E-2</v>
      </c>
      <c r="L44">
        <f t="shared" si="9"/>
        <v>0.79824759898643538</v>
      </c>
    </row>
    <row r="45" spans="3:12" x14ac:dyDescent="0.25">
      <c r="C45" t="s">
        <v>4</v>
      </c>
      <c r="D45">
        <v>9</v>
      </c>
      <c r="E45" s="1">
        <v>2.4E-2</v>
      </c>
      <c r="F45" s="4">
        <f t="shared" si="12"/>
        <v>0.80699583115455664</v>
      </c>
      <c r="G45" s="1">
        <f t="shared" si="11"/>
        <v>2.4112422827978097E-2</v>
      </c>
      <c r="H45" s="1">
        <f t="shared" si="13"/>
        <v>2.8482578631821909E-2</v>
      </c>
      <c r="I45" s="1">
        <f t="shared" si="14"/>
        <v>2.4E-2</v>
      </c>
      <c r="J45" s="4">
        <v>103</v>
      </c>
      <c r="K45" s="5">
        <f t="shared" si="8"/>
        <v>3.3482578631821906E-2</v>
      </c>
      <c r="L45">
        <f t="shared" si="9"/>
        <v>0.77238611998975082</v>
      </c>
    </row>
    <row r="46" spans="3:12" x14ac:dyDescent="0.25">
      <c r="C46" t="s">
        <v>6</v>
      </c>
      <c r="D46">
        <v>10</v>
      </c>
      <c r="E46" s="1">
        <v>2.4500000000000001E-2</v>
      </c>
      <c r="F46" s="4">
        <f t="shared" si="12"/>
        <v>0.78377248508567754</v>
      </c>
      <c r="G46" s="1">
        <f t="shared" si="11"/>
        <v>2.4662868629796719E-2</v>
      </c>
      <c r="H46" s="1">
        <f t="shared" si="13"/>
        <v>2.9630213500465574E-2</v>
      </c>
      <c r="I46" s="1">
        <f t="shared" si="14"/>
        <v>2.4500000000000001E-2</v>
      </c>
      <c r="J46" s="4"/>
      <c r="K46" s="5">
        <f t="shared" si="8"/>
        <v>3.4630213500465572E-2</v>
      </c>
      <c r="L46">
        <f t="shared" si="9"/>
        <v>0.74653350531542673</v>
      </c>
    </row>
    <row r="48" spans="3:12" x14ac:dyDescent="0.25">
      <c r="C48" t="s">
        <v>19</v>
      </c>
      <c r="D48">
        <f>SUMPRODUCT(J37:J45,L37:L45)</f>
        <v>100.80349078926722</v>
      </c>
    </row>
    <row r="49" spans="3:4" x14ac:dyDescent="0.25">
      <c r="C49" t="s">
        <v>22</v>
      </c>
      <c r="D49">
        <f>-(D48-D31)/50</f>
        <v>8.0432268637377152E-2</v>
      </c>
    </row>
    <row r="50" spans="3:4" x14ac:dyDescent="0.25">
      <c r="C50" t="s">
        <v>23</v>
      </c>
      <c r="D50">
        <f>-(D48-D31)/0.5%/D31</f>
        <v>7.672996772576492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Xia</dc:creator>
  <cp:lastModifiedBy>Yuxuan Xia</cp:lastModifiedBy>
  <dcterms:created xsi:type="dcterms:W3CDTF">2017-09-18T20:52:34Z</dcterms:created>
  <dcterms:modified xsi:type="dcterms:W3CDTF">2017-09-19T02:49:39Z</dcterms:modified>
</cp:coreProperties>
</file>