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60" windowWidth="15600" windowHeight="7692" tabRatio="652"/>
  </bookViews>
  <sheets>
    <sheet name="Flies fauna" sheetId="1" r:id="rId1"/>
    <sheet name="vegetated" sheetId="2" r:id="rId2"/>
    <sheet name="non-vegetated" sheetId="3" r:id="rId3"/>
    <sheet name="July" sheetId="14" r:id="rId4"/>
    <sheet name="August" sheetId="12" r:id="rId5"/>
    <sheet name="September" sheetId="15" r:id="rId6"/>
    <sheet name="October" sheetId="16" r:id="rId7"/>
    <sheet name="chart-table" sheetId="24" r:id="rId8"/>
    <sheet name="Rarity" sheetId="25" r:id="rId9"/>
    <sheet name="vegetated p" sheetId="22" r:id="rId10"/>
    <sheet name="non-vegetated p" sheetId="23" r:id="rId11"/>
  </sheets>
  <externalReferences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25" l="1"/>
  <c r="K12" i="25"/>
  <c r="G12" i="25"/>
  <c r="C12" i="25"/>
  <c r="R11" i="25"/>
  <c r="R12" i="25" s="1"/>
  <c r="Q11" i="25"/>
  <c r="Q12" i="25" s="1"/>
  <c r="P11" i="25"/>
  <c r="P12" i="25" s="1"/>
  <c r="O11" i="25"/>
  <c r="N11" i="25"/>
  <c r="N12" i="25" s="1"/>
  <c r="M11" i="25"/>
  <c r="M12" i="25" s="1"/>
  <c r="L11" i="25"/>
  <c r="L12" i="25" s="1"/>
  <c r="K11" i="25"/>
  <c r="J11" i="25"/>
  <c r="J12" i="25" s="1"/>
  <c r="I11" i="25"/>
  <c r="I12" i="25" s="1"/>
  <c r="H11" i="25"/>
  <c r="H12" i="25" s="1"/>
  <c r="G11" i="25"/>
  <c r="F11" i="25"/>
  <c r="F12" i="25" s="1"/>
  <c r="E11" i="25"/>
  <c r="E12" i="25" s="1"/>
  <c r="D11" i="25"/>
  <c r="D12" i="25" s="1"/>
  <c r="C11" i="25"/>
  <c r="B11" i="25"/>
  <c r="B12" i="25" s="1"/>
  <c r="T3" i="3" l="1"/>
  <c r="T9" i="3" s="1"/>
  <c r="T4" i="3"/>
  <c r="T5" i="3"/>
  <c r="T6" i="3"/>
  <c r="T7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3" i="2"/>
  <c r="T4" i="2"/>
  <c r="T5" i="2"/>
  <c r="T6" i="2"/>
  <c r="T7" i="2"/>
  <c r="T8" i="2"/>
  <c r="T9" i="2"/>
  <c r="C10" i="2"/>
  <c r="T10" i="2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S6" i="1" l="1"/>
  <c r="S5" i="1"/>
  <c r="S4" i="1"/>
  <c r="S3" i="1"/>
  <c r="S2" i="1"/>
  <c r="E35" i="23"/>
  <c r="E31" i="23"/>
  <c r="E27" i="23"/>
  <c r="E18" i="23"/>
  <c r="O11" i="23"/>
  <c r="E46" i="23" s="1"/>
  <c r="N11" i="23"/>
  <c r="E34" i="23" s="1"/>
  <c r="M11" i="23"/>
  <c r="M13" i="23" s="1"/>
  <c r="L11" i="23"/>
  <c r="L13" i="23" s="1"/>
  <c r="K11" i="23"/>
  <c r="E42" i="23" s="1"/>
  <c r="J11" i="23"/>
  <c r="E30" i="23" s="1"/>
  <c r="I11" i="23"/>
  <c r="I13" i="23" s="1"/>
  <c r="H11" i="23"/>
  <c r="H13" i="23" s="1"/>
  <c r="G11" i="23"/>
  <c r="E38" i="23" s="1"/>
  <c r="F11" i="23"/>
  <c r="E26" i="23" s="1"/>
  <c r="E11" i="23"/>
  <c r="E40" i="22"/>
  <c r="E56" i="22" s="1"/>
  <c r="E37" i="22"/>
  <c r="E53" i="22" s="1"/>
  <c r="E36" i="22"/>
  <c r="E52" i="22" s="1"/>
  <c r="E33" i="22"/>
  <c r="E49" i="22" s="1"/>
  <c r="E32" i="22"/>
  <c r="E48" i="22" s="1"/>
  <c r="E29" i="22"/>
  <c r="E45" i="22" s="1"/>
  <c r="E28" i="22"/>
  <c r="E44" i="22" s="1"/>
  <c r="E25" i="22"/>
  <c r="E41" i="22" s="1"/>
  <c r="E18" i="22"/>
  <c r="R13" i="22"/>
  <c r="Q13" i="22"/>
  <c r="N13" i="22"/>
  <c r="M13" i="22"/>
  <c r="J13" i="22"/>
  <c r="I13" i="22"/>
  <c r="F13" i="22"/>
  <c r="T11" i="22"/>
  <c r="T13" i="22" s="1"/>
  <c r="S11" i="22"/>
  <c r="R11" i="22"/>
  <c r="Q11" i="22"/>
  <c r="P11" i="22"/>
  <c r="P13" i="22" s="1"/>
  <c r="O11" i="22"/>
  <c r="N11" i="22"/>
  <c r="M11" i="22"/>
  <c r="L11" i="22"/>
  <c r="L13" i="22" s="1"/>
  <c r="K11" i="22"/>
  <c r="J11" i="22"/>
  <c r="I11" i="22"/>
  <c r="H11" i="22"/>
  <c r="H13" i="22" s="1"/>
  <c r="G11" i="22"/>
  <c r="F11" i="22"/>
  <c r="E11" i="22"/>
  <c r="E12" i="22" s="1"/>
  <c r="H14" i="23" l="1"/>
  <c r="H15" i="23" s="1"/>
  <c r="L14" i="23"/>
  <c r="L15" i="23" s="1"/>
  <c r="I14" i="23"/>
  <c r="I15" i="23" s="1"/>
  <c r="M14" i="23"/>
  <c r="M15" i="23" s="1"/>
  <c r="G13" i="23"/>
  <c r="K13" i="23"/>
  <c r="O13" i="23"/>
  <c r="E28" i="23"/>
  <c r="E39" i="23" s="1"/>
  <c r="E32" i="23"/>
  <c r="E43" i="23" s="1"/>
  <c r="E40" i="23"/>
  <c r="E44" i="23"/>
  <c r="F13" i="23"/>
  <c r="N13" i="23"/>
  <c r="E12" i="23"/>
  <c r="E25" i="23"/>
  <c r="E36" i="23" s="1"/>
  <c r="E47" i="23" s="1"/>
  <c r="E29" i="23"/>
  <c r="E33" i="23"/>
  <c r="E37" i="23"/>
  <c r="E41" i="23"/>
  <c r="E45" i="23"/>
  <c r="J13" i="23"/>
  <c r="E59" i="22"/>
  <c r="E60" i="22" s="1"/>
  <c r="E13" i="22"/>
  <c r="E21" i="22"/>
  <c r="E22" i="22" s="1"/>
  <c r="E24" i="22"/>
  <c r="E42" i="22"/>
  <c r="E46" i="22"/>
  <c r="I15" i="22"/>
  <c r="Q15" i="22"/>
  <c r="E51" i="22"/>
  <c r="E55" i="22"/>
  <c r="H15" i="22"/>
  <c r="H14" i="22"/>
  <c r="L14" i="22"/>
  <c r="L15" i="22" s="1"/>
  <c r="P15" i="22"/>
  <c r="P14" i="22"/>
  <c r="T14" i="22"/>
  <c r="T15" i="22" s="1"/>
  <c r="M15" i="22"/>
  <c r="F14" i="22"/>
  <c r="F15" i="22" s="1"/>
  <c r="J14" i="22"/>
  <c r="J15" i="22" s="1"/>
  <c r="N14" i="22"/>
  <c r="N15" i="22" s="1"/>
  <c r="R14" i="22"/>
  <c r="R15" i="22" s="1"/>
  <c r="G13" i="22"/>
  <c r="K13" i="22"/>
  <c r="O13" i="22"/>
  <c r="S13" i="22"/>
  <c r="E26" i="22"/>
  <c r="E30" i="22"/>
  <c r="E34" i="22"/>
  <c r="E50" i="22" s="1"/>
  <c r="E38" i="22"/>
  <c r="E54" i="22" s="1"/>
  <c r="I14" i="22"/>
  <c r="M14" i="22"/>
  <c r="Q14" i="22"/>
  <c r="E27" i="22"/>
  <c r="E43" i="22" s="1"/>
  <c r="E31" i="22"/>
  <c r="E47" i="22" s="1"/>
  <c r="E35" i="22"/>
  <c r="E39" i="22"/>
  <c r="J14" i="23" l="1"/>
  <c r="J15" i="23" s="1"/>
  <c r="N14" i="23"/>
  <c r="N15" i="23" s="1"/>
  <c r="K15" i="23"/>
  <c r="K14" i="23"/>
  <c r="E21" i="23"/>
  <c r="E22" i="23" s="1"/>
  <c r="E49" i="23"/>
  <c r="E50" i="23" s="1"/>
  <c r="E24" i="23"/>
  <c r="E48" i="23" s="1"/>
  <c r="F14" i="23"/>
  <c r="F15" i="23"/>
  <c r="G14" i="23"/>
  <c r="G15" i="23" s="1"/>
  <c r="O14" i="23"/>
  <c r="O15" i="23" s="1"/>
  <c r="E13" i="23"/>
  <c r="E57" i="22"/>
  <c r="E58" i="22" s="1"/>
  <c r="K14" i="22"/>
  <c r="K15" i="22" s="1"/>
  <c r="E14" i="22"/>
  <c r="E15" i="22" s="1"/>
  <c r="S14" i="22"/>
  <c r="S15" i="22" s="1"/>
  <c r="O14" i="22"/>
  <c r="O15" i="22" s="1"/>
  <c r="G14" i="22"/>
  <c r="G15" i="22" s="1"/>
  <c r="E14" i="23" l="1"/>
  <c r="E15" i="23"/>
  <c r="E16" i="23" s="1"/>
  <c r="E19" i="23" s="1"/>
  <c r="E16" i="22"/>
  <c r="E19" i="22" s="1"/>
  <c r="X65" i="16" l="1"/>
  <c r="Y58" i="16"/>
  <c r="X58" i="16"/>
  <c r="X72" i="16" s="1"/>
  <c r="V69" i="14"/>
  <c r="W62" i="14"/>
  <c r="W64" i="14" s="1"/>
  <c r="V62" i="14"/>
  <c r="O65" i="16"/>
  <c r="Q58" i="16"/>
  <c r="Q60" i="16" s="1"/>
  <c r="P58" i="16"/>
  <c r="P60" i="16" s="1"/>
  <c r="O58" i="16"/>
  <c r="O72" i="16" s="1"/>
  <c r="O75" i="16" s="1"/>
  <c r="E65" i="16"/>
  <c r="H58" i="16"/>
  <c r="E75" i="16" s="1"/>
  <c r="G58" i="16"/>
  <c r="G60" i="16" s="1"/>
  <c r="F58" i="16"/>
  <c r="E73" i="16" s="1"/>
  <c r="E58" i="16"/>
  <c r="Y77" i="15"/>
  <c r="AB70" i="15"/>
  <c r="AB72" i="15" s="1"/>
  <c r="AA70" i="15"/>
  <c r="Z70" i="15"/>
  <c r="Z72" i="15" s="1"/>
  <c r="Y70" i="15"/>
  <c r="Y84" i="15" s="1"/>
  <c r="P77" i="15"/>
  <c r="R70" i="15"/>
  <c r="R72" i="15" s="1"/>
  <c r="Q70" i="15"/>
  <c r="P85" i="15" s="1"/>
  <c r="P70" i="15"/>
  <c r="E77" i="15"/>
  <c r="I70" i="15"/>
  <c r="E88" i="15" s="1"/>
  <c r="E93" i="15" s="1"/>
  <c r="H70" i="15"/>
  <c r="G70" i="15"/>
  <c r="E86" i="15" s="1"/>
  <c r="F70" i="15"/>
  <c r="E85" i="15" s="1"/>
  <c r="E70" i="15"/>
  <c r="E84" i="15" s="1"/>
  <c r="E89" i="15" s="1"/>
  <c r="Y77" i="12"/>
  <c r="AB70" i="12"/>
  <c r="Y87" i="12" s="1"/>
  <c r="AA70" i="12"/>
  <c r="Y86" i="12" s="1"/>
  <c r="Z70" i="12"/>
  <c r="Y70" i="12"/>
  <c r="Y84" i="12" s="1"/>
  <c r="Y88" i="12" s="1"/>
  <c r="Q77" i="12"/>
  <c r="S70" i="12"/>
  <c r="Q86" i="12" s="1"/>
  <c r="R70" i="12"/>
  <c r="Q85" i="12" s="1"/>
  <c r="Q88" i="12" s="1"/>
  <c r="Q70" i="12"/>
  <c r="E77" i="12"/>
  <c r="J70" i="12"/>
  <c r="E89" i="12" s="1"/>
  <c r="E95" i="12" s="1"/>
  <c r="I70" i="12"/>
  <c r="H70" i="12"/>
  <c r="E87" i="12" s="1"/>
  <c r="G70" i="12"/>
  <c r="E86" i="12" s="1"/>
  <c r="F70" i="12"/>
  <c r="E85" i="12" s="1"/>
  <c r="E91" i="12" s="1"/>
  <c r="E70" i="12"/>
  <c r="N69" i="14"/>
  <c r="P62" i="14"/>
  <c r="N78" i="14" s="1"/>
  <c r="N81" i="14" s="1"/>
  <c r="O62" i="14"/>
  <c r="O64" i="14" s="1"/>
  <c r="O65" i="14" s="1"/>
  <c r="N62" i="14"/>
  <c r="N76" i="14" s="1"/>
  <c r="E69" i="14"/>
  <c r="H62" i="14"/>
  <c r="E79" i="14" s="1"/>
  <c r="G62" i="14"/>
  <c r="E78" i="14" s="1"/>
  <c r="F62" i="14"/>
  <c r="E62" i="14"/>
  <c r="X73" i="16" l="1"/>
  <c r="X75" i="16" s="1"/>
  <c r="Y60" i="16"/>
  <c r="X74" i="16"/>
  <c r="X59" i="16"/>
  <c r="W65" i="14"/>
  <c r="W66" i="14" s="1"/>
  <c r="V76" i="14"/>
  <c r="V78" i="14" s="1"/>
  <c r="V63" i="14"/>
  <c r="V77" i="14"/>
  <c r="V79" i="14" s="1"/>
  <c r="P61" i="16"/>
  <c r="P62" i="16" s="1"/>
  <c r="Q61" i="16"/>
  <c r="Q62" i="16" s="1"/>
  <c r="O59" i="16"/>
  <c r="O60" i="16" s="1"/>
  <c r="O73" i="16"/>
  <c r="O76" i="16" s="1"/>
  <c r="O74" i="16"/>
  <c r="O77" i="16" s="1"/>
  <c r="F60" i="16"/>
  <c r="F61" i="16" s="1"/>
  <c r="F62" i="16" s="1"/>
  <c r="E79" i="16"/>
  <c r="E72" i="16"/>
  <c r="E76" i="16" s="1"/>
  <c r="G61" i="16"/>
  <c r="G62" i="16" s="1"/>
  <c r="E59" i="16"/>
  <c r="H60" i="16"/>
  <c r="E74" i="16"/>
  <c r="E78" i="16" s="1"/>
  <c r="E77" i="16"/>
  <c r="Y85" i="15"/>
  <c r="AA72" i="15"/>
  <c r="AA73" i="15" s="1"/>
  <c r="AA74" i="15" s="1"/>
  <c r="Y86" i="15"/>
  <c r="Y90" i="15" s="1"/>
  <c r="Z73" i="15"/>
  <c r="Z74" i="15" s="1"/>
  <c r="Y89" i="15"/>
  <c r="AB73" i="15"/>
  <c r="AB74" i="15" s="1"/>
  <c r="Y87" i="15"/>
  <c r="Y91" i="15" s="1"/>
  <c r="Y88" i="15"/>
  <c r="Y71" i="15"/>
  <c r="P86" i="15"/>
  <c r="P89" i="15" s="1"/>
  <c r="R73" i="15"/>
  <c r="R74" i="15" s="1"/>
  <c r="P88" i="15"/>
  <c r="Q72" i="15"/>
  <c r="P84" i="15"/>
  <c r="P87" i="15" s="1"/>
  <c r="P71" i="15"/>
  <c r="H72" i="15"/>
  <c r="H73" i="15" s="1"/>
  <c r="E91" i="15"/>
  <c r="G72" i="15"/>
  <c r="G73" i="15" s="1"/>
  <c r="E87" i="15"/>
  <c r="E92" i="15" s="1"/>
  <c r="I72" i="15"/>
  <c r="E71" i="15"/>
  <c r="E90" i="15"/>
  <c r="F72" i="15"/>
  <c r="Y90" i="12"/>
  <c r="AA72" i="12"/>
  <c r="AA73" i="12" s="1"/>
  <c r="Z72" i="12"/>
  <c r="Y85" i="12"/>
  <c r="Y89" i="12" s="1"/>
  <c r="Y92" i="12" s="1"/>
  <c r="Y91" i="12"/>
  <c r="Y71" i="12"/>
  <c r="AB72" i="12"/>
  <c r="R72" i="12"/>
  <c r="R73" i="12" s="1"/>
  <c r="R74" i="12" s="1"/>
  <c r="Q71" i="12"/>
  <c r="Q84" i="12"/>
  <c r="Q87" i="12" s="1"/>
  <c r="Q89" i="12"/>
  <c r="S72" i="12"/>
  <c r="E93" i="12"/>
  <c r="H72" i="12"/>
  <c r="H73" i="12" s="1"/>
  <c r="I72" i="12"/>
  <c r="E84" i="12"/>
  <c r="E90" i="12" s="1"/>
  <c r="E88" i="12"/>
  <c r="E94" i="12" s="1"/>
  <c r="E92" i="12"/>
  <c r="E71" i="12"/>
  <c r="E72" i="12" s="1"/>
  <c r="F72" i="12"/>
  <c r="J72" i="12"/>
  <c r="G72" i="12"/>
  <c r="N77" i="14"/>
  <c r="N80" i="14" s="1"/>
  <c r="N63" i="14"/>
  <c r="N64" i="14" s="1"/>
  <c r="P64" i="14"/>
  <c r="N79" i="14"/>
  <c r="O66" i="14"/>
  <c r="H64" i="14"/>
  <c r="H65" i="14" s="1"/>
  <c r="E63" i="14"/>
  <c r="E76" i="14"/>
  <c r="E80" i="14" s="1"/>
  <c r="E82" i="14"/>
  <c r="F64" i="14"/>
  <c r="E77" i="14"/>
  <c r="E81" i="14" s="1"/>
  <c r="E83" i="14"/>
  <c r="G64" i="14"/>
  <c r="F11" i="16"/>
  <c r="G11" i="16"/>
  <c r="H11" i="16"/>
  <c r="I11" i="16"/>
  <c r="J11" i="16"/>
  <c r="K11" i="16"/>
  <c r="L11" i="16"/>
  <c r="M11" i="16"/>
  <c r="X78" i="16" l="1"/>
  <c r="X79" i="16" s="1"/>
  <c r="X71" i="16"/>
  <c r="X68" i="16"/>
  <c r="X69" i="16" s="1"/>
  <c r="Y62" i="16"/>
  <c r="Y61" i="16"/>
  <c r="X76" i="16"/>
  <c r="X77" i="16" s="1"/>
  <c r="X60" i="16"/>
  <c r="V80" i="14"/>
  <c r="V82" i="14"/>
  <c r="V83" i="14" s="1"/>
  <c r="V75" i="14"/>
  <c r="V72" i="14"/>
  <c r="V73" i="14" s="1"/>
  <c r="V64" i="14"/>
  <c r="O78" i="16"/>
  <c r="O61" i="16"/>
  <c r="O62" i="16" s="1"/>
  <c r="O63" i="16" s="1"/>
  <c r="O66" i="16" s="1"/>
  <c r="O71" i="16"/>
  <c r="O80" i="16"/>
  <c r="O81" i="16" s="1"/>
  <c r="O68" i="16"/>
  <c r="O69" i="16" s="1"/>
  <c r="E80" i="16"/>
  <c r="H61" i="16"/>
  <c r="H62" i="16" s="1"/>
  <c r="E68" i="16"/>
  <c r="E69" i="16" s="1"/>
  <c r="E82" i="16"/>
  <c r="E83" i="16" s="1"/>
  <c r="E71" i="16"/>
  <c r="E81" i="16" s="1"/>
  <c r="E60" i="16"/>
  <c r="Y94" i="15"/>
  <c r="Y95" i="15" s="1"/>
  <c r="Y83" i="15"/>
  <c r="Y80" i="15"/>
  <c r="Y81" i="15" s="1"/>
  <c r="Y92" i="15"/>
  <c r="Y72" i="15"/>
  <c r="P90" i="15"/>
  <c r="P80" i="15"/>
  <c r="P81" i="15" s="1"/>
  <c r="P83" i="15"/>
  <c r="P92" i="15"/>
  <c r="P93" i="15" s="1"/>
  <c r="P72" i="15"/>
  <c r="Q73" i="15"/>
  <c r="Q74" i="15" s="1"/>
  <c r="E94" i="15"/>
  <c r="G74" i="15"/>
  <c r="H74" i="15"/>
  <c r="F73" i="15"/>
  <c r="F74" i="15" s="1"/>
  <c r="E80" i="15"/>
  <c r="E81" i="15" s="1"/>
  <c r="E96" i="15"/>
  <c r="E97" i="15" s="1"/>
  <c r="E83" i="15"/>
  <c r="I73" i="15"/>
  <c r="I74" i="15" s="1"/>
  <c r="E72" i="15"/>
  <c r="AA74" i="12"/>
  <c r="AB73" i="12"/>
  <c r="AB74" i="12" s="1"/>
  <c r="Y83" i="12"/>
  <c r="Y93" i="12" s="1"/>
  <c r="Y94" i="12"/>
  <c r="Y95" i="12" s="1"/>
  <c r="Y80" i="12"/>
  <c r="Y81" i="12" s="1"/>
  <c r="Y72" i="12"/>
  <c r="Z73" i="12"/>
  <c r="Z74" i="12" s="1"/>
  <c r="Q90" i="12"/>
  <c r="Q92" i="12"/>
  <c r="Q93" i="12" s="1"/>
  <c r="Q80" i="12"/>
  <c r="Q81" i="12" s="1"/>
  <c r="Q83" i="12"/>
  <c r="S73" i="12"/>
  <c r="S74" i="12" s="1"/>
  <c r="Q72" i="12"/>
  <c r="H74" i="12"/>
  <c r="E73" i="12"/>
  <c r="E74" i="12" s="1"/>
  <c r="E96" i="12"/>
  <c r="I73" i="12"/>
  <c r="I74" i="12" s="1"/>
  <c r="F73" i="12"/>
  <c r="F74" i="12" s="1"/>
  <c r="G73" i="12"/>
  <c r="G74" i="12" s="1"/>
  <c r="E98" i="12"/>
  <c r="E99" i="12" s="1"/>
  <c r="E83" i="12"/>
  <c r="E80" i="12"/>
  <c r="E81" i="12" s="1"/>
  <c r="J73" i="12"/>
  <c r="J74" i="12" s="1"/>
  <c r="H66" i="14"/>
  <c r="N75" i="14"/>
  <c r="N82" i="14"/>
  <c r="N72" i="14"/>
  <c r="N73" i="14" s="1"/>
  <c r="N84" i="14"/>
  <c r="N85" i="14" s="1"/>
  <c r="N65" i="14"/>
  <c r="N66" i="14" s="1"/>
  <c r="P65" i="14"/>
  <c r="P66" i="14" s="1"/>
  <c r="E75" i="14"/>
  <c r="E86" i="14"/>
  <c r="E87" i="14" s="1"/>
  <c r="E72" i="14"/>
  <c r="E73" i="14" s="1"/>
  <c r="G65" i="14"/>
  <c r="G66" i="14" s="1"/>
  <c r="F65" i="14"/>
  <c r="F66" i="14" s="1"/>
  <c r="E64" i="14"/>
  <c r="E84" i="14"/>
  <c r="E18" i="16"/>
  <c r="M13" i="16"/>
  <c r="L13" i="16"/>
  <c r="E31" i="16"/>
  <c r="E40" i="16" s="1"/>
  <c r="I13" i="16"/>
  <c r="G13" i="16"/>
  <c r="E26" i="16"/>
  <c r="E35" i="16" s="1"/>
  <c r="E11" i="16"/>
  <c r="E12" i="16" s="1"/>
  <c r="E21" i="16" s="1"/>
  <c r="E22" i="16" s="1"/>
  <c r="E18" i="15"/>
  <c r="R11" i="15"/>
  <c r="Q11" i="15"/>
  <c r="Q13" i="15" s="1"/>
  <c r="P11" i="15"/>
  <c r="E36" i="15" s="1"/>
  <c r="E50" i="15" s="1"/>
  <c r="O11" i="15"/>
  <c r="N11" i="15"/>
  <c r="N13" i="15" s="1"/>
  <c r="M11" i="15"/>
  <c r="M13" i="15" s="1"/>
  <c r="L11" i="15"/>
  <c r="E32" i="15" s="1"/>
  <c r="E46" i="15" s="1"/>
  <c r="K11" i="15"/>
  <c r="J11" i="15"/>
  <c r="J13" i="15" s="1"/>
  <c r="I11" i="15"/>
  <c r="H11" i="15"/>
  <c r="H13" i="15" s="1"/>
  <c r="G11" i="15"/>
  <c r="G13" i="15" s="1"/>
  <c r="F11" i="15"/>
  <c r="E26" i="15" s="1"/>
  <c r="E40" i="15" s="1"/>
  <c r="E11" i="15"/>
  <c r="E18" i="14"/>
  <c r="N11" i="14"/>
  <c r="E34" i="14" s="1"/>
  <c r="M11" i="14"/>
  <c r="M13" i="14" s="1"/>
  <c r="L11" i="14"/>
  <c r="L13" i="14" s="1"/>
  <c r="K11" i="14"/>
  <c r="E31" i="14" s="1"/>
  <c r="E41" i="14" s="1"/>
  <c r="J11" i="14"/>
  <c r="I11" i="14"/>
  <c r="E29" i="14" s="1"/>
  <c r="H11" i="14"/>
  <c r="E28" i="14" s="1"/>
  <c r="E38" i="14" s="1"/>
  <c r="G11" i="14"/>
  <c r="F11" i="14"/>
  <c r="E26" i="14" s="1"/>
  <c r="E36" i="14" s="1"/>
  <c r="E11" i="14"/>
  <c r="E18" i="12"/>
  <c r="R11" i="12"/>
  <c r="R13" i="12" s="1"/>
  <c r="Q11" i="12"/>
  <c r="P11" i="12"/>
  <c r="E36" i="12" s="1"/>
  <c r="E50" i="12" s="1"/>
  <c r="O11" i="12"/>
  <c r="O13" i="12" s="1"/>
  <c r="N11" i="12"/>
  <c r="N13" i="12" s="1"/>
  <c r="M11" i="12"/>
  <c r="E33" i="12" s="1"/>
  <c r="E47" i="12" s="1"/>
  <c r="L11" i="12"/>
  <c r="K11" i="12"/>
  <c r="K13" i="12" s="1"/>
  <c r="J11" i="12"/>
  <c r="J13" i="12" s="1"/>
  <c r="I11" i="12"/>
  <c r="H11" i="12"/>
  <c r="G11" i="12"/>
  <c r="G13" i="12" s="1"/>
  <c r="F11" i="12"/>
  <c r="E26" i="12" s="1"/>
  <c r="E40" i="12" s="1"/>
  <c r="E11" i="12"/>
  <c r="X61" i="16" l="1"/>
  <c r="X62" i="16" s="1"/>
  <c r="X63" i="16" s="1"/>
  <c r="X66" i="16" s="1"/>
  <c r="V65" i="14"/>
  <c r="V66" i="14" s="1"/>
  <c r="V67" i="14" s="1"/>
  <c r="V70" i="14" s="1"/>
  <c r="V81" i="14"/>
  <c r="O79" i="16"/>
  <c r="E61" i="16"/>
  <c r="E62" i="16" s="1"/>
  <c r="E63" i="16" s="1"/>
  <c r="E66" i="16" s="1"/>
  <c r="E95" i="15"/>
  <c r="Y93" i="15"/>
  <c r="Y73" i="15"/>
  <c r="Y74" i="15" s="1"/>
  <c r="Y75" i="15" s="1"/>
  <c r="Y78" i="15" s="1"/>
  <c r="P91" i="15"/>
  <c r="P73" i="15"/>
  <c r="P74" i="15" s="1"/>
  <c r="P75" i="15" s="1"/>
  <c r="P78" i="15" s="1"/>
  <c r="E73" i="15"/>
  <c r="E74" i="15" s="1"/>
  <c r="E75" i="15" s="1"/>
  <c r="E78" i="15" s="1"/>
  <c r="Q91" i="12"/>
  <c r="Y73" i="12"/>
  <c r="Y74" i="12" s="1"/>
  <c r="Y75" i="12" s="1"/>
  <c r="Y78" i="12" s="1"/>
  <c r="Q73" i="12"/>
  <c r="Q74" i="12"/>
  <c r="Q75" i="12" s="1"/>
  <c r="Q78" i="12" s="1"/>
  <c r="E12" i="12"/>
  <c r="E21" i="12" s="1"/>
  <c r="E22" i="12" s="1"/>
  <c r="E97" i="12"/>
  <c r="E75" i="12"/>
  <c r="E78" i="12" s="1"/>
  <c r="N83" i="14"/>
  <c r="E85" i="14"/>
  <c r="E12" i="14"/>
  <c r="E24" i="14" s="1"/>
  <c r="N67" i="14"/>
  <c r="N70" i="14" s="1"/>
  <c r="E65" i="14"/>
  <c r="E66" i="14" s="1"/>
  <c r="E67" i="14" s="1"/>
  <c r="E70" i="14" s="1"/>
  <c r="E24" i="16"/>
  <c r="E45" i="16"/>
  <c r="E46" i="16" s="1"/>
  <c r="E27" i="16"/>
  <c r="E36" i="16" s="1"/>
  <c r="E32" i="16"/>
  <c r="E41" i="16" s="1"/>
  <c r="E12" i="15"/>
  <c r="E55" i="15" s="1"/>
  <c r="E56" i="15" s="1"/>
  <c r="E33" i="15"/>
  <c r="E47" i="15" s="1"/>
  <c r="E27" i="15"/>
  <c r="E41" i="15" s="1"/>
  <c r="H13" i="12"/>
  <c r="H14" i="12" s="1"/>
  <c r="H15" i="12" s="1"/>
  <c r="Q13" i="12"/>
  <c r="Q14" i="12" s="1"/>
  <c r="Q15" i="12" s="1"/>
  <c r="E27" i="12"/>
  <c r="E30" i="12"/>
  <c r="E44" i="12" s="1"/>
  <c r="E34" i="12"/>
  <c r="E48" i="12" s="1"/>
  <c r="E37" i="12"/>
  <c r="E51" i="12" s="1"/>
  <c r="E33" i="14"/>
  <c r="E43" i="14" s="1"/>
  <c r="I13" i="14"/>
  <c r="I14" i="14" s="1"/>
  <c r="E39" i="14"/>
  <c r="E44" i="14"/>
  <c r="N13" i="14"/>
  <c r="N14" i="14" s="1"/>
  <c r="N15" i="14" s="1"/>
  <c r="E32" i="14"/>
  <c r="E42" i="14" s="1"/>
  <c r="G14" i="16"/>
  <c r="G15" i="16" s="1"/>
  <c r="L14" i="16"/>
  <c r="L15" i="16" s="1"/>
  <c r="E13" i="16"/>
  <c r="H13" i="16"/>
  <c r="J13" i="16"/>
  <c r="I14" i="16"/>
  <c r="I15" i="16" s="1"/>
  <c r="M14" i="16"/>
  <c r="M15" i="16" s="1"/>
  <c r="E29" i="16"/>
  <c r="E38" i="16" s="1"/>
  <c r="E33" i="16"/>
  <c r="E42" i="16" s="1"/>
  <c r="F13" i="16"/>
  <c r="K13" i="16"/>
  <c r="E25" i="16"/>
  <c r="E34" i="16" s="1"/>
  <c r="E28" i="16"/>
  <c r="E37" i="16" s="1"/>
  <c r="E30" i="16"/>
  <c r="E39" i="16" s="1"/>
  <c r="G14" i="15"/>
  <c r="G15" i="15" s="1"/>
  <c r="M14" i="15"/>
  <c r="M15" i="15" s="1"/>
  <c r="I13" i="15"/>
  <c r="K13" i="15"/>
  <c r="O13" i="15"/>
  <c r="R13" i="15"/>
  <c r="H14" i="15"/>
  <c r="H15" i="15" s="1"/>
  <c r="J14" i="15"/>
  <c r="J15" i="15" s="1"/>
  <c r="N14" i="15"/>
  <c r="N15" i="15" s="1"/>
  <c r="Q14" i="15"/>
  <c r="Q15" i="15" s="1"/>
  <c r="E28" i="15"/>
  <c r="E42" i="15" s="1"/>
  <c r="E30" i="15"/>
  <c r="E44" i="15" s="1"/>
  <c r="E34" i="15"/>
  <c r="E48" i="15" s="1"/>
  <c r="E37" i="15"/>
  <c r="E51" i="15" s="1"/>
  <c r="F13" i="15"/>
  <c r="L13" i="15"/>
  <c r="P13" i="15"/>
  <c r="E25" i="15"/>
  <c r="E39" i="15" s="1"/>
  <c r="E29" i="15"/>
  <c r="E43" i="15" s="1"/>
  <c r="E31" i="15"/>
  <c r="E45" i="15" s="1"/>
  <c r="E35" i="15"/>
  <c r="E49" i="15" s="1"/>
  <c r="E38" i="15"/>
  <c r="E52" i="15" s="1"/>
  <c r="L14" i="14"/>
  <c r="L15" i="14" s="1"/>
  <c r="G13" i="14"/>
  <c r="M14" i="14"/>
  <c r="M15" i="14" s="1"/>
  <c r="J13" i="14"/>
  <c r="F13" i="14"/>
  <c r="H13" i="14"/>
  <c r="K13" i="14"/>
  <c r="E25" i="14"/>
  <c r="E35" i="14" s="1"/>
  <c r="E27" i="14"/>
  <c r="E37" i="14" s="1"/>
  <c r="E30" i="14"/>
  <c r="E40" i="14" s="1"/>
  <c r="G14" i="12"/>
  <c r="G15" i="12" s="1"/>
  <c r="J14" i="12"/>
  <c r="J15" i="12" s="1"/>
  <c r="N14" i="12"/>
  <c r="N15" i="12" s="1"/>
  <c r="I13" i="12"/>
  <c r="L13" i="12"/>
  <c r="K14" i="12"/>
  <c r="K15" i="12" s="1"/>
  <c r="O14" i="12"/>
  <c r="O15" i="12" s="1"/>
  <c r="R14" i="12"/>
  <c r="R15" i="12" s="1"/>
  <c r="E28" i="12"/>
  <c r="E42" i="12" s="1"/>
  <c r="E31" i="12"/>
  <c r="E45" i="12" s="1"/>
  <c r="E35" i="12"/>
  <c r="E49" i="12" s="1"/>
  <c r="E38" i="12"/>
  <c r="E52" i="12" s="1"/>
  <c r="E41" i="12"/>
  <c r="F13" i="12"/>
  <c r="M13" i="12"/>
  <c r="P13" i="12"/>
  <c r="E25" i="12"/>
  <c r="E39" i="12" s="1"/>
  <c r="E29" i="12"/>
  <c r="E43" i="12" s="1"/>
  <c r="E32" i="12"/>
  <c r="E46" i="12" s="1"/>
  <c r="E13" i="14" l="1"/>
  <c r="E13" i="15"/>
  <c r="E21" i="15"/>
  <c r="E22" i="15" s="1"/>
  <c r="E13" i="12"/>
  <c r="E14" i="12" s="1"/>
  <c r="E15" i="12" s="1"/>
  <c r="E55" i="12"/>
  <c r="E56" i="12" s="1"/>
  <c r="E24" i="12"/>
  <c r="E47" i="14"/>
  <c r="E48" i="14" s="1"/>
  <c r="E21" i="14"/>
  <c r="E22" i="14" s="1"/>
  <c r="E24" i="15"/>
  <c r="I15" i="14"/>
  <c r="E43" i="16"/>
  <c r="E44" i="16" s="1"/>
  <c r="F14" i="16"/>
  <c r="F15" i="16" s="1"/>
  <c r="H14" i="16"/>
  <c r="H15" i="16" s="1"/>
  <c r="E14" i="16"/>
  <c r="E15" i="16" s="1"/>
  <c r="J14" i="16"/>
  <c r="J15" i="16" s="1"/>
  <c r="K14" i="16"/>
  <c r="K15" i="16" s="1"/>
  <c r="E53" i="15"/>
  <c r="F14" i="15"/>
  <c r="F15" i="15" s="1"/>
  <c r="I14" i="15"/>
  <c r="I15" i="15" s="1"/>
  <c r="P14" i="15"/>
  <c r="P15" i="15" s="1"/>
  <c r="R14" i="15"/>
  <c r="R15" i="15" s="1"/>
  <c r="E14" i="15"/>
  <c r="E15" i="15" s="1"/>
  <c r="K14" i="15"/>
  <c r="K15" i="15" s="1"/>
  <c r="L14" i="15"/>
  <c r="L15" i="15" s="1"/>
  <c r="O14" i="15"/>
  <c r="O15" i="15" s="1"/>
  <c r="E45" i="14"/>
  <c r="E46" i="14" s="1"/>
  <c r="K14" i="14"/>
  <c r="K15" i="14" s="1"/>
  <c r="J14" i="14"/>
  <c r="J15" i="14" s="1"/>
  <c r="F14" i="14"/>
  <c r="F15" i="14" s="1"/>
  <c r="H14" i="14"/>
  <c r="H15" i="14" s="1"/>
  <c r="E14" i="14"/>
  <c r="E15" i="14" s="1"/>
  <c r="G14" i="14"/>
  <c r="G15" i="14" s="1"/>
  <c r="L14" i="12"/>
  <c r="L15" i="12" s="1"/>
  <c r="E53" i="12"/>
  <c r="E54" i="12" s="1"/>
  <c r="F14" i="12"/>
  <c r="F15" i="12" s="1"/>
  <c r="I14" i="12"/>
  <c r="I15" i="12" s="1"/>
  <c r="P14" i="12"/>
  <c r="P15" i="12" s="1"/>
  <c r="M14" i="12"/>
  <c r="M15" i="12" s="1"/>
  <c r="E54" i="15" l="1"/>
  <c r="E16" i="16"/>
  <c r="E19" i="16" s="1"/>
  <c r="E16" i="15"/>
  <c r="E19" i="15" s="1"/>
  <c r="E16" i="14"/>
  <c r="E19" i="14" s="1"/>
  <c r="E16" i="12"/>
  <c r="E19" i="12" s="1"/>
</calcChain>
</file>

<file path=xl/sharedStrings.xml><?xml version="1.0" encoding="utf-8"?>
<sst xmlns="http://schemas.openxmlformats.org/spreadsheetml/2006/main" count="984" uniqueCount="131">
  <si>
    <r>
      <rPr>
        <b/>
        <i/>
        <sz val="11"/>
        <color theme="1"/>
        <rFont val="Arial"/>
        <family val="2"/>
        <scheme val="minor"/>
      </rPr>
      <t>Muscina stabulans</t>
    </r>
    <r>
      <rPr>
        <sz val="11"/>
        <color theme="1"/>
        <rFont val="Arial"/>
        <family val="2"/>
        <scheme val="minor"/>
      </rPr>
      <t xml:space="preserve"> (Muscidae)</t>
    </r>
  </si>
  <si>
    <r>
      <rPr>
        <b/>
        <i/>
        <sz val="11"/>
        <color theme="1"/>
        <rFont val="Arial"/>
        <family val="2"/>
        <scheme val="minor"/>
      </rPr>
      <t>Musca domestica</t>
    </r>
    <r>
      <rPr>
        <sz val="11"/>
        <color theme="1"/>
        <rFont val="Arial"/>
        <family val="2"/>
        <scheme val="minor"/>
      </rPr>
      <t xml:space="preserve"> (Muscidae)</t>
    </r>
  </si>
  <si>
    <r>
      <rPr>
        <b/>
        <i/>
        <sz val="11"/>
        <color theme="1"/>
        <rFont val="Arial"/>
        <family val="2"/>
        <scheme val="minor"/>
      </rPr>
      <t>Musca autumnalis</t>
    </r>
    <r>
      <rPr>
        <sz val="11"/>
        <color theme="1"/>
        <rFont val="Arial"/>
        <family val="2"/>
        <scheme val="minor"/>
      </rPr>
      <t xml:space="preserve"> (Muscidae)</t>
    </r>
  </si>
  <si>
    <r>
      <rPr>
        <b/>
        <i/>
        <sz val="11"/>
        <color theme="1"/>
        <rFont val="Arial"/>
        <family val="2"/>
        <scheme val="minor"/>
      </rPr>
      <t>Lucilia sericata</t>
    </r>
    <r>
      <rPr>
        <sz val="11"/>
        <color theme="1"/>
        <rFont val="Arial"/>
        <family val="2"/>
        <scheme val="minor"/>
      </rPr>
      <t xml:space="preserve"> (Calliphoridae)</t>
    </r>
  </si>
  <si>
    <r>
      <rPr>
        <b/>
        <i/>
        <sz val="11"/>
        <color theme="1"/>
        <rFont val="Arial"/>
        <family val="2"/>
        <scheme val="minor"/>
      </rPr>
      <t>Chrysomya albiceps</t>
    </r>
    <r>
      <rPr>
        <sz val="11"/>
        <color theme="1"/>
        <rFont val="Arial"/>
        <family val="2"/>
        <scheme val="minor"/>
      </rPr>
      <t xml:space="preserve"> (Calliphoridae)</t>
    </r>
  </si>
  <si>
    <r>
      <rPr>
        <b/>
        <i/>
        <sz val="11"/>
        <color theme="1"/>
        <rFont val="Arial"/>
        <family val="2"/>
        <scheme val="minor"/>
      </rPr>
      <t>Calliphora vicina</t>
    </r>
    <r>
      <rPr>
        <sz val="11"/>
        <color theme="1"/>
        <rFont val="Arial"/>
        <family val="2"/>
        <scheme val="minor"/>
      </rPr>
      <t xml:space="preserve"> (Calliphoridae)</t>
    </r>
  </si>
  <si>
    <r>
      <rPr>
        <b/>
        <i/>
        <sz val="11"/>
        <color theme="1"/>
        <rFont val="Arial"/>
        <family val="2"/>
        <scheme val="minor"/>
      </rPr>
      <t xml:space="preserve">Sarcophaga africa </t>
    </r>
    <r>
      <rPr>
        <sz val="11"/>
        <color theme="1"/>
        <rFont val="Arial"/>
        <family val="2"/>
        <scheme val="minor"/>
      </rPr>
      <t>(Sarcophagidae)</t>
    </r>
  </si>
  <si>
    <r>
      <rPr>
        <b/>
        <i/>
        <sz val="11"/>
        <color theme="1"/>
        <rFont val="Arial"/>
        <family val="2"/>
        <scheme val="minor"/>
      </rPr>
      <t>Sarcophaga variegata</t>
    </r>
    <r>
      <rPr>
        <sz val="11"/>
        <color theme="1"/>
        <rFont val="Arial"/>
        <family val="2"/>
        <scheme val="minor"/>
      </rPr>
      <t xml:space="preserve"> (Sarcophagidae)</t>
    </r>
  </si>
  <si>
    <r>
      <rPr>
        <b/>
        <i/>
        <sz val="11"/>
        <color theme="1"/>
        <rFont val="Arial"/>
        <family val="2"/>
        <scheme val="minor"/>
      </rPr>
      <t>Sarcophaga argyrostoma</t>
    </r>
    <r>
      <rPr>
        <sz val="11"/>
        <color theme="1"/>
        <rFont val="Arial"/>
        <family val="2"/>
        <scheme val="minor"/>
      </rPr>
      <t xml:space="preserve"> (Sarcophagidae)</t>
    </r>
  </si>
  <si>
    <r>
      <rPr>
        <b/>
        <i/>
        <sz val="11"/>
        <color theme="1"/>
        <rFont val="Arial"/>
        <family val="2"/>
        <scheme val="minor"/>
      </rPr>
      <t>Sarcophaga aegyptica</t>
    </r>
    <r>
      <rPr>
        <sz val="11"/>
        <color theme="1"/>
        <rFont val="Arial"/>
        <family val="2"/>
        <scheme val="minor"/>
      </rPr>
      <t xml:space="preserve"> (Sarcophagidae)</t>
    </r>
  </si>
  <si>
    <r>
      <rPr>
        <b/>
        <i/>
        <sz val="11"/>
        <color theme="1"/>
        <rFont val="Arial"/>
        <family val="2"/>
        <scheme val="minor"/>
      </rPr>
      <t>Sarcophaga sp.</t>
    </r>
    <r>
      <rPr>
        <sz val="11"/>
        <color theme="1"/>
        <rFont val="Arial"/>
        <family val="2"/>
        <scheme val="minor"/>
      </rPr>
      <t xml:space="preserve"> (Sarcophagidae)</t>
    </r>
  </si>
  <si>
    <r>
      <rPr>
        <b/>
        <i/>
        <sz val="11"/>
        <color theme="1"/>
        <rFont val="Arial"/>
        <family val="2"/>
        <scheme val="minor"/>
      </rPr>
      <t>Fannia sp.</t>
    </r>
    <r>
      <rPr>
        <sz val="11"/>
        <color theme="1"/>
        <rFont val="Arial"/>
        <family val="2"/>
        <scheme val="minor"/>
      </rPr>
      <t xml:space="preserve"> (Fanniidae)</t>
    </r>
  </si>
  <si>
    <r>
      <rPr>
        <b/>
        <i/>
        <sz val="11"/>
        <color theme="1"/>
        <rFont val="Arial"/>
        <family val="2"/>
        <scheme val="minor"/>
      </rPr>
      <t>Anthomyia sp.</t>
    </r>
    <r>
      <rPr>
        <sz val="11"/>
        <color theme="1"/>
        <rFont val="Arial"/>
        <family val="2"/>
        <scheme val="minor"/>
      </rPr>
      <t xml:space="preserve"> (Anthomyiidae)</t>
    </r>
  </si>
  <si>
    <r>
      <rPr>
        <b/>
        <i/>
        <sz val="11"/>
        <color theme="1"/>
        <rFont val="Arial"/>
        <family val="2"/>
        <scheme val="minor"/>
      </rPr>
      <t>Hydrotaea</t>
    </r>
    <r>
      <rPr>
        <sz val="11"/>
        <color theme="1"/>
        <rFont val="Arial"/>
        <family val="2"/>
        <scheme val="minor"/>
      </rPr>
      <t xml:space="preserve"> (Muscidae)</t>
    </r>
  </si>
  <si>
    <r>
      <rPr>
        <b/>
        <i/>
        <sz val="12"/>
        <color theme="1"/>
        <rFont val="Arial"/>
        <family val="2"/>
        <scheme val="minor"/>
      </rPr>
      <t>Phaonia</t>
    </r>
    <r>
      <rPr>
        <sz val="11"/>
        <color theme="1"/>
        <rFont val="Arial"/>
        <family val="2"/>
        <scheme val="minor"/>
      </rPr>
      <t xml:space="preserve"> (Muscidae)</t>
    </r>
  </si>
  <si>
    <r>
      <rPr>
        <b/>
        <i/>
        <sz val="11"/>
        <color theme="1"/>
        <rFont val="Arial"/>
        <family val="2"/>
        <scheme val="minor"/>
      </rPr>
      <t>Sarcophaga (subgenus Liosarcophaga)</t>
    </r>
    <r>
      <rPr>
        <sz val="11"/>
        <color theme="1"/>
        <rFont val="Arial"/>
        <family val="2"/>
        <scheme val="minor"/>
      </rPr>
      <t xml:space="preserve"> (Sarcophagidae)</t>
    </r>
  </si>
  <si>
    <r>
      <rPr>
        <b/>
        <i/>
        <sz val="11"/>
        <color theme="1"/>
        <rFont val="Arial"/>
        <family val="2"/>
        <scheme val="minor"/>
      </rPr>
      <t xml:space="preserve">Sarcophaga (Sarcophaga) lehmanni </t>
    </r>
    <r>
      <rPr>
        <sz val="11"/>
        <color theme="1"/>
        <rFont val="Arial"/>
        <family val="2"/>
        <scheme val="minor"/>
      </rPr>
      <t>(Sarcophagidae)</t>
    </r>
  </si>
  <si>
    <t>sp1</t>
  </si>
  <si>
    <t>sp2</t>
  </si>
  <si>
    <t>sp3</t>
  </si>
  <si>
    <t>sp4</t>
  </si>
  <si>
    <t>sp5</t>
  </si>
  <si>
    <t>sp6</t>
  </si>
  <si>
    <t>n</t>
  </si>
  <si>
    <t>N</t>
  </si>
  <si>
    <t>Pi</t>
  </si>
  <si>
    <t>Log Pi</t>
  </si>
  <si>
    <t>(Pi*LogPi)</t>
  </si>
  <si>
    <t>H'=Shannon</t>
  </si>
  <si>
    <t>s</t>
  </si>
  <si>
    <t xml:space="preserve"> Ln sp</t>
  </si>
  <si>
    <t>E=H'/Ln sp</t>
  </si>
  <si>
    <t>S- 1</t>
  </si>
  <si>
    <t>Ln N</t>
  </si>
  <si>
    <t>Margalef=(S</t>
  </si>
  <si>
    <t>(S-1)/LnN</t>
  </si>
  <si>
    <t>N-1</t>
  </si>
  <si>
    <t>N*(N-1)</t>
  </si>
  <si>
    <t>n-1(SP1)</t>
  </si>
  <si>
    <t>n-1(sp2)</t>
  </si>
  <si>
    <t>n-1(sp3)</t>
  </si>
  <si>
    <t>n-1(sp5)</t>
  </si>
  <si>
    <t>n*(n-1)sp1</t>
  </si>
  <si>
    <t>n*(n-1)sp2</t>
  </si>
  <si>
    <t>n*(n-1)sp3</t>
  </si>
  <si>
    <t>n*(n-1)sp5</t>
  </si>
  <si>
    <t>SUM n*(n-1)</t>
  </si>
  <si>
    <t>SIMPSON=SUM n*(n-1)/N(N-1)</t>
  </si>
  <si>
    <t>SqrtN</t>
  </si>
  <si>
    <t>Menhinick=S/SqrtN</t>
  </si>
  <si>
    <t>sarcophagidae</t>
  </si>
  <si>
    <t>sp7</t>
  </si>
  <si>
    <t>Muscidae</t>
  </si>
  <si>
    <t>Fannidae</t>
  </si>
  <si>
    <t>Anthomiridae</t>
  </si>
  <si>
    <t>calliphoridae</t>
  </si>
  <si>
    <t>n-1(sp4)</t>
  </si>
  <si>
    <t>n-1(sp6)</t>
  </si>
  <si>
    <t>n-1(sp7)</t>
  </si>
  <si>
    <t>n*(n-1)sp4</t>
  </si>
  <si>
    <t>n*(n-1)sp6</t>
  </si>
  <si>
    <t>n*(n-1)sp7</t>
  </si>
  <si>
    <t>month</t>
  </si>
  <si>
    <t>July</t>
  </si>
  <si>
    <t>August</t>
  </si>
  <si>
    <t>September</t>
  </si>
  <si>
    <t>October</t>
  </si>
  <si>
    <t>Total</t>
  </si>
  <si>
    <t>Total species</t>
  </si>
  <si>
    <t>Total number of individuals per month</t>
  </si>
  <si>
    <t>Tabriz city</t>
  </si>
  <si>
    <t>Beside the river- plain</t>
  </si>
  <si>
    <t>Vegetated environments</t>
  </si>
  <si>
    <t>mountainous</t>
  </si>
  <si>
    <t>plain</t>
  </si>
  <si>
    <t>point 1</t>
  </si>
  <si>
    <t>point 2</t>
  </si>
  <si>
    <t>point 3</t>
  </si>
  <si>
    <t>park</t>
  </si>
  <si>
    <t>point 4</t>
  </si>
  <si>
    <t>point 5</t>
  </si>
  <si>
    <t>point 6</t>
  </si>
  <si>
    <t>point 7</t>
  </si>
  <si>
    <t>points</t>
  </si>
  <si>
    <t>non-vegetated environments</t>
  </si>
  <si>
    <t>hospital</t>
  </si>
  <si>
    <t>Residential place</t>
  </si>
  <si>
    <t>Office-residential place</t>
  </si>
  <si>
    <t>city</t>
  </si>
  <si>
    <t>vegetated environments</t>
  </si>
  <si>
    <t>evironment</t>
  </si>
  <si>
    <t>environment</t>
  </si>
  <si>
    <t>Shannon Index</t>
  </si>
  <si>
    <t>Indexes</t>
  </si>
  <si>
    <t xml:space="preserve">Shannon </t>
  </si>
  <si>
    <t xml:space="preserve">Margalef </t>
  </si>
  <si>
    <t xml:space="preserve">Simpson  </t>
  </si>
  <si>
    <t xml:space="preserve">Menhinick </t>
  </si>
  <si>
    <t>Margalef Richness Index</t>
  </si>
  <si>
    <t xml:space="preserve">Simpson Index </t>
  </si>
  <si>
    <t>Menhinick Richness Index</t>
  </si>
  <si>
    <t xml:space="preserve">Shannon Index </t>
  </si>
  <si>
    <t>Sarcophagidae</t>
  </si>
  <si>
    <t>Calliphoridae</t>
  </si>
  <si>
    <t>Index</t>
  </si>
  <si>
    <t>months</t>
  </si>
  <si>
    <t>Simpson  Index</t>
  </si>
  <si>
    <t>month-species</t>
  </si>
  <si>
    <t>secomd</t>
  </si>
  <si>
    <t>Musca domestica</t>
  </si>
  <si>
    <t>Calliphora vicina</t>
  </si>
  <si>
    <t>Mucina stabulans</t>
  </si>
  <si>
    <t>Chrysomyia albiceps</t>
  </si>
  <si>
    <t>Sarcophaga argyrostoma</t>
  </si>
  <si>
    <t>Fannia sp</t>
  </si>
  <si>
    <t>Lucilia sericata</t>
  </si>
  <si>
    <t>S. aegyptica</t>
  </si>
  <si>
    <t>Sarcophaga lehmanni</t>
  </si>
  <si>
    <t>Sarcophaga (subgenus Liosarcophaga)</t>
  </si>
  <si>
    <t>Sarcophaga sp</t>
  </si>
  <si>
    <t>Hydrotaea (Muscidae)</t>
  </si>
  <si>
    <t>Phaonia (Muscidae)</t>
  </si>
  <si>
    <t>Musca autumnalis</t>
  </si>
  <si>
    <t>Sarcophaga africa</t>
  </si>
  <si>
    <t xml:space="preserve">Sarcophaga variegata </t>
  </si>
  <si>
    <t>Anthomyia sp.</t>
  </si>
  <si>
    <t>All Total</t>
  </si>
  <si>
    <t>Total for all families</t>
  </si>
  <si>
    <t>TEST Pi</t>
  </si>
  <si>
    <t>Ln Pi</t>
  </si>
  <si>
    <t>Rarity = -Ln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</si>
</sst>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b/>
      <i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charset val="178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color theme="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textRotation="90"/>
    </xf>
    <xf numFmtId="0" fontId="0" fillId="5" borderId="4" xfId="0" applyFill="1" applyBorder="1"/>
    <xf numFmtId="0" fontId="0" fillId="5" borderId="5" xfId="0" applyFill="1" applyBorder="1"/>
    <xf numFmtId="0" fontId="0" fillId="0" borderId="1" xfId="0" applyBorder="1"/>
    <xf numFmtId="0" fontId="5" fillId="5" borderId="1" xfId="0" applyFont="1" applyFill="1" applyBorder="1"/>
    <xf numFmtId="0" fontId="0" fillId="0" borderId="2" xfId="0" applyBorder="1"/>
    <xf numFmtId="0" fontId="0" fillId="0" borderId="4" xfId="0" applyBorder="1"/>
    <xf numFmtId="0" fontId="0" fillId="5" borderId="1" xfId="0" applyFill="1" applyBorder="1"/>
    <xf numFmtId="0" fontId="6" fillId="5" borderId="1" xfId="0" applyFont="1" applyFill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5" borderId="2" xfId="0" applyFill="1" applyBorder="1"/>
    <xf numFmtId="0" fontId="6" fillId="5" borderId="0" xfId="0" applyFont="1" applyFill="1" applyBorder="1"/>
    <xf numFmtId="0" fontId="0" fillId="5" borderId="0" xfId="0" applyFill="1" applyBorder="1"/>
    <xf numFmtId="0" fontId="6" fillId="5" borderId="8" xfId="0" applyFont="1" applyFill="1" applyBorder="1"/>
    <xf numFmtId="0" fontId="0" fillId="6" borderId="0" xfId="0" applyFill="1"/>
    <xf numFmtId="0" fontId="0" fillId="7" borderId="0" xfId="0" applyFill="1"/>
    <xf numFmtId="0" fontId="5" fillId="7" borderId="1" xfId="0" applyFont="1" applyFill="1" applyBorder="1"/>
    <xf numFmtId="0" fontId="0" fillId="7" borderId="1" xfId="0" applyFill="1" applyBorder="1"/>
    <xf numFmtId="0" fontId="6" fillId="7" borderId="1" xfId="0" applyFont="1" applyFill="1" applyBorder="1"/>
    <xf numFmtId="0" fontId="7" fillId="7" borderId="1" xfId="0" applyFont="1" applyFill="1" applyBorder="1"/>
    <xf numFmtId="0" fontId="0" fillId="7" borderId="2" xfId="0" applyFill="1" applyBorder="1"/>
    <xf numFmtId="0" fontId="0" fillId="6" borderId="4" xfId="0" applyFill="1" applyBorder="1"/>
    <xf numFmtId="0" fontId="0" fillId="6" borderId="5" xfId="0" applyFill="1" applyBorder="1"/>
    <xf numFmtId="0" fontId="5" fillId="6" borderId="1" xfId="0" applyFont="1" applyFill="1" applyBorder="1"/>
    <xf numFmtId="0" fontId="0" fillId="6" borderId="1" xfId="0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0" fillId="4" borderId="0" xfId="0" applyFill="1"/>
    <xf numFmtId="0" fontId="0" fillId="6" borderId="2" xfId="0" applyFill="1" applyBorder="1"/>
    <xf numFmtId="0" fontId="0" fillId="8" borderId="0" xfId="0" applyFill="1"/>
    <xf numFmtId="0" fontId="0" fillId="9" borderId="4" xfId="0" applyFill="1" applyBorder="1"/>
    <xf numFmtId="0" fontId="5" fillId="9" borderId="1" xfId="0" applyFont="1" applyFill="1" applyBorder="1"/>
    <xf numFmtId="0" fontId="0" fillId="9" borderId="1" xfId="0" applyFill="1" applyBorder="1"/>
    <xf numFmtId="0" fontId="6" fillId="9" borderId="1" xfId="0" applyFont="1" applyFill="1" applyBorder="1"/>
    <xf numFmtId="0" fontId="0" fillId="9" borderId="0" xfId="0" applyFill="1"/>
    <xf numFmtId="0" fontId="6" fillId="9" borderId="0" xfId="0" applyFont="1" applyFill="1" applyBorder="1"/>
    <xf numFmtId="0" fontId="0" fillId="9" borderId="2" xfId="0" applyFill="1" applyBorder="1"/>
    <xf numFmtId="0" fontId="0" fillId="10" borderId="4" xfId="0" applyFill="1" applyBorder="1"/>
    <xf numFmtId="0" fontId="5" fillId="10" borderId="1" xfId="0" applyFont="1" applyFill="1" applyBorder="1"/>
    <xf numFmtId="0" fontId="0" fillId="10" borderId="1" xfId="0" applyFill="1" applyBorder="1"/>
    <xf numFmtId="0" fontId="6" fillId="10" borderId="1" xfId="0" applyFont="1" applyFill="1" applyBorder="1"/>
    <xf numFmtId="0" fontId="0" fillId="10" borderId="0" xfId="0" applyFill="1"/>
    <xf numFmtId="0" fontId="6" fillId="10" borderId="0" xfId="0" applyFont="1" applyFill="1" applyBorder="1"/>
    <xf numFmtId="0" fontId="0" fillId="10" borderId="2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2" xfId="0" applyFill="1" applyBorder="1"/>
    <xf numFmtId="0" fontId="0" fillId="14" borderId="3" xfId="0" applyFill="1" applyBorder="1"/>
    <xf numFmtId="0" fontId="0" fillId="14" borderId="1" xfId="0" applyFill="1" applyBorder="1"/>
    <xf numFmtId="0" fontId="6" fillId="14" borderId="1" xfId="0" applyFont="1" applyFill="1" applyBorder="1"/>
    <xf numFmtId="0" fontId="0" fillId="14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6" fillId="12" borderId="1" xfId="0" applyFont="1" applyFill="1" applyBorder="1"/>
    <xf numFmtId="0" fontId="7" fillId="14" borderId="1" xfId="0" applyFont="1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15" borderId="0" xfId="0" applyFill="1"/>
    <xf numFmtId="0" fontId="0" fillId="16" borderId="1" xfId="0" applyFill="1" applyBorder="1"/>
    <xf numFmtId="0" fontId="6" fillId="16" borderId="1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" xfId="0" applyFill="1" applyBorder="1"/>
    <xf numFmtId="0" fontId="6" fillId="3" borderId="1" xfId="0" applyFont="1" applyFill="1" applyBorder="1"/>
    <xf numFmtId="0" fontId="0" fillId="3" borderId="0" xfId="0" applyFill="1"/>
    <xf numFmtId="0" fontId="0" fillId="7" borderId="4" xfId="0" applyFill="1" applyBorder="1"/>
    <xf numFmtId="0" fontId="0" fillId="7" borderId="5" xfId="0" applyFill="1" applyBorder="1"/>
    <xf numFmtId="0" fontId="6" fillId="7" borderId="0" xfId="0" applyFont="1" applyFill="1" applyBorder="1"/>
    <xf numFmtId="0" fontId="6" fillId="7" borderId="8" xfId="0" applyFont="1" applyFill="1" applyBorder="1"/>
    <xf numFmtId="0" fontId="6" fillId="6" borderId="0" xfId="0" applyFont="1" applyFill="1" applyBorder="1"/>
    <xf numFmtId="0" fontId="0" fillId="6" borderId="0" xfId="0" applyFill="1" applyBorder="1"/>
    <xf numFmtId="0" fontId="0" fillId="3" borderId="0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0" fillId="3" borderId="9" xfId="0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horizontal="center" vertical="center" textRotation="90"/>
    </xf>
    <xf numFmtId="0" fontId="4" fillId="7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0" xfId="0" applyFont="1"/>
    <xf numFmtId="0" fontId="0" fillId="0" borderId="0" xfId="0" applyAlignment="1"/>
    <xf numFmtId="0" fontId="11" fillId="0" borderId="1" xfId="0" applyFont="1" applyBorder="1"/>
    <xf numFmtId="0" fontId="12" fillId="0" borderId="1" xfId="0" applyFont="1" applyBorder="1"/>
    <xf numFmtId="0" fontId="0" fillId="0" borderId="12" xfId="0" applyBorder="1" applyAlignment="1"/>
    <xf numFmtId="0" fontId="9" fillId="0" borderId="1" xfId="0" applyFont="1" applyBorder="1"/>
    <xf numFmtId="0" fontId="13" fillId="0" borderId="1" xfId="0" applyFont="1" applyBorder="1" applyAlignment="1">
      <alignment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vertical="center" wrapText="1" readingOrder="1"/>
    </xf>
    <xf numFmtId="0" fontId="10" fillId="0" borderId="17" xfId="0" applyFont="1" applyBorder="1" applyAlignment="1">
      <alignment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0" fillId="0" borderId="17" xfId="0" applyFont="1" applyBorder="1" applyAlignment="1">
      <alignment horizontal="center" vertical="center" wrapText="1" readingOrder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 readingOrder="1"/>
    </xf>
    <xf numFmtId="0" fontId="10" fillId="0" borderId="15" xfId="0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14" fillId="17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Shannon Index by</a:t>
            </a:r>
            <a:r>
              <a:rPr lang="en-US" baseline="0"/>
              <a:t> month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Shannon Index</c:v>
                </c:pt>
              </c:strCache>
            </c:strRef>
          </c:tx>
          <c:cat>
            <c:strRef>
              <c:f>[1]Sheet1!$A$3:$A$6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[1]Sheet1!$B$3:$B$6</c:f>
              <c:numCache>
                <c:formatCode>General</c:formatCode>
                <c:ptCount val="4"/>
                <c:pt idx="0">
                  <c:v>0.70901999999999998</c:v>
                </c:pt>
                <c:pt idx="1">
                  <c:v>0.76315</c:v>
                </c:pt>
                <c:pt idx="2">
                  <c:v>0.67325000000000002</c:v>
                </c:pt>
                <c:pt idx="3">
                  <c:v>0.77393999999999996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60104"/>
        <c:axId val="368261672"/>
      </c:lineChart>
      <c:catAx>
        <c:axId val="368260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fa-IR"/>
          </a:p>
        </c:txPr>
        <c:crossAx val="368261672"/>
        <c:crosses val="autoZero"/>
        <c:auto val="1"/>
        <c:lblAlgn val="ctr"/>
        <c:lblOffset val="100"/>
        <c:noMultiLvlLbl val="0"/>
      </c:catAx>
      <c:valAx>
        <c:axId val="368261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fa-IR"/>
          </a:p>
        </c:txPr>
        <c:crossAx val="3682601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50" b="1"/>
          </a:pPr>
          <a:endParaRPr lang="fa-I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[2]Rarity!$B$5:$Z$5</c:f>
              <c:strCache>
                <c:ptCount val="17"/>
                <c:pt idx="0">
                  <c:v>Musca domestica</c:v>
                </c:pt>
                <c:pt idx="1">
                  <c:v>Calliphora vicina</c:v>
                </c:pt>
                <c:pt idx="2">
                  <c:v>Mucina stabulans</c:v>
                </c:pt>
                <c:pt idx="3">
                  <c:v>Chrysomyia albiceps</c:v>
                </c:pt>
                <c:pt idx="4">
                  <c:v>Sarcophaga argyrostoma</c:v>
                </c:pt>
                <c:pt idx="5">
                  <c:v>Fannia sp</c:v>
                </c:pt>
                <c:pt idx="6">
                  <c:v>Lucilia sericata</c:v>
                </c:pt>
                <c:pt idx="7">
                  <c:v>S. aegyptica</c:v>
                </c:pt>
                <c:pt idx="8">
                  <c:v>Sarcophaga lehmanni</c:v>
                </c:pt>
                <c:pt idx="9">
                  <c:v>Sarcophaga (subgenus Liosarcophaga)</c:v>
                </c:pt>
                <c:pt idx="10">
                  <c:v>Sarcophaga sp</c:v>
                </c:pt>
                <c:pt idx="11">
                  <c:v>Hydrotaea (Muscidae)</c:v>
                </c:pt>
                <c:pt idx="12">
                  <c:v>Phaonia (Muscidae)</c:v>
                </c:pt>
                <c:pt idx="13">
                  <c:v>Musca autumnalis</c:v>
                </c:pt>
                <c:pt idx="14">
                  <c:v>Sarcophaga africa</c:v>
                </c:pt>
                <c:pt idx="15">
                  <c:v>Sarcophaga variegata </c:v>
                </c:pt>
                <c:pt idx="16">
                  <c:v>Anthomyia sp.</c:v>
                </c:pt>
              </c:strCache>
            </c:strRef>
          </c:cat>
          <c:val>
            <c:numRef>
              <c:f>[2]Rarity!$B$12:$Z$12</c:f>
              <c:numCache>
                <c:formatCode>General</c:formatCode>
                <c:ptCount val="25"/>
                <c:pt idx="0">
                  <c:v>0.12394661655573315</c:v>
                </c:pt>
                <c:pt idx="1">
                  <c:v>3.4620626574334303</c:v>
                </c:pt>
                <c:pt idx="2">
                  <c:v>2.277619346976298</c:v>
                </c:pt>
                <c:pt idx="3">
                  <c:v>0.70614731734696479</c:v>
                </c:pt>
                <c:pt idx="4">
                  <c:v>1.5202052543170756</c:v>
                </c:pt>
                <c:pt idx="5">
                  <c:v>5.4695802959852573</c:v>
                </c:pt>
                <c:pt idx="6">
                  <c:v>0.74424680949133459</c:v>
                </c:pt>
                <c:pt idx="7">
                  <c:v>2.4929347892353295</c:v>
                </c:pt>
                <c:pt idx="8">
                  <c:v>5.9268010337822599</c:v>
                </c:pt>
                <c:pt idx="9">
                  <c:v>5.9268010337822599</c:v>
                </c:pt>
                <c:pt idx="10">
                  <c:v>0.75644274115978394</c:v>
                </c:pt>
                <c:pt idx="11">
                  <c:v>4.7763144421919206</c:v>
                </c:pt>
                <c:pt idx="12">
                  <c:v>0</c:v>
                </c:pt>
                <c:pt idx="13">
                  <c:v>6.5684299733785174</c:v>
                </c:pt>
                <c:pt idx="14">
                  <c:v>1.7837912995788781</c:v>
                </c:pt>
                <c:pt idx="15">
                  <c:v>2.8824035882469876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599480"/>
        <c:axId val="397594384"/>
      </c:barChart>
      <c:catAx>
        <c:axId val="39759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800" i="1"/>
            </a:pPr>
            <a:endParaRPr lang="fa-IR"/>
          </a:p>
        </c:txPr>
        <c:crossAx val="397594384"/>
        <c:crosses val="autoZero"/>
        <c:auto val="1"/>
        <c:lblAlgn val="ctr"/>
        <c:lblOffset val="100"/>
        <c:noMultiLvlLbl val="0"/>
      </c:catAx>
      <c:valAx>
        <c:axId val="39759438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cs typeface="B Traffic" pitchFamily="2" charset="-78"/>
                  </a:rPr>
                  <a:t>Rarity Index</a:t>
                </a:r>
                <a:endParaRPr lang="en-CA" sz="1400">
                  <a:cs typeface="B Traffic" pitchFamily="2" charset="-78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59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[1]Sheet1!$B$18</c:f>
              <c:strCache>
                <c:ptCount val="1"/>
                <c:pt idx="0">
                  <c:v>Margalef Richness Index</c:v>
                </c:pt>
              </c:strCache>
            </c:strRef>
          </c:tx>
          <c:cat>
            <c:strRef>
              <c:f>[1]Sheet1!$A$19:$A$22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[1]Sheet1!$B$19:$B$22</c:f>
              <c:numCache>
                <c:formatCode>General</c:formatCode>
                <c:ptCount val="4"/>
                <c:pt idx="0">
                  <c:v>1.74257</c:v>
                </c:pt>
                <c:pt idx="1">
                  <c:v>1.878163</c:v>
                </c:pt>
                <c:pt idx="2">
                  <c:v>2.386924</c:v>
                </c:pt>
                <c:pt idx="3">
                  <c:v>1.527755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58144"/>
        <c:axId val="368259320"/>
      </c:lineChart>
      <c:catAx>
        <c:axId val="368258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fa-IR"/>
          </a:p>
        </c:txPr>
        <c:crossAx val="368259320"/>
        <c:crosses val="autoZero"/>
        <c:auto val="1"/>
        <c:lblAlgn val="ctr"/>
        <c:lblOffset val="100"/>
        <c:noMultiLvlLbl val="0"/>
      </c:catAx>
      <c:valAx>
        <c:axId val="368259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fa-IR"/>
          </a:p>
        </c:txPr>
        <c:crossAx val="3682581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50" b="1"/>
          </a:pPr>
          <a:endParaRPr lang="fa-I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[1]Sheet1!$B$36</c:f>
              <c:strCache>
                <c:ptCount val="1"/>
                <c:pt idx="0">
                  <c:v>Simpson Index </c:v>
                </c:pt>
              </c:strCache>
            </c:strRef>
          </c:tx>
          <c:cat>
            <c:strRef>
              <c:f>[1]Sheet1!$A$37:$A$40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[1]Sheet1!$B$37:$B$40</c:f>
              <c:numCache>
                <c:formatCode>General</c:formatCode>
                <c:ptCount val="4"/>
                <c:pt idx="0">
                  <c:v>0.27395700000000001</c:v>
                </c:pt>
                <c:pt idx="1">
                  <c:v>0.229208</c:v>
                </c:pt>
                <c:pt idx="2">
                  <c:v>0.314334</c:v>
                </c:pt>
                <c:pt idx="3">
                  <c:v>0.235294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58928"/>
        <c:axId val="368259712"/>
      </c:lineChart>
      <c:catAx>
        <c:axId val="368258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fa-IR"/>
          </a:p>
        </c:txPr>
        <c:crossAx val="368259712"/>
        <c:crosses val="autoZero"/>
        <c:auto val="1"/>
        <c:lblAlgn val="ctr"/>
        <c:lblOffset val="100"/>
        <c:noMultiLvlLbl val="0"/>
      </c:catAx>
      <c:valAx>
        <c:axId val="368259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fa-IR"/>
          </a:p>
        </c:txPr>
        <c:crossAx val="3682589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 b="1"/>
          </a:pPr>
          <a:endParaRPr lang="fa-I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[1]Sheet1!$B$53</c:f>
              <c:strCache>
                <c:ptCount val="1"/>
                <c:pt idx="0">
                  <c:v>Menhinick Richness Index</c:v>
                </c:pt>
              </c:strCache>
            </c:strRef>
          </c:tx>
          <c:cat>
            <c:strRef>
              <c:f>[1]Sheet1!$A$54:$A$57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[1]Sheet1!$B$54:$B$57</c:f>
              <c:numCache>
                <c:formatCode>General</c:formatCode>
                <c:ptCount val="4"/>
                <c:pt idx="0">
                  <c:v>0.75592899999999996</c:v>
                </c:pt>
                <c:pt idx="1">
                  <c:v>0.43965199999999999</c:v>
                </c:pt>
                <c:pt idx="2">
                  <c:v>0.59548400000000001</c:v>
                </c:pt>
                <c:pt idx="3">
                  <c:v>0.65639199999999998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9968"/>
        <c:axId val="370279576"/>
      </c:lineChart>
      <c:catAx>
        <c:axId val="37027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>
                <a:cs typeface="+mj-cs"/>
              </a:defRPr>
            </a:pPr>
            <a:endParaRPr lang="fa-IR"/>
          </a:p>
        </c:txPr>
        <c:crossAx val="370279576"/>
        <c:crosses val="autoZero"/>
        <c:auto val="1"/>
        <c:lblAlgn val="ctr"/>
        <c:lblOffset val="100"/>
        <c:noMultiLvlLbl val="0"/>
      </c:catAx>
      <c:valAx>
        <c:axId val="370279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fa-IR"/>
          </a:p>
        </c:txPr>
        <c:crossAx val="3702799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 b="1">
              <a:cs typeface="+mj-cs"/>
            </a:defRPr>
          </a:pPr>
          <a:endParaRPr lang="fa-I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Shannon Index by</a:t>
            </a:r>
            <a:r>
              <a:rPr lang="en-US" sz="1400" baseline="0"/>
              <a:t> month and family</a:t>
            </a:r>
            <a:endParaRPr lang="en-US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[1]Sheet1!$B$68:$B$69</c:f>
              <c:strCache>
                <c:ptCount val="1"/>
                <c:pt idx="0">
                  <c:v>Sarcophagidae</c:v>
                </c:pt>
              </c:strCache>
            </c:strRef>
          </c:tx>
          <c:cat>
            <c:strRef>
              <c:f>[1]Sheet1!$A$70:$A$73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[1]Sheet1!$B$70:$B$73</c:f>
              <c:numCache>
                <c:formatCode>General</c:formatCode>
                <c:ptCount val="4"/>
                <c:pt idx="0">
                  <c:v>0.43698999999999999</c:v>
                </c:pt>
                <c:pt idx="1">
                  <c:v>0.51154999999999995</c:v>
                </c:pt>
                <c:pt idx="2">
                  <c:v>0.53508</c:v>
                </c:pt>
                <c:pt idx="3">
                  <c:v>0.53918999999999995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[1]Sheet1!$C$68:$C$69</c:f>
              <c:strCache>
                <c:ptCount val="1"/>
                <c:pt idx="0">
                  <c:v>Calliphoridae</c:v>
                </c:pt>
              </c:strCache>
            </c:strRef>
          </c:tx>
          <c:cat>
            <c:strRef>
              <c:f>[1]Sheet1!$A$70:$A$73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[1]Sheet1!$C$70:$C$73</c:f>
              <c:numCache>
                <c:formatCode>General</c:formatCode>
                <c:ptCount val="4"/>
                <c:pt idx="0">
                  <c:v>0.35725000000000001</c:v>
                </c:pt>
                <c:pt idx="1">
                  <c:v>0.35114000000000001</c:v>
                </c:pt>
                <c:pt idx="2">
                  <c:v>0.28011999999999998</c:v>
                </c:pt>
                <c:pt idx="3">
                  <c:v>0.26765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[1]Sheet1!$D$68:$D$69</c:f>
              <c:strCache>
                <c:ptCount val="1"/>
                <c:pt idx="0">
                  <c:v>Muscidae</c:v>
                </c:pt>
              </c:strCache>
            </c:strRef>
          </c:tx>
          <c:cat>
            <c:strRef>
              <c:f>[1]Sheet1!$A$70:$A$73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[1]Sheet1!$D$70:$D$73</c:f>
              <c:numCache>
                <c:formatCode>General</c:formatCode>
                <c:ptCount val="4"/>
                <c:pt idx="0">
                  <c:v>0.11963</c:v>
                </c:pt>
                <c:pt idx="1">
                  <c:v>0.25269000000000003</c:v>
                </c:pt>
                <c:pt idx="2">
                  <c:v>0.1288</c:v>
                </c:pt>
                <c:pt idx="3">
                  <c:v>0.29833999999999999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[1]Sheet1!$B$68:$B$69</c:f>
              <c:strCache>
                <c:ptCount val="1"/>
                <c:pt idx="0">
                  <c:v>Sarcophagidae</c:v>
                </c:pt>
              </c:strCache>
            </c:strRef>
          </c:tx>
          <c:cat>
            <c:strRef>
              <c:f>[1]Sheet1!$A$70:$A$73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[1]Sheet1!$B$70:$B$73</c:f>
              <c:numCache>
                <c:formatCode>General</c:formatCode>
                <c:ptCount val="4"/>
                <c:pt idx="0">
                  <c:v>0.43698999999999999</c:v>
                </c:pt>
                <c:pt idx="1">
                  <c:v>0.51154999999999995</c:v>
                </c:pt>
                <c:pt idx="2">
                  <c:v>0.53508</c:v>
                </c:pt>
                <c:pt idx="3">
                  <c:v>0.53918999999999995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[1]Sheet1!$C$68:$C$69</c:f>
              <c:strCache>
                <c:ptCount val="1"/>
                <c:pt idx="0">
                  <c:v>Calliphoridae</c:v>
                </c:pt>
              </c:strCache>
            </c:strRef>
          </c:tx>
          <c:cat>
            <c:strRef>
              <c:f>[1]Sheet1!$A$70:$A$73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[1]Sheet1!$C$70:$C$73</c:f>
              <c:numCache>
                <c:formatCode>General</c:formatCode>
                <c:ptCount val="4"/>
                <c:pt idx="0">
                  <c:v>0.35725000000000001</c:v>
                </c:pt>
                <c:pt idx="1">
                  <c:v>0.35114000000000001</c:v>
                </c:pt>
                <c:pt idx="2">
                  <c:v>0.28011999999999998</c:v>
                </c:pt>
                <c:pt idx="3">
                  <c:v>0.26765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[1]Sheet1!$D$68:$D$69</c:f>
              <c:strCache>
                <c:ptCount val="1"/>
                <c:pt idx="0">
                  <c:v>Muscidae</c:v>
                </c:pt>
              </c:strCache>
            </c:strRef>
          </c:tx>
          <c:cat>
            <c:strRef>
              <c:f>[1]Sheet1!$A$70:$A$73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[1]Sheet1!$D$70:$D$73</c:f>
              <c:numCache>
                <c:formatCode>General</c:formatCode>
                <c:ptCount val="4"/>
                <c:pt idx="0">
                  <c:v>0.11963</c:v>
                </c:pt>
                <c:pt idx="1">
                  <c:v>0.25269000000000003</c:v>
                </c:pt>
                <c:pt idx="2">
                  <c:v>0.1288</c:v>
                </c:pt>
                <c:pt idx="3">
                  <c:v>0.29833999999999999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5656"/>
        <c:axId val="370278792"/>
      </c:lineChart>
      <c:catAx>
        <c:axId val="370275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>
                <a:cs typeface="+mj-cs"/>
              </a:defRPr>
            </a:pPr>
            <a:endParaRPr lang="fa-IR"/>
          </a:p>
        </c:txPr>
        <c:crossAx val="370278792"/>
        <c:crosses val="autoZero"/>
        <c:auto val="1"/>
        <c:lblAlgn val="ctr"/>
        <c:lblOffset val="100"/>
        <c:noMultiLvlLbl val="0"/>
      </c:catAx>
      <c:valAx>
        <c:axId val="370278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cs typeface="+mj-cs"/>
              </a:defRPr>
            </a:pPr>
            <a:endParaRPr lang="fa-IR"/>
          </a:p>
        </c:txPr>
        <c:crossAx val="37027565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 b="1">
              <a:cs typeface="+mj-cs"/>
            </a:defRPr>
          </a:pPr>
          <a:endParaRPr lang="fa-I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400" b="1" i="0" u="none" strike="noStrike" baseline="0">
                <a:effectLst/>
                <a:cs typeface="+mj-cs"/>
              </a:rPr>
              <a:t>Margalef Richness Index by month and family</a:t>
            </a:r>
            <a:endParaRPr lang="en-US" sz="1400">
              <a:cs typeface="+mj-cs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[1]Sheet1!$B$83:$B$84</c:f>
              <c:strCache>
                <c:ptCount val="1"/>
                <c:pt idx="0">
                  <c:v>Sarcophagidae</c:v>
                </c:pt>
              </c:strCache>
            </c:strRef>
          </c:tx>
          <c:cat>
            <c:strRef>
              <c:f>[1]Sheet1!$A$85:$A$88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[1]Sheet1!$B$85:$B$88</c:f>
              <c:numCache>
                <c:formatCode>General</c:formatCode>
                <c:ptCount val="4"/>
                <c:pt idx="0">
                  <c:v>1.0588679999999999</c:v>
                </c:pt>
                <c:pt idx="1">
                  <c:v>0.95008400000000004</c:v>
                </c:pt>
                <c:pt idx="2">
                  <c:v>0.83995299999999995</c:v>
                </c:pt>
                <c:pt idx="3">
                  <c:v>0.774953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[1]Sheet1!$C$83:$C$84</c:f>
              <c:strCache>
                <c:ptCount val="1"/>
                <c:pt idx="0">
                  <c:v>Calliphoridae</c:v>
                </c:pt>
              </c:strCache>
            </c:strRef>
          </c:tx>
          <c:cat>
            <c:strRef>
              <c:f>[1]Sheet1!$A$85:$A$88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[1]Sheet1!$C$85:$C$88</c:f>
              <c:numCache>
                <c:formatCode>General</c:formatCode>
                <c:ptCount val="4"/>
                <c:pt idx="0">
                  <c:v>0.499085</c:v>
                </c:pt>
                <c:pt idx="1">
                  <c:v>0.30784499999999998</c:v>
                </c:pt>
                <c:pt idx="2">
                  <c:v>0.35917300000000002</c:v>
                </c:pt>
                <c:pt idx="3">
                  <c:v>0.43062699999999998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[1]Sheet1!$D$83:$D$84</c:f>
              <c:strCache>
                <c:ptCount val="1"/>
                <c:pt idx="0">
                  <c:v>Muscidae</c:v>
                </c:pt>
              </c:strCache>
            </c:strRef>
          </c:tx>
          <c:cat>
            <c:strRef>
              <c:f>[1]Sheet1!$A$85:$A$88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[1]Sheet1!$D$85:$D$88</c:f>
              <c:numCache>
                <c:formatCode>General</c:formatCode>
                <c:ptCount val="4"/>
                <c:pt idx="0">
                  <c:v>0.22278700000000001</c:v>
                </c:pt>
                <c:pt idx="1">
                  <c:v>0.59483399999999997</c:v>
                </c:pt>
                <c:pt idx="2">
                  <c:v>0.49436200000000002</c:v>
                </c:pt>
                <c:pt idx="3">
                  <c:v>0.279055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6440"/>
        <c:axId val="370275264"/>
      </c:lineChart>
      <c:catAx>
        <c:axId val="370276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>
                <a:cs typeface="+mj-cs"/>
              </a:defRPr>
            </a:pPr>
            <a:endParaRPr lang="fa-IR"/>
          </a:p>
        </c:txPr>
        <c:crossAx val="370275264"/>
        <c:crosses val="autoZero"/>
        <c:auto val="1"/>
        <c:lblAlgn val="ctr"/>
        <c:lblOffset val="100"/>
        <c:noMultiLvlLbl val="0"/>
      </c:catAx>
      <c:valAx>
        <c:axId val="370275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>
                <a:cs typeface="+mj-cs"/>
              </a:defRPr>
            </a:pPr>
            <a:endParaRPr lang="fa-IR"/>
          </a:p>
        </c:txPr>
        <c:crossAx val="3702764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 b="1">
              <a:cs typeface="+mj-cs"/>
            </a:defRPr>
          </a:pPr>
          <a:endParaRPr lang="fa-I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  <a:cs typeface="+mj-cs"/>
              </a:rPr>
              <a:t>Richness Indexes by month </a:t>
            </a:r>
            <a:endParaRPr lang="en-US" sz="1600">
              <a:cs typeface="+mj-cs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05074365704281E-2"/>
          <c:y val="0.12544838503867664"/>
          <c:w val="0.56482983377077867"/>
          <c:h val="0.75857193557073943"/>
        </c:manualLayout>
      </c:layout>
      <c:lineChart>
        <c:grouping val="standard"/>
        <c:varyColors val="0"/>
        <c:ser>
          <c:idx val="0"/>
          <c:order val="0"/>
          <c:tx>
            <c:strRef>
              <c:f>[1]Sheet1!$T$101</c:f>
              <c:strCache>
                <c:ptCount val="1"/>
                <c:pt idx="0">
                  <c:v>Shannon Index </c:v>
                </c:pt>
              </c:strCache>
            </c:strRef>
          </c:tx>
          <c:dLbls>
            <c:dLbl>
              <c:idx val="0"/>
              <c:layout>
                <c:manualLayout>
                  <c:x val="-6.6666666666666652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5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5000000000000001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9444444444444445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fa-I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[1]Sheet1!$U$100:$X$100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[1]Sheet1!$U$101:$X$101</c:f>
              <c:numCache>
                <c:formatCode>General</c:formatCode>
                <c:ptCount val="4"/>
                <c:pt idx="0">
                  <c:v>0.70899999999999996</c:v>
                </c:pt>
                <c:pt idx="1">
                  <c:v>0.76300000000000001</c:v>
                </c:pt>
                <c:pt idx="2">
                  <c:v>0.67300000000000004</c:v>
                </c:pt>
                <c:pt idx="3">
                  <c:v>0.77300000000000002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[1]Sheet1!$T$102</c:f>
              <c:strCache>
                <c:ptCount val="1"/>
                <c:pt idx="0">
                  <c:v>Simpson Index </c:v>
                </c:pt>
              </c:strCache>
            </c:strRef>
          </c:tx>
          <c:dLbls>
            <c:dLbl>
              <c:idx val="0"/>
              <c:layout>
                <c:manualLayout>
                  <c:x val="-2.5000000000000001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3888888888888888E-2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888888888888889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C00000"/>
                    </a:solidFill>
                  </a:defRPr>
                </a:pPr>
                <a:endParaRPr lang="fa-I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[1]Sheet1!$U$100:$X$100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[1]Sheet1!$U$102:$X$102</c:f>
              <c:numCache>
                <c:formatCode>General</c:formatCode>
                <c:ptCount val="4"/>
                <c:pt idx="0">
                  <c:v>0.27300000000000002</c:v>
                </c:pt>
                <c:pt idx="1">
                  <c:v>0.22900000000000001</c:v>
                </c:pt>
                <c:pt idx="2">
                  <c:v>0.314</c:v>
                </c:pt>
                <c:pt idx="3">
                  <c:v>0.23499999999999999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[1]Sheet1!$T$103</c:f>
              <c:strCache>
                <c:ptCount val="1"/>
                <c:pt idx="0">
                  <c:v>Margalef Richness Index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fa-I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[1]Sheet1!$U$100:$X$100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[1]Sheet1!$U$103:$X$103</c:f>
              <c:numCache>
                <c:formatCode>General</c:formatCode>
                <c:ptCount val="4"/>
                <c:pt idx="0">
                  <c:v>1.742</c:v>
                </c:pt>
                <c:pt idx="1">
                  <c:v>1.8779999999999999</c:v>
                </c:pt>
                <c:pt idx="2">
                  <c:v>2.3860000000000001</c:v>
                </c:pt>
                <c:pt idx="3">
                  <c:v>1.5269999999999999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[1]Sheet1!$T$104</c:f>
              <c:strCache>
                <c:ptCount val="1"/>
                <c:pt idx="0">
                  <c:v>Menhinick Richness Index</c:v>
                </c:pt>
              </c:strCache>
            </c:strRef>
          </c:tx>
          <c:dLbls>
            <c:dLbl>
              <c:idx val="0"/>
              <c:layout>
                <c:manualLayout>
                  <c:x val="-5.2777777777777778E-2"/>
                  <c:y val="-5.0925925925925923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7030A0"/>
                      </a:solidFill>
                    </a:defRPr>
                  </a:pPr>
                  <a:endParaRPr lang="fa-I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b="1">
                      <a:solidFill>
                        <a:srgbClr val="7030A0"/>
                      </a:solidFill>
                    </a:defRPr>
                  </a:pPr>
                  <a:endParaRPr lang="fa-I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1111111111111112E-2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rgbClr val="7030A0"/>
                      </a:solidFill>
                    </a:defRPr>
                  </a:pPr>
                  <a:endParaRPr lang="fa-I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3333333333333332E-3"/>
                  <c:y val="1.3888888888888973E-2"/>
                </c:manualLayout>
              </c:layout>
              <c:spPr/>
              <c:txPr>
                <a:bodyPr/>
                <a:lstStyle/>
                <a:p>
                  <a:pPr>
                    <a:defRPr b="0">
                      <a:solidFill>
                        <a:srgbClr val="7030A0"/>
                      </a:solidFill>
                    </a:defRPr>
                  </a:pPr>
                  <a:endParaRPr lang="fa-I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7030A0"/>
                    </a:solidFill>
                  </a:defRPr>
                </a:pPr>
                <a:endParaRPr lang="fa-I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[1]Sheet1!$U$100:$X$100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[1]Sheet1!$U$104:$X$104</c:f>
              <c:numCache>
                <c:formatCode>General</c:formatCode>
                <c:ptCount val="4"/>
                <c:pt idx="0">
                  <c:v>0.755</c:v>
                </c:pt>
                <c:pt idx="1">
                  <c:v>0.439</c:v>
                </c:pt>
                <c:pt idx="2">
                  <c:v>0.59499999999999997</c:v>
                </c:pt>
                <c:pt idx="3">
                  <c:v>0.65600000000000003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0280360"/>
        <c:axId val="370281144"/>
      </c:lineChart>
      <c:catAx>
        <c:axId val="370280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>
                <a:cs typeface="+mj-cs"/>
              </a:defRPr>
            </a:pPr>
            <a:endParaRPr lang="fa-IR"/>
          </a:p>
        </c:txPr>
        <c:crossAx val="370281144"/>
        <c:crosses val="autoZero"/>
        <c:auto val="1"/>
        <c:lblAlgn val="ctr"/>
        <c:lblOffset val="100"/>
        <c:noMultiLvlLbl val="0"/>
      </c:catAx>
      <c:valAx>
        <c:axId val="370281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fa-IR"/>
          </a:p>
        </c:txPr>
        <c:crossAx val="370280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36023622047249"/>
          <c:y val="0.29890676622206813"/>
          <c:w val="0.2949730971128609"/>
          <c:h val="0.5275280732403862"/>
        </c:manualLayout>
      </c:layout>
      <c:overlay val="0"/>
      <c:txPr>
        <a:bodyPr/>
        <a:lstStyle/>
        <a:p>
          <a:pPr>
            <a:defRPr sz="1100" b="0">
              <a:cs typeface="+mj-cs"/>
            </a:defRPr>
          </a:pPr>
          <a:endParaRPr lang="fa-I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1" i="0" baseline="0">
                <a:effectLst/>
              </a:rPr>
              <a:t>Simpson Index by month and family</a:t>
            </a:r>
            <a:endParaRPr lang="fa-IR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[1]Sheet1!$B$107:$B$108</c:f>
              <c:strCache>
                <c:ptCount val="1"/>
                <c:pt idx="0">
                  <c:v>Sarcophagidae</c:v>
                </c:pt>
              </c:strCache>
            </c:strRef>
          </c:tx>
          <c:cat>
            <c:strRef>
              <c:f>[1]Sheet1!$A$109:$A$112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[1]Sheet1!$B$109:$B$112</c:f>
              <c:numCache>
                <c:formatCode>General</c:formatCode>
                <c:ptCount val="4"/>
                <c:pt idx="0">
                  <c:v>0.43382399999999999</c:v>
                </c:pt>
                <c:pt idx="1">
                  <c:v>0.32556099999999999</c:v>
                </c:pt>
                <c:pt idx="2">
                  <c:v>0.35366900000000001</c:v>
                </c:pt>
                <c:pt idx="3">
                  <c:v>0.30673800000000001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[1]Sheet1!$C$107:$C$108</c:f>
              <c:strCache>
                <c:ptCount val="1"/>
                <c:pt idx="0">
                  <c:v>Calliphoridae</c:v>
                </c:pt>
              </c:strCache>
            </c:strRef>
          </c:tx>
          <c:cat>
            <c:strRef>
              <c:f>[1]Sheet1!$A$109:$A$112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[1]Sheet1!$C$109:$C$112</c:f>
              <c:numCache>
                <c:formatCode>General</c:formatCode>
                <c:ptCount val="4"/>
                <c:pt idx="0">
                  <c:v>0.45723900000000001</c:v>
                </c:pt>
                <c:pt idx="1">
                  <c:v>0.47210999999999997</c:v>
                </c:pt>
                <c:pt idx="2">
                  <c:v>0.61361200000000005</c:v>
                </c:pt>
                <c:pt idx="3">
                  <c:v>0.64973899999999996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[1]Sheet1!$D$107:$D$108</c:f>
              <c:strCache>
                <c:ptCount val="1"/>
                <c:pt idx="0">
                  <c:v>Muscidae</c:v>
                </c:pt>
              </c:strCache>
            </c:strRef>
          </c:tx>
          <c:cat>
            <c:strRef>
              <c:f>[1]Sheet1!$A$109:$A$112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[1]Sheet1!$D$109:$D$112</c:f>
              <c:numCache>
                <c:formatCode>General</c:formatCode>
                <c:ptCount val="4"/>
                <c:pt idx="0">
                  <c:v>0.85342200000000001</c:v>
                </c:pt>
                <c:pt idx="1">
                  <c:v>0.67683300000000002</c:v>
                </c:pt>
                <c:pt idx="2">
                  <c:v>0.86881299999999995</c:v>
                </c:pt>
                <c:pt idx="3">
                  <c:v>0.49206299999999997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6048"/>
        <c:axId val="370276832"/>
      </c:lineChart>
      <c:catAx>
        <c:axId val="37027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>
                <a:cs typeface="+mj-cs"/>
              </a:defRPr>
            </a:pPr>
            <a:endParaRPr lang="fa-IR"/>
          </a:p>
        </c:txPr>
        <c:crossAx val="370276832"/>
        <c:crosses val="autoZero"/>
        <c:auto val="1"/>
        <c:lblAlgn val="ctr"/>
        <c:lblOffset val="100"/>
        <c:noMultiLvlLbl val="0"/>
      </c:catAx>
      <c:valAx>
        <c:axId val="370276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fa-IR"/>
          </a:p>
        </c:txPr>
        <c:crossAx val="3702760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 b="1">
              <a:cs typeface="+mj-cs"/>
            </a:defRPr>
          </a:pPr>
          <a:endParaRPr lang="fa-I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Menhinick Richness Index by month and family</a:t>
            </a:r>
            <a:endParaRPr lang="fa-IR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[1]Sheet1!$B$123:$B$124</c:f>
              <c:strCache>
                <c:ptCount val="1"/>
                <c:pt idx="0">
                  <c:v>Sarcophagidae</c:v>
                </c:pt>
              </c:strCache>
            </c:strRef>
          </c:tx>
          <c:cat>
            <c:strRef>
              <c:f>[1]Sheet1!$A$125:$A$128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[1]Sheet1!$B$125:$B$128</c:f>
              <c:numCache>
                <c:formatCode>General</c:formatCode>
                <c:ptCount val="4"/>
                <c:pt idx="0">
                  <c:v>0.97014299999999998</c:v>
                </c:pt>
                <c:pt idx="1">
                  <c:v>0.43188900000000002</c:v>
                </c:pt>
                <c:pt idx="2">
                  <c:v>0.46224999999999999</c:v>
                </c:pt>
                <c:pt idx="3">
                  <c:v>0.57735000000000003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[1]Sheet1!$C$123:$C$124</c:f>
              <c:strCache>
                <c:ptCount val="1"/>
                <c:pt idx="0">
                  <c:v>Calliphoridae</c:v>
                </c:pt>
              </c:strCache>
            </c:strRef>
          </c:tx>
          <c:cat>
            <c:strRef>
              <c:f>[1]Sheet1!$A$125:$A$128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[1]Sheet1!$C$125:$C$128</c:f>
              <c:numCache>
                <c:formatCode>General</c:formatCode>
                <c:ptCount val="4"/>
                <c:pt idx="0">
                  <c:v>0.40451999999999999</c:v>
                </c:pt>
                <c:pt idx="1">
                  <c:v>0.11651</c:v>
                </c:pt>
                <c:pt idx="2">
                  <c:v>0.18534100000000001</c:v>
                </c:pt>
                <c:pt idx="3">
                  <c:v>0.29417399999999999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[1]Sheet1!$D$123:$D$124</c:f>
              <c:strCache>
                <c:ptCount val="1"/>
                <c:pt idx="0">
                  <c:v>Muscidae</c:v>
                </c:pt>
              </c:strCache>
            </c:strRef>
          </c:tx>
          <c:cat>
            <c:strRef>
              <c:f>[1]Sheet1!$A$125:$A$128</c:f>
              <c:strCache>
                <c:ptCount val="4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</c:strCache>
            </c:strRef>
          </c:cat>
          <c:val>
            <c:numRef>
              <c:f>[1]Sheet1!$D$125:$D$128</c:f>
              <c:numCache>
                <c:formatCode>General</c:formatCode>
                <c:ptCount val="4"/>
                <c:pt idx="0">
                  <c:v>0.21199999999999999</c:v>
                </c:pt>
                <c:pt idx="1">
                  <c:v>0.32128800000000002</c:v>
                </c:pt>
                <c:pt idx="2">
                  <c:v>0.19245000000000001</c:v>
                </c:pt>
                <c:pt idx="3">
                  <c:v>0.33333000000000002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4088"/>
        <c:axId val="370274480"/>
      </c:lineChart>
      <c:catAx>
        <c:axId val="370274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fa-IR"/>
          </a:p>
        </c:txPr>
        <c:crossAx val="370274480"/>
        <c:crosses val="autoZero"/>
        <c:auto val="1"/>
        <c:lblAlgn val="ctr"/>
        <c:lblOffset val="100"/>
        <c:noMultiLvlLbl val="0"/>
      </c:catAx>
      <c:valAx>
        <c:axId val="370274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fa-IR"/>
          </a:p>
        </c:txPr>
        <c:crossAx val="3702740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 b="1">
              <a:cs typeface="+mj-cs"/>
            </a:defRPr>
          </a:pPr>
          <a:endParaRPr lang="fa-I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80962</xdr:rowOff>
    </xdr:from>
    <xdr:to>
      <xdr:col>8</xdr:col>
      <xdr:colOff>619125</xdr:colOff>
      <xdr:row>15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4762</xdr:rowOff>
    </xdr:from>
    <xdr:to>
      <xdr:col>9</xdr:col>
      <xdr:colOff>114300</xdr:colOff>
      <xdr:row>32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33</xdr:row>
      <xdr:rowOff>33337</xdr:rowOff>
    </xdr:from>
    <xdr:to>
      <xdr:col>8</xdr:col>
      <xdr:colOff>676275</xdr:colOff>
      <xdr:row>48</xdr:row>
      <xdr:rowOff>42862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219076</xdr:colOff>
      <xdr:row>49</xdr:row>
      <xdr:rowOff>4762</xdr:rowOff>
    </xdr:from>
    <xdr:to>
      <xdr:col>9</xdr:col>
      <xdr:colOff>28576</xdr:colOff>
      <xdr:row>64</xdr:row>
      <xdr:rowOff>14287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514350</xdr:colOff>
      <xdr:row>65</xdr:row>
      <xdr:rowOff>138112</xdr:rowOff>
    </xdr:from>
    <xdr:to>
      <xdr:col>11</xdr:col>
      <xdr:colOff>285750</xdr:colOff>
      <xdr:row>80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542925</xdr:colOff>
      <xdr:row>82</xdr:row>
      <xdr:rowOff>14287</xdr:rowOff>
    </xdr:from>
    <xdr:to>
      <xdr:col>11</xdr:col>
      <xdr:colOff>314325</xdr:colOff>
      <xdr:row>97</xdr:row>
      <xdr:rowOff>23812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664845</xdr:colOff>
      <xdr:row>138</xdr:row>
      <xdr:rowOff>144780</xdr:rowOff>
    </xdr:from>
    <xdr:to>
      <xdr:col>12</xdr:col>
      <xdr:colOff>624840</xdr:colOff>
      <xdr:row>148</xdr:row>
      <xdr:rowOff>96202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276225</xdr:colOff>
      <xdr:row>103</xdr:row>
      <xdr:rowOff>376237</xdr:rowOff>
    </xdr:from>
    <xdr:to>
      <xdr:col>11</xdr:col>
      <xdr:colOff>47625</xdr:colOff>
      <xdr:row>117</xdr:row>
      <xdr:rowOff>119062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523875</xdr:colOff>
      <xdr:row>120</xdr:row>
      <xdr:rowOff>23812</xdr:rowOff>
    </xdr:from>
    <xdr:to>
      <xdr:col>11</xdr:col>
      <xdr:colOff>295275</xdr:colOff>
      <xdr:row>135</xdr:row>
      <xdr:rowOff>14287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14</xdr:row>
      <xdr:rowOff>167640</xdr:rowOff>
    </xdr:from>
    <xdr:to>
      <xdr:col>16</xdr:col>
      <xdr:colOff>533400</xdr:colOff>
      <xdr:row>50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6;&#1605;&#1608;&#1583;&#1575;&#1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.REARI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Shannon Index</v>
          </cell>
        </row>
        <row r="3">
          <cell r="A3" t="str">
            <v>July</v>
          </cell>
          <cell r="B3">
            <v>0.70901999999999998</v>
          </cell>
        </row>
        <row r="4">
          <cell r="A4" t="str">
            <v>August</v>
          </cell>
          <cell r="B4">
            <v>0.76315</v>
          </cell>
        </row>
        <row r="5">
          <cell r="A5" t="str">
            <v>September</v>
          </cell>
          <cell r="B5">
            <v>0.67325000000000002</v>
          </cell>
        </row>
        <row r="6">
          <cell r="A6" t="str">
            <v>October</v>
          </cell>
          <cell r="B6">
            <v>0.77393999999999996</v>
          </cell>
        </row>
        <row r="18">
          <cell r="B18" t="str">
            <v>Margalef Richness Index</v>
          </cell>
        </row>
        <row r="19">
          <cell r="A19" t="str">
            <v>July</v>
          </cell>
          <cell r="B19">
            <v>1.74257</v>
          </cell>
        </row>
        <row r="20">
          <cell r="A20" t="str">
            <v>August</v>
          </cell>
          <cell r="B20">
            <v>1.878163</v>
          </cell>
        </row>
        <row r="21">
          <cell r="A21" t="str">
            <v>September</v>
          </cell>
          <cell r="B21">
            <v>2.386924</v>
          </cell>
        </row>
        <row r="22">
          <cell r="A22" t="str">
            <v>October</v>
          </cell>
          <cell r="B22">
            <v>1.527755</v>
          </cell>
        </row>
        <row r="36">
          <cell r="B36" t="str">
            <v xml:space="preserve">Simpson Index </v>
          </cell>
        </row>
        <row r="37">
          <cell r="A37" t="str">
            <v>July</v>
          </cell>
          <cell r="B37">
            <v>0.27395700000000001</v>
          </cell>
        </row>
        <row r="38">
          <cell r="A38" t="str">
            <v>August</v>
          </cell>
          <cell r="B38">
            <v>0.229208</v>
          </cell>
        </row>
        <row r="39">
          <cell r="A39" t="str">
            <v>September</v>
          </cell>
          <cell r="B39">
            <v>0.314334</v>
          </cell>
        </row>
        <row r="40">
          <cell r="A40" t="str">
            <v>October</v>
          </cell>
          <cell r="B40">
            <v>0.235294</v>
          </cell>
        </row>
        <row r="53">
          <cell r="B53" t="str">
            <v>Menhinick Richness Index</v>
          </cell>
        </row>
        <row r="54">
          <cell r="A54" t="str">
            <v>July</v>
          </cell>
          <cell r="B54">
            <v>0.75592899999999996</v>
          </cell>
        </row>
        <row r="55">
          <cell r="A55" t="str">
            <v>August</v>
          </cell>
          <cell r="B55">
            <v>0.43965199999999999</v>
          </cell>
        </row>
        <row r="56">
          <cell r="A56" t="str">
            <v>September</v>
          </cell>
          <cell r="B56">
            <v>0.59548400000000001</v>
          </cell>
        </row>
        <row r="57">
          <cell r="A57" t="str">
            <v>October</v>
          </cell>
          <cell r="B57">
            <v>0.65639199999999998</v>
          </cell>
        </row>
        <row r="69">
          <cell r="B69" t="str">
            <v>Sarcophagidae</v>
          </cell>
          <cell r="C69" t="str">
            <v>Calliphoridae</v>
          </cell>
          <cell r="D69" t="str">
            <v>Muscidae</v>
          </cell>
        </row>
        <row r="70">
          <cell r="A70" t="str">
            <v>July</v>
          </cell>
          <cell r="B70">
            <v>0.43698999999999999</v>
          </cell>
          <cell r="C70">
            <v>0.35725000000000001</v>
          </cell>
          <cell r="D70">
            <v>0.11963</v>
          </cell>
        </row>
        <row r="71">
          <cell r="A71" t="str">
            <v>August</v>
          </cell>
          <cell r="B71">
            <v>0.51154999999999995</v>
          </cell>
          <cell r="C71">
            <v>0.35114000000000001</v>
          </cell>
          <cell r="D71">
            <v>0.25269000000000003</v>
          </cell>
        </row>
        <row r="72">
          <cell r="A72" t="str">
            <v>September</v>
          </cell>
          <cell r="B72">
            <v>0.53508</v>
          </cell>
          <cell r="C72">
            <v>0.28011999999999998</v>
          </cell>
          <cell r="D72">
            <v>0.1288</v>
          </cell>
        </row>
        <row r="73">
          <cell r="A73" t="str">
            <v>October</v>
          </cell>
          <cell r="B73">
            <v>0.53918999999999995</v>
          </cell>
          <cell r="C73">
            <v>0.26765</v>
          </cell>
          <cell r="D73">
            <v>0.29833999999999999</v>
          </cell>
        </row>
        <row r="84">
          <cell r="B84" t="str">
            <v>Sarcophagidae</v>
          </cell>
          <cell r="C84" t="str">
            <v>Calliphoridae</v>
          </cell>
          <cell r="D84" t="str">
            <v>Muscidae</v>
          </cell>
        </row>
        <row r="85">
          <cell r="A85" t="str">
            <v>July</v>
          </cell>
          <cell r="B85">
            <v>1.0588679999999999</v>
          </cell>
          <cell r="C85">
            <v>0.499085</v>
          </cell>
          <cell r="D85">
            <v>0.22278700000000001</v>
          </cell>
        </row>
        <row r="86">
          <cell r="A86" t="str">
            <v>August</v>
          </cell>
          <cell r="B86">
            <v>0.95008400000000004</v>
          </cell>
          <cell r="C86">
            <v>0.30784499999999998</v>
          </cell>
          <cell r="D86">
            <v>0.59483399999999997</v>
          </cell>
        </row>
        <row r="87">
          <cell r="A87" t="str">
            <v>September</v>
          </cell>
          <cell r="B87">
            <v>0.83995299999999995</v>
          </cell>
          <cell r="C87">
            <v>0.35917300000000002</v>
          </cell>
          <cell r="D87">
            <v>0.49436200000000002</v>
          </cell>
        </row>
        <row r="88">
          <cell r="A88" t="str">
            <v>October</v>
          </cell>
          <cell r="B88">
            <v>0.774953</v>
          </cell>
          <cell r="C88">
            <v>0.43062699999999998</v>
          </cell>
          <cell r="D88">
            <v>0.279055</v>
          </cell>
        </row>
        <row r="100">
          <cell r="U100" t="str">
            <v>July</v>
          </cell>
          <cell r="V100" t="str">
            <v>August</v>
          </cell>
          <cell r="W100" t="str">
            <v>September</v>
          </cell>
          <cell r="X100" t="str">
            <v>October</v>
          </cell>
        </row>
        <row r="101">
          <cell r="T101" t="str">
            <v xml:space="preserve">Shannon Index </v>
          </cell>
          <cell r="U101">
            <v>0.70899999999999996</v>
          </cell>
          <cell r="V101">
            <v>0.76300000000000001</v>
          </cell>
          <cell r="W101">
            <v>0.67300000000000004</v>
          </cell>
          <cell r="X101">
            <v>0.77300000000000002</v>
          </cell>
        </row>
        <row r="102">
          <cell r="T102" t="str">
            <v xml:space="preserve">Simpson Index </v>
          </cell>
          <cell r="U102">
            <v>0.27300000000000002</v>
          </cell>
          <cell r="V102">
            <v>0.22900000000000001</v>
          </cell>
          <cell r="W102">
            <v>0.314</v>
          </cell>
          <cell r="X102">
            <v>0.23499999999999999</v>
          </cell>
        </row>
        <row r="103">
          <cell r="T103" t="str">
            <v>Margalef Richness Index</v>
          </cell>
          <cell r="U103">
            <v>1.742</v>
          </cell>
          <cell r="V103">
            <v>1.8779999999999999</v>
          </cell>
          <cell r="W103">
            <v>2.3860000000000001</v>
          </cell>
          <cell r="X103">
            <v>1.5269999999999999</v>
          </cell>
        </row>
        <row r="104">
          <cell r="T104" t="str">
            <v>Menhinick Richness Index</v>
          </cell>
          <cell r="U104">
            <v>0.755</v>
          </cell>
          <cell r="V104">
            <v>0.439</v>
          </cell>
          <cell r="W104">
            <v>0.59499999999999997</v>
          </cell>
          <cell r="X104">
            <v>0.65600000000000003</v>
          </cell>
        </row>
        <row r="108">
          <cell r="B108" t="str">
            <v>Sarcophagidae</v>
          </cell>
          <cell r="C108" t="str">
            <v>Calliphoridae</v>
          </cell>
          <cell r="D108" t="str">
            <v>Muscidae</v>
          </cell>
        </row>
        <row r="109">
          <cell r="A109" t="str">
            <v>July</v>
          </cell>
          <cell r="B109">
            <v>0.43382399999999999</v>
          </cell>
          <cell r="C109">
            <v>0.45723900000000001</v>
          </cell>
          <cell r="D109">
            <v>0.85342200000000001</v>
          </cell>
        </row>
        <row r="110">
          <cell r="A110" t="str">
            <v>August</v>
          </cell>
          <cell r="B110">
            <v>0.32556099999999999</v>
          </cell>
          <cell r="C110">
            <v>0.47210999999999997</v>
          </cell>
          <cell r="D110">
            <v>0.67683300000000002</v>
          </cell>
        </row>
        <row r="111">
          <cell r="A111" t="str">
            <v>September</v>
          </cell>
          <cell r="B111">
            <v>0.35366900000000001</v>
          </cell>
          <cell r="C111">
            <v>0.61361200000000005</v>
          </cell>
          <cell r="D111">
            <v>0.86881299999999995</v>
          </cell>
        </row>
        <row r="112">
          <cell r="A112" t="str">
            <v>October</v>
          </cell>
          <cell r="B112">
            <v>0.30673800000000001</v>
          </cell>
          <cell r="C112">
            <v>0.64973899999999996</v>
          </cell>
          <cell r="D112">
            <v>0.49206299999999997</v>
          </cell>
        </row>
        <row r="124">
          <cell r="B124" t="str">
            <v>Sarcophagidae</v>
          </cell>
          <cell r="C124" t="str">
            <v>Calliphoridae</v>
          </cell>
          <cell r="D124" t="str">
            <v>Muscidae</v>
          </cell>
        </row>
        <row r="125">
          <cell r="A125" t="str">
            <v>July</v>
          </cell>
          <cell r="B125">
            <v>0.97014299999999998</v>
          </cell>
          <cell r="C125">
            <v>0.40451999999999999</v>
          </cell>
          <cell r="D125">
            <v>0.21199999999999999</v>
          </cell>
        </row>
        <row r="126">
          <cell r="A126" t="str">
            <v>August</v>
          </cell>
          <cell r="B126">
            <v>0.43188900000000002</v>
          </cell>
          <cell r="C126">
            <v>0.11651</v>
          </cell>
          <cell r="D126">
            <v>0.32128800000000002</v>
          </cell>
        </row>
        <row r="127">
          <cell r="A127" t="str">
            <v>September</v>
          </cell>
          <cell r="B127">
            <v>0.46224999999999999</v>
          </cell>
          <cell r="C127">
            <v>0.18534100000000001</v>
          </cell>
          <cell r="D127">
            <v>0.19245000000000001</v>
          </cell>
        </row>
        <row r="128">
          <cell r="A128" t="str">
            <v>October</v>
          </cell>
          <cell r="B128">
            <v>0.57735000000000003</v>
          </cell>
          <cell r="C128">
            <v>0.29417399999999999</v>
          </cell>
          <cell r="D128">
            <v>0.33333000000000002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rity"/>
    </sheetNames>
    <sheetDataSet>
      <sheetData sheetId="0">
        <row r="5">
          <cell r="B5" t="str">
            <v>Musca domestica</v>
          </cell>
          <cell r="C5" t="str">
            <v>Calliphora vicina</v>
          </cell>
          <cell r="D5" t="str">
            <v>Mucina stabulans</v>
          </cell>
          <cell r="E5" t="str">
            <v>Chrysomyia albiceps</v>
          </cell>
          <cell r="F5" t="str">
            <v>Sarcophaga argyrostoma</v>
          </cell>
          <cell r="G5" t="str">
            <v>Fannia sp</v>
          </cell>
          <cell r="H5" t="str">
            <v>Lucilia sericata</v>
          </cell>
          <cell r="I5" t="str">
            <v>S. aegyptica</v>
          </cell>
          <cell r="J5" t="str">
            <v>Sarcophaga lehmanni</v>
          </cell>
          <cell r="K5" t="str">
            <v>Sarcophaga (subgenus Liosarcophaga)</v>
          </cell>
          <cell r="L5" t="str">
            <v>Sarcophaga sp</v>
          </cell>
          <cell r="M5" t="str">
            <v>Hydrotaea (Muscidae)</v>
          </cell>
          <cell r="N5" t="str">
            <v>Phaonia (Muscidae)</v>
          </cell>
          <cell r="O5" t="str">
            <v>Musca autumnalis</v>
          </cell>
          <cell r="P5" t="str">
            <v>Sarcophaga africa</v>
          </cell>
          <cell r="Q5" t="str">
            <v xml:space="preserve">Sarcophaga variegata </v>
          </cell>
          <cell r="R5" t="str">
            <v>Anthomyia sp.</v>
          </cell>
        </row>
        <row r="12">
          <cell r="B12">
            <v>0.12394661655573315</v>
          </cell>
          <cell r="C12">
            <v>3.4620626574334303</v>
          </cell>
          <cell r="D12">
            <v>2.277619346976298</v>
          </cell>
          <cell r="E12">
            <v>0.70614731734696479</v>
          </cell>
          <cell r="F12">
            <v>1.5202052543170756</v>
          </cell>
          <cell r="G12">
            <v>5.4695802959852573</v>
          </cell>
          <cell r="H12">
            <v>0.74424680949133459</v>
          </cell>
          <cell r="I12">
            <v>2.4929347892353295</v>
          </cell>
          <cell r="J12">
            <v>5.9268010337822599</v>
          </cell>
          <cell r="K12">
            <v>5.9268010337822599</v>
          </cell>
          <cell r="L12">
            <v>0.75644274115978394</v>
          </cell>
          <cell r="M12">
            <v>4.7763144421919206</v>
          </cell>
          <cell r="N12">
            <v>0</v>
          </cell>
          <cell r="O12">
            <v>6.5684299733785174</v>
          </cell>
          <cell r="P12">
            <v>1.7837912995788781</v>
          </cell>
          <cell r="Q12">
            <v>2.8824035882469876</v>
          </cell>
          <cell r="R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zoomScale="80" zoomScaleNormal="80" workbookViewId="0">
      <selection activeCell="N11" sqref="N11"/>
    </sheetView>
  </sheetViews>
  <sheetFormatPr defaultRowHeight="13.8"/>
  <cols>
    <col min="1" max="1" width="10.8984375" customWidth="1"/>
    <col min="2" max="2" width="5" customWidth="1"/>
    <col min="3" max="5" width="4.8984375" customWidth="1"/>
    <col min="6" max="7" width="5.8984375" customWidth="1"/>
    <col min="8" max="8" width="5" customWidth="1"/>
    <col min="9" max="9" width="5.69921875" customWidth="1"/>
    <col min="10" max="10" width="5.8984375" customWidth="1"/>
    <col min="11" max="11" width="5.09765625" customWidth="1"/>
    <col min="12" max="12" width="5.19921875" customWidth="1"/>
    <col min="13" max="15" width="5" customWidth="1"/>
    <col min="16" max="16" width="5.09765625" customWidth="1"/>
    <col min="17" max="17" width="5" customWidth="1"/>
    <col min="18" max="18" width="5.19921875" customWidth="1"/>
  </cols>
  <sheetData>
    <row r="1" spans="1:20" ht="299.39999999999998">
      <c r="A1" s="83" t="s">
        <v>107</v>
      </c>
      <c r="B1" s="86" t="s">
        <v>1</v>
      </c>
      <c r="C1" s="86" t="s">
        <v>0</v>
      </c>
      <c r="D1" s="86" t="s">
        <v>14</v>
      </c>
      <c r="E1" s="86" t="s">
        <v>13</v>
      </c>
      <c r="F1" s="86" t="s">
        <v>2</v>
      </c>
      <c r="G1" s="86" t="s">
        <v>3</v>
      </c>
      <c r="H1" s="86" t="s">
        <v>4</v>
      </c>
      <c r="I1" s="86" t="s">
        <v>5</v>
      </c>
      <c r="J1" s="86" t="s">
        <v>6</v>
      </c>
      <c r="K1" s="86" t="s">
        <v>7</v>
      </c>
      <c r="L1" s="86" t="s">
        <v>8</v>
      </c>
      <c r="M1" s="86" t="s">
        <v>9</v>
      </c>
      <c r="N1" s="86" t="s">
        <v>10</v>
      </c>
      <c r="O1" s="87" t="s">
        <v>16</v>
      </c>
      <c r="P1" s="86" t="s">
        <v>15</v>
      </c>
      <c r="Q1" s="86" t="s">
        <v>11</v>
      </c>
      <c r="R1" s="86" t="s">
        <v>12</v>
      </c>
      <c r="S1" s="84" t="s">
        <v>69</v>
      </c>
      <c r="T1" s="84" t="s">
        <v>68</v>
      </c>
    </row>
    <row r="2" spans="1:20">
      <c r="A2" s="90" t="s">
        <v>63</v>
      </c>
      <c r="B2" s="92">
        <v>82</v>
      </c>
      <c r="C2" s="92">
        <v>7</v>
      </c>
      <c r="D2" s="92">
        <v>0</v>
      </c>
      <c r="E2" s="92">
        <v>0</v>
      </c>
      <c r="F2" s="92">
        <v>0</v>
      </c>
      <c r="G2" s="92">
        <v>28</v>
      </c>
      <c r="H2" s="92">
        <v>25</v>
      </c>
      <c r="I2" s="92">
        <v>2</v>
      </c>
      <c r="J2" s="92">
        <v>11</v>
      </c>
      <c r="K2" s="92">
        <v>3</v>
      </c>
      <c r="L2" s="92">
        <v>0</v>
      </c>
      <c r="M2" s="92">
        <v>0</v>
      </c>
      <c r="N2" s="92">
        <v>2</v>
      </c>
      <c r="O2" s="92">
        <v>1</v>
      </c>
      <c r="P2" s="92">
        <v>0</v>
      </c>
      <c r="Q2" s="92">
        <v>14</v>
      </c>
      <c r="R2" s="92">
        <v>0</v>
      </c>
      <c r="S2" s="90">
        <f>SUM(B2:R2)</f>
        <v>175</v>
      </c>
      <c r="T2" s="92">
        <v>10</v>
      </c>
    </row>
    <row r="3" spans="1:20">
      <c r="A3" s="90" t="s">
        <v>64</v>
      </c>
      <c r="B3" s="92">
        <v>125</v>
      </c>
      <c r="C3" s="92">
        <v>26</v>
      </c>
      <c r="D3" s="92">
        <v>0</v>
      </c>
      <c r="E3" s="92">
        <v>3</v>
      </c>
      <c r="F3" s="92">
        <v>1</v>
      </c>
      <c r="G3" s="92">
        <v>347</v>
      </c>
      <c r="H3" s="92">
        <v>295</v>
      </c>
      <c r="I3" s="92">
        <v>21</v>
      </c>
      <c r="J3" s="92">
        <v>18</v>
      </c>
      <c r="K3" s="92">
        <v>1</v>
      </c>
      <c r="L3" s="92">
        <v>53</v>
      </c>
      <c r="M3" s="92">
        <v>29</v>
      </c>
      <c r="N3" s="92">
        <v>91</v>
      </c>
      <c r="O3" s="92">
        <v>0</v>
      </c>
      <c r="P3" s="92">
        <v>1</v>
      </c>
      <c r="Q3" s="92">
        <v>3</v>
      </c>
      <c r="R3" s="92">
        <v>0</v>
      </c>
      <c r="S3" s="90">
        <f>SUM(B3:R3)</f>
        <v>1014</v>
      </c>
      <c r="T3" s="92">
        <v>14</v>
      </c>
    </row>
    <row r="4" spans="1:20">
      <c r="A4" s="90" t="s">
        <v>65</v>
      </c>
      <c r="B4" s="92">
        <v>402</v>
      </c>
      <c r="C4" s="92">
        <v>24</v>
      </c>
      <c r="D4" s="92">
        <v>3</v>
      </c>
      <c r="E4" s="92">
        <v>3</v>
      </c>
      <c r="F4" s="92">
        <v>0</v>
      </c>
      <c r="G4" s="92">
        <v>58</v>
      </c>
      <c r="H4" s="92">
        <v>197</v>
      </c>
      <c r="I4" s="92">
        <v>7</v>
      </c>
      <c r="J4" s="92">
        <v>27</v>
      </c>
      <c r="K4" s="92">
        <v>12</v>
      </c>
      <c r="L4" s="92">
        <v>14</v>
      </c>
      <c r="M4" s="92">
        <v>2</v>
      </c>
      <c r="N4" s="92">
        <v>62</v>
      </c>
      <c r="O4" s="92">
        <v>0</v>
      </c>
      <c r="P4" s="92">
        <v>0</v>
      </c>
      <c r="Q4" s="92">
        <v>3</v>
      </c>
      <c r="R4" s="92">
        <v>1</v>
      </c>
      <c r="S4" s="90">
        <f>SUM(B4:R4)</f>
        <v>815</v>
      </c>
      <c r="T4" s="92">
        <v>14</v>
      </c>
    </row>
    <row r="5" spans="1:20">
      <c r="A5" s="90" t="s">
        <v>66</v>
      </c>
      <c r="B5" s="92">
        <v>20</v>
      </c>
      <c r="C5" s="92">
        <v>16</v>
      </c>
      <c r="D5" s="92">
        <v>0</v>
      </c>
      <c r="E5" s="92">
        <v>0</v>
      </c>
      <c r="F5" s="92">
        <v>0</v>
      </c>
      <c r="G5" s="92">
        <v>82</v>
      </c>
      <c r="H5" s="92">
        <v>18</v>
      </c>
      <c r="I5" s="92">
        <v>4</v>
      </c>
      <c r="J5" s="92">
        <v>7</v>
      </c>
      <c r="K5" s="92">
        <v>5</v>
      </c>
      <c r="L5" s="92">
        <v>15</v>
      </c>
      <c r="M5" s="92">
        <v>0</v>
      </c>
      <c r="N5" s="92">
        <v>21</v>
      </c>
      <c r="O5" s="92">
        <v>0</v>
      </c>
      <c r="P5" s="92">
        <v>0</v>
      </c>
      <c r="Q5" s="92">
        <v>0</v>
      </c>
      <c r="R5" s="92">
        <v>0</v>
      </c>
      <c r="S5" s="90">
        <f>SUM(B5:R5)</f>
        <v>188</v>
      </c>
      <c r="T5" s="92">
        <v>9</v>
      </c>
    </row>
    <row r="6" spans="1:20">
      <c r="A6" s="90" t="s">
        <v>67</v>
      </c>
      <c r="B6" s="90">
        <v>629</v>
      </c>
      <c r="C6" s="90">
        <v>73</v>
      </c>
      <c r="D6" s="90">
        <v>3</v>
      </c>
      <c r="E6" s="90">
        <v>6</v>
      </c>
      <c r="F6" s="90">
        <v>1</v>
      </c>
      <c r="G6" s="90">
        <v>515</v>
      </c>
      <c r="H6" s="90">
        <v>535</v>
      </c>
      <c r="I6" s="90">
        <v>34</v>
      </c>
      <c r="J6" s="90">
        <v>63</v>
      </c>
      <c r="K6" s="90">
        <v>21</v>
      </c>
      <c r="L6" s="90">
        <v>82</v>
      </c>
      <c r="M6" s="90">
        <v>31</v>
      </c>
      <c r="N6" s="90">
        <v>176</v>
      </c>
      <c r="O6" s="90">
        <v>1</v>
      </c>
      <c r="P6" s="90">
        <v>1</v>
      </c>
      <c r="Q6" s="90">
        <v>20</v>
      </c>
      <c r="R6" s="90">
        <v>1</v>
      </c>
      <c r="S6" s="88">
        <f>SUM(B6:R6)</f>
        <v>2192</v>
      </c>
      <c r="T6" s="88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0"/>
  <sheetViews>
    <sheetView workbookViewId="0">
      <selection activeCell="L20" sqref="L20"/>
    </sheetView>
  </sheetViews>
  <sheetFormatPr defaultRowHeight="13.8"/>
  <sheetData>
    <row r="2" spans="1:20">
      <c r="E2" s="7" t="s">
        <v>50</v>
      </c>
      <c r="F2" s="8"/>
      <c r="G2" s="8"/>
      <c r="H2" s="8"/>
      <c r="I2" s="8"/>
      <c r="K2" s="23" t="s">
        <v>55</v>
      </c>
      <c r="L2" s="23"/>
      <c r="M2" s="23"/>
      <c r="N2" s="29" t="s">
        <v>52</v>
      </c>
      <c r="O2" s="30"/>
      <c r="P2" s="30"/>
      <c r="Q2" s="30"/>
      <c r="R2" s="30"/>
      <c r="S2" s="38" t="s">
        <v>53</v>
      </c>
      <c r="T2" s="45" t="s">
        <v>54</v>
      </c>
    </row>
    <row r="3" spans="1:20" ht="14.4">
      <c r="C3" s="9" t="s">
        <v>91</v>
      </c>
      <c r="D3" s="9"/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51</v>
      </c>
      <c r="K3" s="24" t="s">
        <v>17</v>
      </c>
      <c r="L3" s="24" t="s">
        <v>18</v>
      </c>
      <c r="M3" s="24" t="s">
        <v>19</v>
      </c>
      <c r="N3" s="31" t="s">
        <v>17</v>
      </c>
      <c r="O3" s="31" t="s">
        <v>18</v>
      </c>
      <c r="P3" s="31" t="s">
        <v>19</v>
      </c>
      <c r="Q3" s="31" t="s">
        <v>20</v>
      </c>
      <c r="R3" s="31" t="s">
        <v>21</v>
      </c>
      <c r="S3" s="39" t="s">
        <v>17</v>
      </c>
      <c r="T3" s="46" t="s">
        <v>17</v>
      </c>
    </row>
    <row r="4" spans="1:20" s="76" customFormat="1">
      <c r="A4" s="72"/>
      <c r="B4" s="73"/>
      <c r="C4" s="120" t="s">
        <v>89</v>
      </c>
      <c r="D4" s="121"/>
      <c r="E4" s="74">
        <v>30</v>
      </c>
      <c r="F4" s="75">
        <v>4</v>
      </c>
      <c r="G4" s="75">
        <v>44</v>
      </c>
      <c r="H4" s="74">
        <v>31</v>
      </c>
      <c r="I4" s="75">
        <v>130</v>
      </c>
      <c r="J4" s="75">
        <v>1</v>
      </c>
      <c r="K4" s="74">
        <v>246</v>
      </c>
      <c r="L4" s="75">
        <v>426</v>
      </c>
      <c r="M4" s="75">
        <v>13</v>
      </c>
      <c r="N4" s="74">
        <v>497</v>
      </c>
      <c r="O4" s="75">
        <v>41</v>
      </c>
      <c r="P4" s="75">
        <v>3</v>
      </c>
      <c r="Q4" s="74">
        <v>6</v>
      </c>
      <c r="R4" s="75">
        <v>1</v>
      </c>
      <c r="S4" s="74">
        <v>7</v>
      </c>
      <c r="T4" s="74">
        <v>1</v>
      </c>
    </row>
    <row r="5" spans="1:20">
      <c r="A5" s="11"/>
      <c r="B5" s="15"/>
      <c r="C5" s="9"/>
      <c r="D5" s="9"/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25">
        <v>0</v>
      </c>
      <c r="L5" s="25">
        <v>0</v>
      </c>
      <c r="M5" s="25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40">
        <v>0</v>
      </c>
      <c r="T5" s="70">
        <v>0</v>
      </c>
    </row>
    <row r="6" spans="1:20">
      <c r="A6" s="11"/>
      <c r="B6" s="15" t="s">
        <v>70</v>
      </c>
      <c r="C6" s="9"/>
      <c r="D6" s="9"/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26">
        <v>0</v>
      </c>
      <c r="L6" s="26">
        <v>0</v>
      </c>
      <c r="M6" s="26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41">
        <v>0</v>
      </c>
      <c r="T6" s="71">
        <v>0</v>
      </c>
    </row>
    <row r="7" spans="1:20">
      <c r="A7" s="11"/>
      <c r="B7" s="15"/>
      <c r="C7" s="9"/>
      <c r="D7" s="9"/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26">
        <v>0</v>
      </c>
      <c r="L7" s="26">
        <v>0</v>
      </c>
      <c r="M7" s="26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41">
        <v>0</v>
      </c>
      <c r="T7" s="71">
        <v>0</v>
      </c>
    </row>
    <row r="8" spans="1:20">
      <c r="A8" s="11"/>
      <c r="B8" s="15"/>
      <c r="C8" s="9"/>
      <c r="D8" s="9"/>
      <c r="E8" s="13">
        <v>0</v>
      </c>
      <c r="F8" s="14">
        <v>0</v>
      </c>
      <c r="G8" s="14">
        <v>0</v>
      </c>
      <c r="H8" s="13">
        <v>0</v>
      </c>
      <c r="I8" s="14">
        <v>0</v>
      </c>
      <c r="J8" s="13">
        <v>0</v>
      </c>
      <c r="K8" s="25">
        <v>0</v>
      </c>
      <c r="L8" s="26">
        <v>0</v>
      </c>
      <c r="M8" s="26">
        <v>0</v>
      </c>
      <c r="N8" s="32">
        <v>0</v>
      </c>
      <c r="O8" s="33">
        <v>0</v>
      </c>
      <c r="P8" s="33">
        <v>0</v>
      </c>
      <c r="Q8" s="32">
        <v>0</v>
      </c>
      <c r="R8" s="33">
        <v>0</v>
      </c>
      <c r="S8" s="40">
        <v>0</v>
      </c>
      <c r="T8" s="70">
        <v>0</v>
      </c>
    </row>
    <row r="9" spans="1:20">
      <c r="A9" s="11"/>
      <c r="B9" s="15"/>
      <c r="C9" s="9"/>
      <c r="D9" s="9"/>
      <c r="E9" s="14">
        <v>0</v>
      </c>
      <c r="F9" s="14">
        <v>0</v>
      </c>
      <c r="G9" s="14">
        <v>0</v>
      </c>
      <c r="H9" s="13">
        <v>0</v>
      </c>
      <c r="I9" s="14">
        <v>0</v>
      </c>
      <c r="J9" s="13">
        <v>0</v>
      </c>
      <c r="K9" s="26">
        <v>0</v>
      </c>
      <c r="L9" s="26">
        <v>0</v>
      </c>
      <c r="M9" s="26">
        <v>0</v>
      </c>
      <c r="N9" s="33">
        <v>0</v>
      </c>
      <c r="O9" s="33">
        <v>0</v>
      </c>
      <c r="P9" s="33">
        <v>0</v>
      </c>
      <c r="Q9" s="32">
        <v>0</v>
      </c>
      <c r="R9" s="33">
        <v>0</v>
      </c>
      <c r="S9" s="41">
        <v>0</v>
      </c>
      <c r="T9" s="48">
        <v>0</v>
      </c>
    </row>
    <row r="10" spans="1:20">
      <c r="A10" s="16"/>
      <c r="B10" s="17"/>
      <c r="C10" s="9"/>
      <c r="D10" s="9"/>
      <c r="E10" s="14">
        <v>0</v>
      </c>
      <c r="F10" s="14">
        <v>0</v>
      </c>
      <c r="G10" s="13">
        <v>0</v>
      </c>
      <c r="H10" s="13">
        <v>0</v>
      </c>
      <c r="I10" s="14">
        <v>0</v>
      </c>
      <c r="J10" s="13">
        <v>0</v>
      </c>
      <c r="K10" s="26">
        <v>0</v>
      </c>
      <c r="L10" s="26">
        <v>0</v>
      </c>
      <c r="M10" s="25">
        <v>0</v>
      </c>
      <c r="N10" s="33">
        <v>0</v>
      </c>
      <c r="O10" s="33">
        <v>0</v>
      </c>
      <c r="P10" s="32">
        <v>0</v>
      </c>
      <c r="Q10" s="32">
        <v>0</v>
      </c>
      <c r="R10" s="33">
        <v>0</v>
      </c>
      <c r="S10" s="41">
        <v>0</v>
      </c>
      <c r="T10" s="48">
        <v>0</v>
      </c>
    </row>
    <row r="11" spans="1:20">
      <c r="A11" t="s">
        <v>23</v>
      </c>
      <c r="E11">
        <f t="shared" ref="E11:T11" si="0">SUM(E4:E10)</f>
        <v>30</v>
      </c>
      <c r="F11">
        <f t="shared" si="0"/>
        <v>4</v>
      </c>
      <c r="G11">
        <f t="shared" si="0"/>
        <v>44</v>
      </c>
      <c r="H11">
        <f t="shared" si="0"/>
        <v>31</v>
      </c>
      <c r="I11">
        <f t="shared" si="0"/>
        <v>130</v>
      </c>
      <c r="J11">
        <f t="shared" si="0"/>
        <v>1</v>
      </c>
      <c r="K11" s="23">
        <f t="shared" si="0"/>
        <v>246</v>
      </c>
      <c r="L11" s="23">
        <f t="shared" si="0"/>
        <v>426</v>
      </c>
      <c r="M11" s="23">
        <f t="shared" si="0"/>
        <v>13</v>
      </c>
      <c r="N11" s="22">
        <f t="shared" si="0"/>
        <v>497</v>
      </c>
      <c r="O11" s="22">
        <f t="shared" si="0"/>
        <v>41</v>
      </c>
      <c r="P11" s="22">
        <f t="shared" si="0"/>
        <v>3</v>
      </c>
      <c r="Q11" s="22">
        <f t="shared" si="0"/>
        <v>6</v>
      </c>
      <c r="R11" s="22">
        <f t="shared" si="0"/>
        <v>1</v>
      </c>
      <c r="S11" s="42">
        <f t="shared" si="0"/>
        <v>7</v>
      </c>
      <c r="T11" s="49">
        <f t="shared" si="0"/>
        <v>1</v>
      </c>
    </row>
    <row r="12" spans="1:20">
      <c r="A12" t="s">
        <v>24</v>
      </c>
      <c r="E12" s="19">
        <f>SUM(E11:T11)</f>
        <v>1481</v>
      </c>
      <c r="F12" s="19">
        <v>1481</v>
      </c>
      <c r="G12" s="19">
        <v>1481</v>
      </c>
      <c r="H12" s="19">
        <v>1481</v>
      </c>
      <c r="I12" s="19">
        <v>1481</v>
      </c>
      <c r="J12" s="19">
        <v>1481</v>
      </c>
      <c r="K12" s="19">
        <v>1481</v>
      </c>
      <c r="L12" s="19">
        <v>1481</v>
      </c>
      <c r="M12" s="19">
        <v>1481</v>
      </c>
      <c r="N12" s="19">
        <v>1481</v>
      </c>
      <c r="O12" s="19">
        <v>1481</v>
      </c>
      <c r="P12" s="19">
        <v>1481</v>
      </c>
      <c r="Q12" s="19">
        <v>1481</v>
      </c>
      <c r="R12" s="19">
        <v>1481</v>
      </c>
      <c r="S12" s="19">
        <v>1481</v>
      </c>
      <c r="T12" s="19">
        <v>1481</v>
      </c>
    </row>
    <row r="13" spans="1:20">
      <c r="A13" t="s">
        <v>25</v>
      </c>
      <c r="E13">
        <f t="shared" ref="E13:I13" si="1">E11/E12</f>
        <v>2.025658338960162E-2</v>
      </c>
      <c r="F13">
        <f t="shared" si="1"/>
        <v>2.7008777852802163E-3</v>
      </c>
      <c r="G13">
        <f t="shared" si="1"/>
        <v>2.9709655638082377E-2</v>
      </c>
      <c r="H13">
        <f t="shared" si="1"/>
        <v>2.0931802835921675E-2</v>
      </c>
      <c r="I13">
        <f t="shared" si="1"/>
        <v>8.7778528021607016E-2</v>
      </c>
      <c r="J13" s="18">
        <f>J11/J12</f>
        <v>6.7521944632005406E-4</v>
      </c>
      <c r="K13" s="28">
        <f t="shared" ref="K13:T13" si="2">K11/K12</f>
        <v>0.16610398379473329</v>
      </c>
      <c r="L13" s="28">
        <f t="shared" si="2"/>
        <v>0.28764348413234303</v>
      </c>
      <c r="M13" s="28">
        <f t="shared" si="2"/>
        <v>8.7778528021607016E-3</v>
      </c>
      <c r="N13" s="36">
        <f t="shared" si="2"/>
        <v>0.33558406482106684</v>
      </c>
      <c r="O13" s="36">
        <f t="shared" si="2"/>
        <v>2.7683997299122215E-2</v>
      </c>
      <c r="P13" s="36">
        <f t="shared" si="2"/>
        <v>2.0256583389601621E-3</v>
      </c>
      <c r="Q13" s="36">
        <f t="shared" si="2"/>
        <v>4.0513166779203242E-3</v>
      </c>
      <c r="R13" s="36">
        <f t="shared" si="2"/>
        <v>6.7521944632005406E-4</v>
      </c>
      <c r="S13" s="44">
        <f t="shared" si="2"/>
        <v>4.7265361242403783E-3</v>
      </c>
      <c r="T13" s="51">
        <f t="shared" si="2"/>
        <v>6.7521944632005406E-4</v>
      </c>
    </row>
    <row r="14" spans="1:20">
      <c r="A14" t="s">
        <v>26</v>
      </c>
      <c r="E14">
        <f t="shared" ref="E14:T14" si="3">LOG(E13)</f>
        <v>-1.693433803801546</v>
      </c>
      <c r="F14">
        <f t="shared" si="3"/>
        <v>-2.5684950671932461</v>
      </c>
      <c r="G14">
        <f t="shared" si="3"/>
        <v>-1.5271023820350211</v>
      </c>
      <c r="H14">
        <f t="shared" si="3"/>
        <v>-1.6791933646869357</v>
      </c>
      <c r="I14">
        <f t="shared" si="3"/>
        <v>-1.0566117062143718</v>
      </c>
      <c r="J14">
        <f t="shared" si="3"/>
        <v>-3.1705550585212086</v>
      </c>
      <c r="K14" s="23">
        <f t="shared" si="3"/>
        <v>-0.77961995141782936</v>
      </c>
      <c r="L14" s="23">
        <f t="shared" si="3"/>
        <v>-0.54114545941848957</v>
      </c>
      <c r="M14" s="23">
        <f t="shared" si="3"/>
        <v>-2.0566117062143716</v>
      </c>
      <c r="N14" s="22">
        <f t="shared" si="3"/>
        <v>-0.47419866978787639</v>
      </c>
      <c r="O14" s="22">
        <f t="shared" si="3"/>
        <v>-1.5577712018014729</v>
      </c>
      <c r="P14" s="22">
        <f t="shared" si="3"/>
        <v>-2.693433803801546</v>
      </c>
      <c r="Q14" s="22">
        <f t="shared" si="3"/>
        <v>-2.3924038081375647</v>
      </c>
      <c r="R14" s="22">
        <f t="shared" si="3"/>
        <v>-3.1705550585212086</v>
      </c>
      <c r="S14" s="42">
        <f t="shared" si="3"/>
        <v>-2.3254570185069516</v>
      </c>
      <c r="T14" s="49">
        <f t="shared" si="3"/>
        <v>-3.1705550585212086</v>
      </c>
    </row>
    <row r="15" spans="1:20">
      <c r="A15" t="s">
        <v>27</v>
      </c>
      <c r="E15">
        <f t="shared" ref="E15:T15" si="4">E13*E14</f>
        <v>-3.4303183061476283E-2</v>
      </c>
      <c r="F15">
        <f t="shared" si="4"/>
        <v>-6.9371912685840548E-3</v>
      </c>
      <c r="G15">
        <f t="shared" si="4"/>
        <v>-4.5369685894355791E-2</v>
      </c>
      <c r="H15">
        <f t="shared" si="4"/>
        <v>-3.5148544433014857E-2</v>
      </c>
      <c r="I15">
        <f t="shared" si="4"/>
        <v>-9.2747820261896236E-2</v>
      </c>
      <c r="J15">
        <f t="shared" si="4"/>
        <v>-2.1408204311419371E-3</v>
      </c>
      <c r="K15" s="23">
        <f t="shared" si="4"/>
        <v>-0.12949797977635788</v>
      </c>
      <c r="L15" s="23">
        <f t="shared" si="4"/>
        <v>-0.15565696536953177</v>
      </c>
      <c r="M15" s="23">
        <f t="shared" si="4"/>
        <v>-1.8052634828350324E-2</v>
      </c>
      <c r="N15" s="22">
        <f t="shared" si="4"/>
        <v>-0.15913351714015839</v>
      </c>
      <c r="O15" s="22">
        <f t="shared" si="4"/>
        <v>-4.3125333743322343E-2</v>
      </c>
      <c r="P15" s="22">
        <f t="shared" si="4"/>
        <v>-5.4559766451077905E-3</v>
      </c>
      <c r="Q15" s="22">
        <f t="shared" si="4"/>
        <v>-9.692385448227812E-3</v>
      </c>
      <c r="R15" s="22">
        <f t="shared" si="4"/>
        <v>-2.1408204311419371E-3</v>
      </c>
      <c r="S15" s="42">
        <f t="shared" si="4"/>
        <v>-1.0991356603341433E-2</v>
      </c>
      <c r="T15" s="49">
        <f t="shared" si="4"/>
        <v>-2.1408204311419371E-3</v>
      </c>
    </row>
    <row r="16" spans="1:20">
      <c r="A16" t="s">
        <v>28</v>
      </c>
      <c r="E16">
        <f>SUM(E15:T15)</f>
        <v>-0.75253503576715075</v>
      </c>
      <c r="M16" s="35"/>
      <c r="N16" s="35"/>
      <c r="O16" s="35"/>
      <c r="P16" s="35"/>
      <c r="Q16" s="35"/>
      <c r="R16" s="35"/>
      <c r="S16" s="35"/>
      <c r="T16" s="35"/>
    </row>
    <row r="17" spans="1:18">
      <c r="A17" t="s">
        <v>29</v>
      </c>
      <c r="E17">
        <v>16</v>
      </c>
      <c r="M17" s="35"/>
      <c r="N17" s="35"/>
      <c r="O17" s="35"/>
      <c r="P17" s="35"/>
      <c r="Q17" s="35"/>
      <c r="R17" s="35"/>
    </row>
    <row r="18" spans="1:18">
      <c r="A18" t="s">
        <v>30</v>
      </c>
      <c r="E18">
        <f>LN(E17)</f>
        <v>2.7725887222397811</v>
      </c>
    </row>
    <row r="19" spans="1:18">
      <c r="A19" t="s">
        <v>31</v>
      </c>
      <c r="E19">
        <f>E16/E18</f>
        <v>-0.27141964104911676</v>
      </c>
    </row>
    <row r="20" spans="1:18">
      <c r="A20" t="s">
        <v>32</v>
      </c>
      <c r="E20">
        <v>15</v>
      </c>
    </row>
    <row r="21" spans="1:18">
      <c r="A21" t="s">
        <v>33</v>
      </c>
      <c r="E21">
        <f>LN(E12)</f>
        <v>7.300472814267799</v>
      </c>
    </row>
    <row r="22" spans="1:18">
      <c r="A22" t="s">
        <v>34</v>
      </c>
      <c r="B22" t="s">
        <v>35</v>
      </c>
      <c r="E22">
        <f>E20/E21</f>
        <v>2.0546614420211942</v>
      </c>
    </row>
    <row r="23" spans="1:18">
      <c r="A23" t="s">
        <v>36</v>
      </c>
      <c r="E23">
        <v>1480</v>
      </c>
    </row>
    <row r="24" spans="1:18">
      <c r="A24" t="s">
        <v>37</v>
      </c>
      <c r="E24">
        <f>E12*E23</f>
        <v>2191880</v>
      </c>
    </row>
    <row r="25" spans="1:18">
      <c r="A25" s="52" t="s">
        <v>38</v>
      </c>
      <c r="E25">
        <f>E11-1</f>
        <v>29</v>
      </c>
    </row>
    <row r="26" spans="1:18">
      <c r="A26" s="52" t="s">
        <v>39</v>
      </c>
      <c r="E26">
        <f>F11-1</f>
        <v>3</v>
      </c>
    </row>
    <row r="27" spans="1:18">
      <c r="A27" s="52" t="s">
        <v>40</v>
      </c>
      <c r="E27">
        <f>G11-1</f>
        <v>43</v>
      </c>
    </row>
    <row r="28" spans="1:18">
      <c r="A28" s="52" t="s">
        <v>56</v>
      </c>
      <c r="E28">
        <f>H11-1</f>
        <v>30</v>
      </c>
    </row>
    <row r="29" spans="1:18">
      <c r="A29" s="52" t="s">
        <v>41</v>
      </c>
      <c r="E29">
        <f>I11-1</f>
        <v>129</v>
      </c>
    </row>
    <row r="30" spans="1:18">
      <c r="A30" s="52" t="s">
        <v>58</v>
      </c>
      <c r="E30">
        <f>J11-1</f>
        <v>0</v>
      </c>
    </row>
    <row r="31" spans="1:18">
      <c r="A31" s="23" t="s">
        <v>38</v>
      </c>
      <c r="E31">
        <f>K11-1</f>
        <v>245</v>
      </c>
    </row>
    <row r="32" spans="1:18">
      <c r="A32" s="23" t="s">
        <v>39</v>
      </c>
      <c r="E32">
        <f>L11-1</f>
        <v>425</v>
      </c>
    </row>
    <row r="33" spans="1:5">
      <c r="A33" s="23" t="s">
        <v>40</v>
      </c>
      <c r="E33">
        <f>M11-1</f>
        <v>12</v>
      </c>
    </row>
    <row r="34" spans="1:5">
      <c r="A34" s="22" t="s">
        <v>38</v>
      </c>
      <c r="B34" s="35"/>
      <c r="E34">
        <f>N11-1</f>
        <v>496</v>
      </c>
    </row>
    <row r="35" spans="1:5">
      <c r="A35" s="22" t="s">
        <v>39</v>
      </c>
      <c r="B35" s="35"/>
      <c r="E35">
        <f>O11-1</f>
        <v>40</v>
      </c>
    </row>
    <row r="36" spans="1:5">
      <c r="A36" s="22" t="s">
        <v>40</v>
      </c>
      <c r="B36" s="35"/>
      <c r="E36">
        <f>P11-1</f>
        <v>2</v>
      </c>
    </row>
    <row r="37" spans="1:5">
      <c r="A37" s="22" t="s">
        <v>56</v>
      </c>
      <c r="B37" s="35"/>
      <c r="E37">
        <f>Q11-1</f>
        <v>5</v>
      </c>
    </row>
    <row r="38" spans="1:5">
      <c r="A38" s="22" t="s">
        <v>41</v>
      </c>
      <c r="B38" s="35"/>
      <c r="E38">
        <f>R11-1</f>
        <v>0</v>
      </c>
    </row>
    <row r="39" spans="1:5">
      <c r="A39" s="54" t="s">
        <v>38</v>
      </c>
      <c r="B39" s="35"/>
      <c r="E39">
        <f>S11-1</f>
        <v>6</v>
      </c>
    </row>
    <row r="40" spans="1:5">
      <c r="A40" s="37" t="s">
        <v>38</v>
      </c>
      <c r="B40" s="35"/>
      <c r="E40">
        <f>T11-1</f>
        <v>0</v>
      </c>
    </row>
    <row r="41" spans="1:5">
      <c r="A41" s="52" t="s">
        <v>42</v>
      </c>
      <c r="E41">
        <f>E11*E25</f>
        <v>870</v>
      </c>
    </row>
    <row r="42" spans="1:5">
      <c r="A42" s="52" t="s">
        <v>43</v>
      </c>
      <c r="E42">
        <f>F11*E26</f>
        <v>12</v>
      </c>
    </row>
    <row r="43" spans="1:5">
      <c r="A43" s="52" t="s">
        <v>44</v>
      </c>
      <c r="E43">
        <f>G11*E27</f>
        <v>1892</v>
      </c>
    </row>
    <row r="44" spans="1:5">
      <c r="A44" s="52" t="s">
        <v>59</v>
      </c>
      <c r="E44">
        <f>H11*E28</f>
        <v>930</v>
      </c>
    </row>
    <row r="45" spans="1:5">
      <c r="A45" s="52" t="s">
        <v>45</v>
      </c>
      <c r="E45">
        <f>I11*E29</f>
        <v>16770</v>
      </c>
    </row>
    <row r="46" spans="1:5">
      <c r="A46" s="52" t="s">
        <v>61</v>
      </c>
      <c r="E46">
        <f>J11*E30</f>
        <v>0</v>
      </c>
    </row>
    <row r="47" spans="1:5">
      <c r="A47" s="23" t="s">
        <v>42</v>
      </c>
      <c r="E47">
        <f>K11*E31</f>
        <v>60270</v>
      </c>
    </row>
    <row r="48" spans="1:5">
      <c r="A48" s="23" t="s">
        <v>43</v>
      </c>
      <c r="E48">
        <f>L11*E32</f>
        <v>181050</v>
      </c>
    </row>
    <row r="49" spans="1:5">
      <c r="A49" s="23" t="s">
        <v>44</v>
      </c>
      <c r="B49" s="35"/>
      <c r="E49">
        <f>M11*E33</f>
        <v>156</v>
      </c>
    </row>
    <row r="50" spans="1:5">
      <c r="A50" s="22" t="s">
        <v>42</v>
      </c>
      <c r="B50" s="35"/>
      <c r="E50">
        <f>N11*E34</f>
        <v>246512</v>
      </c>
    </row>
    <row r="51" spans="1:5">
      <c r="A51" s="22" t="s">
        <v>43</v>
      </c>
      <c r="B51" s="35"/>
      <c r="E51">
        <f>O11*E35</f>
        <v>1640</v>
      </c>
    </row>
    <row r="52" spans="1:5">
      <c r="A52" s="22" t="s">
        <v>44</v>
      </c>
      <c r="B52" s="35"/>
      <c r="E52">
        <f>P11*E36</f>
        <v>6</v>
      </c>
    </row>
    <row r="53" spans="1:5">
      <c r="A53" s="22" t="s">
        <v>59</v>
      </c>
      <c r="B53" s="35"/>
      <c r="E53">
        <f>Q11*E37</f>
        <v>30</v>
      </c>
    </row>
    <row r="54" spans="1:5">
      <c r="A54" s="22" t="s">
        <v>45</v>
      </c>
      <c r="B54" s="35"/>
      <c r="E54">
        <f>R11*E38</f>
        <v>0</v>
      </c>
    </row>
    <row r="55" spans="1:5">
      <c r="A55" s="54" t="s">
        <v>42</v>
      </c>
      <c r="B55" s="35"/>
      <c r="E55">
        <f>S11*E39</f>
        <v>42</v>
      </c>
    </row>
    <row r="56" spans="1:5">
      <c r="A56" s="37" t="s">
        <v>42</v>
      </c>
      <c r="B56" s="35"/>
      <c r="E56">
        <f>T11*E40</f>
        <v>0</v>
      </c>
    </row>
    <row r="57" spans="1:5">
      <c r="A57" t="s">
        <v>46</v>
      </c>
      <c r="E57">
        <f>SUM(E41:E56)</f>
        <v>510180</v>
      </c>
    </row>
    <row r="58" spans="1:5">
      <c r="A58" t="s">
        <v>47</v>
      </c>
      <c r="E58">
        <f>E57/E24</f>
        <v>0.23275909265105754</v>
      </c>
    </row>
    <row r="59" spans="1:5">
      <c r="A59" t="s">
        <v>48</v>
      </c>
      <c r="E59">
        <f>SQRT(E12)</f>
        <v>38.483762809787713</v>
      </c>
    </row>
    <row r="60" spans="1:5">
      <c r="A60" t="s">
        <v>49</v>
      </c>
      <c r="E60">
        <f>E17/E59</f>
        <v>0.41575976026779438</v>
      </c>
    </row>
  </sheetData>
  <mergeCells count="1">
    <mergeCell ref="C4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0"/>
  <sheetViews>
    <sheetView workbookViewId="0">
      <selection activeCell="D13" sqref="D13"/>
    </sheetView>
  </sheetViews>
  <sheetFormatPr defaultRowHeight="13.8"/>
  <sheetData>
    <row r="2" spans="1:15">
      <c r="E2" s="7" t="s">
        <v>50</v>
      </c>
      <c r="F2" s="8"/>
      <c r="G2" s="8"/>
      <c r="H2" s="8"/>
      <c r="I2" s="8"/>
      <c r="J2" s="23" t="s">
        <v>55</v>
      </c>
      <c r="K2" s="23"/>
      <c r="L2" s="23"/>
      <c r="M2" s="29" t="s">
        <v>52</v>
      </c>
      <c r="N2" s="30"/>
      <c r="O2" s="38" t="s">
        <v>53</v>
      </c>
    </row>
    <row r="3" spans="1:15" ht="14.4">
      <c r="C3" s="122" t="s">
        <v>90</v>
      </c>
      <c r="D3" s="123"/>
      <c r="E3" s="10" t="s">
        <v>17</v>
      </c>
      <c r="F3" s="10" t="s">
        <v>18</v>
      </c>
      <c r="G3" s="10" t="s">
        <v>19</v>
      </c>
      <c r="H3" s="10" t="s">
        <v>21</v>
      </c>
      <c r="I3" s="10" t="s">
        <v>22</v>
      </c>
      <c r="J3" s="24" t="s">
        <v>17</v>
      </c>
      <c r="K3" s="24" t="s">
        <v>18</v>
      </c>
      <c r="L3" s="24" t="s">
        <v>19</v>
      </c>
      <c r="M3" s="31" t="s">
        <v>17</v>
      </c>
      <c r="N3" s="31" t="s">
        <v>18</v>
      </c>
      <c r="O3" s="39" t="s">
        <v>17</v>
      </c>
    </row>
    <row r="4" spans="1:15">
      <c r="A4" s="11"/>
      <c r="B4" s="108" t="s">
        <v>70</v>
      </c>
      <c r="C4" s="124" t="s">
        <v>84</v>
      </c>
      <c r="D4" s="125"/>
      <c r="E4" s="13">
        <v>33</v>
      </c>
      <c r="F4" s="14">
        <v>17</v>
      </c>
      <c r="G4" s="14">
        <v>38</v>
      </c>
      <c r="H4" s="14">
        <v>46</v>
      </c>
      <c r="I4" s="14">
        <v>1</v>
      </c>
      <c r="J4" s="25">
        <v>269</v>
      </c>
      <c r="K4" s="25">
        <v>109</v>
      </c>
      <c r="L4" s="25">
        <v>21</v>
      </c>
      <c r="M4" s="13">
        <v>132</v>
      </c>
      <c r="N4" s="14">
        <v>32</v>
      </c>
      <c r="O4" s="13">
        <v>13</v>
      </c>
    </row>
    <row r="5" spans="1:15">
      <c r="A5" s="11"/>
      <c r="B5" s="109"/>
      <c r="C5" s="9"/>
      <c r="D5" s="9"/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25">
        <v>0</v>
      </c>
      <c r="K5" s="25">
        <v>0</v>
      </c>
      <c r="L5" s="25">
        <v>0</v>
      </c>
      <c r="M5" s="32">
        <v>0</v>
      </c>
      <c r="N5" s="32">
        <v>0</v>
      </c>
      <c r="O5" s="40">
        <v>0</v>
      </c>
    </row>
    <row r="6" spans="1:15">
      <c r="A6" s="11"/>
      <c r="B6" s="109"/>
      <c r="C6" s="9"/>
      <c r="D6" s="9"/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26">
        <v>0</v>
      </c>
      <c r="K6" s="26">
        <v>0</v>
      </c>
      <c r="L6" s="26">
        <v>0</v>
      </c>
      <c r="M6" s="33">
        <v>0</v>
      </c>
      <c r="N6" s="33">
        <v>0</v>
      </c>
      <c r="O6" s="41">
        <v>0</v>
      </c>
    </row>
    <row r="7" spans="1:15">
      <c r="A7" s="11"/>
      <c r="B7" s="109"/>
      <c r="C7" s="9"/>
      <c r="D7" s="9"/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26">
        <v>0</v>
      </c>
      <c r="K7" s="26">
        <v>0</v>
      </c>
      <c r="L7" s="26">
        <v>0</v>
      </c>
      <c r="M7" s="33">
        <v>0</v>
      </c>
      <c r="N7" s="33">
        <v>0</v>
      </c>
      <c r="O7" s="41">
        <v>0</v>
      </c>
    </row>
    <row r="8" spans="1:15">
      <c r="A8" s="11"/>
      <c r="B8" s="109"/>
      <c r="C8" s="9"/>
      <c r="D8" s="9"/>
      <c r="E8" s="13">
        <v>0</v>
      </c>
      <c r="F8" s="14">
        <v>0</v>
      </c>
      <c r="G8" s="14">
        <v>0</v>
      </c>
      <c r="H8" s="14">
        <v>0</v>
      </c>
      <c r="I8" s="14">
        <v>0</v>
      </c>
      <c r="J8" s="25">
        <v>0</v>
      </c>
      <c r="K8" s="26">
        <v>0</v>
      </c>
      <c r="L8" s="26">
        <v>0</v>
      </c>
      <c r="M8" s="32">
        <v>0</v>
      </c>
      <c r="N8" s="33">
        <v>0</v>
      </c>
      <c r="O8" s="40">
        <v>0</v>
      </c>
    </row>
    <row r="9" spans="1:15">
      <c r="A9" s="11"/>
      <c r="B9" s="109"/>
      <c r="C9" s="9"/>
      <c r="D9" s="9"/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26">
        <v>0</v>
      </c>
      <c r="K9" s="26">
        <v>0</v>
      </c>
      <c r="L9" s="26">
        <v>0</v>
      </c>
      <c r="M9" s="33">
        <v>0</v>
      </c>
      <c r="N9" s="33">
        <v>0</v>
      </c>
      <c r="O9" s="41">
        <v>0</v>
      </c>
    </row>
    <row r="10" spans="1:15">
      <c r="A10" s="16"/>
      <c r="B10" s="110"/>
      <c r="C10" s="9"/>
      <c r="D10" s="9"/>
      <c r="E10" s="14">
        <v>0</v>
      </c>
      <c r="F10" s="14">
        <v>0</v>
      </c>
      <c r="G10" s="13">
        <v>0</v>
      </c>
      <c r="H10" s="14">
        <v>0</v>
      </c>
      <c r="I10" s="14">
        <v>0</v>
      </c>
      <c r="J10" s="26">
        <v>0</v>
      </c>
      <c r="K10" s="26">
        <v>0</v>
      </c>
      <c r="L10" s="25">
        <v>0</v>
      </c>
      <c r="M10" s="33">
        <v>0</v>
      </c>
      <c r="N10" s="33">
        <v>0</v>
      </c>
      <c r="O10" s="41">
        <v>0</v>
      </c>
    </row>
    <row r="11" spans="1:15">
      <c r="A11" t="s">
        <v>23</v>
      </c>
      <c r="E11">
        <f t="shared" ref="E11:O11" si="0">SUM(E4:E10)</f>
        <v>33</v>
      </c>
      <c r="F11">
        <f t="shared" si="0"/>
        <v>17</v>
      </c>
      <c r="G11">
        <f t="shared" si="0"/>
        <v>38</v>
      </c>
      <c r="H11">
        <f t="shared" si="0"/>
        <v>46</v>
      </c>
      <c r="I11">
        <f t="shared" si="0"/>
        <v>1</v>
      </c>
      <c r="J11" s="23">
        <f t="shared" si="0"/>
        <v>269</v>
      </c>
      <c r="K11" s="23">
        <f t="shared" si="0"/>
        <v>109</v>
      </c>
      <c r="L11" s="23">
        <f t="shared" si="0"/>
        <v>21</v>
      </c>
      <c r="M11" s="22">
        <f t="shared" si="0"/>
        <v>132</v>
      </c>
      <c r="N11" s="22">
        <f t="shared" si="0"/>
        <v>32</v>
      </c>
      <c r="O11" s="42">
        <f t="shared" si="0"/>
        <v>13</v>
      </c>
    </row>
    <row r="12" spans="1:15">
      <c r="A12" t="s">
        <v>24</v>
      </c>
      <c r="E12" s="19">
        <f>SUM(E11:O11)</f>
        <v>711</v>
      </c>
      <c r="F12" s="19">
        <v>711</v>
      </c>
      <c r="G12" s="19">
        <v>711</v>
      </c>
      <c r="H12" s="21">
        <v>711</v>
      </c>
      <c r="I12" s="21">
        <v>711</v>
      </c>
      <c r="J12" s="28">
        <v>711</v>
      </c>
      <c r="K12" s="28">
        <v>711</v>
      </c>
      <c r="L12" s="28">
        <v>711</v>
      </c>
      <c r="M12" s="36">
        <v>711</v>
      </c>
      <c r="N12" s="36">
        <v>711</v>
      </c>
      <c r="O12" s="43">
        <v>711</v>
      </c>
    </row>
    <row r="13" spans="1:15">
      <c r="A13" t="s">
        <v>25</v>
      </c>
      <c r="E13">
        <f t="shared" ref="E13:O13" si="1">E11/E12</f>
        <v>4.6413502109704644E-2</v>
      </c>
      <c r="F13">
        <f t="shared" si="1"/>
        <v>2.3909985935302389E-2</v>
      </c>
      <c r="G13">
        <f t="shared" si="1"/>
        <v>5.3445850914205346E-2</v>
      </c>
      <c r="H13">
        <f t="shared" si="1"/>
        <v>6.4697609001406475E-2</v>
      </c>
      <c r="I13">
        <f t="shared" si="1"/>
        <v>1.4064697609001407E-3</v>
      </c>
      <c r="J13" s="28">
        <f t="shared" si="1"/>
        <v>0.37834036568213786</v>
      </c>
      <c r="K13" s="28">
        <f t="shared" si="1"/>
        <v>0.15330520393811534</v>
      </c>
      <c r="L13" s="28">
        <f t="shared" si="1"/>
        <v>2.9535864978902954E-2</v>
      </c>
      <c r="M13" s="36">
        <f t="shared" si="1"/>
        <v>0.18565400843881857</v>
      </c>
      <c r="N13" s="36">
        <f t="shared" si="1"/>
        <v>4.5007032348804502E-2</v>
      </c>
      <c r="O13" s="44">
        <f t="shared" si="1"/>
        <v>1.8284106891701828E-2</v>
      </c>
    </row>
    <row r="14" spans="1:15">
      <c r="A14" t="s">
        <v>26</v>
      </c>
      <c r="E14">
        <f t="shared" ref="E14:O14" si="2">LOG(E13)</f>
        <v>-1.3333556608518788</v>
      </c>
      <c r="F14">
        <f t="shared" si="2"/>
        <v>-1.6214206793514925</v>
      </c>
      <c r="G14">
        <f t="shared" si="2"/>
        <v>-1.272086004112956</v>
      </c>
      <c r="H14">
        <f t="shared" si="2"/>
        <v>-1.1891117690481923</v>
      </c>
      <c r="I14">
        <f t="shared" si="2"/>
        <v>-2.8518696007297661</v>
      </c>
      <c r="J14" s="23">
        <f t="shared" si="2"/>
        <v>-0.4221173207273583</v>
      </c>
      <c r="K14" s="23">
        <f t="shared" si="2"/>
        <v>-0.81444310278914267</v>
      </c>
      <c r="L14" s="23">
        <f t="shared" si="2"/>
        <v>-1.5296503059958471</v>
      </c>
      <c r="M14" s="22">
        <f t="shared" si="2"/>
        <v>-0.73129566952391645</v>
      </c>
      <c r="N14" s="22">
        <f t="shared" si="2"/>
        <v>-1.3467196224098603</v>
      </c>
      <c r="O14" s="42">
        <f t="shared" si="2"/>
        <v>-1.7379262484229296</v>
      </c>
    </row>
    <row r="15" spans="1:15">
      <c r="A15" t="s">
        <v>27</v>
      </c>
      <c r="E15">
        <f t="shared" ref="E15:O15" si="3">E13*E14</f>
        <v>-6.1885705777935306E-2</v>
      </c>
      <c r="F15">
        <f t="shared" si="3"/>
        <v>-3.876814563850263E-2</v>
      </c>
      <c r="G15">
        <f t="shared" si="3"/>
        <v>-6.798771892586826E-2</v>
      </c>
      <c r="H15">
        <f t="shared" si="3"/>
        <v>-7.6932688292850701E-2</v>
      </c>
      <c r="I15">
        <f t="shared" si="3"/>
        <v>-4.0110683554567738E-3</v>
      </c>
      <c r="J15" s="23">
        <f t="shared" si="3"/>
        <v>-0.15970402148475302</v>
      </c>
      <c r="K15" s="23">
        <f t="shared" si="3"/>
        <v>-0.12485836596908095</v>
      </c>
      <c r="L15" s="23">
        <f t="shared" si="3"/>
        <v>-4.5179544902830923E-2</v>
      </c>
      <c r="M15" s="22">
        <f t="shared" si="3"/>
        <v>-0.13576797240106467</v>
      </c>
      <c r="N15" s="22">
        <f t="shared" si="3"/>
        <v>-6.0611853610570365E-2</v>
      </c>
      <c r="O15" s="42">
        <f t="shared" si="3"/>
        <v>-3.1776429296059193E-2</v>
      </c>
    </row>
    <row r="16" spans="1:15">
      <c r="A16" t="s">
        <v>28</v>
      </c>
      <c r="E16">
        <f>SUM(E15:O15)</f>
        <v>-0.80748351465497281</v>
      </c>
      <c r="L16" s="35"/>
      <c r="M16" s="35"/>
      <c r="N16" s="35"/>
      <c r="O16" s="35"/>
    </row>
    <row r="17" spans="1:16">
      <c r="A17" t="s">
        <v>29</v>
      </c>
      <c r="E17">
        <v>11</v>
      </c>
      <c r="L17" s="35"/>
      <c r="M17" s="35"/>
      <c r="N17" s="35"/>
      <c r="O17" s="35"/>
      <c r="P17" s="35"/>
    </row>
    <row r="18" spans="1:16">
      <c r="A18" t="s">
        <v>30</v>
      </c>
      <c r="E18">
        <f>LN(E17)</f>
        <v>2.3978952727983707</v>
      </c>
    </row>
    <row r="19" spans="1:16">
      <c r="A19" t="s">
        <v>31</v>
      </c>
      <c r="E19">
        <f>E16/E18</f>
        <v>-0.33674678115221873</v>
      </c>
    </row>
    <row r="20" spans="1:16">
      <c r="A20" t="s">
        <v>32</v>
      </c>
      <c r="E20">
        <v>10</v>
      </c>
    </row>
    <row r="21" spans="1:16">
      <c r="A21" t="s">
        <v>33</v>
      </c>
      <c r="E21">
        <f>LN(E12)</f>
        <v>6.5666724298032406</v>
      </c>
    </row>
    <row r="22" spans="1:16">
      <c r="A22" t="s">
        <v>34</v>
      </c>
      <c r="B22" t="s">
        <v>35</v>
      </c>
      <c r="E22">
        <f>E20/E21</f>
        <v>1.5228413030950645</v>
      </c>
    </row>
    <row r="23" spans="1:16">
      <c r="A23" t="s">
        <v>36</v>
      </c>
      <c r="E23">
        <v>710</v>
      </c>
    </row>
    <row r="24" spans="1:16">
      <c r="A24" t="s">
        <v>37</v>
      </c>
      <c r="E24">
        <f>E12*E23</f>
        <v>504810</v>
      </c>
    </row>
    <row r="25" spans="1:16">
      <c r="A25" s="52" t="s">
        <v>38</v>
      </c>
      <c r="E25">
        <f>E11-1</f>
        <v>32</v>
      </c>
    </row>
    <row r="26" spans="1:16">
      <c r="A26" s="52" t="s">
        <v>39</v>
      </c>
      <c r="E26">
        <f>F11-1</f>
        <v>16</v>
      </c>
    </row>
    <row r="27" spans="1:16">
      <c r="A27" s="52" t="s">
        <v>40</v>
      </c>
      <c r="E27">
        <f>G11-1</f>
        <v>37</v>
      </c>
    </row>
    <row r="28" spans="1:16">
      <c r="A28" s="52" t="s">
        <v>41</v>
      </c>
      <c r="E28">
        <f>H11-1</f>
        <v>45</v>
      </c>
    </row>
    <row r="29" spans="1:16">
      <c r="A29" s="52" t="s">
        <v>57</v>
      </c>
      <c r="E29">
        <f>I11-1</f>
        <v>0</v>
      </c>
    </row>
    <row r="30" spans="1:16">
      <c r="A30" s="23" t="s">
        <v>38</v>
      </c>
      <c r="E30">
        <f>J11-1</f>
        <v>268</v>
      </c>
    </row>
    <row r="31" spans="1:16">
      <c r="A31" s="23" t="s">
        <v>39</v>
      </c>
      <c r="E31">
        <f>K11-1</f>
        <v>108</v>
      </c>
    </row>
    <row r="32" spans="1:16">
      <c r="A32" s="23" t="s">
        <v>40</v>
      </c>
      <c r="E32">
        <f>L11-1</f>
        <v>20</v>
      </c>
    </row>
    <row r="33" spans="1:5">
      <c r="A33" s="22" t="s">
        <v>38</v>
      </c>
      <c r="B33" s="35"/>
      <c r="E33">
        <f>M11-1</f>
        <v>131</v>
      </c>
    </row>
    <row r="34" spans="1:5">
      <c r="A34" s="22" t="s">
        <v>39</v>
      </c>
      <c r="B34" s="35"/>
      <c r="E34">
        <f>N11-1</f>
        <v>31</v>
      </c>
    </row>
    <row r="35" spans="1:5">
      <c r="A35" s="54" t="s">
        <v>38</v>
      </c>
      <c r="B35" s="35"/>
      <c r="E35">
        <f>O11-1</f>
        <v>12</v>
      </c>
    </row>
    <row r="36" spans="1:5">
      <c r="A36" s="52" t="s">
        <v>42</v>
      </c>
      <c r="E36">
        <f>E11*E25</f>
        <v>1056</v>
      </c>
    </row>
    <row r="37" spans="1:5">
      <c r="A37" s="52" t="s">
        <v>43</v>
      </c>
      <c r="E37">
        <f>F11*E26</f>
        <v>272</v>
      </c>
    </row>
    <row r="38" spans="1:5">
      <c r="A38" s="52" t="s">
        <v>44</v>
      </c>
      <c r="E38">
        <f>G11*E27</f>
        <v>1406</v>
      </c>
    </row>
    <row r="39" spans="1:5">
      <c r="A39" s="52" t="s">
        <v>45</v>
      </c>
      <c r="E39">
        <f>H11*E28</f>
        <v>2070</v>
      </c>
    </row>
    <row r="40" spans="1:5">
      <c r="A40" s="52" t="s">
        <v>60</v>
      </c>
      <c r="E40">
        <f>I11*E29</f>
        <v>0</v>
      </c>
    </row>
    <row r="41" spans="1:5">
      <c r="A41" s="23" t="s">
        <v>42</v>
      </c>
      <c r="E41">
        <f>J11*E30</f>
        <v>72092</v>
      </c>
    </row>
    <row r="42" spans="1:5">
      <c r="A42" s="23" t="s">
        <v>43</v>
      </c>
      <c r="E42">
        <f>K11*E31</f>
        <v>11772</v>
      </c>
    </row>
    <row r="43" spans="1:5">
      <c r="A43" s="23" t="s">
        <v>44</v>
      </c>
      <c r="B43" s="35"/>
      <c r="E43">
        <f>L11*E32</f>
        <v>420</v>
      </c>
    </row>
    <row r="44" spans="1:5">
      <c r="A44" s="22" t="s">
        <v>42</v>
      </c>
      <c r="B44" s="35"/>
      <c r="E44">
        <f>M11*E33</f>
        <v>17292</v>
      </c>
    </row>
    <row r="45" spans="1:5">
      <c r="A45" s="22" t="s">
        <v>43</v>
      </c>
      <c r="B45" s="35"/>
      <c r="E45">
        <f>N11*E34</f>
        <v>992</v>
      </c>
    </row>
    <row r="46" spans="1:5">
      <c r="A46" s="54" t="s">
        <v>42</v>
      </c>
      <c r="B46" s="35"/>
      <c r="E46">
        <f>O11*E35</f>
        <v>156</v>
      </c>
    </row>
    <row r="47" spans="1:5">
      <c r="A47" t="s">
        <v>46</v>
      </c>
      <c r="E47">
        <f>SUM(E36:E46)</f>
        <v>107528</v>
      </c>
    </row>
    <row r="48" spans="1:5">
      <c r="A48" t="s">
        <v>47</v>
      </c>
      <c r="E48">
        <f>E47/E24</f>
        <v>0.21300687387333847</v>
      </c>
    </row>
    <row r="49" spans="1:5">
      <c r="A49" t="s">
        <v>48</v>
      </c>
      <c r="E49">
        <f>SQRT(E12)</f>
        <v>26.664583251946766</v>
      </c>
    </row>
    <row r="50" spans="1:5">
      <c r="A50" t="s">
        <v>49</v>
      </c>
      <c r="E50">
        <f>E17/E49</f>
        <v>0.41253223033954212</v>
      </c>
    </row>
  </sheetData>
  <mergeCells count="3">
    <mergeCell ref="B4:B10"/>
    <mergeCell ref="C3:D3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"/>
  <sheetViews>
    <sheetView topLeftCell="A2" zoomScaleNormal="100" workbookViewId="0">
      <selection activeCell="B2" sqref="B2"/>
    </sheetView>
  </sheetViews>
  <sheetFormatPr defaultRowHeight="13.8"/>
  <cols>
    <col min="1" max="1" width="14.3984375" customWidth="1"/>
    <col min="2" max="2" width="18.69921875" customWidth="1"/>
    <col min="3" max="3" width="6.296875" customWidth="1"/>
    <col min="4" max="4" width="5.796875" customWidth="1"/>
    <col min="5" max="6" width="5.19921875" customWidth="1"/>
    <col min="7" max="7" width="6.296875" customWidth="1"/>
    <col min="8" max="8" width="6.19921875" customWidth="1"/>
    <col min="9" max="9" width="5.69921875" customWidth="1"/>
    <col min="10" max="10" width="5.59765625" customWidth="1"/>
    <col min="11" max="11" width="5.69921875" customWidth="1"/>
    <col min="12" max="12" width="6.19921875" customWidth="1"/>
    <col min="13" max="13" width="6.5" customWidth="1"/>
    <col min="14" max="14" width="6.09765625" customWidth="1"/>
    <col min="15" max="15" width="5.5" customWidth="1"/>
    <col min="16" max="16" width="6.19921875" customWidth="1"/>
    <col min="17" max="17" width="5.59765625" customWidth="1"/>
    <col min="18" max="18" width="6.19921875" customWidth="1"/>
    <col min="19" max="19" width="5.69921875" customWidth="1"/>
  </cols>
  <sheetData>
    <row r="2" spans="1:20" ht="299.39999999999998">
      <c r="A2" s="2" t="s">
        <v>83</v>
      </c>
      <c r="B2" s="89" t="s">
        <v>72</v>
      </c>
      <c r="C2" s="86" t="s">
        <v>1</v>
      </c>
      <c r="D2" s="86" t="s">
        <v>0</v>
      </c>
      <c r="E2" s="86" t="s">
        <v>14</v>
      </c>
      <c r="F2" s="86" t="s">
        <v>13</v>
      </c>
      <c r="G2" s="86" t="s">
        <v>2</v>
      </c>
      <c r="H2" s="86" t="s">
        <v>3</v>
      </c>
      <c r="I2" s="86" t="s">
        <v>4</v>
      </c>
      <c r="J2" s="86" t="s">
        <v>5</v>
      </c>
      <c r="K2" s="86" t="s">
        <v>6</v>
      </c>
      <c r="L2" s="86" t="s">
        <v>7</v>
      </c>
      <c r="M2" s="86" t="s">
        <v>8</v>
      </c>
      <c r="N2" s="86" t="s">
        <v>9</v>
      </c>
      <c r="O2" s="86" t="s">
        <v>10</v>
      </c>
      <c r="P2" s="87" t="s">
        <v>16</v>
      </c>
      <c r="Q2" s="86" t="s">
        <v>15</v>
      </c>
      <c r="R2" s="86" t="s">
        <v>11</v>
      </c>
      <c r="S2" s="86" t="s">
        <v>12</v>
      </c>
      <c r="T2" s="6" t="s">
        <v>67</v>
      </c>
    </row>
    <row r="3" spans="1:20">
      <c r="A3" s="4" t="s">
        <v>75</v>
      </c>
      <c r="B3" s="9" t="s">
        <v>71</v>
      </c>
      <c r="C3" s="3">
        <v>257</v>
      </c>
      <c r="D3" s="1">
        <v>5</v>
      </c>
      <c r="E3" s="5">
        <v>3</v>
      </c>
      <c r="F3" s="1">
        <v>0</v>
      </c>
      <c r="G3" s="1">
        <v>0</v>
      </c>
      <c r="H3" s="1">
        <v>10</v>
      </c>
      <c r="I3" s="1">
        <v>24</v>
      </c>
      <c r="J3" s="1">
        <v>0</v>
      </c>
      <c r="K3" s="1">
        <v>0</v>
      </c>
      <c r="L3" s="1">
        <v>0</v>
      </c>
      <c r="M3" s="1">
        <v>13</v>
      </c>
      <c r="N3" s="1">
        <v>0</v>
      </c>
      <c r="O3" s="1">
        <v>22</v>
      </c>
      <c r="P3" s="1">
        <v>0</v>
      </c>
      <c r="Q3" s="1">
        <v>0</v>
      </c>
      <c r="R3" s="1">
        <v>3</v>
      </c>
      <c r="S3" s="1">
        <v>0</v>
      </c>
      <c r="T3" s="3">
        <f t="shared" ref="T3:T10" si="0">SUM(C3:S3)</f>
        <v>337</v>
      </c>
    </row>
    <row r="4" spans="1:20">
      <c r="A4" s="4" t="s">
        <v>76</v>
      </c>
      <c r="B4" s="9" t="s">
        <v>73</v>
      </c>
      <c r="C4" s="3">
        <v>132</v>
      </c>
      <c r="D4" s="3">
        <v>24</v>
      </c>
      <c r="E4" s="3">
        <v>0</v>
      </c>
      <c r="F4" s="3">
        <v>5</v>
      </c>
      <c r="G4" s="3">
        <v>0</v>
      </c>
      <c r="H4" s="3">
        <v>81</v>
      </c>
      <c r="I4" s="3">
        <v>263</v>
      </c>
      <c r="J4" s="3">
        <v>9</v>
      </c>
      <c r="K4" s="3">
        <v>13</v>
      </c>
      <c r="L4" s="3">
        <v>3</v>
      </c>
      <c r="M4" s="3">
        <v>0</v>
      </c>
      <c r="N4" s="3">
        <v>20</v>
      </c>
      <c r="O4" s="3">
        <v>52</v>
      </c>
      <c r="P4" s="3">
        <v>0</v>
      </c>
      <c r="Q4" s="3">
        <v>1</v>
      </c>
      <c r="R4" s="3">
        <v>2</v>
      </c>
      <c r="S4" s="3">
        <v>0</v>
      </c>
      <c r="T4" s="3">
        <f t="shared" si="0"/>
        <v>605</v>
      </c>
    </row>
    <row r="5" spans="1:20">
      <c r="A5" s="4" t="s">
        <v>77</v>
      </c>
      <c r="B5" s="9" t="s">
        <v>78</v>
      </c>
      <c r="C5" s="3">
        <v>33</v>
      </c>
      <c r="D5" s="3">
        <v>7</v>
      </c>
      <c r="E5" s="3">
        <v>0</v>
      </c>
      <c r="F5" s="3">
        <v>0</v>
      </c>
      <c r="G5" s="3">
        <v>0</v>
      </c>
      <c r="H5" s="3">
        <v>5</v>
      </c>
      <c r="I5" s="3">
        <v>6</v>
      </c>
      <c r="J5" s="3">
        <v>3</v>
      </c>
      <c r="K5" s="3">
        <v>3</v>
      </c>
      <c r="L5" s="3">
        <v>0</v>
      </c>
      <c r="M5" s="3">
        <v>14</v>
      </c>
      <c r="N5" s="3">
        <v>1</v>
      </c>
      <c r="O5" s="3">
        <v>14</v>
      </c>
      <c r="P5" s="3">
        <v>0</v>
      </c>
      <c r="Q5" s="3">
        <v>0</v>
      </c>
      <c r="R5" s="3">
        <v>0</v>
      </c>
      <c r="S5" s="3">
        <v>0</v>
      </c>
      <c r="T5" s="3">
        <f t="shared" si="0"/>
        <v>86</v>
      </c>
    </row>
    <row r="6" spans="1:20">
      <c r="A6" s="4" t="s">
        <v>79</v>
      </c>
      <c r="B6" s="9" t="s">
        <v>74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16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8</v>
      </c>
      <c r="O6" s="3">
        <v>14</v>
      </c>
      <c r="P6" s="3">
        <v>0</v>
      </c>
      <c r="Q6" s="3">
        <v>0</v>
      </c>
      <c r="R6" s="3">
        <v>0</v>
      </c>
      <c r="S6" s="3">
        <v>0</v>
      </c>
      <c r="T6" s="3">
        <f t="shared" si="0"/>
        <v>39</v>
      </c>
    </row>
    <row r="7" spans="1:20">
      <c r="A7" s="4" t="s">
        <v>80</v>
      </c>
      <c r="B7" s="9" t="s">
        <v>74</v>
      </c>
      <c r="C7" s="3">
        <v>62</v>
      </c>
      <c r="D7" s="3">
        <v>5</v>
      </c>
      <c r="E7" s="3">
        <v>0</v>
      </c>
      <c r="F7" s="3">
        <v>1</v>
      </c>
      <c r="G7" s="3">
        <v>1</v>
      </c>
      <c r="H7" s="3">
        <v>114</v>
      </c>
      <c r="I7" s="3">
        <v>128</v>
      </c>
      <c r="J7" s="3">
        <v>0</v>
      </c>
      <c r="K7" s="3">
        <v>12</v>
      </c>
      <c r="L7" s="3">
        <v>1</v>
      </c>
      <c r="M7" s="3">
        <v>1</v>
      </c>
      <c r="N7" s="3">
        <v>1</v>
      </c>
      <c r="O7" s="3">
        <v>18</v>
      </c>
      <c r="P7" s="3">
        <v>0</v>
      </c>
      <c r="Q7" s="3">
        <v>0</v>
      </c>
      <c r="R7" s="3">
        <v>1</v>
      </c>
      <c r="S7" s="3">
        <v>0</v>
      </c>
      <c r="T7" s="3">
        <f t="shared" si="0"/>
        <v>345</v>
      </c>
    </row>
    <row r="8" spans="1:20">
      <c r="A8" s="4" t="s">
        <v>81</v>
      </c>
      <c r="B8" s="9" t="s">
        <v>74</v>
      </c>
      <c r="C8" s="3">
        <v>13</v>
      </c>
      <c r="D8" s="3">
        <v>0</v>
      </c>
      <c r="E8" s="3">
        <v>0</v>
      </c>
      <c r="F8" s="3">
        <v>0</v>
      </c>
      <c r="G8" s="3">
        <v>0</v>
      </c>
      <c r="H8" s="3">
        <v>20</v>
      </c>
      <c r="I8" s="3">
        <v>4</v>
      </c>
      <c r="J8" s="3">
        <v>0</v>
      </c>
      <c r="K8" s="3">
        <v>0</v>
      </c>
      <c r="L8" s="3">
        <v>0</v>
      </c>
      <c r="M8" s="3">
        <v>15</v>
      </c>
      <c r="N8" s="3">
        <v>1</v>
      </c>
      <c r="O8" s="3">
        <v>10</v>
      </c>
      <c r="P8" s="3">
        <v>0</v>
      </c>
      <c r="Q8" s="3">
        <v>0</v>
      </c>
      <c r="R8" s="3">
        <v>0</v>
      </c>
      <c r="S8" s="3">
        <v>1</v>
      </c>
      <c r="T8" s="3">
        <f t="shared" si="0"/>
        <v>64</v>
      </c>
    </row>
    <row r="9" spans="1:20">
      <c r="A9" s="4" t="s">
        <v>82</v>
      </c>
      <c r="B9" s="9" t="s">
        <v>73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1</v>
      </c>
      <c r="K9" s="3">
        <v>2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f t="shared" si="0"/>
        <v>5</v>
      </c>
    </row>
    <row r="10" spans="1:20">
      <c r="A10" s="4" t="s">
        <v>67</v>
      </c>
      <c r="B10" s="9"/>
      <c r="C10" s="3">
        <f t="shared" ref="C10:S10" si="1">SUM(C3:C9)</f>
        <v>497</v>
      </c>
      <c r="D10" s="3">
        <f t="shared" si="1"/>
        <v>41</v>
      </c>
      <c r="E10" s="3">
        <f t="shared" si="1"/>
        <v>3</v>
      </c>
      <c r="F10" s="3">
        <f t="shared" si="1"/>
        <v>6</v>
      </c>
      <c r="G10" s="3">
        <f t="shared" si="1"/>
        <v>1</v>
      </c>
      <c r="H10" s="3">
        <f t="shared" si="1"/>
        <v>246</v>
      </c>
      <c r="I10" s="3">
        <f t="shared" si="1"/>
        <v>426</v>
      </c>
      <c r="J10" s="3">
        <f t="shared" si="1"/>
        <v>13</v>
      </c>
      <c r="K10" s="3">
        <f t="shared" si="1"/>
        <v>30</v>
      </c>
      <c r="L10" s="3">
        <f t="shared" si="1"/>
        <v>4</v>
      </c>
      <c r="M10" s="3">
        <f t="shared" si="1"/>
        <v>44</v>
      </c>
      <c r="N10" s="3">
        <f t="shared" si="1"/>
        <v>31</v>
      </c>
      <c r="O10" s="3">
        <f t="shared" si="1"/>
        <v>130</v>
      </c>
      <c r="P10" s="3">
        <f t="shared" si="1"/>
        <v>0</v>
      </c>
      <c r="Q10" s="3">
        <f t="shared" si="1"/>
        <v>1</v>
      </c>
      <c r="R10" s="3">
        <f t="shared" si="1"/>
        <v>7</v>
      </c>
      <c r="S10" s="3">
        <f t="shared" si="1"/>
        <v>1</v>
      </c>
      <c r="T10" s="88">
        <f t="shared" si="0"/>
        <v>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"/>
  <sheetViews>
    <sheetView workbookViewId="0">
      <selection activeCell="A20" sqref="A1:XFD20"/>
    </sheetView>
  </sheetViews>
  <sheetFormatPr defaultRowHeight="13.8"/>
  <cols>
    <col min="1" max="2" width="19" customWidth="1"/>
    <col min="3" max="3" width="5" customWidth="1"/>
    <col min="4" max="6" width="4.8984375" customWidth="1"/>
    <col min="7" max="8" width="5.8984375" customWidth="1"/>
    <col min="9" max="9" width="5" customWidth="1"/>
    <col min="10" max="10" width="5.69921875" customWidth="1"/>
    <col min="11" max="11" width="5.8984375" customWidth="1"/>
    <col min="12" max="12" width="5.09765625" customWidth="1"/>
    <col min="13" max="13" width="5.19921875" customWidth="1"/>
    <col min="14" max="16" width="5" customWidth="1"/>
    <col min="17" max="17" width="5.09765625" customWidth="1"/>
    <col min="18" max="18" width="5" customWidth="1"/>
    <col min="19" max="19" width="5.19921875" customWidth="1"/>
  </cols>
  <sheetData>
    <row r="2" spans="1:20" ht="299.39999999999998">
      <c r="A2" s="2" t="s">
        <v>83</v>
      </c>
      <c r="B2" s="89" t="s">
        <v>84</v>
      </c>
      <c r="C2" s="86" t="s">
        <v>1</v>
      </c>
      <c r="D2" s="86" t="s">
        <v>0</v>
      </c>
      <c r="E2" s="86" t="s">
        <v>14</v>
      </c>
      <c r="F2" s="86" t="s">
        <v>13</v>
      </c>
      <c r="G2" s="86" t="s">
        <v>2</v>
      </c>
      <c r="H2" s="86" t="s">
        <v>3</v>
      </c>
      <c r="I2" s="86" t="s">
        <v>4</v>
      </c>
      <c r="J2" s="86" t="s">
        <v>5</v>
      </c>
      <c r="K2" s="86" t="s">
        <v>6</v>
      </c>
      <c r="L2" s="86" t="s">
        <v>7</v>
      </c>
      <c r="M2" s="86" t="s">
        <v>8</v>
      </c>
      <c r="N2" s="86" t="s">
        <v>9</v>
      </c>
      <c r="O2" s="86" t="s">
        <v>10</v>
      </c>
      <c r="P2" s="87" t="s">
        <v>16</v>
      </c>
      <c r="Q2" s="86" t="s">
        <v>15</v>
      </c>
      <c r="R2" s="86" t="s">
        <v>11</v>
      </c>
      <c r="S2" s="86" t="s">
        <v>12</v>
      </c>
      <c r="T2" s="6" t="s">
        <v>67</v>
      </c>
    </row>
    <row r="3" spans="1:20">
      <c r="A3" s="4" t="s">
        <v>75</v>
      </c>
      <c r="B3" s="3" t="s">
        <v>86</v>
      </c>
      <c r="C3" s="3">
        <v>12</v>
      </c>
      <c r="D3" s="3">
        <v>5</v>
      </c>
      <c r="E3" s="3">
        <v>0</v>
      </c>
      <c r="F3" s="3">
        <v>0</v>
      </c>
      <c r="G3" s="3">
        <v>0</v>
      </c>
      <c r="H3" s="3">
        <v>14</v>
      </c>
      <c r="I3" s="3">
        <v>16</v>
      </c>
      <c r="J3" s="3">
        <v>2</v>
      </c>
      <c r="K3" s="3">
        <v>11</v>
      </c>
      <c r="L3" s="3">
        <v>3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13</v>
      </c>
      <c r="S3" s="3">
        <v>0</v>
      </c>
      <c r="T3" s="91">
        <f t="shared" ref="T3:T8" si="0">SUM(C3:S3)</f>
        <v>77</v>
      </c>
    </row>
    <row r="4" spans="1:20">
      <c r="A4" s="4" t="s">
        <v>76</v>
      </c>
      <c r="B4" s="3" t="s">
        <v>86</v>
      </c>
      <c r="C4" s="3">
        <v>87</v>
      </c>
      <c r="D4" s="3">
        <v>6</v>
      </c>
      <c r="E4" s="3">
        <v>0</v>
      </c>
      <c r="F4" s="3">
        <v>0</v>
      </c>
      <c r="G4" s="3">
        <v>0</v>
      </c>
      <c r="H4" s="3">
        <v>39</v>
      </c>
      <c r="I4" s="3">
        <v>0</v>
      </c>
      <c r="J4" s="3">
        <v>14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91">
        <f t="shared" si="0"/>
        <v>146</v>
      </c>
    </row>
    <row r="5" spans="1:20">
      <c r="A5" s="4" t="s">
        <v>77</v>
      </c>
      <c r="B5" s="3" t="s">
        <v>85</v>
      </c>
      <c r="C5" s="3">
        <v>4</v>
      </c>
      <c r="D5" s="3">
        <v>3</v>
      </c>
      <c r="E5" s="3">
        <v>0</v>
      </c>
      <c r="F5" s="3">
        <v>0</v>
      </c>
      <c r="G5" s="3">
        <v>0</v>
      </c>
      <c r="H5" s="3">
        <v>27</v>
      </c>
      <c r="I5" s="3">
        <v>41</v>
      </c>
      <c r="J5" s="3">
        <v>0</v>
      </c>
      <c r="K5" s="3">
        <v>14</v>
      </c>
      <c r="L5" s="3">
        <v>9</v>
      </c>
      <c r="M5" s="3">
        <v>37</v>
      </c>
      <c r="N5" s="3">
        <v>0</v>
      </c>
      <c r="O5" s="3">
        <v>23</v>
      </c>
      <c r="P5" s="3">
        <v>0</v>
      </c>
      <c r="Q5" s="3">
        <v>0</v>
      </c>
      <c r="R5" s="3">
        <v>0</v>
      </c>
      <c r="S5" s="3">
        <v>0</v>
      </c>
      <c r="T5" s="91">
        <f t="shared" si="0"/>
        <v>158</v>
      </c>
    </row>
    <row r="6" spans="1:20">
      <c r="A6" s="4" t="s">
        <v>79</v>
      </c>
      <c r="B6" s="3" t="s">
        <v>86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167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91">
        <f t="shared" si="0"/>
        <v>167</v>
      </c>
    </row>
    <row r="7" spans="1:20">
      <c r="A7" s="4" t="s">
        <v>80</v>
      </c>
      <c r="B7" s="3" t="s">
        <v>87</v>
      </c>
      <c r="C7" s="3">
        <v>12</v>
      </c>
      <c r="D7" s="3">
        <v>7</v>
      </c>
      <c r="E7" s="3">
        <v>0</v>
      </c>
      <c r="F7" s="3">
        <v>0</v>
      </c>
      <c r="G7" s="3">
        <v>0</v>
      </c>
      <c r="H7" s="3">
        <v>19</v>
      </c>
      <c r="I7" s="3">
        <v>46</v>
      </c>
      <c r="J7" s="3">
        <v>3</v>
      </c>
      <c r="K7" s="3">
        <v>1</v>
      </c>
      <c r="L7" s="3">
        <v>0</v>
      </c>
      <c r="M7" s="3">
        <v>1</v>
      </c>
      <c r="N7" s="3">
        <v>0</v>
      </c>
      <c r="O7" s="3">
        <v>9</v>
      </c>
      <c r="P7" s="3">
        <v>0</v>
      </c>
      <c r="Q7" s="3">
        <v>0</v>
      </c>
      <c r="R7" s="3">
        <v>0</v>
      </c>
      <c r="S7" s="3">
        <v>0</v>
      </c>
      <c r="T7" s="91">
        <f t="shared" si="0"/>
        <v>98</v>
      </c>
    </row>
    <row r="8" spans="1:20">
      <c r="A8" s="4" t="s">
        <v>81</v>
      </c>
      <c r="B8" s="3" t="s">
        <v>86</v>
      </c>
      <c r="C8" s="3">
        <v>17</v>
      </c>
      <c r="D8" s="3">
        <v>11</v>
      </c>
      <c r="E8" s="3">
        <v>0</v>
      </c>
      <c r="F8" s="3">
        <v>0</v>
      </c>
      <c r="G8" s="3">
        <v>0</v>
      </c>
      <c r="H8" s="3">
        <v>3</v>
      </c>
      <c r="I8" s="3">
        <v>6</v>
      </c>
      <c r="J8" s="3">
        <v>2</v>
      </c>
      <c r="K8" s="3">
        <v>7</v>
      </c>
      <c r="L8" s="3">
        <v>5</v>
      </c>
      <c r="M8" s="3">
        <v>0</v>
      </c>
      <c r="N8" s="3">
        <v>0</v>
      </c>
      <c r="O8" s="3">
        <v>14</v>
      </c>
      <c r="P8" s="3">
        <v>0</v>
      </c>
      <c r="Q8" s="3">
        <v>0</v>
      </c>
      <c r="R8" s="3">
        <v>0</v>
      </c>
      <c r="S8" s="3">
        <v>0</v>
      </c>
      <c r="T8" s="91">
        <f t="shared" si="0"/>
        <v>65</v>
      </c>
    </row>
    <row r="9" spans="1:20">
      <c r="A9" s="4" t="s">
        <v>67</v>
      </c>
      <c r="B9" s="3"/>
      <c r="C9" s="90">
        <f t="shared" ref="C9:T9" si="1">SUM(C3:C8)</f>
        <v>132</v>
      </c>
      <c r="D9" s="90">
        <f t="shared" si="1"/>
        <v>32</v>
      </c>
      <c r="E9" s="90">
        <f t="shared" si="1"/>
        <v>0</v>
      </c>
      <c r="F9" s="90">
        <f t="shared" si="1"/>
        <v>0</v>
      </c>
      <c r="G9" s="90">
        <f t="shared" si="1"/>
        <v>0</v>
      </c>
      <c r="H9" s="90">
        <f t="shared" si="1"/>
        <v>269</v>
      </c>
      <c r="I9" s="90">
        <f t="shared" si="1"/>
        <v>109</v>
      </c>
      <c r="J9" s="90">
        <f t="shared" si="1"/>
        <v>21</v>
      </c>
      <c r="K9" s="90">
        <f t="shared" si="1"/>
        <v>33</v>
      </c>
      <c r="L9" s="90">
        <f t="shared" si="1"/>
        <v>17</v>
      </c>
      <c r="M9" s="90">
        <f t="shared" si="1"/>
        <v>38</v>
      </c>
      <c r="N9" s="90">
        <f t="shared" si="1"/>
        <v>0</v>
      </c>
      <c r="O9" s="90">
        <f t="shared" si="1"/>
        <v>46</v>
      </c>
      <c r="P9" s="90">
        <f t="shared" si="1"/>
        <v>1</v>
      </c>
      <c r="Q9" s="90">
        <f t="shared" si="1"/>
        <v>0</v>
      </c>
      <c r="R9" s="90">
        <f t="shared" si="1"/>
        <v>13</v>
      </c>
      <c r="S9" s="90">
        <f t="shared" si="1"/>
        <v>0</v>
      </c>
      <c r="T9" s="88">
        <f t="shared" si="1"/>
        <v>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A41" workbookViewId="0">
      <selection activeCell="S57" sqref="S57"/>
    </sheetView>
  </sheetViews>
  <sheetFormatPr defaultRowHeight="13.8"/>
  <sheetData>
    <row r="1" spans="1:15">
      <c r="O1" s="35"/>
    </row>
    <row r="2" spans="1:15">
      <c r="E2" s="7" t="s">
        <v>50</v>
      </c>
      <c r="F2" s="8"/>
      <c r="G2" s="8"/>
      <c r="H2" s="8"/>
      <c r="I2" s="23" t="s">
        <v>55</v>
      </c>
      <c r="J2" s="23"/>
      <c r="K2" s="23"/>
      <c r="L2" s="29" t="s">
        <v>52</v>
      </c>
      <c r="M2" s="30"/>
      <c r="N2" s="38" t="s">
        <v>53</v>
      </c>
    </row>
    <row r="3" spans="1:15" ht="14.4">
      <c r="B3" t="s">
        <v>88</v>
      </c>
      <c r="C3" s="9" t="s">
        <v>62</v>
      </c>
      <c r="D3" s="9"/>
      <c r="E3" s="10" t="s">
        <v>17</v>
      </c>
      <c r="F3" s="10" t="s">
        <v>18</v>
      </c>
      <c r="G3" s="10" t="s">
        <v>21</v>
      </c>
      <c r="H3" s="10" t="s">
        <v>22</v>
      </c>
      <c r="I3" s="24" t="s">
        <v>17</v>
      </c>
      <c r="J3" s="24" t="s">
        <v>18</v>
      </c>
      <c r="K3" s="24" t="s">
        <v>19</v>
      </c>
      <c r="L3" s="31" t="s">
        <v>17</v>
      </c>
      <c r="M3" s="31" t="s">
        <v>18</v>
      </c>
      <c r="N3" s="39" t="s">
        <v>17</v>
      </c>
    </row>
    <row r="4" spans="1:15">
      <c r="A4" s="11"/>
      <c r="B4" s="108" t="s">
        <v>70</v>
      </c>
      <c r="C4" s="108" t="s">
        <v>63</v>
      </c>
      <c r="D4" s="9"/>
      <c r="E4" s="13">
        <v>11</v>
      </c>
      <c r="F4" s="14">
        <v>3</v>
      </c>
      <c r="G4" s="14">
        <v>2</v>
      </c>
      <c r="H4" s="14">
        <v>1</v>
      </c>
      <c r="I4" s="25">
        <v>28</v>
      </c>
      <c r="J4" s="26">
        <v>25</v>
      </c>
      <c r="K4" s="26">
        <v>2</v>
      </c>
      <c r="L4" s="32">
        <v>82</v>
      </c>
      <c r="M4" s="33">
        <v>7</v>
      </c>
      <c r="N4" s="40">
        <v>14</v>
      </c>
    </row>
    <row r="5" spans="1:15">
      <c r="A5" s="11"/>
      <c r="B5" s="109"/>
      <c r="C5" s="109"/>
      <c r="D5" s="9"/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5">
      <c r="A6" s="11"/>
      <c r="B6" s="109"/>
      <c r="C6" s="109"/>
      <c r="D6" s="9"/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</row>
    <row r="7" spans="1:15">
      <c r="A7" s="11"/>
      <c r="B7" s="109"/>
      <c r="C7" s="109"/>
      <c r="D7" s="9"/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</row>
    <row r="8" spans="1:15">
      <c r="A8" s="11"/>
      <c r="B8" s="109"/>
      <c r="C8" s="109"/>
      <c r="D8" s="9"/>
      <c r="E8" s="13">
        <v>0</v>
      </c>
      <c r="F8" s="14">
        <v>0</v>
      </c>
      <c r="G8" s="14">
        <v>0</v>
      </c>
      <c r="H8" s="14">
        <v>0</v>
      </c>
      <c r="I8" s="25">
        <v>0</v>
      </c>
      <c r="J8" s="26">
        <v>0</v>
      </c>
      <c r="K8" s="26">
        <v>0</v>
      </c>
      <c r="L8" s="32">
        <v>0</v>
      </c>
      <c r="M8" s="33">
        <v>0</v>
      </c>
      <c r="N8" s="40">
        <v>0</v>
      </c>
    </row>
    <row r="9" spans="1:15">
      <c r="A9" s="11"/>
      <c r="B9" s="109"/>
      <c r="C9" s="110"/>
      <c r="D9" s="9"/>
      <c r="E9" s="14">
        <v>0</v>
      </c>
      <c r="F9" s="14">
        <v>0</v>
      </c>
      <c r="G9" s="14">
        <v>0</v>
      </c>
      <c r="H9" s="14">
        <v>0</v>
      </c>
      <c r="I9" s="26">
        <v>0</v>
      </c>
      <c r="J9" s="26">
        <v>0</v>
      </c>
      <c r="K9" s="26">
        <v>0</v>
      </c>
      <c r="L9" s="33">
        <v>0</v>
      </c>
      <c r="M9" s="33">
        <v>0</v>
      </c>
      <c r="N9" s="41">
        <v>0</v>
      </c>
    </row>
    <row r="10" spans="1:15">
      <c r="A10" s="16"/>
      <c r="B10" s="110"/>
      <c r="C10" s="9"/>
      <c r="D10" s="9"/>
      <c r="E10" s="14">
        <v>0</v>
      </c>
      <c r="F10" s="14">
        <v>0</v>
      </c>
      <c r="G10" s="14">
        <v>0</v>
      </c>
      <c r="H10" s="14">
        <v>0</v>
      </c>
      <c r="I10" s="26">
        <v>0</v>
      </c>
      <c r="J10" s="26">
        <v>0</v>
      </c>
      <c r="K10" s="25">
        <v>0</v>
      </c>
      <c r="L10" s="33">
        <v>0</v>
      </c>
      <c r="M10" s="33">
        <v>0</v>
      </c>
      <c r="N10" s="41">
        <v>0</v>
      </c>
    </row>
    <row r="11" spans="1:15">
      <c r="A11" t="s">
        <v>23</v>
      </c>
      <c r="E11">
        <f t="shared" ref="E11:N11" si="0">SUM(E4:E10)</f>
        <v>11</v>
      </c>
      <c r="F11">
        <f t="shared" si="0"/>
        <v>3</v>
      </c>
      <c r="G11">
        <f t="shared" si="0"/>
        <v>2</v>
      </c>
      <c r="H11">
        <f t="shared" si="0"/>
        <v>1</v>
      </c>
      <c r="I11" s="23">
        <f t="shared" si="0"/>
        <v>28</v>
      </c>
      <c r="J11" s="23">
        <f t="shared" si="0"/>
        <v>25</v>
      </c>
      <c r="K11" s="23">
        <f t="shared" si="0"/>
        <v>2</v>
      </c>
      <c r="L11" s="22">
        <f t="shared" si="0"/>
        <v>82</v>
      </c>
      <c r="M11" s="22">
        <f t="shared" si="0"/>
        <v>7</v>
      </c>
      <c r="N11" s="42">
        <f t="shared" si="0"/>
        <v>14</v>
      </c>
    </row>
    <row r="12" spans="1:15">
      <c r="A12" t="s">
        <v>24</v>
      </c>
      <c r="E12" s="19">
        <f>SUM(E11:N11)</f>
        <v>175</v>
      </c>
      <c r="F12" s="19">
        <v>175</v>
      </c>
      <c r="G12" s="21">
        <v>175</v>
      </c>
      <c r="H12" s="21">
        <v>175</v>
      </c>
      <c r="I12" s="28">
        <v>175</v>
      </c>
      <c r="J12" s="28">
        <v>175</v>
      </c>
      <c r="K12" s="28">
        <v>175</v>
      </c>
      <c r="L12" s="36">
        <v>175</v>
      </c>
      <c r="M12" s="36">
        <v>175</v>
      </c>
      <c r="N12" s="43">
        <v>175</v>
      </c>
    </row>
    <row r="13" spans="1:15">
      <c r="A13" t="s">
        <v>25</v>
      </c>
      <c r="E13">
        <f t="shared" ref="E13:H13" si="1">E11/E12</f>
        <v>6.2857142857142861E-2</v>
      </c>
      <c r="F13">
        <f t="shared" si="1"/>
        <v>1.7142857142857144E-2</v>
      </c>
      <c r="G13">
        <f t="shared" si="1"/>
        <v>1.1428571428571429E-2</v>
      </c>
      <c r="H13">
        <f t="shared" si="1"/>
        <v>5.7142857142857143E-3</v>
      </c>
      <c r="I13" s="28">
        <f t="shared" ref="I13:N13" si="2">I11/I12</f>
        <v>0.16</v>
      </c>
      <c r="J13" s="28">
        <f t="shared" si="2"/>
        <v>0.14285714285714285</v>
      </c>
      <c r="K13" s="28">
        <f t="shared" si="2"/>
        <v>1.1428571428571429E-2</v>
      </c>
      <c r="L13" s="36">
        <f t="shared" si="2"/>
        <v>0.46857142857142858</v>
      </c>
      <c r="M13" s="36">
        <f t="shared" si="2"/>
        <v>0.04</v>
      </c>
      <c r="N13" s="44">
        <f t="shared" si="2"/>
        <v>0.08</v>
      </c>
    </row>
    <row r="14" spans="1:15">
      <c r="A14" t="s">
        <v>26</v>
      </c>
      <c r="E14">
        <f t="shared" ref="E14:N14" si="3">LOG(E13)</f>
        <v>-1.2016453635280693</v>
      </c>
      <c r="F14">
        <f t="shared" si="3"/>
        <v>-1.765916793966632</v>
      </c>
      <c r="G14">
        <f t="shared" si="3"/>
        <v>-1.9420080530223132</v>
      </c>
      <c r="H14">
        <f t="shared" si="3"/>
        <v>-2.2430380486862944</v>
      </c>
      <c r="I14" s="23">
        <f t="shared" si="3"/>
        <v>-0.79588001734407521</v>
      </c>
      <c r="J14" s="23">
        <f t="shared" si="3"/>
        <v>-0.84509804001425681</v>
      </c>
      <c r="K14" s="23">
        <f t="shared" si="3"/>
        <v>-1.9420080530223132</v>
      </c>
      <c r="L14" s="22">
        <f t="shared" si="3"/>
        <v>-0.32922419630257777</v>
      </c>
      <c r="M14" s="22">
        <f t="shared" si="3"/>
        <v>-1.3979400086720375</v>
      </c>
      <c r="N14" s="42">
        <f t="shared" si="3"/>
        <v>-1.0969100130080565</v>
      </c>
    </row>
    <row r="15" spans="1:15">
      <c r="A15" t="s">
        <v>27</v>
      </c>
      <c r="E15">
        <f t="shared" ref="E15:N15" si="4">E13*E14</f>
        <v>-7.5531994278907222E-2</v>
      </c>
      <c r="F15">
        <f t="shared" si="4"/>
        <v>-3.0272859325142266E-2</v>
      </c>
      <c r="G15">
        <f t="shared" si="4"/>
        <v>-2.2194377748826436E-2</v>
      </c>
      <c r="H15">
        <f t="shared" si="4"/>
        <v>-1.2817360278207396E-2</v>
      </c>
      <c r="I15" s="23">
        <f t="shared" si="4"/>
        <v>-0.12734080277505203</v>
      </c>
      <c r="J15" s="23">
        <f t="shared" si="4"/>
        <v>-0.12072829143060811</v>
      </c>
      <c r="K15" s="23">
        <f t="shared" si="4"/>
        <v>-2.2194377748826436E-2</v>
      </c>
      <c r="L15" s="22">
        <f t="shared" si="4"/>
        <v>-0.15426505198177931</v>
      </c>
      <c r="M15" s="22">
        <f t="shared" si="4"/>
        <v>-5.5917600346881501E-2</v>
      </c>
      <c r="N15" s="42">
        <f t="shared" si="4"/>
        <v>-8.7752801040644521E-2</v>
      </c>
    </row>
    <row r="16" spans="1:15">
      <c r="A16" t="s">
        <v>28</v>
      </c>
      <c r="E16">
        <f>SUM(E15:N15)</f>
        <v>-0.7090155169548753</v>
      </c>
      <c r="K16" s="35"/>
      <c r="L16" s="35"/>
      <c r="M16" s="35"/>
      <c r="N16" s="35"/>
    </row>
    <row r="17" spans="1:14">
      <c r="A17" t="s">
        <v>29</v>
      </c>
      <c r="E17">
        <v>10</v>
      </c>
      <c r="M17" s="35"/>
      <c r="N17" s="35"/>
    </row>
    <row r="18" spans="1:14">
      <c r="A18" t="s">
        <v>30</v>
      </c>
      <c r="E18">
        <f>LN(E17)</f>
        <v>2.3025850929940459</v>
      </c>
    </row>
    <row r="19" spans="1:14">
      <c r="A19" t="s">
        <v>31</v>
      </c>
      <c r="E19">
        <f>E16/E18</f>
        <v>-0.30792152659728378</v>
      </c>
    </row>
    <row r="20" spans="1:14">
      <c r="A20" t="s">
        <v>32</v>
      </c>
      <c r="E20">
        <v>9</v>
      </c>
    </row>
    <row r="21" spans="1:14">
      <c r="A21" t="s">
        <v>33</v>
      </c>
      <c r="E21">
        <f>LN(E12)</f>
        <v>5.1647859739235145</v>
      </c>
    </row>
    <row r="22" spans="1:14">
      <c r="A22" t="s">
        <v>34</v>
      </c>
      <c r="B22" t="s">
        <v>35</v>
      </c>
      <c r="E22">
        <f>E20/E21</f>
        <v>1.7425697880686819</v>
      </c>
    </row>
    <row r="23" spans="1:14">
      <c r="A23" t="s">
        <v>36</v>
      </c>
      <c r="E23">
        <v>174</v>
      </c>
    </row>
    <row r="24" spans="1:14">
      <c r="A24" t="s">
        <v>37</v>
      </c>
      <c r="E24">
        <f>E12*E23</f>
        <v>30450</v>
      </c>
    </row>
    <row r="25" spans="1:14">
      <c r="A25" s="52" t="s">
        <v>38</v>
      </c>
      <c r="E25">
        <f>E11-1</f>
        <v>10</v>
      </c>
    </row>
    <row r="26" spans="1:14">
      <c r="A26" s="52" t="s">
        <v>39</v>
      </c>
      <c r="E26">
        <f>F11-1</f>
        <v>2</v>
      </c>
    </row>
    <row r="27" spans="1:14">
      <c r="A27" s="52" t="s">
        <v>41</v>
      </c>
      <c r="E27">
        <f>G11-1</f>
        <v>1</v>
      </c>
    </row>
    <row r="28" spans="1:14">
      <c r="A28" s="52" t="s">
        <v>57</v>
      </c>
      <c r="E28">
        <f>H11-1</f>
        <v>0</v>
      </c>
    </row>
    <row r="29" spans="1:14">
      <c r="A29" s="23" t="s">
        <v>38</v>
      </c>
      <c r="E29">
        <f>I11-1</f>
        <v>27</v>
      </c>
    </row>
    <row r="30" spans="1:14">
      <c r="A30" s="23" t="s">
        <v>39</v>
      </c>
      <c r="E30">
        <f>J11-1</f>
        <v>24</v>
      </c>
    </row>
    <row r="31" spans="1:14">
      <c r="A31" s="23" t="s">
        <v>40</v>
      </c>
      <c r="E31">
        <f>K11-1</f>
        <v>1</v>
      </c>
    </row>
    <row r="32" spans="1:14">
      <c r="A32" s="22" t="s">
        <v>38</v>
      </c>
      <c r="B32" s="35"/>
      <c r="E32">
        <f>L11-1</f>
        <v>81</v>
      </c>
    </row>
    <row r="33" spans="1:5">
      <c r="A33" s="22" t="s">
        <v>39</v>
      </c>
      <c r="B33" s="35"/>
      <c r="E33">
        <f>M11-1</f>
        <v>6</v>
      </c>
    </row>
    <row r="34" spans="1:5">
      <c r="A34" s="54" t="s">
        <v>38</v>
      </c>
      <c r="B34" s="35"/>
      <c r="E34">
        <f>N11-1</f>
        <v>13</v>
      </c>
    </row>
    <row r="35" spans="1:5">
      <c r="A35" s="52" t="s">
        <v>42</v>
      </c>
      <c r="E35">
        <f>E11*E25</f>
        <v>110</v>
      </c>
    </row>
    <row r="36" spans="1:5">
      <c r="A36" s="52" t="s">
        <v>43</v>
      </c>
      <c r="E36">
        <f>F11*E26</f>
        <v>6</v>
      </c>
    </row>
    <row r="37" spans="1:5">
      <c r="A37" s="52" t="s">
        <v>45</v>
      </c>
      <c r="E37">
        <f>G11*E27</f>
        <v>2</v>
      </c>
    </row>
    <row r="38" spans="1:5">
      <c r="A38" s="52" t="s">
        <v>60</v>
      </c>
      <c r="E38">
        <f>H11*E28</f>
        <v>0</v>
      </c>
    </row>
    <row r="39" spans="1:5">
      <c r="A39" s="23" t="s">
        <v>42</v>
      </c>
      <c r="E39">
        <f>I11*E29</f>
        <v>756</v>
      </c>
    </row>
    <row r="40" spans="1:5">
      <c r="A40" s="23" t="s">
        <v>43</v>
      </c>
      <c r="E40">
        <f>J11*E30</f>
        <v>600</v>
      </c>
    </row>
    <row r="41" spans="1:5">
      <c r="A41" s="23" t="s">
        <v>44</v>
      </c>
      <c r="B41" s="35"/>
      <c r="E41">
        <f>K11*E31</f>
        <v>2</v>
      </c>
    </row>
    <row r="42" spans="1:5">
      <c r="A42" s="22" t="s">
        <v>42</v>
      </c>
      <c r="B42" s="35"/>
      <c r="E42">
        <f>L11*E32</f>
        <v>6642</v>
      </c>
    </row>
    <row r="43" spans="1:5">
      <c r="A43" s="22" t="s">
        <v>43</v>
      </c>
      <c r="B43" s="35"/>
      <c r="E43">
        <f>M11*E33</f>
        <v>42</v>
      </c>
    </row>
    <row r="44" spans="1:5">
      <c r="A44" s="54" t="s">
        <v>42</v>
      </c>
      <c r="B44" s="35"/>
      <c r="E44">
        <f>N11*E34</f>
        <v>182</v>
      </c>
    </row>
    <row r="45" spans="1:5">
      <c r="A45" t="s">
        <v>46</v>
      </c>
      <c r="E45">
        <f>SUM(E35:E44)</f>
        <v>8342</v>
      </c>
    </row>
    <row r="46" spans="1:5">
      <c r="A46" t="s">
        <v>47</v>
      </c>
      <c r="E46">
        <f>E45/E24</f>
        <v>0.27395730706075533</v>
      </c>
    </row>
    <row r="47" spans="1:5">
      <c r="A47" t="s">
        <v>48</v>
      </c>
      <c r="E47">
        <f>SQRT(E12)</f>
        <v>13.228756555322953</v>
      </c>
    </row>
    <row r="48" spans="1:5">
      <c r="A48" t="s">
        <v>49</v>
      </c>
      <c r="E48">
        <f>E17/E47</f>
        <v>0.75592894601845451</v>
      </c>
    </row>
    <row r="52" spans="1:23">
      <c r="O52" s="35"/>
    </row>
    <row r="53" spans="1:23">
      <c r="E53" s="7" t="s">
        <v>50</v>
      </c>
      <c r="F53" s="8"/>
      <c r="G53" s="8"/>
      <c r="H53" s="8"/>
      <c r="N53" s="77" t="s">
        <v>55</v>
      </c>
      <c r="O53" s="78"/>
      <c r="P53" s="78"/>
      <c r="V53" s="29" t="s">
        <v>50</v>
      </c>
      <c r="W53" s="30"/>
    </row>
    <row r="54" spans="1:23" ht="14.4">
      <c r="C54" s="9"/>
      <c r="D54" s="9"/>
      <c r="E54" s="10" t="s">
        <v>17</v>
      </c>
      <c r="F54" s="10" t="s">
        <v>18</v>
      </c>
      <c r="G54" s="10" t="s">
        <v>21</v>
      </c>
      <c r="H54" s="10" t="s">
        <v>22</v>
      </c>
      <c r="L54" s="9"/>
      <c r="M54" s="9"/>
      <c r="N54" s="24" t="s">
        <v>17</v>
      </c>
      <c r="O54" s="24" t="s">
        <v>18</v>
      </c>
      <c r="P54" s="24" t="s">
        <v>21</v>
      </c>
      <c r="T54" s="9"/>
      <c r="U54" s="9"/>
      <c r="V54" s="31" t="s">
        <v>17</v>
      </c>
      <c r="W54" s="31" t="s">
        <v>18</v>
      </c>
    </row>
    <row r="55" spans="1:23">
      <c r="A55" s="11"/>
      <c r="B55" s="12"/>
      <c r="C55" s="9" t="s">
        <v>63</v>
      </c>
      <c r="D55" s="9"/>
      <c r="E55" s="13">
        <v>11</v>
      </c>
      <c r="F55" s="14">
        <v>3</v>
      </c>
      <c r="G55" s="14">
        <v>2</v>
      </c>
      <c r="H55" s="14">
        <v>1</v>
      </c>
      <c r="J55" s="11"/>
      <c r="K55" s="12"/>
      <c r="L55" s="9" t="s">
        <v>63</v>
      </c>
      <c r="M55" s="9"/>
      <c r="N55" s="25">
        <v>28</v>
      </c>
      <c r="O55" s="26">
        <v>25</v>
      </c>
      <c r="P55" s="26">
        <v>2</v>
      </c>
      <c r="R55" s="11"/>
      <c r="S55" s="12"/>
      <c r="T55" s="9" t="s">
        <v>63</v>
      </c>
      <c r="U55" s="9"/>
      <c r="V55" s="32">
        <v>82</v>
      </c>
      <c r="W55" s="33">
        <v>7</v>
      </c>
    </row>
    <row r="56" spans="1:23">
      <c r="A56" s="11"/>
      <c r="B56" s="15"/>
      <c r="C56" s="9"/>
      <c r="D56" s="9"/>
      <c r="E56" s="13">
        <v>0</v>
      </c>
      <c r="F56" s="13">
        <v>0</v>
      </c>
      <c r="G56" s="13">
        <v>0</v>
      </c>
      <c r="H56" s="13">
        <v>0</v>
      </c>
      <c r="J56" s="11"/>
      <c r="K56" s="15"/>
      <c r="L56" s="9"/>
      <c r="M56" s="9"/>
      <c r="N56" s="25">
        <v>0</v>
      </c>
      <c r="O56" s="25">
        <v>0</v>
      </c>
      <c r="P56" s="25">
        <v>0</v>
      </c>
      <c r="R56" s="11"/>
      <c r="S56" s="15"/>
      <c r="T56" s="9"/>
      <c r="U56" s="9"/>
      <c r="V56" s="32">
        <v>0</v>
      </c>
      <c r="W56" s="32">
        <v>0</v>
      </c>
    </row>
    <row r="57" spans="1:23">
      <c r="A57" s="11"/>
      <c r="B57" s="15" t="s">
        <v>70</v>
      </c>
      <c r="C57" s="9"/>
      <c r="D57" s="9"/>
      <c r="E57" s="14">
        <v>0</v>
      </c>
      <c r="F57" s="14">
        <v>0</v>
      </c>
      <c r="G57" s="14">
        <v>0</v>
      </c>
      <c r="H57" s="14">
        <v>0</v>
      </c>
      <c r="J57" s="11"/>
      <c r="K57" s="15" t="s">
        <v>70</v>
      </c>
      <c r="L57" s="9"/>
      <c r="M57" s="9"/>
      <c r="N57" s="26">
        <v>0</v>
      </c>
      <c r="O57" s="26">
        <v>0</v>
      </c>
      <c r="P57" s="26">
        <v>0</v>
      </c>
      <c r="R57" s="11"/>
      <c r="S57" s="15" t="s">
        <v>70</v>
      </c>
      <c r="T57" s="9"/>
      <c r="U57" s="9"/>
      <c r="V57" s="33">
        <v>0</v>
      </c>
      <c r="W57" s="33">
        <v>0</v>
      </c>
    </row>
    <row r="58" spans="1:23">
      <c r="A58" s="11"/>
      <c r="B58" s="15"/>
      <c r="C58" s="9"/>
      <c r="D58" s="9"/>
      <c r="E58" s="14">
        <v>0</v>
      </c>
      <c r="F58" s="14">
        <v>0</v>
      </c>
      <c r="G58" s="14">
        <v>0</v>
      </c>
      <c r="H58" s="14">
        <v>0</v>
      </c>
      <c r="J58" s="11"/>
      <c r="K58" s="15"/>
      <c r="L58" s="9"/>
      <c r="M58" s="9"/>
      <c r="N58" s="26">
        <v>0</v>
      </c>
      <c r="O58" s="26">
        <v>0</v>
      </c>
      <c r="P58" s="26">
        <v>0</v>
      </c>
      <c r="R58" s="11"/>
      <c r="S58" s="15"/>
      <c r="T58" s="9"/>
      <c r="U58" s="9"/>
      <c r="V58" s="33">
        <v>0</v>
      </c>
      <c r="W58" s="33">
        <v>0</v>
      </c>
    </row>
    <row r="59" spans="1:23">
      <c r="A59" s="11"/>
      <c r="B59" s="15"/>
      <c r="C59" s="9"/>
      <c r="D59" s="9"/>
      <c r="E59" s="13">
        <v>0</v>
      </c>
      <c r="F59" s="14">
        <v>0</v>
      </c>
      <c r="G59" s="14">
        <v>0</v>
      </c>
      <c r="H59" s="14">
        <v>0</v>
      </c>
      <c r="J59" s="11"/>
      <c r="K59" s="15"/>
      <c r="L59" s="9"/>
      <c r="M59" s="9"/>
      <c r="N59" s="25">
        <v>0</v>
      </c>
      <c r="O59" s="26">
        <v>0</v>
      </c>
      <c r="P59" s="26">
        <v>0</v>
      </c>
      <c r="R59" s="11"/>
      <c r="S59" s="15"/>
      <c r="T59" s="9"/>
      <c r="U59" s="9"/>
      <c r="V59" s="32">
        <v>0</v>
      </c>
      <c r="W59" s="33">
        <v>0</v>
      </c>
    </row>
    <row r="60" spans="1:23">
      <c r="A60" s="11"/>
      <c r="B60" s="15"/>
      <c r="C60" s="9"/>
      <c r="D60" s="9"/>
      <c r="E60" s="14">
        <v>0</v>
      </c>
      <c r="F60" s="14">
        <v>0</v>
      </c>
      <c r="G60" s="14">
        <v>0</v>
      </c>
      <c r="H60" s="14">
        <v>0</v>
      </c>
      <c r="J60" s="11"/>
      <c r="K60" s="15"/>
      <c r="L60" s="9"/>
      <c r="M60" s="9"/>
      <c r="N60" s="26">
        <v>0</v>
      </c>
      <c r="O60" s="26">
        <v>0</v>
      </c>
      <c r="P60" s="26">
        <v>0</v>
      </c>
      <c r="R60" s="11"/>
      <c r="S60" s="15"/>
      <c r="T60" s="9"/>
      <c r="U60" s="9"/>
      <c r="V60" s="33">
        <v>0</v>
      </c>
      <c r="W60" s="33">
        <v>0</v>
      </c>
    </row>
    <row r="61" spans="1:23">
      <c r="A61" s="16"/>
      <c r="B61" s="17"/>
      <c r="C61" s="9"/>
      <c r="D61" s="9"/>
      <c r="E61" s="14">
        <v>0</v>
      </c>
      <c r="F61" s="14">
        <v>0</v>
      </c>
      <c r="G61" s="14">
        <v>0</v>
      </c>
      <c r="H61" s="14">
        <v>0</v>
      </c>
      <c r="J61" s="16"/>
      <c r="K61" s="17"/>
      <c r="L61" s="9"/>
      <c r="M61" s="9"/>
      <c r="N61" s="26">
        <v>0</v>
      </c>
      <c r="O61" s="26">
        <v>0</v>
      </c>
      <c r="P61" s="26">
        <v>0</v>
      </c>
      <c r="R61" s="16"/>
      <c r="S61" s="17"/>
      <c r="T61" s="9"/>
      <c r="U61" s="9"/>
      <c r="V61" s="33">
        <v>0</v>
      </c>
      <c r="W61" s="33">
        <v>0</v>
      </c>
    </row>
    <row r="62" spans="1:23">
      <c r="A62" t="s">
        <v>23</v>
      </c>
      <c r="E62">
        <f t="shared" ref="E62:H62" si="5">SUM(E55:E61)</f>
        <v>11</v>
      </c>
      <c r="F62">
        <f t="shared" si="5"/>
        <v>3</v>
      </c>
      <c r="G62">
        <f t="shared" si="5"/>
        <v>2</v>
      </c>
      <c r="H62">
        <f t="shared" si="5"/>
        <v>1</v>
      </c>
      <c r="J62" t="s">
        <v>23</v>
      </c>
      <c r="N62" s="23">
        <f t="shared" ref="N62:P62" si="6">SUM(N55:N61)</f>
        <v>28</v>
      </c>
      <c r="O62" s="23">
        <f t="shared" si="6"/>
        <v>25</v>
      </c>
      <c r="P62" s="23">
        <f t="shared" si="6"/>
        <v>2</v>
      </c>
      <c r="R62" t="s">
        <v>23</v>
      </c>
      <c r="V62" s="22">
        <f t="shared" ref="V62:W62" si="7">SUM(V55:V61)</f>
        <v>82</v>
      </c>
      <c r="W62" s="22">
        <f t="shared" si="7"/>
        <v>7</v>
      </c>
    </row>
    <row r="63" spans="1:23">
      <c r="A63" t="s">
        <v>24</v>
      </c>
      <c r="E63" s="19">
        <f>SUM(E62:H62)</f>
        <v>17</v>
      </c>
      <c r="F63" s="19">
        <v>17</v>
      </c>
      <c r="G63" s="21">
        <v>17</v>
      </c>
      <c r="H63" s="21">
        <v>17</v>
      </c>
      <c r="J63" t="s">
        <v>24</v>
      </c>
      <c r="N63" s="79">
        <f>SUM(N62:P62)</f>
        <v>55</v>
      </c>
      <c r="O63" s="79">
        <v>55</v>
      </c>
      <c r="P63" s="80">
        <v>55</v>
      </c>
      <c r="R63" t="s">
        <v>24</v>
      </c>
      <c r="V63" s="81">
        <f>SUM(V62:W62)</f>
        <v>89</v>
      </c>
      <c r="W63" s="81">
        <v>89</v>
      </c>
    </row>
    <row r="64" spans="1:23">
      <c r="A64" t="s">
        <v>25</v>
      </c>
      <c r="E64">
        <f t="shared" ref="E64:H64" si="8">E62/E63</f>
        <v>0.6470588235294118</v>
      </c>
      <c r="F64">
        <f t="shared" si="8"/>
        <v>0.17647058823529413</v>
      </c>
      <c r="G64">
        <f t="shared" si="8"/>
        <v>0.11764705882352941</v>
      </c>
      <c r="H64">
        <f t="shared" si="8"/>
        <v>5.8823529411764705E-2</v>
      </c>
      <c r="J64" t="s">
        <v>25</v>
      </c>
      <c r="N64">
        <f t="shared" ref="N64:P64" si="9">N62/N63</f>
        <v>0.50909090909090904</v>
      </c>
      <c r="O64">
        <f t="shared" si="9"/>
        <v>0.45454545454545453</v>
      </c>
      <c r="P64">
        <f t="shared" si="9"/>
        <v>3.6363636363636362E-2</v>
      </c>
      <c r="R64" t="s">
        <v>25</v>
      </c>
      <c r="V64">
        <f t="shared" ref="V64:W64" si="10">V62/V63</f>
        <v>0.9213483146067416</v>
      </c>
      <c r="W64">
        <f t="shared" si="10"/>
        <v>7.8651685393258425E-2</v>
      </c>
    </row>
    <row r="65" spans="1:23">
      <c r="A65" t="s">
        <v>26</v>
      </c>
      <c r="E65">
        <f t="shared" ref="E65:H65" si="11">LOG(E64)</f>
        <v>-0.18905623622004886</v>
      </c>
      <c r="F65">
        <f t="shared" si="11"/>
        <v>-0.75332766665861151</v>
      </c>
      <c r="G65">
        <f t="shared" si="11"/>
        <v>-0.92941892571429274</v>
      </c>
      <c r="H65">
        <f t="shared" si="11"/>
        <v>-1.2304489213782739</v>
      </c>
      <c r="J65" t="s">
        <v>26</v>
      </c>
      <c r="N65">
        <f t="shared" ref="N65:P65" si="12">LOG(N64)</f>
        <v>-0.29320465815202468</v>
      </c>
      <c r="O65">
        <f t="shared" si="12"/>
        <v>-0.34242268082220623</v>
      </c>
      <c r="P65">
        <f t="shared" si="12"/>
        <v>-1.4393326938302626</v>
      </c>
      <c r="R65" t="s">
        <v>26</v>
      </c>
      <c r="V65">
        <f t="shared" ref="V65:W65" si="13">LOG(V64)</f>
        <v>-3.5576154261196084E-2</v>
      </c>
      <c r="W65">
        <f t="shared" si="13"/>
        <v>-1.1042919666306559</v>
      </c>
    </row>
    <row r="66" spans="1:23">
      <c r="A66" t="s">
        <v>27</v>
      </c>
      <c r="E66">
        <f t="shared" ref="E66:H66" si="14">E64*E65</f>
        <v>-0.12233050578944338</v>
      </c>
      <c r="F66">
        <f t="shared" si="14"/>
        <v>-0.13294017646916675</v>
      </c>
      <c r="G66">
        <f t="shared" si="14"/>
        <v>-0.10934340302521091</v>
      </c>
      <c r="H66">
        <f t="shared" si="14"/>
        <v>-7.2379348316369052E-2</v>
      </c>
      <c r="J66" t="s">
        <v>27</v>
      </c>
      <c r="N66">
        <f t="shared" ref="N66:P66" si="15">N64*N65</f>
        <v>-0.14926782596830346</v>
      </c>
      <c r="O66">
        <f t="shared" si="15"/>
        <v>-0.15564667310100283</v>
      </c>
      <c r="P66">
        <f t="shared" si="15"/>
        <v>-5.2339370684736819E-2</v>
      </c>
      <c r="R66" t="s">
        <v>27</v>
      </c>
      <c r="V66">
        <f t="shared" ref="V66:W66" si="16">V64*V65</f>
        <v>-3.2778029768742459E-2</v>
      </c>
      <c r="W66">
        <f t="shared" si="16"/>
        <v>-8.6854424341736972E-2</v>
      </c>
    </row>
    <row r="67" spans="1:23">
      <c r="A67" t="s">
        <v>28</v>
      </c>
      <c r="E67">
        <f>SUM(E66:H66)</f>
        <v>-0.43699343360019011</v>
      </c>
      <c r="J67" t="s">
        <v>28</v>
      </c>
      <c r="N67">
        <f>SUM(N66:P66)</f>
        <v>-0.35725386975404311</v>
      </c>
      <c r="R67" t="s">
        <v>28</v>
      </c>
      <c r="V67">
        <f>SUM(V66:W66)</f>
        <v>-0.11963245411047943</v>
      </c>
    </row>
    <row r="68" spans="1:23">
      <c r="A68" t="s">
        <v>29</v>
      </c>
      <c r="E68">
        <v>4</v>
      </c>
      <c r="J68" t="s">
        <v>29</v>
      </c>
      <c r="N68">
        <v>3</v>
      </c>
      <c r="R68" t="s">
        <v>29</v>
      </c>
      <c r="V68">
        <v>2</v>
      </c>
    </row>
    <row r="69" spans="1:23">
      <c r="A69" t="s">
        <v>30</v>
      </c>
      <c r="E69">
        <f>LN(E68)</f>
        <v>1.3862943611198906</v>
      </c>
      <c r="J69" t="s">
        <v>30</v>
      </c>
      <c r="N69">
        <f>LN(N68)</f>
        <v>1.0986122886681098</v>
      </c>
      <c r="R69" t="s">
        <v>30</v>
      </c>
      <c r="V69">
        <f>LN(V68)</f>
        <v>0.69314718055994529</v>
      </c>
    </row>
    <row r="70" spans="1:23">
      <c r="A70" t="s">
        <v>31</v>
      </c>
      <c r="E70">
        <f>E67/E69</f>
        <v>-0.31522412977801739</v>
      </c>
      <c r="J70" t="s">
        <v>31</v>
      </c>
      <c r="N70">
        <f>N67/N69</f>
        <v>-0.32518648611436507</v>
      </c>
      <c r="R70" t="s">
        <v>31</v>
      </c>
      <c r="V70">
        <f>V67/V69</f>
        <v>-0.17259314827456518</v>
      </c>
    </row>
    <row r="71" spans="1:23">
      <c r="A71" t="s">
        <v>32</v>
      </c>
      <c r="E71">
        <v>3</v>
      </c>
      <c r="J71" t="s">
        <v>32</v>
      </c>
      <c r="N71">
        <v>2</v>
      </c>
      <c r="R71" t="s">
        <v>32</v>
      </c>
      <c r="V71">
        <v>1</v>
      </c>
    </row>
    <row r="72" spans="1:23">
      <c r="A72" t="s">
        <v>33</v>
      </c>
      <c r="E72">
        <f>LN(E63)</f>
        <v>2.8332133440562162</v>
      </c>
      <c r="J72" t="s">
        <v>33</v>
      </c>
      <c r="N72">
        <f>LN(N63)</f>
        <v>4.0073331852324712</v>
      </c>
      <c r="R72" t="s">
        <v>33</v>
      </c>
      <c r="V72">
        <f>LN(V63)</f>
        <v>4.4886363697321396</v>
      </c>
    </row>
    <row r="73" spans="1:23">
      <c r="A73" t="s">
        <v>34</v>
      </c>
      <c r="B73" t="s">
        <v>35</v>
      </c>
      <c r="E73">
        <f>E71/E72</f>
        <v>1.0588683715942835</v>
      </c>
      <c r="J73" t="s">
        <v>34</v>
      </c>
      <c r="K73" t="s">
        <v>35</v>
      </c>
      <c r="N73">
        <f>N71/N72</f>
        <v>0.49908502925842368</v>
      </c>
      <c r="R73" t="s">
        <v>34</v>
      </c>
      <c r="S73" t="s">
        <v>35</v>
      </c>
      <c r="V73">
        <f>V71/V72</f>
        <v>0.22278480982403021</v>
      </c>
    </row>
    <row r="74" spans="1:23">
      <c r="A74" t="s">
        <v>36</v>
      </c>
      <c r="E74">
        <v>16</v>
      </c>
      <c r="J74" t="s">
        <v>36</v>
      </c>
      <c r="N74">
        <v>54</v>
      </c>
      <c r="R74" t="s">
        <v>36</v>
      </c>
      <c r="V74">
        <v>88</v>
      </c>
    </row>
    <row r="75" spans="1:23">
      <c r="A75" t="s">
        <v>37</v>
      </c>
      <c r="E75">
        <f>E63*E74</f>
        <v>272</v>
      </c>
      <c r="J75" t="s">
        <v>37</v>
      </c>
      <c r="N75">
        <f>N63*N74</f>
        <v>2970</v>
      </c>
      <c r="R75" t="s">
        <v>37</v>
      </c>
      <c r="V75">
        <f>V63*V74</f>
        <v>7832</v>
      </c>
    </row>
    <row r="76" spans="1:23">
      <c r="A76" s="52" t="s">
        <v>38</v>
      </c>
      <c r="E76">
        <f>E62-1</f>
        <v>10</v>
      </c>
      <c r="J76" s="52" t="s">
        <v>38</v>
      </c>
      <c r="N76">
        <f>N62-1</f>
        <v>27</v>
      </c>
      <c r="R76" s="52" t="s">
        <v>38</v>
      </c>
      <c r="V76">
        <f>V62-1</f>
        <v>81</v>
      </c>
    </row>
    <row r="77" spans="1:23">
      <c r="A77" s="52" t="s">
        <v>39</v>
      </c>
      <c r="E77">
        <f>F62-1</f>
        <v>2</v>
      </c>
      <c r="J77" s="52" t="s">
        <v>39</v>
      </c>
      <c r="N77">
        <f>O62-1</f>
        <v>24</v>
      </c>
      <c r="R77" s="52" t="s">
        <v>39</v>
      </c>
      <c r="V77">
        <f>W62-1</f>
        <v>6</v>
      </c>
    </row>
    <row r="78" spans="1:23">
      <c r="A78" s="52" t="s">
        <v>41</v>
      </c>
      <c r="E78">
        <f>G62-1</f>
        <v>1</v>
      </c>
      <c r="J78" s="52" t="s">
        <v>41</v>
      </c>
      <c r="N78">
        <f>P62-1</f>
        <v>1</v>
      </c>
      <c r="R78" s="52" t="s">
        <v>42</v>
      </c>
      <c r="V78">
        <f>V62*V76</f>
        <v>6642</v>
      </c>
    </row>
    <row r="79" spans="1:23">
      <c r="A79" s="52" t="s">
        <v>57</v>
      </c>
      <c r="E79">
        <f>H62-1</f>
        <v>0</v>
      </c>
      <c r="J79" s="52" t="s">
        <v>42</v>
      </c>
      <c r="N79">
        <f>N62*N76</f>
        <v>756</v>
      </c>
      <c r="R79" s="52" t="s">
        <v>43</v>
      </c>
      <c r="V79">
        <f>W62*V77</f>
        <v>42</v>
      </c>
    </row>
    <row r="80" spans="1:23">
      <c r="A80" s="52" t="s">
        <v>42</v>
      </c>
      <c r="E80">
        <f>E62*E76</f>
        <v>110</v>
      </c>
      <c r="J80" s="52" t="s">
        <v>43</v>
      </c>
      <c r="N80">
        <f>O62*N77</f>
        <v>600</v>
      </c>
      <c r="R80" t="s">
        <v>46</v>
      </c>
      <c r="V80">
        <f>SUM(V78:V79)</f>
        <v>6684</v>
      </c>
    </row>
    <row r="81" spans="1:22">
      <c r="A81" s="52" t="s">
        <v>43</v>
      </c>
      <c r="E81">
        <f>F62*E77</f>
        <v>6</v>
      </c>
      <c r="J81" s="52" t="s">
        <v>45</v>
      </c>
      <c r="N81">
        <f>P62*N78</f>
        <v>2</v>
      </c>
      <c r="R81" t="s">
        <v>47</v>
      </c>
      <c r="V81">
        <f>V80/V75</f>
        <v>0.85342185903983658</v>
      </c>
    </row>
    <row r="82" spans="1:22">
      <c r="A82" s="52" t="s">
        <v>45</v>
      </c>
      <c r="E82">
        <f>G62*E78</f>
        <v>2</v>
      </c>
      <c r="J82" t="s">
        <v>46</v>
      </c>
      <c r="N82">
        <f>SUM(N79:N81)</f>
        <v>1358</v>
      </c>
      <c r="R82" t="s">
        <v>48</v>
      </c>
      <c r="V82">
        <f>SQRT(V63)</f>
        <v>9.4339811320566032</v>
      </c>
    </row>
    <row r="83" spans="1:22">
      <c r="A83" s="52" t="s">
        <v>60</v>
      </c>
      <c r="E83">
        <f>H62*E79</f>
        <v>0</v>
      </c>
      <c r="J83" t="s">
        <v>47</v>
      </c>
      <c r="N83">
        <f>N82/N75</f>
        <v>0.45723905723905722</v>
      </c>
      <c r="R83" t="s">
        <v>49</v>
      </c>
      <c r="V83">
        <f>V68/V82</f>
        <v>0.21199957600127201</v>
      </c>
    </row>
    <row r="84" spans="1:22">
      <c r="A84" t="s">
        <v>46</v>
      </c>
      <c r="E84">
        <f>SUM(E80:E83)</f>
        <v>118</v>
      </c>
      <c r="J84" t="s">
        <v>48</v>
      </c>
      <c r="N84">
        <f>SQRT(N63)</f>
        <v>7.416198487095663</v>
      </c>
    </row>
    <row r="85" spans="1:22">
      <c r="A85" t="s">
        <v>47</v>
      </c>
      <c r="E85">
        <f>E84/E75</f>
        <v>0.43382352941176472</v>
      </c>
      <c r="J85" t="s">
        <v>49</v>
      </c>
      <c r="N85">
        <f>N68/N84</f>
        <v>0.40451991747794525</v>
      </c>
    </row>
    <row r="86" spans="1:22">
      <c r="A86" t="s">
        <v>48</v>
      </c>
      <c r="E86">
        <f>SQRT(E63)</f>
        <v>4.1231056256176606</v>
      </c>
    </row>
    <row r="87" spans="1:22">
      <c r="A87" t="s">
        <v>49</v>
      </c>
      <c r="E87">
        <f>E68/E86</f>
        <v>0.97014250014533188</v>
      </c>
    </row>
  </sheetData>
  <mergeCells count="2">
    <mergeCell ref="B4:B10"/>
    <mergeCell ref="C4:C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9"/>
  <sheetViews>
    <sheetView workbookViewId="0">
      <selection activeCell="M23" sqref="M23"/>
    </sheetView>
  </sheetViews>
  <sheetFormatPr defaultRowHeight="13.8"/>
  <sheetData>
    <row r="2" spans="1:18">
      <c r="E2" s="7" t="s">
        <v>50</v>
      </c>
      <c r="F2" s="8"/>
      <c r="G2" s="8"/>
      <c r="H2" s="8"/>
      <c r="I2" s="8"/>
      <c r="K2" s="23" t="s">
        <v>55</v>
      </c>
      <c r="L2" s="23"/>
      <c r="M2" s="23"/>
      <c r="N2" s="29" t="s">
        <v>52</v>
      </c>
      <c r="O2" s="30"/>
      <c r="P2" s="30"/>
      <c r="Q2" s="30"/>
      <c r="R2" s="38" t="s">
        <v>53</v>
      </c>
    </row>
    <row r="3" spans="1:18" ht="14.4">
      <c r="B3" t="s">
        <v>88</v>
      </c>
      <c r="C3" s="9" t="s">
        <v>62</v>
      </c>
      <c r="D3" s="9"/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51</v>
      </c>
      <c r="K3" s="24" t="s">
        <v>17</v>
      </c>
      <c r="L3" s="24" t="s">
        <v>18</v>
      </c>
      <c r="M3" s="24" t="s">
        <v>19</v>
      </c>
      <c r="N3" s="31" t="s">
        <v>17</v>
      </c>
      <c r="O3" s="31" t="s">
        <v>18</v>
      </c>
      <c r="P3" s="31" t="s">
        <v>20</v>
      </c>
      <c r="Q3" s="31" t="s">
        <v>21</v>
      </c>
      <c r="R3" s="39" t="s">
        <v>17</v>
      </c>
    </row>
    <row r="4" spans="1:18">
      <c r="A4" s="11"/>
      <c r="B4" s="108" t="s">
        <v>70</v>
      </c>
      <c r="C4" s="111" t="s">
        <v>64</v>
      </c>
      <c r="D4" s="9"/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</row>
    <row r="5" spans="1:18" s="53" customFormat="1">
      <c r="A5" s="60"/>
      <c r="B5" s="109"/>
      <c r="C5" s="112"/>
      <c r="D5" s="62"/>
      <c r="E5" s="62">
        <v>18</v>
      </c>
      <c r="F5" s="63">
        <v>1</v>
      </c>
      <c r="G5" s="63">
        <v>53</v>
      </c>
      <c r="H5" s="62">
        <v>29</v>
      </c>
      <c r="I5" s="63">
        <v>91</v>
      </c>
      <c r="J5" s="62">
        <v>1</v>
      </c>
      <c r="K5" s="62">
        <v>347</v>
      </c>
      <c r="L5" s="63">
        <v>295</v>
      </c>
      <c r="M5" s="63">
        <v>21</v>
      </c>
      <c r="N5" s="62">
        <v>125</v>
      </c>
      <c r="O5" s="63">
        <v>26</v>
      </c>
      <c r="P5" s="62">
        <v>3</v>
      </c>
      <c r="Q5" s="63">
        <v>1</v>
      </c>
      <c r="R5" s="62">
        <v>3</v>
      </c>
    </row>
    <row r="6" spans="1:18">
      <c r="A6" s="11"/>
      <c r="B6" s="109"/>
      <c r="C6" s="112"/>
      <c r="D6" s="9"/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</row>
    <row r="7" spans="1:18">
      <c r="A7" s="11"/>
      <c r="B7" s="109"/>
      <c r="C7" s="112"/>
      <c r="D7" s="9"/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</row>
    <row r="8" spans="1:18">
      <c r="A8" s="11"/>
      <c r="B8" s="109"/>
      <c r="C8" s="112"/>
      <c r="D8" s="9"/>
      <c r="E8" s="13">
        <v>0</v>
      </c>
      <c r="F8" s="14">
        <v>0</v>
      </c>
      <c r="G8" s="14">
        <v>0</v>
      </c>
      <c r="H8" s="13">
        <v>0</v>
      </c>
      <c r="I8" s="14">
        <v>0</v>
      </c>
      <c r="J8" s="13">
        <v>0</v>
      </c>
      <c r="K8" s="25">
        <v>0</v>
      </c>
      <c r="L8" s="26">
        <v>0</v>
      </c>
      <c r="M8" s="26">
        <v>0</v>
      </c>
      <c r="N8" s="32">
        <v>0</v>
      </c>
      <c r="O8" s="33">
        <v>0</v>
      </c>
      <c r="P8" s="32">
        <v>0</v>
      </c>
      <c r="Q8" s="33">
        <v>0</v>
      </c>
      <c r="R8" s="40">
        <v>0</v>
      </c>
    </row>
    <row r="9" spans="1:18">
      <c r="A9" s="11"/>
      <c r="B9" s="109"/>
      <c r="C9" s="112"/>
      <c r="D9" s="9"/>
      <c r="E9" s="14">
        <v>0</v>
      </c>
      <c r="F9" s="14">
        <v>0</v>
      </c>
      <c r="G9" s="14">
        <v>0</v>
      </c>
      <c r="H9" s="13">
        <v>0</v>
      </c>
      <c r="I9" s="14">
        <v>0</v>
      </c>
      <c r="J9" s="13">
        <v>0</v>
      </c>
      <c r="K9" s="26">
        <v>0</v>
      </c>
      <c r="L9" s="26">
        <v>0</v>
      </c>
      <c r="M9" s="26">
        <v>0</v>
      </c>
      <c r="N9" s="33">
        <v>0</v>
      </c>
      <c r="O9" s="33">
        <v>0</v>
      </c>
      <c r="P9" s="32">
        <v>0</v>
      </c>
      <c r="Q9" s="33">
        <v>0</v>
      </c>
      <c r="R9" s="41">
        <v>0</v>
      </c>
    </row>
    <row r="10" spans="1:18">
      <c r="A10" s="16"/>
      <c r="B10" s="110"/>
      <c r="C10" s="113"/>
      <c r="D10" s="9"/>
      <c r="E10" s="14">
        <v>0</v>
      </c>
      <c r="F10" s="14">
        <v>0</v>
      </c>
      <c r="G10" s="13">
        <v>0</v>
      </c>
      <c r="H10" s="13">
        <v>0</v>
      </c>
      <c r="I10" s="14">
        <v>0</v>
      </c>
      <c r="J10" s="13">
        <v>0</v>
      </c>
      <c r="K10" s="26">
        <v>0</v>
      </c>
      <c r="L10" s="26">
        <v>0</v>
      </c>
      <c r="M10" s="25">
        <v>0</v>
      </c>
      <c r="N10" s="33">
        <v>0</v>
      </c>
      <c r="O10" s="33">
        <v>0</v>
      </c>
      <c r="P10" s="32">
        <v>0</v>
      </c>
      <c r="Q10" s="33">
        <v>0</v>
      </c>
      <c r="R10" s="41">
        <v>0</v>
      </c>
    </row>
    <row r="11" spans="1:18">
      <c r="A11" t="s">
        <v>23</v>
      </c>
      <c r="E11">
        <f t="shared" ref="E11:R11" si="0">SUM(E4:E10)</f>
        <v>18</v>
      </c>
      <c r="F11">
        <f t="shared" si="0"/>
        <v>1</v>
      </c>
      <c r="G11">
        <f t="shared" si="0"/>
        <v>53</v>
      </c>
      <c r="H11">
        <f t="shared" si="0"/>
        <v>29</v>
      </c>
      <c r="I11">
        <f t="shared" si="0"/>
        <v>91</v>
      </c>
      <c r="J11">
        <f t="shared" si="0"/>
        <v>1</v>
      </c>
      <c r="K11" s="23">
        <f t="shared" si="0"/>
        <v>347</v>
      </c>
      <c r="L11" s="23">
        <f t="shared" si="0"/>
        <v>295</v>
      </c>
      <c r="M11" s="23">
        <f t="shared" si="0"/>
        <v>21</v>
      </c>
      <c r="N11" s="22">
        <f t="shared" si="0"/>
        <v>125</v>
      </c>
      <c r="O11" s="22">
        <f t="shared" si="0"/>
        <v>26</v>
      </c>
      <c r="P11" s="22">
        <f t="shared" si="0"/>
        <v>3</v>
      </c>
      <c r="Q11" s="22">
        <f t="shared" si="0"/>
        <v>1</v>
      </c>
      <c r="R11" s="42">
        <f t="shared" si="0"/>
        <v>3</v>
      </c>
    </row>
    <row r="12" spans="1:18">
      <c r="A12" t="s">
        <v>24</v>
      </c>
      <c r="E12" s="19">
        <f>SUM(E11:R11)</f>
        <v>1014</v>
      </c>
      <c r="F12" s="19">
        <v>1014</v>
      </c>
      <c r="G12" s="19">
        <v>1014</v>
      </c>
      <c r="H12" s="19">
        <v>1014</v>
      </c>
      <c r="I12" s="19">
        <v>1014</v>
      </c>
      <c r="J12" s="19">
        <v>1014</v>
      </c>
      <c r="K12" s="19">
        <v>1014</v>
      </c>
      <c r="L12" s="19">
        <v>1014</v>
      </c>
      <c r="M12" s="19">
        <v>1014</v>
      </c>
      <c r="N12" s="19">
        <v>1014</v>
      </c>
      <c r="O12" s="19">
        <v>1014</v>
      </c>
      <c r="P12" s="19">
        <v>1014</v>
      </c>
      <c r="Q12" s="19">
        <v>1014</v>
      </c>
      <c r="R12" s="19">
        <v>1014</v>
      </c>
    </row>
    <row r="13" spans="1:18">
      <c r="A13" t="s">
        <v>25</v>
      </c>
      <c r="E13">
        <f t="shared" ref="E13:I13" si="1">E11/E12</f>
        <v>1.7751479289940829E-2</v>
      </c>
      <c r="F13">
        <f t="shared" si="1"/>
        <v>9.8619329388560163E-4</v>
      </c>
      <c r="G13">
        <f t="shared" si="1"/>
        <v>5.2268244575936887E-2</v>
      </c>
      <c r="H13">
        <f t="shared" si="1"/>
        <v>2.8599605522682446E-2</v>
      </c>
      <c r="I13">
        <f t="shared" si="1"/>
        <v>8.9743589743589744E-2</v>
      </c>
      <c r="J13" s="18">
        <f>J11/J12</f>
        <v>9.8619329388560163E-4</v>
      </c>
      <c r="K13" s="28">
        <f t="shared" ref="K13:R13" si="2">K11/K12</f>
        <v>0.34220907297830377</v>
      </c>
      <c r="L13" s="28">
        <f t="shared" si="2"/>
        <v>0.29092702169625245</v>
      </c>
      <c r="M13" s="28">
        <f t="shared" si="2"/>
        <v>2.0710059171597635E-2</v>
      </c>
      <c r="N13" s="36">
        <f t="shared" si="2"/>
        <v>0.1232741617357002</v>
      </c>
      <c r="O13" s="36">
        <f t="shared" si="2"/>
        <v>2.564102564102564E-2</v>
      </c>
      <c r="P13" s="36">
        <f t="shared" si="2"/>
        <v>2.9585798816568047E-3</v>
      </c>
      <c r="Q13" s="36">
        <f t="shared" si="2"/>
        <v>9.8619329388560163E-4</v>
      </c>
      <c r="R13" s="44">
        <f t="shared" si="2"/>
        <v>2.9585798816568047E-3</v>
      </c>
    </row>
    <row r="14" spans="1:18">
      <c r="A14" t="s">
        <v>26</v>
      </c>
      <c r="E14">
        <f t="shared" ref="E14:R14" si="3">LOG(E13)</f>
        <v>-1.7507654498940111</v>
      </c>
      <c r="F14">
        <f t="shared" si="3"/>
        <v>-3.0060379549973173</v>
      </c>
      <c r="G14">
        <f t="shared" si="3"/>
        <v>-1.2817620853965281</v>
      </c>
      <c r="H14">
        <f t="shared" si="3"/>
        <v>-1.543639957098361</v>
      </c>
      <c r="I14">
        <f t="shared" si="3"/>
        <v>-1.0469965626762237</v>
      </c>
      <c r="J14">
        <f t="shared" si="3"/>
        <v>-3.0060379549973173</v>
      </c>
      <c r="K14" s="23">
        <f t="shared" si="3"/>
        <v>-0.4657084802064434</v>
      </c>
      <c r="L14" s="23">
        <f t="shared" si="3"/>
        <v>-0.53621593901915421</v>
      </c>
      <c r="M14" s="23">
        <f t="shared" si="3"/>
        <v>-1.6838186602633978</v>
      </c>
      <c r="N14" s="22">
        <f t="shared" si="3"/>
        <v>-0.90912794198926072</v>
      </c>
      <c r="O14" s="22">
        <f t="shared" si="3"/>
        <v>-1.5910646070264993</v>
      </c>
      <c r="P14" s="22">
        <f t="shared" si="3"/>
        <v>-2.5289167002776547</v>
      </c>
      <c r="Q14" s="22">
        <f t="shared" si="3"/>
        <v>-3.0060379549973173</v>
      </c>
      <c r="R14" s="42">
        <f t="shared" si="3"/>
        <v>-2.5289167002776547</v>
      </c>
    </row>
    <row r="15" spans="1:18">
      <c r="A15" t="s">
        <v>27</v>
      </c>
      <c r="E15">
        <f t="shared" ref="E15:R15" si="4">E13*E14</f>
        <v>-3.1078676625337476E-2</v>
      </c>
      <c r="F15">
        <f t="shared" si="4"/>
        <v>-2.9645344723839423E-3</v>
      </c>
      <c r="G15">
        <f t="shared" si="4"/>
        <v>-6.6995454167668639E-2</v>
      </c>
      <c r="H15">
        <f t="shared" si="4"/>
        <v>-4.4147493842063582E-2</v>
      </c>
      <c r="I15">
        <f t="shared" si="4"/>
        <v>-9.3961229983763661E-2</v>
      </c>
      <c r="J15">
        <f t="shared" si="4"/>
        <v>-2.9645344723839423E-3</v>
      </c>
      <c r="K15" s="23">
        <f t="shared" si="4"/>
        <v>-0.15936966728958174</v>
      </c>
      <c r="L15" s="23">
        <f t="shared" si="4"/>
        <v>-0.15599970612490185</v>
      </c>
      <c r="M15" s="23">
        <f t="shared" si="4"/>
        <v>-3.487198408829522E-2</v>
      </c>
      <c r="N15" s="22">
        <f t="shared" si="4"/>
        <v>-0.11207198495922839</v>
      </c>
      <c r="O15" s="22">
        <f t="shared" si="4"/>
        <v>-4.079652838529485E-2</v>
      </c>
      <c r="P15" s="22">
        <f t="shared" si="4"/>
        <v>-7.4820020718273806E-3</v>
      </c>
      <c r="Q15" s="22">
        <f t="shared" si="4"/>
        <v>-2.9645344723839423E-3</v>
      </c>
      <c r="R15" s="42">
        <f t="shared" si="4"/>
        <v>-7.4820020718273806E-3</v>
      </c>
    </row>
    <row r="16" spans="1:18">
      <c r="A16" t="s">
        <v>28</v>
      </c>
      <c r="E16">
        <f>SUM(E15:R15)</f>
        <v>-0.76315033302694191</v>
      </c>
      <c r="M16" s="35"/>
      <c r="N16" s="35"/>
      <c r="O16" s="35"/>
      <c r="P16" s="35"/>
      <c r="Q16" s="35"/>
      <c r="R16" s="35"/>
    </row>
    <row r="17" spans="1:18">
      <c r="A17" t="s">
        <v>29</v>
      </c>
      <c r="E17">
        <v>14</v>
      </c>
      <c r="N17" s="35"/>
      <c r="O17" s="35"/>
      <c r="P17" s="35"/>
      <c r="Q17" s="35"/>
      <c r="R17" s="35"/>
    </row>
    <row r="18" spans="1:18">
      <c r="A18" t="s">
        <v>30</v>
      </c>
      <c r="E18">
        <f>LN(E17)</f>
        <v>2.6390573296152584</v>
      </c>
    </row>
    <row r="19" spans="1:18">
      <c r="A19" t="s">
        <v>31</v>
      </c>
      <c r="E19">
        <f>E16/E18</f>
        <v>-0.2891753522983147</v>
      </c>
    </row>
    <row r="20" spans="1:18">
      <c r="A20" t="s">
        <v>32</v>
      </c>
      <c r="E20">
        <v>13</v>
      </c>
    </row>
    <row r="21" spans="1:18">
      <c r="A21" t="s">
        <v>33</v>
      </c>
      <c r="E21">
        <f>LN(E12)</f>
        <v>6.9216581841511289</v>
      </c>
    </row>
    <row r="22" spans="1:18">
      <c r="A22" t="s">
        <v>34</v>
      </c>
      <c r="B22" t="s">
        <v>35</v>
      </c>
      <c r="E22">
        <f>E20/E21</f>
        <v>1.8781626676923686</v>
      </c>
    </row>
    <row r="23" spans="1:18">
      <c r="A23" t="s">
        <v>36</v>
      </c>
      <c r="E23">
        <v>1013</v>
      </c>
    </row>
    <row r="24" spans="1:18">
      <c r="A24" t="s">
        <v>37</v>
      </c>
      <c r="E24">
        <f>E12*E23</f>
        <v>1027182</v>
      </c>
    </row>
    <row r="25" spans="1:18">
      <c r="A25" s="52" t="s">
        <v>38</v>
      </c>
      <c r="E25">
        <f>E11-1</f>
        <v>17</v>
      </c>
    </row>
    <row r="26" spans="1:18">
      <c r="A26" s="52" t="s">
        <v>39</v>
      </c>
      <c r="E26">
        <f>F11-1</f>
        <v>0</v>
      </c>
    </row>
    <row r="27" spans="1:18">
      <c r="A27" s="52" t="s">
        <v>40</v>
      </c>
      <c r="E27">
        <f>G11-1</f>
        <v>52</v>
      </c>
    </row>
    <row r="28" spans="1:18">
      <c r="A28" s="52" t="s">
        <v>56</v>
      </c>
      <c r="E28">
        <f>H11-1</f>
        <v>28</v>
      </c>
    </row>
    <row r="29" spans="1:18">
      <c r="A29" s="52" t="s">
        <v>41</v>
      </c>
      <c r="E29">
        <f>I11-1</f>
        <v>90</v>
      </c>
    </row>
    <row r="30" spans="1:18">
      <c r="A30" s="52" t="s">
        <v>58</v>
      </c>
      <c r="E30">
        <f>J11-1</f>
        <v>0</v>
      </c>
    </row>
    <row r="31" spans="1:18">
      <c r="A31" s="23" t="s">
        <v>38</v>
      </c>
      <c r="E31">
        <f>K11-1</f>
        <v>346</v>
      </c>
    </row>
    <row r="32" spans="1:18">
      <c r="A32" s="23" t="s">
        <v>39</v>
      </c>
      <c r="E32">
        <f>L11-1</f>
        <v>294</v>
      </c>
    </row>
    <row r="33" spans="1:5">
      <c r="A33" s="23" t="s">
        <v>40</v>
      </c>
      <c r="E33">
        <f>M11-1</f>
        <v>20</v>
      </c>
    </row>
    <row r="34" spans="1:5">
      <c r="A34" s="22" t="s">
        <v>38</v>
      </c>
      <c r="B34" s="35"/>
      <c r="E34">
        <f>N11-1</f>
        <v>124</v>
      </c>
    </row>
    <row r="35" spans="1:5">
      <c r="A35" s="22" t="s">
        <v>39</v>
      </c>
      <c r="B35" s="35"/>
      <c r="E35">
        <f>O11-1</f>
        <v>25</v>
      </c>
    </row>
    <row r="36" spans="1:5">
      <c r="A36" s="22" t="s">
        <v>56</v>
      </c>
      <c r="B36" s="35"/>
      <c r="E36">
        <f>P11-1</f>
        <v>2</v>
      </c>
    </row>
    <row r="37" spans="1:5">
      <c r="A37" s="22" t="s">
        <v>41</v>
      </c>
      <c r="B37" s="35"/>
      <c r="E37">
        <f>Q11-1</f>
        <v>0</v>
      </c>
    </row>
    <row r="38" spans="1:5">
      <c r="A38" s="54" t="s">
        <v>38</v>
      </c>
      <c r="B38" s="35"/>
      <c r="E38">
        <f>R11-1</f>
        <v>2</v>
      </c>
    </row>
    <row r="39" spans="1:5">
      <c r="A39" s="52" t="s">
        <v>42</v>
      </c>
      <c r="E39">
        <f>E11*E25</f>
        <v>306</v>
      </c>
    </row>
    <row r="40" spans="1:5">
      <c r="A40" s="52" t="s">
        <v>43</v>
      </c>
      <c r="E40">
        <f>F11*E26</f>
        <v>0</v>
      </c>
    </row>
    <row r="41" spans="1:5">
      <c r="A41" s="52" t="s">
        <v>44</v>
      </c>
      <c r="E41">
        <f>G11*E27</f>
        <v>2756</v>
      </c>
    </row>
    <row r="42" spans="1:5">
      <c r="A42" s="52" t="s">
        <v>59</v>
      </c>
      <c r="E42">
        <f>H11*E28</f>
        <v>812</v>
      </c>
    </row>
    <row r="43" spans="1:5">
      <c r="A43" s="52" t="s">
        <v>45</v>
      </c>
      <c r="E43">
        <f>I11*E29</f>
        <v>8190</v>
      </c>
    </row>
    <row r="44" spans="1:5">
      <c r="A44" s="52" t="s">
        <v>61</v>
      </c>
      <c r="E44">
        <f>J11*E30</f>
        <v>0</v>
      </c>
    </row>
    <row r="45" spans="1:5">
      <c r="A45" s="23" t="s">
        <v>42</v>
      </c>
      <c r="E45">
        <f>K11*E31</f>
        <v>120062</v>
      </c>
    </row>
    <row r="46" spans="1:5">
      <c r="A46" s="23" t="s">
        <v>43</v>
      </c>
      <c r="E46">
        <f>L11*E32</f>
        <v>86730</v>
      </c>
    </row>
    <row r="47" spans="1:5">
      <c r="A47" s="23" t="s">
        <v>44</v>
      </c>
      <c r="B47" s="35"/>
      <c r="E47">
        <f>M11*E33</f>
        <v>420</v>
      </c>
    </row>
    <row r="48" spans="1:5">
      <c r="A48" s="22" t="s">
        <v>42</v>
      </c>
      <c r="B48" s="35"/>
      <c r="E48">
        <f>N11*E34</f>
        <v>15500</v>
      </c>
    </row>
    <row r="49" spans="1:28">
      <c r="A49" s="22" t="s">
        <v>43</v>
      </c>
      <c r="B49" s="35"/>
      <c r="E49">
        <f>O11*E35</f>
        <v>650</v>
      </c>
    </row>
    <row r="50" spans="1:28">
      <c r="A50" s="22" t="s">
        <v>59</v>
      </c>
      <c r="B50" s="35"/>
      <c r="E50">
        <f>P11*E36</f>
        <v>6</v>
      </c>
    </row>
    <row r="51" spans="1:28">
      <c r="A51" s="22" t="s">
        <v>45</v>
      </c>
      <c r="B51" s="35"/>
      <c r="E51">
        <f>Q11*E37</f>
        <v>0</v>
      </c>
    </row>
    <row r="52" spans="1:28">
      <c r="A52" s="54" t="s">
        <v>42</v>
      </c>
      <c r="B52" s="35"/>
      <c r="E52">
        <f>R11*E38</f>
        <v>6</v>
      </c>
    </row>
    <row r="53" spans="1:28">
      <c r="A53" t="s">
        <v>46</v>
      </c>
      <c r="E53">
        <f>SUM(E39:E52)</f>
        <v>235438</v>
      </c>
    </row>
    <row r="54" spans="1:28">
      <c r="A54" t="s">
        <v>47</v>
      </c>
      <c r="E54">
        <f>E53/E24</f>
        <v>0.22920767692580282</v>
      </c>
    </row>
    <row r="55" spans="1:28">
      <c r="A55" t="s">
        <v>48</v>
      </c>
      <c r="E55">
        <f>SQRT(E12)</f>
        <v>31.843366656181317</v>
      </c>
    </row>
    <row r="56" spans="1:28">
      <c r="A56" t="s">
        <v>49</v>
      </c>
      <c r="E56">
        <f>E17/E55</f>
        <v>0.43965200511492936</v>
      </c>
    </row>
    <row r="61" spans="1:28">
      <c r="E61" s="7" t="s">
        <v>50</v>
      </c>
      <c r="F61" s="8"/>
      <c r="G61" s="8"/>
      <c r="H61" s="8"/>
      <c r="I61" s="8"/>
      <c r="Q61" s="77" t="s">
        <v>55</v>
      </c>
      <c r="R61" s="78"/>
      <c r="S61" s="78"/>
      <c r="Y61" s="29" t="s">
        <v>52</v>
      </c>
      <c r="Z61" s="30"/>
      <c r="AA61" s="30"/>
      <c r="AB61" s="30"/>
    </row>
    <row r="62" spans="1:28" ht="14.4">
      <c r="C62" s="9"/>
      <c r="D62" s="9"/>
      <c r="E62" s="10" t="s">
        <v>17</v>
      </c>
      <c r="F62" s="10" t="s">
        <v>18</v>
      </c>
      <c r="G62" s="10" t="s">
        <v>19</v>
      </c>
      <c r="H62" s="10" t="s">
        <v>20</v>
      </c>
      <c r="I62" s="10" t="s">
        <v>21</v>
      </c>
      <c r="J62" s="10" t="s">
        <v>51</v>
      </c>
      <c r="O62" s="9"/>
      <c r="P62" s="9"/>
      <c r="Q62" s="24" t="s">
        <v>17</v>
      </c>
      <c r="R62" s="24" t="s">
        <v>18</v>
      </c>
      <c r="S62" s="24" t="s">
        <v>19</v>
      </c>
      <c r="W62" s="9"/>
      <c r="X62" s="9"/>
      <c r="Y62" s="31" t="s">
        <v>17</v>
      </c>
      <c r="Z62" s="31" t="s">
        <v>18</v>
      </c>
      <c r="AA62" s="31" t="s">
        <v>19</v>
      </c>
      <c r="AB62" s="31" t="s">
        <v>20</v>
      </c>
    </row>
    <row r="63" spans="1:28">
      <c r="A63" s="11"/>
      <c r="B63" s="12"/>
      <c r="C63" s="9"/>
      <c r="D63" s="9"/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M63" s="11"/>
      <c r="N63" s="12"/>
      <c r="O63" s="9"/>
      <c r="P63" s="9"/>
      <c r="Q63" s="25">
        <v>0</v>
      </c>
      <c r="R63" s="25">
        <v>0</v>
      </c>
      <c r="S63" s="25">
        <v>0</v>
      </c>
      <c r="U63" s="11"/>
      <c r="V63" s="12"/>
      <c r="W63" s="9"/>
      <c r="X63" s="9"/>
      <c r="Y63" s="32">
        <v>0</v>
      </c>
      <c r="Z63" s="32">
        <v>0</v>
      </c>
      <c r="AA63" s="32">
        <v>0</v>
      </c>
      <c r="AB63" s="32">
        <v>0</v>
      </c>
    </row>
    <row r="64" spans="1:28">
      <c r="A64" s="60"/>
      <c r="B64" s="61"/>
      <c r="C64" s="62" t="s">
        <v>64</v>
      </c>
      <c r="D64" s="62"/>
      <c r="E64" s="62">
        <v>18</v>
      </c>
      <c r="F64" s="63">
        <v>1</v>
      </c>
      <c r="G64" s="63">
        <v>53</v>
      </c>
      <c r="H64" s="62">
        <v>29</v>
      </c>
      <c r="I64" s="63">
        <v>91</v>
      </c>
      <c r="J64" s="62">
        <v>1</v>
      </c>
      <c r="M64" s="60"/>
      <c r="N64" s="61"/>
      <c r="O64" s="62" t="s">
        <v>64</v>
      </c>
      <c r="P64" s="62"/>
      <c r="Q64" s="25">
        <v>347</v>
      </c>
      <c r="R64" s="26">
        <v>295</v>
      </c>
      <c r="S64" s="26">
        <v>21</v>
      </c>
      <c r="U64" s="60"/>
      <c r="V64" s="61"/>
      <c r="W64" s="62" t="s">
        <v>64</v>
      </c>
      <c r="X64" s="62"/>
      <c r="Y64" s="32">
        <v>125</v>
      </c>
      <c r="Z64" s="33">
        <v>26</v>
      </c>
      <c r="AA64" s="32">
        <v>3</v>
      </c>
      <c r="AB64" s="33">
        <v>1</v>
      </c>
    </row>
    <row r="65" spans="1:28">
      <c r="A65" s="11"/>
      <c r="B65" s="15" t="s">
        <v>70</v>
      </c>
      <c r="C65" s="9"/>
      <c r="D65" s="9"/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M65" s="11"/>
      <c r="N65" s="15" t="s">
        <v>70</v>
      </c>
      <c r="O65" s="9"/>
      <c r="P65" s="9"/>
      <c r="Q65" s="26">
        <v>0</v>
      </c>
      <c r="R65" s="26">
        <v>0</v>
      </c>
      <c r="S65" s="26">
        <v>0</v>
      </c>
      <c r="U65" s="11"/>
      <c r="V65" s="15" t="s">
        <v>70</v>
      </c>
      <c r="W65" s="9"/>
      <c r="X65" s="9"/>
      <c r="Y65" s="33">
        <v>0</v>
      </c>
      <c r="Z65" s="33">
        <v>0</v>
      </c>
      <c r="AA65" s="33">
        <v>0</v>
      </c>
      <c r="AB65" s="33">
        <v>0</v>
      </c>
    </row>
    <row r="66" spans="1:28">
      <c r="A66" s="11"/>
      <c r="B66" s="15"/>
      <c r="C66" s="9"/>
      <c r="D66" s="9"/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M66" s="11"/>
      <c r="N66" s="15"/>
      <c r="O66" s="9"/>
      <c r="P66" s="9"/>
      <c r="Q66" s="26">
        <v>0</v>
      </c>
      <c r="R66" s="26">
        <v>0</v>
      </c>
      <c r="S66" s="26">
        <v>0</v>
      </c>
      <c r="U66" s="11"/>
      <c r="V66" s="15"/>
      <c r="W66" s="9"/>
      <c r="X66" s="9"/>
      <c r="Y66" s="33">
        <v>0</v>
      </c>
      <c r="Z66" s="33">
        <v>0</v>
      </c>
      <c r="AA66" s="33">
        <v>0</v>
      </c>
      <c r="AB66" s="33">
        <v>0</v>
      </c>
    </row>
    <row r="67" spans="1:28">
      <c r="A67" s="11"/>
      <c r="B67" s="15"/>
      <c r="C67" s="9"/>
      <c r="D67" s="9"/>
      <c r="E67" s="13">
        <v>0</v>
      </c>
      <c r="F67" s="14">
        <v>0</v>
      </c>
      <c r="G67" s="14">
        <v>0</v>
      </c>
      <c r="H67" s="13">
        <v>0</v>
      </c>
      <c r="I67" s="14">
        <v>0</v>
      </c>
      <c r="J67" s="13">
        <v>0</v>
      </c>
      <c r="M67" s="11"/>
      <c r="N67" s="15"/>
      <c r="O67" s="9"/>
      <c r="P67" s="9"/>
      <c r="Q67" s="25">
        <v>0</v>
      </c>
      <c r="R67" s="26">
        <v>0</v>
      </c>
      <c r="S67" s="26">
        <v>0</v>
      </c>
      <c r="U67" s="11"/>
      <c r="V67" s="15"/>
      <c r="W67" s="9"/>
      <c r="X67" s="9"/>
      <c r="Y67" s="32">
        <v>0</v>
      </c>
      <c r="Z67" s="33">
        <v>0</v>
      </c>
      <c r="AA67" s="33">
        <v>0</v>
      </c>
      <c r="AB67" s="32">
        <v>0</v>
      </c>
    </row>
    <row r="68" spans="1:28">
      <c r="A68" s="11"/>
      <c r="B68" s="15"/>
      <c r="C68" s="9"/>
      <c r="D68" s="9"/>
      <c r="E68" s="14">
        <v>0</v>
      </c>
      <c r="F68" s="14">
        <v>0</v>
      </c>
      <c r="G68" s="14">
        <v>0</v>
      </c>
      <c r="H68" s="13">
        <v>0</v>
      </c>
      <c r="I68" s="14">
        <v>0</v>
      </c>
      <c r="J68" s="13">
        <v>0</v>
      </c>
      <c r="M68" s="11"/>
      <c r="N68" s="15"/>
      <c r="O68" s="9"/>
      <c r="P68" s="9"/>
      <c r="Q68" s="26">
        <v>0</v>
      </c>
      <c r="R68" s="26">
        <v>0</v>
      </c>
      <c r="S68" s="26">
        <v>0</v>
      </c>
      <c r="U68" s="11"/>
      <c r="V68" s="15"/>
      <c r="W68" s="9"/>
      <c r="X68" s="9"/>
      <c r="Y68" s="33">
        <v>0</v>
      </c>
      <c r="Z68" s="33">
        <v>0</v>
      </c>
      <c r="AA68" s="33">
        <v>0</v>
      </c>
      <c r="AB68" s="32">
        <v>0</v>
      </c>
    </row>
    <row r="69" spans="1:28">
      <c r="A69" s="16"/>
      <c r="B69" s="17"/>
      <c r="C69" s="9"/>
      <c r="D69" s="9"/>
      <c r="E69" s="14">
        <v>0</v>
      </c>
      <c r="F69" s="14">
        <v>0</v>
      </c>
      <c r="G69" s="13">
        <v>0</v>
      </c>
      <c r="H69" s="13">
        <v>0</v>
      </c>
      <c r="I69" s="14">
        <v>0</v>
      </c>
      <c r="J69" s="13">
        <v>0</v>
      </c>
      <c r="M69" s="16"/>
      <c r="N69" s="17"/>
      <c r="O69" s="9"/>
      <c r="P69" s="9"/>
      <c r="Q69" s="26">
        <v>0</v>
      </c>
      <c r="R69" s="26">
        <v>0</v>
      </c>
      <c r="S69" s="25">
        <v>0</v>
      </c>
      <c r="U69" s="16"/>
      <c r="V69" s="17"/>
      <c r="W69" s="9"/>
      <c r="X69" s="9"/>
      <c r="Y69" s="33">
        <v>0</v>
      </c>
      <c r="Z69" s="33">
        <v>0</v>
      </c>
      <c r="AA69" s="32">
        <v>0</v>
      </c>
      <c r="AB69" s="32">
        <v>0</v>
      </c>
    </row>
    <row r="70" spans="1:28">
      <c r="A70" t="s">
        <v>23</v>
      </c>
      <c r="E70">
        <f t="shared" ref="E70:J70" si="5">SUM(E63:E69)</f>
        <v>18</v>
      </c>
      <c r="F70">
        <f t="shared" si="5"/>
        <v>1</v>
      </c>
      <c r="G70">
        <f t="shared" si="5"/>
        <v>53</v>
      </c>
      <c r="H70">
        <f t="shared" si="5"/>
        <v>29</v>
      </c>
      <c r="I70">
        <f t="shared" si="5"/>
        <v>91</v>
      </c>
      <c r="J70">
        <f t="shared" si="5"/>
        <v>1</v>
      </c>
      <c r="M70" t="s">
        <v>23</v>
      </c>
      <c r="Q70" s="23">
        <f t="shared" ref="Q70:S70" si="6">SUM(Q63:Q69)</f>
        <v>347</v>
      </c>
      <c r="R70" s="23">
        <f t="shared" si="6"/>
        <v>295</v>
      </c>
      <c r="S70" s="23">
        <f t="shared" si="6"/>
        <v>21</v>
      </c>
      <c r="U70" t="s">
        <v>23</v>
      </c>
      <c r="Y70" s="22">
        <f t="shared" ref="Y70:AB70" si="7">SUM(Y63:Y69)</f>
        <v>125</v>
      </c>
      <c r="Z70" s="22">
        <f t="shared" si="7"/>
        <v>26</v>
      </c>
      <c r="AA70" s="22">
        <f t="shared" si="7"/>
        <v>3</v>
      </c>
      <c r="AB70" s="22">
        <f t="shared" si="7"/>
        <v>1</v>
      </c>
    </row>
    <row r="71" spans="1:28">
      <c r="A71" t="s">
        <v>24</v>
      </c>
      <c r="E71" s="19">
        <f>SUM(E70:J70)</f>
        <v>193</v>
      </c>
      <c r="F71" s="19">
        <v>193</v>
      </c>
      <c r="G71" s="19">
        <v>193</v>
      </c>
      <c r="H71" s="19">
        <v>193</v>
      </c>
      <c r="I71" s="19">
        <v>193</v>
      </c>
      <c r="J71" s="19">
        <v>193</v>
      </c>
      <c r="M71" t="s">
        <v>24</v>
      </c>
      <c r="Q71" s="79">
        <f>SUM(Q70:S70)</f>
        <v>663</v>
      </c>
      <c r="R71" s="79">
        <v>663</v>
      </c>
      <c r="S71" s="79">
        <v>663</v>
      </c>
      <c r="U71" t="s">
        <v>24</v>
      </c>
      <c r="Y71" s="81">
        <f>SUM(Y70:AB70)</f>
        <v>155</v>
      </c>
      <c r="Z71" s="81">
        <v>155</v>
      </c>
      <c r="AA71" s="81">
        <v>155</v>
      </c>
      <c r="AB71" s="81">
        <v>155</v>
      </c>
    </row>
    <row r="72" spans="1:28">
      <c r="A72" t="s">
        <v>25</v>
      </c>
      <c r="E72">
        <f t="shared" ref="E72:I72" si="8">E70/E71</f>
        <v>9.3264248704663211E-2</v>
      </c>
      <c r="F72">
        <f t="shared" si="8"/>
        <v>5.1813471502590676E-3</v>
      </c>
      <c r="G72">
        <f t="shared" si="8"/>
        <v>0.27461139896373055</v>
      </c>
      <c r="H72">
        <f t="shared" si="8"/>
        <v>0.15025906735751296</v>
      </c>
      <c r="I72">
        <f t="shared" si="8"/>
        <v>0.47150259067357514</v>
      </c>
      <c r="J72" s="18">
        <f>J70/J71</f>
        <v>5.1813471502590676E-3</v>
      </c>
      <c r="M72" t="s">
        <v>25</v>
      </c>
      <c r="Q72">
        <f t="shared" ref="Q72:S72" si="9">Q70/Q71</f>
        <v>0.52337858220211164</v>
      </c>
      <c r="R72">
        <f t="shared" si="9"/>
        <v>0.44494720965309198</v>
      </c>
      <c r="S72">
        <f t="shared" si="9"/>
        <v>3.1674208144796379E-2</v>
      </c>
      <c r="U72" t="s">
        <v>25</v>
      </c>
      <c r="Y72">
        <f t="shared" ref="Y72:AB72" si="10">Y70/Y71</f>
        <v>0.80645161290322576</v>
      </c>
      <c r="Z72">
        <f t="shared" si="10"/>
        <v>0.16774193548387098</v>
      </c>
      <c r="AA72">
        <f t="shared" si="10"/>
        <v>1.935483870967742E-2</v>
      </c>
      <c r="AB72">
        <f t="shared" si="10"/>
        <v>6.4516129032258064E-3</v>
      </c>
    </row>
    <row r="73" spans="1:28">
      <c r="A73" t="s">
        <v>26</v>
      </c>
      <c r="E73">
        <f t="shared" ref="E73:J73" si="11">LOG(E72)</f>
        <v>-1.0302848039044676</v>
      </c>
      <c r="F73">
        <f t="shared" si="11"/>
        <v>-2.2855573090077739</v>
      </c>
      <c r="G73">
        <f t="shared" si="11"/>
        <v>-0.56128143940698472</v>
      </c>
      <c r="H73">
        <f t="shared" si="11"/>
        <v>-0.82315931110881768</v>
      </c>
      <c r="I73">
        <f t="shared" si="11"/>
        <v>-0.32651591668668017</v>
      </c>
      <c r="J73">
        <f t="shared" si="11"/>
        <v>-2.2855573090077739</v>
      </c>
      <c r="M73" t="s">
        <v>26</v>
      </c>
      <c r="Q73">
        <f t="shared" ref="Q73:S73" si="12">LOG(Q72)</f>
        <v>-0.28118405361389942</v>
      </c>
      <c r="R73">
        <f t="shared" si="12"/>
        <v>-0.35169151242661018</v>
      </c>
      <c r="S73">
        <f t="shared" si="12"/>
        <v>-1.4992942336708539</v>
      </c>
      <c r="U73" t="s">
        <v>26</v>
      </c>
      <c r="Y73">
        <f t="shared" ref="Y73:AB73" si="13">LOG(Y72)</f>
        <v>-9.3421685162235091E-2</v>
      </c>
      <c r="Z73">
        <f t="shared" si="13"/>
        <v>-0.77535835019947352</v>
      </c>
      <c r="AA73">
        <f t="shared" si="13"/>
        <v>-1.713210443450629</v>
      </c>
      <c r="AB73">
        <f t="shared" si="13"/>
        <v>-2.1903316981702914</v>
      </c>
    </row>
    <row r="74" spans="1:28">
      <c r="A74" t="s">
        <v>27</v>
      </c>
      <c r="E74">
        <f t="shared" ref="E74:J74" si="14">E72*E73</f>
        <v>-9.6088738187981443E-2</v>
      </c>
      <c r="F74">
        <f t="shared" si="14"/>
        <v>-1.1842265849781212E-2</v>
      </c>
      <c r="G74">
        <f t="shared" si="14"/>
        <v>-0.15413428128792844</v>
      </c>
      <c r="H74">
        <f t="shared" si="14"/>
        <v>-0.1236871503738638</v>
      </c>
      <c r="I74">
        <f t="shared" si="14"/>
        <v>-0.15395310061392692</v>
      </c>
      <c r="J74">
        <f t="shared" si="14"/>
        <v>-1.1842265849781212E-2</v>
      </c>
      <c r="M74" t="s">
        <v>27</v>
      </c>
      <c r="Q74">
        <f t="shared" ref="Q74:S74" si="15">Q72*Q73</f>
        <v>-0.14716571131828524</v>
      </c>
      <c r="R74">
        <f t="shared" si="15"/>
        <v>-0.15648415711289593</v>
      </c>
      <c r="S74">
        <f t="shared" si="15"/>
        <v>-4.7488957627583608E-2</v>
      </c>
      <c r="U74" t="s">
        <v>27</v>
      </c>
      <c r="Y74">
        <f t="shared" ref="Y74:AB74" si="16">Y72*Y73</f>
        <v>-7.5340068679221842E-2</v>
      </c>
      <c r="Z74">
        <f t="shared" si="16"/>
        <v>-0.13006011035604073</v>
      </c>
      <c r="AA74">
        <f t="shared" si="16"/>
        <v>-3.3158911808721853E-2</v>
      </c>
      <c r="AB74">
        <f t="shared" si="16"/>
        <v>-1.4131172246259944E-2</v>
      </c>
    </row>
    <row r="75" spans="1:28">
      <c r="A75" t="s">
        <v>28</v>
      </c>
      <c r="E75">
        <f>SUM(E74:J74)</f>
        <v>-0.55154780216326293</v>
      </c>
      <c r="M75" t="s">
        <v>28</v>
      </c>
      <c r="Q75">
        <f>SUM(Q74:S74)</f>
        <v>-0.35113882605876473</v>
      </c>
      <c r="U75" t="s">
        <v>28</v>
      </c>
      <c r="Y75">
        <f>SUM(Y74:AB74)</f>
        <v>-0.25269026309024439</v>
      </c>
    </row>
    <row r="76" spans="1:28">
      <c r="A76" t="s">
        <v>29</v>
      </c>
      <c r="E76">
        <v>6</v>
      </c>
      <c r="M76" t="s">
        <v>29</v>
      </c>
      <c r="Q76">
        <v>3</v>
      </c>
      <c r="U76" t="s">
        <v>29</v>
      </c>
      <c r="Y76">
        <v>4</v>
      </c>
    </row>
    <row r="77" spans="1:28">
      <c r="A77" t="s">
        <v>30</v>
      </c>
      <c r="E77">
        <f>LN(E76)</f>
        <v>1.791759469228055</v>
      </c>
      <c r="M77" t="s">
        <v>30</v>
      </c>
      <c r="Q77">
        <f>LN(Q76)</f>
        <v>1.0986122886681098</v>
      </c>
      <c r="U77" t="s">
        <v>30</v>
      </c>
      <c r="Y77">
        <f>LN(Y76)</f>
        <v>1.3862943611198906</v>
      </c>
    </row>
    <row r="78" spans="1:28">
      <c r="A78" t="s">
        <v>31</v>
      </c>
      <c r="E78">
        <f>E75/E77</f>
        <v>-0.30782468943830205</v>
      </c>
      <c r="M78" t="s">
        <v>31</v>
      </c>
      <c r="Q78">
        <f>Q75/Q77</f>
        <v>-0.31962033347038554</v>
      </c>
      <c r="U78" t="s">
        <v>31</v>
      </c>
      <c r="Y78">
        <f>Y75/Y77</f>
        <v>-0.18227749472061153</v>
      </c>
    </row>
    <row r="79" spans="1:28">
      <c r="A79" t="s">
        <v>32</v>
      </c>
      <c r="E79">
        <v>5</v>
      </c>
      <c r="M79" t="s">
        <v>32</v>
      </c>
      <c r="Q79">
        <v>2</v>
      </c>
      <c r="U79" t="s">
        <v>32</v>
      </c>
      <c r="Y79">
        <v>3</v>
      </c>
    </row>
    <row r="80" spans="1:28">
      <c r="A80" t="s">
        <v>33</v>
      </c>
      <c r="E80">
        <f>LN(E71)</f>
        <v>5.2626901889048856</v>
      </c>
      <c r="M80" t="s">
        <v>33</v>
      </c>
      <c r="Q80">
        <f>LN(Q71)</f>
        <v>6.4967749901858625</v>
      </c>
      <c r="U80" t="s">
        <v>33</v>
      </c>
      <c r="Y80">
        <f>LN(Y71)</f>
        <v>5.0434251169192468</v>
      </c>
    </row>
    <row r="81" spans="1:25">
      <c r="A81" t="s">
        <v>34</v>
      </c>
      <c r="B81" t="s">
        <v>35</v>
      </c>
      <c r="E81">
        <f>E79/E80</f>
        <v>0.95008442840532303</v>
      </c>
      <c r="M81" t="s">
        <v>34</v>
      </c>
      <c r="N81" t="s">
        <v>35</v>
      </c>
      <c r="Q81">
        <f>Q79/Q80</f>
        <v>0.30784504666103313</v>
      </c>
      <c r="U81" t="s">
        <v>34</v>
      </c>
      <c r="V81" t="s">
        <v>35</v>
      </c>
      <c r="Y81">
        <f>Y79/Y80</f>
        <v>0.59483385406791489</v>
      </c>
    </row>
    <row r="82" spans="1:25">
      <c r="A82" t="s">
        <v>36</v>
      </c>
      <c r="E82">
        <v>192</v>
      </c>
      <c r="M82" t="s">
        <v>36</v>
      </c>
      <c r="Q82">
        <v>662</v>
      </c>
      <c r="U82" t="s">
        <v>36</v>
      </c>
      <c r="Y82">
        <v>154</v>
      </c>
    </row>
    <row r="83" spans="1:25">
      <c r="A83" t="s">
        <v>37</v>
      </c>
      <c r="E83">
        <f>E71*E82</f>
        <v>37056</v>
      </c>
      <c r="M83" t="s">
        <v>37</v>
      </c>
      <c r="Q83">
        <f>Q71*Q82</f>
        <v>438906</v>
      </c>
      <c r="U83" t="s">
        <v>37</v>
      </c>
      <c r="Y83">
        <f>Y71*Y82</f>
        <v>23870</v>
      </c>
    </row>
    <row r="84" spans="1:25">
      <c r="A84" s="52" t="s">
        <v>38</v>
      </c>
      <c r="E84">
        <f>E70-1</f>
        <v>17</v>
      </c>
      <c r="M84" s="52" t="s">
        <v>38</v>
      </c>
      <c r="Q84">
        <f>Q70-1</f>
        <v>346</v>
      </c>
      <c r="U84" s="52" t="s">
        <v>38</v>
      </c>
      <c r="Y84">
        <f>Y70-1</f>
        <v>124</v>
      </c>
    </row>
    <row r="85" spans="1:25">
      <c r="A85" s="52" t="s">
        <v>39</v>
      </c>
      <c r="E85">
        <f>F70-1</f>
        <v>0</v>
      </c>
      <c r="M85" s="52" t="s">
        <v>39</v>
      </c>
      <c r="Q85">
        <f>R70-1</f>
        <v>294</v>
      </c>
      <c r="U85" s="52" t="s">
        <v>39</v>
      </c>
      <c r="Y85">
        <f>Z70-1</f>
        <v>25</v>
      </c>
    </row>
    <row r="86" spans="1:25">
      <c r="A86" s="52" t="s">
        <v>40</v>
      </c>
      <c r="E86">
        <f>G70-1</f>
        <v>52</v>
      </c>
      <c r="M86" s="52" t="s">
        <v>40</v>
      </c>
      <c r="Q86">
        <f>S70-1</f>
        <v>20</v>
      </c>
      <c r="U86" s="52" t="s">
        <v>40</v>
      </c>
      <c r="Y86">
        <f>AA70-1</f>
        <v>2</v>
      </c>
    </row>
    <row r="87" spans="1:25">
      <c r="A87" s="52" t="s">
        <v>56</v>
      </c>
      <c r="E87">
        <f>H70-1</f>
        <v>28</v>
      </c>
      <c r="M87" s="52" t="s">
        <v>42</v>
      </c>
      <c r="Q87">
        <f>Q70*Q84</f>
        <v>120062</v>
      </c>
      <c r="U87" s="52" t="s">
        <v>56</v>
      </c>
      <c r="Y87">
        <f>AB70-1</f>
        <v>0</v>
      </c>
    </row>
    <row r="88" spans="1:25">
      <c r="A88" s="52" t="s">
        <v>41</v>
      </c>
      <c r="E88">
        <f>I70-1</f>
        <v>90</v>
      </c>
      <c r="M88" s="52" t="s">
        <v>43</v>
      </c>
      <c r="Q88">
        <f>R70*Q85</f>
        <v>86730</v>
      </c>
      <c r="U88" s="52" t="s">
        <v>42</v>
      </c>
      <c r="Y88">
        <f>Y70*Y84</f>
        <v>15500</v>
      </c>
    </row>
    <row r="89" spans="1:25">
      <c r="A89" s="52" t="s">
        <v>58</v>
      </c>
      <c r="E89">
        <f>J70-1</f>
        <v>0</v>
      </c>
      <c r="M89" s="52" t="s">
        <v>44</v>
      </c>
      <c r="Q89">
        <f>S70*Q86</f>
        <v>420</v>
      </c>
      <c r="U89" s="52" t="s">
        <v>43</v>
      </c>
      <c r="Y89">
        <f>Z70*Y85</f>
        <v>650</v>
      </c>
    </row>
    <row r="90" spans="1:25">
      <c r="A90" s="52" t="s">
        <v>42</v>
      </c>
      <c r="E90">
        <f>E70*E84</f>
        <v>306</v>
      </c>
      <c r="M90" t="s">
        <v>46</v>
      </c>
      <c r="Q90">
        <f>SUM(Q87:Q89)</f>
        <v>207212</v>
      </c>
      <c r="U90" s="52" t="s">
        <v>44</v>
      </c>
      <c r="Y90">
        <f>AA70*Y86</f>
        <v>6</v>
      </c>
    </row>
    <row r="91" spans="1:25">
      <c r="A91" s="52" t="s">
        <v>43</v>
      </c>
      <c r="E91">
        <f>F70*E85</f>
        <v>0</v>
      </c>
      <c r="M91" t="s">
        <v>47</v>
      </c>
      <c r="Q91">
        <f>Q90/Q83</f>
        <v>0.47211020127316555</v>
      </c>
      <c r="U91" s="52" t="s">
        <v>59</v>
      </c>
      <c r="Y91">
        <f>AB70*Y87</f>
        <v>0</v>
      </c>
    </row>
    <row r="92" spans="1:25">
      <c r="A92" s="52" t="s">
        <v>44</v>
      </c>
      <c r="E92">
        <f>G70*E86</f>
        <v>2756</v>
      </c>
      <c r="M92" t="s">
        <v>48</v>
      </c>
      <c r="Q92">
        <f>SQRT(Q71)</f>
        <v>25.748786379167466</v>
      </c>
      <c r="U92" t="s">
        <v>46</v>
      </c>
      <c r="Y92">
        <f>SUM(Y88:Y91)</f>
        <v>16156</v>
      </c>
    </row>
    <row r="93" spans="1:25">
      <c r="A93" s="52" t="s">
        <v>59</v>
      </c>
      <c r="E93">
        <f>H70*E87</f>
        <v>812</v>
      </c>
      <c r="M93" t="s">
        <v>49</v>
      </c>
      <c r="Q93">
        <f>Q76/Q92</f>
        <v>0.1165103456070926</v>
      </c>
      <c r="U93" t="s">
        <v>47</v>
      </c>
      <c r="Y93">
        <f>Y92/Y83</f>
        <v>0.6768328445747801</v>
      </c>
    </row>
    <row r="94" spans="1:25">
      <c r="A94" s="52" t="s">
        <v>45</v>
      </c>
      <c r="E94">
        <f>I70*E88</f>
        <v>8190</v>
      </c>
      <c r="U94" t="s">
        <v>48</v>
      </c>
      <c r="Y94">
        <f>SQRT(Y71)</f>
        <v>12.449899597988733</v>
      </c>
    </row>
    <row r="95" spans="1:25">
      <c r="A95" s="52" t="s">
        <v>61</v>
      </c>
      <c r="E95">
        <f>J70*E89</f>
        <v>0</v>
      </c>
      <c r="U95" t="s">
        <v>49</v>
      </c>
      <c r="Y95">
        <f>Y76/Y94</f>
        <v>0.32128773156099955</v>
      </c>
    </row>
    <row r="96" spans="1:25">
      <c r="A96" t="s">
        <v>46</v>
      </c>
      <c r="E96">
        <f>SUM(E90:E95)</f>
        <v>12064</v>
      </c>
    </row>
    <row r="97" spans="1:5">
      <c r="A97" t="s">
        <v>47</v>
      </c>
      <c r="E97">
        <f>E96/E83</f>
        <v>0.32556131260794474</v>
      </c>
    </row>
    <row r="98" spans="1:5">
      <c r="A98" t="s">
        <v>48</v>
      </c>
      <c r="E98">
        <f>SQRT(E71)</f>
        <v>13.892443989449804</v>
      </c>
    </row>
    <row r="99" spans="1:5">
      <c r="A99" t="s">
        <v>49</v>
      </c>
      <c r="E99">
        <f>E76/E98</f>
        <v>0.43188945044921673</v>
      </c>
    </row>
  </sheetData>
  <mergeCells count="2">
    <mergeCell ref="B4:B10"/>
    <mergeCell ref="C4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7"/>
  <sheetViews>
    <sheetView workbookViewId="0">
      <selection activeCell="F19" sqref="F19"/>
    </sheetView>
  </sheetViews>
  <sheetFormatPr defaultRowHeight="13.8"/>
  <sheetData>
    <row r="2" spans="1:18">
      <c r="E2" s="7" t="s">
        <v>50</v>
      </c>
      <c r="F2" s="8"/>
      <c r="G2" s="8"/>
      <c r="H2" s="8"/>
      <c r="I2" s="8"/>
      <c r="J2" s="23" t="s">
        <v>55</v>
      </c>
      <c r="K2" s="23"/>
      <c r="L2" s="23"/>
      <c r="M2" s="29" t="s">
        <v>52</v>
      </c>
      <c r="N2" s="30"/>
      <c r="O2" s="30"/>
      <c r="P2" s="30"/>
      <c r="Q2" s="38" t="s">
        <v>53</v>
      </c>
      <c r="R2" s="45" t="s">
        <v>54</v>
      </c>
    </row>
    <row r="3" spans="1:18" ht="14.4">
      <c r="C3" s="9" t="s">
        <v>62</v>
      </c>
      <c r="D3" s="9"/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24" t="s">
        <v>17</v>
      </c>
      <c r="K3" s="24" t="s">
        <v>18</v>
      </c>
      <c r="L3" s="24" t="s">
        <v>19</v>
      </c>
      <c r="M3" s="31" t="s">
        <v>17</v>
      </c>
      <c r="N3" s="31" t="s">
        <v>18</v>
      </c>
      <c r="O3" s="31" t="s">
        <v>19</v>
      </c>
      <c r="P3" s="31" t="s">
        <v>20</v>
      </c>
      <c r="Q3" s="39" t="s">
        <v>17</v>
      </c>
      <c r="R3" s="46" t="s">
        <v>17</v>
      </c>
    </row>
    <row r="4" spans="1:18">
      <c r="A4" s="11"/>
      <c r="B4" s="12"/>
      <c r="C4" s="114" t="s">
        <v>65</v>
      </c>
      <c r="D4" s="9"/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</row>
    <row r="5" spans="1:18">
      <c r="A5" s="11"/>
      <c r="B5" s="15"/>
      <c r="C5" s="115"/>
      <c r="D5" s="9"/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</row>
    <row r="6" spans="1:18" s="59" customFormat="1">
      <c r="A6" s="55"/>
      <c r="B6" s="56" t="s">
        <v>70</v>
      </c>
      <c r="C6" s="115"/>
      <c r="D6" s="57"/>
      <c r="E6" s="58">
        <v>27</v>
      </c>
      <c r="F6" s="58">
        <v>12</v>
      </c>
      <c r="G6" s="64">
        <v>14</v>
      </c>
      <c r="H6" s="57">
        <v>2</v>
      </c>
      <c r="I6" s="58">
        <v>62</v>
      </c>
      <c r="J6" s="58">
        <v>58</v>
      </c>
      <c r="K6" s="58">
        <v>197</v>
      </c>
      <c r="L6" s="64">
        <v>7</v>
      </c>
      <c r="M6" s="58">
        <v>402</v>
      </c>
      <c r="N6" s="58">
        <v>24</v>
      </c>
      <c r="O6" s="64">
        <v>3</v>
      </c>
      <c r="P6" s="57">
        <v>3</v>
      </c>
      <c r="Q6" s="58">
        <v>3</v>
      </c>
      <c r="R6" s="58">
        <v>1</v>
      </c>
    </row>
    <row r="7" spans="1:18">
      <c r="A7" s="11"/>
      <c r="B7" s="15"/>
      <c r="C7" s="115"/>
      <c r="D7" s="9"/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</row>
    <row r="8" spans="1:18">
      <c r="A8" s="11"/>
      <c r="B8" s="15"/>
      <c r="C8" s="115"/>
      <c r="D8" s="9"/>
      <c r="E8" s="13">
        <v>0</v>
      </c>
      <c r="F8" s="14">
        <v>0</v>
      </c>
      <c r="G8" s="14">
        <v>0</v>
      </c>
      <c r="H8" s="13">
        <v>0</v>
      </c>
      <c r="I8" s="14">
        <v>0</v>
      </c>
      <c r="J8" s="25">
        <v>0</v>
      </c>
      <c r="K8" s="26">
        <v>0</v>
      </c>
      <c r="L8" s="26">
        <v>0</v>
      </c>
      <c r="M8" s="32">
        <v>0</v>
      </c>
      <c r="N8" s="33">
        <v>0</v>
      </c>
      <c r="O8" s="33">
        <v>0</v>
      </c>
      <c r="P8" s="32">
        <v>0</v>
      </c>
      <c r="Q8" s="40">
        <v>0</v>
      </c>
      <c r="R8" s="47">
        <v>0</v>
      </c>
    </row>
    <row r="9" spans="1:18">
      <c r="A9" s="11"/>
      <c r="B9" s="15"/>
      <c r="C9" s="115"/>
      <c r="D9" s="9"/>
      <c r="E9" s="14">
        <v>0</v>
      </c>
      <c r="F9" s="14">
        <v>0</v>
      </c>
      <c r="G9" s="14">
        <v>0</v>
      </c>
      <c r="H9" s="13">
        <v>0</v>
      </c>
      <c r="I9" s="14">
        <v>0</v>
      </c>
      <c r="J9" s="26">
        <v>0</v>
      </c>
      <c r="K9" s="26">
        <v>0</v>
      </c>
      <c r="L9" s="26">
        <v>0</v>
      </c>
      <c r="M9" s="33">
        <v>0</v>
      </c>
      <c r="N9" s="33">
        <v>0</v>
      </c>
      <c r="O9" s="33">
        <v>0</v>
      </c>
      <c r="P9" s="32">
        <v>0</v>
      </c>
      <c r="Q9" s="41">
        <v>0</v>
      </c>
      <c r="R9" s="48">
        <v>0</v>
      </c>
    </row>
    <row r="10" spans="1:18">
      <c r="A10" s="16"/>
      <c r="B10" s="17"/>
      <c r="C10" s="116"/>
      <c r="D10" s="9"/>
      <c r="E10" s="14">
        <v>0</v>
      </c>
      <c r="F10" s="14">
        <v>0</v>
      </c>
      <c r="G10" s="13">
        <v>0</v>
      </c>
      <c r="H10" s="13">
        <v>0</v>
      </c>
      <c r="I10" s="14">
        <v>0</v>
      </c>
      <c r="J10" s="26">
        <v>0</v>
      </c>
      <c r="K10" s="26">
        <v>0</v>
      </c>
      <c r="L10" s="25">
        <v>0</v>
      </c>
      <c r="M10" s="33">
        <v>0</v>
      </c>
      <c r="N10" s="33">
        <v>0</v>
      </c>
      <c r="O10" s="32">
        <v>0</v>
      </c>
      <c r="P10" s="32">
        <v>0</v>
      </c>
      <c r="Q10" s="41">
        <v>0</v>
      </c>
      <c r="R10" s="48">
        <v>0</v>
      </c>
    </row>
    <row r="11" spans="1:18">
      <c r="A11" t="s">
        <v>23</v>
      </c>
      <c r="E11">
        <f t="shared" ref="E11:R11" si="0">SUM(E4:E10)</f>
        <v>27</v>
      </c>
      <c r="F11">
        <f t="shared" si="0"/>
        <v>12</v>
      </c>
      <c r="G11">
        <f t="shared" si="0"/>
        <v>14</v>
      </c>
      <c r="H11">
        <f t="shared" si="0"/>
        <v>2</v>
      </c>
      <c r="I11">
        <f t="shared" si="0"/>
        <v>62</v>
      </c>
      <c r="J11" s="23">
        <f t="shared" si="0"/>
        <v>58</v>
      </c>
      <c r="K11" s="23">
        <f t="shared" si="0"/>
        <v>197</v>
      </c>
      <c r="L11" s="23">
        <f t="shared" si="0"/>
        <v>7</v>
      </c>
      <c r="M11" s="22">
        <f t="shared" si="0"/>
        <v>402</v>
      </c>
      <c r="N11" s="22">
        <f t="shared" si="0"/>
        <v>24</v>
      </c>
      <c r="O11" s="22">
        <f t="shared" si="0"/>
        <v>3</v>
      </c>
      <c r="P11" s="22">
        <f t="shared" si="0"/>
        <v>3</v>
      </c>
      <c r="Q11" s="42">
        <f t="shared" si="0"/>
        <v>3</v>
      </c>
      <c r="R11" s="49">
        <f t="shared" si="0"/>
        <v>1</v>
      </c>
    </row>
    <row r="12" spans="1:18">
      <c r="A12" t="s">
        <v>24</v>
      </c>
      <c r="E12" s="19">
        <f>SUM(E11:R11)</f>
        <v>815</v>
      </c>
      <c r="F12" s="19">
        <v>815</v>
      </c>
      <c r="G12" s="19">
        <v>815</v>
      </c>
      <c r="H12" s="20">
        <v>815</v>
      </c>
      <c r="I12" s="21">
        <v>815</v>
      </c>
      <c r="J12" s="28">
        <v>815</v>
      </c>
      <c r="K12" s="28">
        <v>815</v>
      </c>
      <c r="L12" s="28">
        <v>815</v>
      </c>
      <c r="M12" s="36">
        <v>815</v>
      </c>
      <c r="N12" s="36">
        <v>815</v>
      </c>
      <c r="O12" s="36">
        <v>815</v>
      </c>
      <c r="P12" s="36">
        <v>815</v>
      </c>
      <c r="Q12" s="43">
        <v>815</v>
      </c>
      <c r="R12" s="50">
        <v>815</v>
      </c>
    </row>
    <row r="13" spans="1:18">
      <c r="A13" t="s">
        <v>25</v>
      </c>
      <c r="E13">
        <f t="shared" ref="E13:I13" si="1">E11/E12</f>
        <v>3.3128834355828224E-2</v>
      </c>
      <c r="F13">
        <f t="shared" si="1"/>
        <v>1.4723926380368098E-2</v>
      </c>
      <c r="G13">
        <f t="shared" si="1"/>
        <v>1.7177914110429449E-2</v>
      </c>
      <c r="H13">
        <f t="shared" si="1"/>
        <v>2.4539877300613498E-3</v>
      </c>
      <c r="I13">
        <f t="shared" si="1"/>
        <v>7.6073619631901845E-2</v>
      </c>
      <c r="J13" s="28">
        <f t="shared" ref="J13:R13" si="2">J11/J12</f>
        <v>7.1165644171779147E-2</v>
      </c>
      <c r="K13" s="28">
        <f t="shared" si="2"/>
        <v>0.24171779141104294</v>
      </c>
      <c r="L13" s="28">
        <f t="shared" si="2"/>
        <v>8.5889570552147246E-3</v>
      </c>
      <c r="M13" s="36">
        <f t="shared" si="2"/>
        <v>0.49325153374233127</v>
      </c>
      <c r="N13" s="36">
        <f t="shared" si="2"/>
        <v>2.9447852760736196E-2</v>
      </c>
      <c r="O13" s="36">
        <f t="shared" si="2"/>
        <v>3.6809815950920245E-3</v>
      </c>
      <c r="P13" s="36">
        <f t="shared" si="2"/>
        <v>3.6809815950920245E-3</v>
      </c>
      <c r="Q13" s="44">
        <f t="shared" si="2"/>
        <v>3.6809815950920245E-3</v>
      </c>
      <c r="R13" s="51">
        <f t="shared" si="2"/>
        <v>1.2269938650306749E-3</v>
      </c>
    </row>
    <row r="14" spans="1:18">
      <c r="A14" t="s">
        <v>26</v>
      </c>
      <c r="E14">
        <f t="shared" ref="E14:R14" si="3">LOG(E13)</f>
        <v>-1.4797938445809893</v>
      </c>
      <c r="F14">
        <f t="shared" si="3"/>
        <v>-1.8319763626923518</v>
      </c>
      <c r="G14">
        <f t="shared" si="3"/>
        <v>-1.7650295730617385</v>
      </c>
      <c r="H14">
        <f t="shared" si="3"/>
        <v>-2.6101276130759956</v>
      </c>
      <c r="I14">
        <f t="shared" si="3"/>
        <v>-1.1187659192417228</v>
      </c>
      <c r="J14" s="23">
        <f t="shared" si="3"/>
        <v>-1.1477296151770393</v>
      </c>
      <c r="K14" s="23">
        <f t="shared" si="3"/>
        <v>-0.61669138257838374</v>
      </c>
      <c r="L14" s="23">
        <f t="shared" si="3"/>
        <v>-2.0660595687257199</v>
      </c>
      <c r="M14" s="22">
        <f t="shared" si="3"/>
        <v>-0.30693155565550656</v>
      </c>
      <c r="N14" s="22">
        <f t="shared" si="3"/>
        <v>-1.5309463670283705</v>
      </c>
      <c r="O14" s="22">
        <f t="shared" si="3"/>
        <v>-2.4340363540203143</v>
      </c>
      <c r="P14" s="22">
        <f t="shared" si="3"/>
        <v>-2.4340363540203143</v>
      </c>
      <c r="Q14" s="42">
        <f t="shared" si="3"/>
        <v>-2.4340363540203143</v>
      </c>
      <c r="R14" s="49">
        <f t="shared" si="3"/>
        <v>-2.9111576087399764</v>
      </c>
    </row>
    <row r="15" spans="1:18">
      <c r="A15" t="s">
        <v>27</v>
      </c>
      <c r="E15">
        <f t="shared" ref="E15:R15" si="4">E13*E14</f>
        <v>-4.9023845157897809E-2</v>
      </c>
      <c r="F15">
        <f t="shared" si="4"/>
        <v>-2.6973885094856712E-2</v>
      </c>
      <c r="G15">
        <f t="shared" si="4"/>
        <v>-3.0319526408422504E-2</v>
      </c>
      <c r="H15">
        <f t="shared" si="4"/>
        <v>-6.4052211363828113E-3</v>
      </c>
      <c r="I15">
        <f t="shared" si="4"/>
        <v>-8.510857299752983E-2</v>
      </c>
      <c r="J15" s="23">
        <f t="shared" si="4"/>
        <v>-8.1678917399102186E-2</v>
      </c>
      <c r="K15" s="23">
        <f t="shared" si="4"/>
        <v>-0.14906527897906943</v>
      </c>
      <c r="L15" s="23">
        <f t="shared" si="4"/>
        <v>-1.7745296909300663E-2</v>
      </c>
      <c r="M15" s="22">
        <f t="shared" si="4"/>
        <v>-0.15139446058099831</v>
      </c>
      <c r="N15" s="22">
        <f t="shared" si="4"/>
        <v>-4.5083083200835448E-2</v>
      </c>
      <c r="O15" s="22">
        <f t="shared" si="4"/>
        <v>-8.959643020933673E-3</v>
      </c>
      <c r="P15" s="22">
        <f t="shared" si="4"/>
        <v>-8.959643020933673E-3</v>
      </c>
      <c r="Q15" s="42">
        <f t="shared" si="4"/>
        <v>-8.959643020933673E-3</v>
      </c>
      <c r="R15" s="49">
        <f t="shared" si="4"/>
        <v>-3.5719725260613209E-3</v>
      </c>
    </row>
    <row r="16" spans="1:18">
      <c r="A16" t="s">
        <v>28</v>
      </c>
      <c r="E16">
        <f>SUM(E15:R15)</f>
        <v>-0.67324898945325795</v>
      </c>
      <c r="L16" s="35"/>
      <c r="M16" s="35"/>
      <c r="N16" s="35"/>
      <c r="O16" s="35"/>
      <c r="P16" s="35"/>
      <c r="Q16" s="35"/>
      <c r="R16" s="35"/>
    </row>
    <row r="17" spans="1:19">
      <c r="A17" t="s">
        <v>29</v>
      </c>
      <c r="E17">
        <v>17</v>
      </c>
      <c r="N17" s="35"/>
      <c r="O17" s="35"/>
      <c r="P17" s="35"/>
      <c r="Q17" s="35"/>
      <c r="R17" s="35"/>
      <c r="S17" s="35"/>
    </row>
    <row r="18" spans="1:19">
      <c r="A18" t="s">
        <v>30</v>
      </c>
      <c r="E18">
        <f>LN(E17)</f>
        <v>2.8332133440562162</v>
      </c>
    </row>
    <row r="19" spans="1:19">
      <c r="A19" t="s">
        <v>31</v>
      </c>
      <c r="E19">
        <f>E16/E18</f>
        <v>-0.23762735371328939</v>
      </c>
    </row>
    <row r="20" spans="1:19">
      <c r="A20" t="s">
        <v>32</v>
      </c>
      <c r="E20">
        <v>16</v>
      </c>
    </row>
    <row r="21" spans="1:19">
      <c r="A21" t="s">
        <v>33</v>
      </c>
      <c r="E21">
        <f>LN(E12)</f>
        <v>6.7031881132408628</v>
      </c>
    </row>
    <row r="22" spans="1:19">
      <c r="A22" t="s">
        <v>34</v>
      </c>
      <c r="B22" t="s">
        <v>35</v>
      </c>
      <c r="E22">
        <f>E20/E21</f>
        <v>2.386923912875885</v>
      </c>
    </row>
    <row r="23" spans="1:19">
      <c r="A23" t="s">
        <v>36</v>
      </c>
      <c r="E23">
        <v>814</v>
      </c>
    </row>
    <row r="24" spans="1:19">
      <c r="A24" t="s">
        <v>37</v>
      </c>
      <c r="E24">
        <f>E12*E23</f>
        <v>663410</v>
      </c>
    </row>
    <row r="25" spans="1:19">
      <c r="A25" s="52" t="s">
        <v>38</v>
      </c>
      <c r="E25">
        <f>E11-1</f>
        <v>26</v>
      </c>
    </row>
    <row r="26" spans="1:19">
      <c r="A26" s="52" t="s">
        <v>39</v>
      </c>
      <c r="E26">
        <f>F11-1</f>
        <v>11</v>
      </c>
    </row>
    <row r="27" spans="1:19">
      <c r="A27" s="52" t="s">
        <v>40</v>
      </c>
      <c r="E27">
        <f>G11-1</f>
        <v>13</v>
      </c>
    </row>
    <row r="28" spans="1:19">
      <c r="A28" s="52" t="s">
        <v>56</v>
      </c>
      <c r="E28">
        <f>H11-1</f>
        <v>1</v>
      </c>
    </row>
    <row r="29" spans="1:19">
      <c r="A29" s="52" t="s">
        <v>41</v>
      </c>
      <c r="E29">
        <f>I11-1</f>
        <v>61</v>
      </c>
    </row>
    <row r="30" spans="1:19">
      <c r="A30" s="23" t="s">
        <v>38</v>
      </c>
      <c r="E30">
        <f>J11-1</f>
        <v>57</v>
      </c>
    </row>
    <row r="31" spans="1:19">
      <c r="A31" s="23" t="s">
        <v>39</v>
      </c>
      <c r="E31">
        <f>K11-1</f>
        <v>196</v>
      </c>
    </row>
    <row r="32" spans="1:19">
      <c r="A32" s="23" t="s">
        <v>40</v>
      </c>
      <c r="E32">
        <f>L11-1</f>
        <v>6</v>
      </c>
    </row>
    <row r="33" spans="1:5">
      <c r="A33" s="22" t="s">
        <v>38</v>
      </c>
      <c r="B33" s="35"/>
      <c r="E33">
        <f>M11-1</f>
        <v>401</v>
      </c>
    </row>
    <row r="34" spans="1:5">
      <c r="A34" s="22" t="s">
        <v>39</v>
      </c>
      <c r="B34" s="35"/>
      <c r="E34">
        <f>N11-1</f>
        <v>23</v>
      </c>
    </row>
    <row r="35" spans="1:5">
      <c r="A35" s="22" t="s">
        <v>40</v>
      </c>
      <c r="B35" s="35"/>
      <c r="E35">
        <f>O11-1</f>
        <v>2</v>
      </c>
    </row>
    <row r="36" spans="1:5">
      <c r="A36" s="22" t="s">
        <v>56</v>
      </c>
      <c r="B36" s="35"/>
      <c r="E36">
        <f>P11-1</f>
        <v>2</v>
      </c>
    </row>
    <row r="37" spans="1:5">
      <c r="A37" s="54" t="s">
        <v>38</v>
      </c>
      <c r="B37" s="35"/>
      <c r="E37">
        <f>Q11-1</f>
        <v>2</v>
      </c>
    </row>
    <row r="38" spans="1:5">
      <c r="A38" s="37" t="s">
        <v>38</v>
      </c>
      <c r="B38" s="35"/>
      <c r="E38">
        <f>R11-1</f>
        <v>0</v>
      </c>
    </row>
    <row r="39" spans="1:5">
      <c r="A39" s="52" t="s">
        <v>42</v>
      </c>
      <c r="E39">
        <f>E11*E25</f>
        <v>702</v>
      </c>
    </row>
    <row r="40" spans="1:5">
      <c r="A40" s="52" t="s">
        <v>43</v>
      </c>
      <c r="E40">
        <f>F11*E26</f>
        <v>132</v>
      </c>
    </row>
    <row r="41" spans="1:5">
      <c r="A41" s="52" t="s">
        <v>44</v>
      </c>
      <c r="E41">
        <f>G11*E27</f>
        <v>182</v>
      </c>
    </row>
    <row r="42" spans="1:5">
      <c r="A42" s="52" t="s">
        <v>59</v>
      </c>
      <c r="E42">
        <f>H11*E28</f>
        <v>2</v>
      </c>
    </row>
    <row r="43" spans="1:5">
      <c r="A43" s="52" t="s">
        <v>45</v>
      </c>
      <c r="E43">
        <f>I11*E29</f>
        <v>3782</v>
      </c>
    </row>
    <row r="44" spans="1:5">
      <c r="A44" s="23" t="s">
        <v>42</v>
      </c>
      <c r="E44">
        <f>J11*E30</f>
        <v>3306</v>
      </c>
    </row>
    <row r="45" spans="1:5">
      <c r="A45" s="23" t="s">
        <v>43</v>
      </c>
      <c r="E45">
        <f>K11*E31</f>
        <v>38612</v>
      </c>
    </row>
    <row r="46" spans="1:5">
      <c r="A46" s="23" t="s">
        <v>44</v>
      </c>
      <c r="B46" s="35"/>
      <c r="E46">
        <f>L11*E32</f>
        <v>42</v>
      </c>
    </row>
    <row r="47" spans="1:5">
      <c r="A47" s="22" t="s">
        <v>42</v>
      </c>
      <c r="B47" s="35"/>
      <c r="E47">
        <f>M11*E33</f>
        <v>161202</v>
      </c>
    </row>
    <row r="48" spans="1:5">
      <c r="A48" s="22" t="s">
        <v>43</v>
      </c>
      <c r="B48" s="35"/>
      <c r="E48">
        <f>N11*E34</f>
        <v>552</v>
      </c>
    </row>
    <row r="49" spans="1:29">
      <c r="A49" s="22" t="s">
        <v>44</v>
      </c>
      <c r="B49" s="35"/>
      <c r="E49">
        <f>O11*E35</f>
        <v>6</v>
      </c>
    </row>
    <row r="50" spans="1:29">
      <c r="A50" s="22" t="s">
        <v>59</v>
      </c>
      <c r="B50" s="35"/>
      <c r="E50">
        <f>P11*E36</f>
        <v>6</v>
      </c>
    </row>
    <row r="51" spans="1:29">
      <c r="A51" s="54" t="s">
        <v>42</v>
      </c>
      <c r="B51" s="35"/>
      <c r="E51">
        <f>Q11*E37</f>
        <v>6</v>
      </c>
    </row>
    <row r="52" spans="1:29">
      <c r="A52" s="37" t="s">
        <v>42</v>
      </c>
      <c r="B52" s="35"/>
      <c r="E52">
        <f>R11*E38</f>
        <v>0</v>
      </c>
    </row>
    <row r="53" spans="1:29">
      <c r="A53" t="s">
        <v>46</v>
      </c>
      <c r="E53">
        <f>SUM(E39:E52)</f>
        <v>208532</v>
      </c>
    </row>
    <row r="54" spans="1:29">
      <c r="A54" t="s">
        <v>47</v>
      </c>
      <c r="E54">
        <f>E53/E24</f>
        <v>0.31433351924149472</v>
      </c>
    </row>
    <row r="55" spans="1:29">
      <c r="A55" t="s">
        <v>48</v>
      </c>
      <c r="E55">
        <f>SQRT(E12)</f>
        <v>28.548204847240395</v>
      </c>
    </row>
    <row r="56" spans="1:29">
      <c r="A56" t="s">
        <v>49</v>
      </c>
      <c r="E56">
        <f>E17/E55</f>
        <v>0.59548402748844997</v>
      </c>
    </row>
    <row r="60" spans="1:29">
      <c r="N60" s="35"/>
      <c r="O60" s="35"/>
      <c r="P60" s="35"/>
      <c r="Q60" s="35"/>
      <c r="R60" s="35"/>
    </row>
    <row r="61" spans="1:29">
      <c r="E61" s="7" t="s">
        <v>50</v>
      </c>
      <c r="F61" s="8"/>
      <c r="G61" s="8"/>
      <c r="H61" s="8"/>
      <c r="I61" s="8"/>
      <c r="P61" s="77" t="s">
        <v>55</v>
      </c>
      <c r="Q61" s="78"/>
      <c r="R61" s="78"/>
      <c r="X61" s="22"/>
      <c r="Y61" s="29" t="s">
        <v>52</v>
      </c>
      <c r="Z61" s="30"/>
      <c r="AA61" s="30"/>
      <c r="AB61" s="30"/>
      <c r="AC61" s="22"/>
    </row>
    <row r="62" spans="1:29" ht="14.4">
      <c r="C62" s="9" t="s">
        <v>62</v>
      </c>
      <c r="D62" s="9"/>
      <c r="E62" s="10" t="s">
        <v>17</v>
      </c>
      <c r="F62" s="10" t="s">
        <v>18</v>
      </c>
      <c r="G62" s="10" t="s">
        <v>19</v>
      </c>
      <c r="H62" s="10" t="s">
        <v>20</v>
      </c>
      <c r="I62" s="10" t="s">
        <v>21</v>
      </c>
      <c r="N62" s="9" t="s">
        <v>62</v>
      </c>
      <c r="O62" s="9"/>
      <c r="P62" s="24" t="s">
        <v>17</v>
      </c>
      <c r="Q62" s="24" t="s">
        <v>18</v>
      </c>
      <c r="R62" s="24" t="s">
        <v>19</v>
      </c>
      <c r="W62" s="9" t="s">
        <v>62</v>
      </c>
      <c r="X62" s="32"/>
      <c r="Y62" s="31" t="s">
        <v>17</v>
      </c>
      <c r="Z62" s="31" t="s">
        <v>18</v>
      </c>
      <c r="AA62" s="31" t="s">
        <v>19</v>
      </c>
      <c r="AB62" s="31" t="s">
        <v>20</v>
      </c>
      <c r="AC62" s="22"/>
    </row>
    <row r="63" spans="1:29">
      <c r="A63" s="11"/>
      <c r="B63" s="12"/>
      <c r="C63" s="114" t="s">
        <v>65</v>
      </c>
      <c r="D63" s="9"/>
      <c r="E63" s="13">
        <v>0</v>
      </c>
      <c r="F63" s="13">
        <v>0</v>
      </c>
      <c r="G63" s="13">
        <v>0</v>
      </c>
      <c r="H63" s="13">
        <v>0</v>
      </c>
      <c r="I63" s="13">
        <v>0</v>
      </c>
      <c r="L63" s="11"/>
      <c r="M63" s="12"/>
      <c r="N63" s="114" t="s">
        <v>65</v>
      </c>
      <c r="O63" s="9"/>
      <c r="P63" s="25">
        <v>0</v>
      </c>
      <c r="Q63" s="25">
        <v>0</v>
      </c>
      <c r="R63" s="25">
        <v>0</v>
      </c>
      <c r="U63" s="11"/>
      <c r="V63" s="12"/>
      <c r="W63" s="114" t="s">
        <v>65</v>
      </c>
      <c r="X63" s="32"/>
      <c r="Y63" s="32">
        <v>0</v>
      </c>
      <c r="Z63" s="32">
        <v>0</v>
      </c>
      <c r="AA63" s="32">
        <v>0</v>
      </c>
      <c r="AB63" s="32">
        <v>0</v>
      </c>
      <c r="AC63" s="22"/>
    </row>
    <row r="64" spans="1:29">
      <c r="A64" s="11"/>
      <c r="B64" s="15"/>
      <c r="C64" s="115"/>
      <c r="D64" s="9"/>
      <c r="E64" s="13">
        <v>0</v>
      </c>
      <c r="F64" s="13">
        <v>0</v>
      </c>
      <c r="G64" s="13">
        <v>0</v>
      </c>
      <c r="H64" s="13">
        <v>0</v>
      </c>
      <c r="I64" s="13">
        <v>0</v>
      </c>
      <c r="L64" s="11"/>
      <c r="M64" s="15"/>
      <c r="N64" s="115"/>
      <c r="O64" s="9"/>
      <c r="P64" s="25">
        <v>0</v>
      </c>
      <c r="Q64" s="25">
        <v>0</v>
      </c>
      <c r="R64" s="25">
        <v>0</v>
      </c>
      <c r="U64" s="11"/>
      <c r="V64" s="15"/>
      <c r="W64" s="115"/>
      <c r="X64" s="32"/>
      <c r="Y64" s="32">
        <v>0</v>
      </c>
      <c r="Z64" s="32">
        <v>0</v>
      </c>
      <c r="AA64" s="32">
        <v>0</v>
      </c>
      <c r="AB64" s="32">
        <v>0</v>
      </c>
      <c r="AC64" s="22"/>
    </row>
    <row r="65" spans="1:29">
      <c r="A65" s="55"/>
      <c r="B65" s="56" t="s">
        <v>70</v>
      </c>
      <c r="C65" s="115"/>
      <c r="D65" s="57"/>
      <c r="E65" s="58">
        <v>27</v>
      </c>
      <c r="F65" s="58">
        <v>12</v>
      </c>
      <c r="G65" s="64">
        <v>14</v>
      </c>
      <c r="H65" s="57">
        <v>2</v>
      </c>
      <c r="I65" s="58">
        <v>62</v>
      </c>
      <c r="L65" s="55"/>
      <c r="M65" s="56" t="s">
        <v>70</v>
      </c>
      <c r="N65" s="115"/>
      <c r="O65" s="57"/>
      <c r="P65" s="26">
        <v>58</v>
      </c>
      <c r="Q65" s="26">
        <v>197</v>
      </c>
      <c r="R65" s="27">
        <v>7</v>
      </c>
      <c r="U65" s="55"/>
      <c r="V65" s="56" t="s">
        <v>70</v>
      </c>
      <c r="W65" s="115"/>
      <c r="X65" s="32"/>
      <c r="Y65" s="33">
        <v>402</v>
      </c>
      <c r="Z65" s="33">
        <v>24</v>
      </c>
      <c r="AA65" s="34">
        <v>3</v>
      </c>
      <c r="AB65" s="32">
        <v>3</v>
      </c>
      <c r="AC65" s="22"/>
    </row>
    <row r="66" spans="1:29">
      <c r="A66" s="11"/>
      <c r="B66" s="15"/>
      <c r="C66" s="115"/>
      <c r="D66" s="9"/>
      <c r="E66" s="14">
        <v>0</v>
      </c>
      <c r="F66" s="14">
        <v>0</v>
      </c>
      <c r="G66" s="14">
        <v>0</v>
      </c>
      <c r="H66" s="14">
        <v>0</v>
      </c>
      <c r="I66" s="14">
        <v>0</v>
      </c>
      <c r="L66" s="11"/>
      <c r="M66" s="15"/>
      <c r="N66" s="115"/>
      <c r="O66" s="9"/>
      <c r="P66" s="26">
        <v>0</v>
      </c>
      <c r="Q66" s="26">
        <v>0</v>
      </c>
      <c r="R66" s="26">
        <v>0</v>
      </c>
      <c r="U66" s="11"/>
      <c r="V66" s="15"/>
      <c r="W66" s="115"/>
      <c r="X66" s="32"/>
      <c r="Y66" s="33">
        <v>0</v>
      </c>
      <c r="Z66" s="33">
        <v>0</v>
      </c>
      <c r="AA66" s="33">
        <v>0</v>
      </c>
      <c r="AB66" s="33">
        <v>0</v>
      </c>
      <c r="AC66" s="22"/>
    </row>
    <row r="67" spans="1:29">
      <c r="A67" s="11"/>
      <c r="B67" s="15"/>
      <c r="C67" s="115"/>
      <c r="D67" s="9"/>
      <c r="E67" s="13">
        <v>0</v>
      </c>
      <c r="F67" s="14">
        <v>0</v>
      </c>
      <c r="G67" s="14">
        <v>0</v>
      </c>
      <c r="H67" s="13">
        <v>0</v>
      </c>
      <c r="I67" s="14">
        <v>0</v>
      </c>
      <c r="L67" s="11"/>
      <c r="M67" s="15"/>
      <c r="N67" s="115"/>
      <c r="O67" s="9"/>
      <c r="P67" s="25">
        <v>0</v>
      </c>
      <c r="Q67" s="26">
        <v>0</v>
      </c>
      <c r="R67" s="26">
        <v>0</v>
      </c>
      <c r="U67" s="11"/>
      <c r="V67" s="15"/>
      <c r="W67" s="115"/>
      <c r="X67" s="32"/>
      <c r="Y67" s="32">
        <v>0</v>
      </c>
      <c r="Z67" s="33">
        <v>0</v>
      </c>
      <c r="AA67" s="33">
        <v>0</v>
      </c>
      <c r="AB67" s="32">
        <v>0</v>
      </c>
      <c r="AC67" s="22"/>
    </row>
    <row r="68" spans="1:29">
      <c r="A68" s="11"/>
      <c r="B68" s="15"/>
      <c r="C68" s="115"/>
      <c r="D68" s="9"/>
      <c r="E68" s="14">
        <v>0</v>
      </c>
      <c r="F68" s="14">
        <v>0</v>
      </c>
      <c r="G68" s="14">
        <v>0</v>
      </c>
      <c r="H68" s="13">
        <v>0</v>
      </c>
      <c r="I68" s="14">
        <v>0</v>
      </c>
      <c r="L68" s="11"/>
      <c r="M68" s="15"/>
      <c r="N68" s="115"/>
      <c r="O68" s="9"/>
      <c r="P68" s="26">
        <v>0</v>
      </c>
      <c r="Q68" s="26">
        <v>0</v>
      </c>
      <c r="R68" s="26">
        <v>0</v>
      </c>
      <c r="U68" s="11"/>
      <c r="V68" s="15"/>
      <c r="W68" s="115"/>
      <c r="X68" s="32"/>
      <c r="Y68" s="33">
        <v>0</v>
      </c>
      <c r="Z68" s="33">
        <v>0</v>
      </c>
      <c r="AA68" s="33">
        <v>0</v>
      </c>
      <c r="AB68" s="32">
        <v>0</v>
      </c>
      <c r="AC68" s="22"/>
    </row>
    <row r="69" spans="1:29">
      <c r="A69" s="16"/>
      <c r="B69" s="17"/>
      <c r="C69" s="116"/>
      <c r="D69" s="9"/>
      <c r="E69" s="14">
        <v>0</v>
      </c>
      <c r="F69" s="14">
        <v>0</v>
      </c>
      <c r="G69" s="13">
        <v>0</v>
      </c>
      <c r="H69" s="13">
        <v>0</v>
      </c>
      <c r="I69" s="14">
        <v>0</v>
      </c>
      <c r="L69" s="16"/>
      <c r="M69" s="17"/>
      <c r="N69" s="116"/>
      <c r="O69" s="9"/>
      <c r="P69" s="26">
        <v>0</v>
      </c>
      <c r="Q69" s="26">
        <v>0</v>
      </c>
      <c r="R69" s="25">
        <v>0</v>
      </c>
      <c r="U69" s="16"/>
      <c r="V69" s="17"/>
      <c r="W69" s="116"/>
      <c r="X69" s="32"/>
      <c r="Y69" s="33">
        <v>0</v>
      </c>
      <c r="Z69" s="33">
        <v>0</v>
      </c>
      <c r="AA69" s="32">
        <v>0</v>
      </c>
      <c r="AB69" s="32">
        <v>0</v>
      </c>
      <c r="AC69" s="22"/>
    </row>
    <row r="70" spans="1:29">
      <c r="A70" t="s">
        <v>23</v>
      </c>
      <c r="E70">
        <f t="shared" ref="E70:I70" si="5">SUM(E63:E69)</f>
        <v>27</v>
      </c>
      <c r="F70">
        <f t="shared" si="5"/>
        <v>12</v>
      </c>
      <c r="G70">
        <f t="shared" si="5"/>
        <v>14</v>
      </c>
      <c r="H70">
        <f t="shared" si="5"/>
        <v>2</v>
      </c>
      <c r="I70">
        <f t="shared" si="5"/>
        <v>62</v>
      </c>
      <c r="L70" t="s">
        <v>23</v>
      </c>
      <c r="P70">
        <f t="shared" ref="P70:R70" si="6">SUM(P63:P69)</f>
        <v>58</v>
      </c>
      <c r="Q70">
        <f t="shared" si="6"/>
        <v>197</v>
      </c>
      <c r="R70">
        <f t="shared" si="6"/>
        <v>7</v>
      </c>
      <c r="U70" t="s">
        <v>23</v>
      </c>
      <c r="X70" s="22"/>
      <c r="Y70" s="22">
        <f t="shared" ref="Y70:AB70" si="7">SUM(Y63:Y69)</f>
        <v>402</v>
      </c>
      <c r="Z70" s="22">
        <f t="shared" si="7"/>
        <v>24</v>
      </c>
      <c r="AA70" s="22">
        <f t="shared" si="7"/>
        <v>3</v>
      </c>
      <c r="AB70" s="22">
        <f t="shared" si="7"/>
        <v>3</v>
      </c>
      <c r="AC70" s="22"/>
    </row>
    <row r="71" spans="1:29">
      <c r="A71" t="s">
        <v>24</v>
      </c>
      <c r="E71" s="19">
        <f>SUM(E70:I70)</f>
        <v>117</v>
      </c>
      <c r="F71" s="19">
        <v>117</v>
      </c>
      <c r="G71" s="19">
        <v>117</v>
      </c>
      <c r="H71" s="20">
        <v>117</v>
      </c>
      <c r="I71" s="21">
        <v>117</v>
      </c>
      <c r="L71" t="s">
        <v>24</v>
      </c>
      <c r="P71" s="19">
        <f>SUM(P70:R70)</f>
        <v>262</v>
      </c>
      <c r="Q71" s="19">
        <v>262</v>
      </c>
      <c r="R71" s="19">
        <v>262</v>
      </c>
      <c r="U71" t="s">
        <v>24</v>
      </c>
      <c r="X71" s="22"/>
      <c r="Y71" s="81">
        <f>SUM(Y70:AB70)</f>
        <v>432</v>
      </c>
      <c r="Z71" s="81">
        <v>432</v>
      </c>
      <c r="AA71" s="81">
        <v>432</v>
      </c>
      <c r="AB71" s="82">
        <v>432</v>
      </c>
      <c r="AC71" s="22"/>
    </row>
    <row r="72" spans="1:29">
      <c r="A72" t="s">
        <v>25</v>
      </c>
      <c r="E72">
        <f t="shared" ref="E72:I72" si="8">E70/E71</f>
        <v>0.23076923076923078</v>
      </c>
      <c r="F72">
        <f t="shared" si="8"/>
        <v>0.10256410256410256</v>
      </c>
      <c r="G72">
        <f t="shared" si="8"/>
        <v>0.11965811965811966</v>
      </c>
      <c r="H72">
        <f t="shared" si="8"/>
        <v>1.7094017094017096E-2</v>
      </c>
      <c r="I72">
        <f t="shared" si="8"/>
        <v>0.52991452991452992</v>
      </c>
      <c r="L72" t="s">
        <v>25</v>
      </c>
      <c r="P72">
        <f t="shared" ref="P72:R72" si="9">P70/P71</f>
        <v>0.22137404580152673</v>
      </c>
      <c r="Q72">
        <f t="shared" si="9"/>
        <v>0.75190839694656486</v>
      </c>
      <c r="R72">
        <f t="shared" si="9"/>
        <v>2.6717557251908396E-2</v>
      </c>
      <c r="U72" t="s">
        <v>25</v>
      </c>
      <c r="Y72">
        <f t="shared" ref="Y72:AB72" si="10">Y70/Y71</f>
        <v>0.93055555555555558</v>
      </c>
      <c r="Z72">
        <f t="shared" si="10"/>
        <v>5.5555555555555552E-2</v>
      </c>
      <c r="AA72">
        <f t="shared" si="10"/>
        <v>6.9444444444444441E-3</v>
      </c>
      <c r="AB72">
        <f t="shared" si="10"/>
        <v>6.9444444444444441E-3</v>
      </c>
    </row>
    <row r="73" spans="1:29">
      <c r="A73" t="s">
        <v>26</v>
      </c>
      <c r="E73">
        <f t="shared" ref="E73:I73" si="11">LOG(E72)</f>
        <v>-0.63682209758717434</v>
      </c>
      <c r="F73">
        <f t="shared" si="11"/>
        <v>-0.98900461569853682</v>
      </c>
      <c r="G73">
        <f t="shared" si="11"/>
        <v>-0.92205782606792364</v>
      </c>
      <c r="H73">
        <f t="shared" si="11"/>
        <v>-1.7671558660821804</v>
      </c>
      <c r="I73">
        <f t="shared" si="11"/>
        <v>-0.27579417224790775</v>
      </c>
      <c r="L73" t="s">
        <v>26</v>
      </c>
      <c r="P73">
        <f t="shared" ref="P73:R73" si="12">LOG(P72)</f>
        <v>-0.65487329775680814</v>
      </c>
      <c r="Q73">
        <f t="shared" si="12"/>
        <v>-0.12383506515815254</v>
      </c>
      <c r="R73">
        <f t="shared" si="12"/>
        <v>-1.5732032513054885</v>
      </c>
      <c r="U73" t="s">
        <v>26</v>
      </c>
      <c r="Y73">
        <f t="shared" ref="Y73:AB73" si="13">LOG(Y72)</f>
        <v>-3.1257693730442015E-2</v>
      </c>
      <c r="Z73">
        <f t="shared" si="13"/>
        <v>-1.255272505103306</v>
      </c>
      <c r="AA73">
        <f t="shared" si="13"/>
        <v>-2.1583624920952498</v>
      </c>
      <c r="AB73">
        <f t="shared" si="13"/>
        <v>-2.1583624920952498</v>
      </c>
    </row>
    <row r="74" spans="1:29">
      <c r="A74" t="s">
        <v>27</v>
      </c>
      <c r="E74">
        <f t="shared" ref="E74:I74" si="14">E72*E73</f>
        <v>-0.14695894559704023</v>
      </c>
      <c r="F74">
        <f t="shared" si="14"/>
        <v>-0.10143637084087556</v>
      </c>
      <c r="G74">
        <f t="shared" si="14"/>
        <v>-0.11033170568334129</v>
      </c>
      <c r="H74">
        <f t="shared" si="14"/>
        <v>-3.0207792582601378E-2</v>
      </c>
      <c r="I74">
        <f t="shared" si="14"/>
        <v>-0.14614733913991693</v>
      </c>
      <c r="L74" t="s">
        <v>27</v>
      </c>
      <c r="P74">
        <f t="shared" ref="P74:R74" si="15">P72*P73</f>
        <v>-0.14497195141181249</v>
      </c>
      <c r="Q74">
        <f t="shared" si="15"/>
        <v>-9.311262532883989E-2</v>
      </c>
      <c r="R74">
        <f t="shared" si="15"/>
        <v>-4.2032147935642826E-2</v>
      </c>
      <c r="U74" t="s">
        <v>27</v>
      </c>
      <c r="Y74">
        <f t="shared" ref="Y74:AB74" si="16">Y72*Y73</f>
        <v>-2.9087020554716875E-2</v>
      </c>
      <c r="Z74">
        <f t="shared" si="16"/>
        <v>-6.9737361394628106E-2</v>
      </c>
      <c r="AA74">
        <f t="shared" si="16"/>
        <v>-1.4988628417328122E-2</v>
      </c>
      <c r="AB74">
        <f t="shared" si="16"/>
        <v>-1.4988628417328122E-2</v>
      </c>
    </row>
    <row r="75" spans="1:29">
      <c r="A75" t="s">
        <v>28</v>
      </c>
      <c r="E75">
        <f>SUM(E74:I74)</f>
        <v>-0.53508215384377533</v>
      </c>
      <c r="L75" t="s">
        <v>28</v>
      </c>
      <c r="P75">
        <f>SUM(P74:R74)</f>
        <v>-0.28011672467629517</v>
      </c>
      <c r="U75" t="s">
        <v>28</v>
      </c>
      <c r="Y75">
        <f>SUM(Y74:AB74)</f>
        <v>-0.12880163878400122</v>
      </c>
    </row>
    <row r="76" spans="1:29">
      <c r="A76" t="s">
        <v>29</v>
      </c>
      <c r="E76">
        <v>5</v>
      </c>
      <c r="L76" t="s">
        <v>29</v>
      </c>
      <c r="P76">
        <v>3</v>
      </c>
      <c r="U76" t="s">
        <v>29</v>
      </c>
      <c r="Y76">
        <v>4</v>
      </c>
    </row>
    <row r="77" spans="1:29">
      <c r="A77" t="s">
        <v>30</v>
      </c>
      <c r="E77">
        <f>LN(E76)</f>
        <v>1.6094379124341003</v>
      </c>
      <c r="L77" t="s">
        <v>30</v>
      </c>
      <c r="P77">
        <f>LN(P76)</f>
        <v>1.0986122886681098</v>
      </c>
      <c r="U77" t="s">
        <v>30</v>
      </c>
      <c r="Y77">
        <f>LN(Y76)</f>
        <v>1.3862943611198906</v>
      </c>
    </row>
    <row r="78" spans="1:29">
      <c r="A78" t="s">
        <v>31</v>
      </c>
      <c r="E78">
        <f>E75/E77</f>
        <v>-0.33246523504253833</v>
      </c>
      <c r="L78" t="s">
        <v>31</v>
      </c>
      <c r="P78">
        <f>P75/P77</f>
        <v>-0.25497323083459361</v>
      </c>
      <c r="U78" t="s">
        <v>31</v>
      </c>
      <c r="Y78">
        <f>Y75/Y77</f>
        <v>-9.2910742766025067E-2</v>
      </c>
    </row>
    <row r="79" spans="1:29">
      <c r="A79" t="s">
        <v>32</v>
      </c>
      <c r="E79">
        <v>4</v>
      </c>
      <c r="L79" t="s">
        <v>32</v>
      </c>
      <c r="P79">
        <v>2</v>
      </c>
      <c r="U79" t="s">
        <v>32</v>
      </c>
      <c r="Y79">
        <v>3</v>
      </c>
    </row>
    <row r="80" spans="1:29">
      <c r="A80" t="s">
        <v>33</v>
      </c>
      <c r="E80">
        <f>LN(E71)</f>
        <v>4.7621739347977563</v>
      </c>
      <c r="L80" t="s">
        <v>33</v>
      </c>
      <c r="P80">
        <f>LN(P71)</f>
        <v>5.5683445037610966</v>
      </c>
      <c r="U80" t="s">
        <v>33</v>
      </c>
      <c r="Y80">
        <f>LN(Y71)</f>
        <v>6.0684255882441107</v>
      </c>
    </row>
    <row r="81" spans="1:25">
      <c r="A81" t="s">
        <v>34</v>
      </c>
      <c r="B81" t="s">
        <v>35</v>
      </c>
      <c r="E81">
        <f>E79/E80</f>
        <v>0.83995252058551173</v>
      </c>
      <c r="L81" t="s">
        <v>34</v>
      </c>
      <c r="M81" t="s">
        <v>35</v>
      </c>
      <c r="P81">
        <f>P79/P80</f>
        <v>0.35917317950588634</v>
      </c>
      <c r="U81" t="s">
        <v>34</v>
      </c>
      <c r="V81" t="s">
        <v>35</v>
      </c>
      <c r="Y81">
        <f>Y79/Y80</f>
        <v>0.49436216303148989</v>
      </c>
    </row>
    <row r="82" spans="1:25">
      <c r="A82" t="s">
        <v>36</v>
      </c>
      <c r="E82">
        <v>116</v>
      </c>
      <c r="L82" t="s">
        <v>36</v>
      </c>
      <c r="P82">
        <v>261</v>
      </c>
      <c r="U82" t="s">
        <v>36</v>
      </c>
      <c r="Y82">
        <v>431</v>
      </c>
    </row>
    <row r="83" spans="1:25">
      <c r="A83" t="s">
        <v>37</v>
      </c>
      <c r="E83">
        <f>E71*E82</f>
        <v>13572</v>
      </c>
      <c r="L83" t="s">
        <v>37</v>
      </c>
      <c r="P83">
        <f>P71*P82</f>
        <v>68382</v>
      </c>
      <c r="U83" t="s">
        <v>37</v>
      </c>
      <c r="Y83">
        <f>Y71*Y82</f>
        <v>186192</v>
      </c>
    </row>
    <row r="84" spans="1:25">
      <c r="A84" s="52" t="s">
        <v>38</v>
      </c>
      <c r="E84">
        <f>E70-1</f>
        <v>26</v>
      </c>
      <c r="L84" s="52" t="s">
        <v>38</v>
      </c>
      <c r="P84">
        <f>P70-1</f>
        <v>57</v>
      </c>
      <c r="U84" s="52" t="s">
        <v>38</v>
      </c>
      <c r="Y84">
        <f>Y70-1</f>
        <v>401</v>
      </c>
    </row>
    <row r="85" spans="1:25">
      <c r="A85" s="52" t="s">
        <v>39</v>
      </c>
      <c r="E85">
        <f>F70-1</f>
        <v>11</v>
      </c>
      <c r="L85" s="52" t="s">
        <v>39</v>
      </c>
      <c r="P85">
        <f>Q70-1</f>
        <v>196</v>
      </c>
      <c r="U85" s="52" t="s">
        <v>39</v>
      </c>
      <c r="Y85">
        <f>Z70-1</f>
        <v>23</v>
      </c>
    </row>
    <row r="86" spans="1:25">
      <c r="A86" s="52" t="s">
        <v>40</v>
      </c>
      <c r="E86">
        <f>G70-1</f>
        <v>13</v>
      </c>
      <c r="L86" s="52" t="s">
        <v>40</v>
      </c>
      <c r="P86">
        <f>R70-1</f>
        <v>6</v>
      </c>
      <c r="U86" s="52" t="s">
        <v>40</v>
      </c>
      <c r="Y86">
        <f>AA70-1</f>
        <v>2</v>
      </c>
    </row>
    <row r="87" spans="1:25">
      <c r="A87" s="52" t="s">
        <v>56</v>
      </c>
      <c r="E87">
        <f>H70-1</f>
        <v>1</v>
      </c>
      <c r="L87" s="52" t="s">
        <v>42</v>
      </c>
      <c r="P87">
        <f>P70*P84</f>
        <v>3306</v>
      </c>
      <c r="U87" s="52" t="s">
        <v>56</v>
      </c>
      <c r="Y87">
        <f>AB70-1</f>
        <v>2</v>
      </c>
    </row>
    <row r="88" spans="1:25">
      <c r="A88" s="52" t="s">
        <v>41</v>
      </c>
      <c r="E88">
        <f>I70-1</f>
        <v>61</v>
      </c>
      <c r="L88" s="52" t="s">
        <v>43</v>
      </c>
      <c r="P88">
        <f>Q70*P85</f>
        <v>38612</v>
      </c>
      <c r="U88" s="52" t="s">
        <v>42</v>
      </c>
      <c r="Y88">
        <f>Y70*Y84</f>
        <v>161202</v>
      </c>
    </row>
    <row r="89" spans="1:25">
      <c r="A89" s="52" t="s">
        <v>42</v>
      </c>
      <c r="E89">
        <f>E70*E84</f>
        <v>702</v>
      </c>
      <c r="L89" s="52" t="s">
        <v>44</v>
      </c>
      <c r="P89">
        <f>R70*P86</f>
        <v>42</v>
      </c>
      <c r="U89" s="52" t="s">
        <v>43</v>
      </c>
      <c r="Y89">
        <f>Z70*Y85</f>
        <v>552</v>
      </c>
    </row>
    <row r="90" spans="1:25">
      <c r="A90" s="52" t="s">
        <v>43</v>
      </c>
      <c r="E90">
        <f>F70*E85</f>
        <v>132</v>
      </c>
      <c r="L90" t="s">
        <v>46</v>
      </c>
      <c r="P90">
        <f>SUM(P87:P89)</f>
        <v>41960</v>
      </c>
      <c r="U90" s="52" t="s">
        <v>44</v>
      </c>
      <c r="Y90">
        <f>AA70*Y86</f>
        <v>6</v>
      </c>
    </row>
    <row r="91" spans="1:25">
      <c r="A91" s="52" t="s">
        <v>44</v>
      </c>
      <c r="E91">
        <f>G70*E86</f>
        <v>182</v>
      </c>
      <c r="L91" t="s">
        <v>47</v>
      </c>
      <c r="P91">
        <f>P90/P83</f>
        <v>0.61361176917902371</v>
      </c>
      <c r="U91" s="52" t="s">
        <v>59</v>
      </c>
      <c r="Y91">
        <f>AB70*Y87</f>
        <v>6</v>
      </c>
    </row>
    <row r="92" spans="1:25">
      <c r="A92" s="52" t="s">
        <v>59</v>
      </c>
      <c r="E92">
        <f>H70*E87</f>
        <v>2</v>
      </c>
      <c r="L92" t="s">
        <v>48</v>
      </c>
      <c r="P92">
        <f>SQRT(P71)</f>
        <v>16.186414056238647</v>
      </c>
      <c r="U92" t="s">
        <v>46</v>
      </c>
      <c r="Y92">
        <f>SUM(Y88:Y91)</f>
        <v>161766</v>
      </c>
    </row>
    <row r="93" spans="1:25">
      <c r="A93" s="52" t="s">
        <v>45</v>
      </c>
      <c r="E93">
        <f>I70*E88</f>
        <v>3782</v>
      </c>
      <c r="L93" t="s">
        <v>49</v>
      </c>
      <c r="P93">
        <f>P76/P92</f>
        <v>0.18534061896456464</v>
      </c>
      <c r="U93" t="s">
        <v>47</v>
      </c>
      <c r="Y93">
        <f>Y92/Y83</f>
        <v>0.86881283836040213</v>
      </c>
    </row>
    <row r="94" spans="1:25">
      <c r="A94" t="s">
        <v>46</v>
      </c>
      <c r="E94">
        <f>SUM(E89:E93)</f>
        <v>4800</v>
      </c>
      <c r="U94" t="s">
        <v>48</v>
      </c>
      <c r="Y94">
        <f>SQRT(Y71)</f>
        <v>20.784609690826528</v>
      </c>
    </row>
    <row r="95" spans="1:25">
      <c r="A95" t="s">
        <v>47</v>
      </c>
      <c r="E95">
        <f>E94/E83</f>
        <v>0.35366931918656058</v>
      </c>
      <c r="U95" t="s">
        <v>49</v>
      </c>
      <c r="Y95">
        <f>Y76/Y94</f>
        <v>0.19245008972987526</v>
      </c>
    </row>
    <row r="96" spans="1:25">
      <c r="A96" t="s">
        <v>48</v>
      </c>
      <c r="E96">
        <f>SQRT(E71)</f>
        <v>10.816653826391969</v>
      </c>
    </row>
    <row r="97" spans="1:5">
      <c r="A97" t="s">
        <v>49</v>
      </c>
      <c r="E97">
        <f>E76/E96</f>
        <v>0.46225016352102422</v>
      </c>
    </row>
  </sheetData>
  <mergeCells count="4">
    <mergeCell ref="C4:C10"/>
    <mergeCell ref="C63:C69"/>
    <mergeCell ref="N63:N69"/>
    <mergeCell ref="W63:W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83"/>
  <sheetViews>
    <sheetView workbookViewId="0">
      <selection activeCell="C3" sqref="C3"/>
    </sheetView>
  </sheetViews>
  <sheetFormatPr defaultRowHeight="13.8"/>
  <sheetData>
    <row r="2" spans="1:69">
      <c r="E2" s="7" t="s">
        <v>50</v>
      </c>
      <c r="F2" s="8"/>
      <c r="G2" s="8"/>
      <c r="H2" s="8"/>
      <c r="I2" s="23" t="s">
        <v>55</v>
      </c>
      <c r="J2" s="23"/>
      <c r="K2" s="23"/>
      <c r="L2" s="29" t="s">
        <v>52</v>
      </c>
      <c r="M2" s="30"/>
    </row>
    <row r="3" spans="1:69" ht="14.4">
      <c r="C3" s="9" t="s">
        <v>62</v>
      </c>
      <c r="D3" s="9"/>
      <c r="E3" s="10" t="s">
        <v>17</v>
      </c>
      <c r="F3" s="10" t="s">
        <v>18</v>
      </c>
      <c r="G3" s="10" t="s">
        <v>19</v>
      </c>
      <c r="H3" s="10" t="s">
        <v>21</v>
      </c>
      <c r="I3" s="24" t="s">
        <v>17</v>
      </c>
      <c r="J3" s="24" t="s">
        <v>18</v>
      </c>
      <c r="K3" s="24" t="s">
        <v>19</v>
      </c>
      <c r="L3" s="31" t="s">
        <v>17</v>
      </c>
      <c r="M3" s="31" t="s">
        <v>18</v>
      </c>
    </row>
    <row r="4" spans="1:69">
      <c r="A4" s="11"/>
      <c r="B4" s="12"/>
      <c r="C4" s="117" t="s">
        <v>66</v>
      </c>
      <c r="D4" s="9"/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</row>
    <row r="5" spans="1:69">
      <c r="A5" s="11"/>
      <c r="B5" s="15"/>
      <c r="C5" s="118"/>
      <c r="D5" s="9"/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</row>
    <row r="6" spans="1:69">
      <c r="A6" s="11"/>
      <c r="B6" s="15" t="s">
        <v>70</v>
      </c>
      <c r="C6" s="118"/>
      <c r="D6" s="9"/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</row>
    <row r="7" spans="1:69" s="69" customFormat="1">
      <c r="A7" s="65"/>
      <c r="B7" s="66"/>
      <c r="C7" s="118"/>
      <c r="D7" s="67"/>
      <c r="E7" s="68">
        <v>7</v>
      </c>
      <c r="F7" s="68">
        <v>5</v>
      </c>
      <c r="G7" s="68">
        <v>15</v>
      </c>
      <c r="H7" s="68">
        <v>21</v>
      </c>
      <c r="I7" s="68">
        <v>82</v>
      </c>
      <c r="J7" s="68">
        <v>18</v>
      </c>
      <c r="K7" s="68">
        <v>4</v>
      </c>
      <c r="L7" s="68">
        <v>20</v>
      </c>
      <c r="M7" s="68">
        <v>16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</row>
    <row r="8" spans="1:69">
      <c r="A8" s="11"/>
      <c r="B8" s="15"/>
      <c r="C8" s="118"/>
      <c r="D8" s="9"/>
      <c r="E8" s="13">
        <v>0</v>
      </c>
      <c r="F8" s="14">
        <v>0</v>
      </c>
      <c r="G8" s="14">
        <v>0</v>
      </c>
      <c r="H8" s="14">
        <v>0</v>
      </c>
      <c r="I8" s="25">
        <v>0</v>
      </c>
      <c r="J8" s="26">
        <v>0</v>
      </c>
      <c r="K8" s="26">
        <v>0</v>
      </c>
      <c r="L8" s="32">
        <v>0</v>
      </c>
      <c r="M8" s="33">
        <v>0</v>
      </c>
    </row>
    <row r="9" spans="1:69">
      <c r="A9" s="11"/>
      <c r="B9" s="15"/>
      <c r="C9" s="118"/>
      <c r="D9" s="9"/>
      <c r="E9" s="14">
        <v>0</v>
      </c>
      <c r="F9" s="14">
        <v>0</v>
      </c>
      <c r="G9" s="14">
        <v>0</v>
      </c>
      <c r="H9" s="14">
        <v>0</v>
      </c>
      <c r="I9" s="26">
        <v>0</v>
      </c>
      <c r="J9" s="26">
        <v>0</v>
      </c>
      <c r="K9" s="26">
        <v>0</v>
      </c>
      <c r="L9" s="33">
        <v>0</v>
      </c>
      <c r="M9" s="33">
        <v>0</v>
      </c>
    </row>
    <row r="10" spans="1:69">
      <c r="A10" s="16"/>
      <c r="B10" s="17"/>
      <c r="C10" s="119"/>
      <c r="D10" s="9"/>
      <c r="E10" s="14">
        <v>0</v>
      </c>
      <c r="F10" s="14">
        <v>0</v>
      </c>
      <c r="G10" s="13">
        <v>0</v>
      </c>
      <c r="H10" s="14">
        <v>0</v>
      </c>
      <c r="I10" s="26">
        <v>0</v>
      </c>
      <c r="J10" s="26">
        <v>0</v>
      </c>
      <c r="K10" s="25">
        <v>0</v>
      </c>
      <c r="L10" s="33">
        <v>0</v>
      </c>
      <c r="M10" s="33">
        <v>0</v>
      </c>
    </row>
    <row r="11" spans="1:69">
      <c r="A11" t="s">
        <v>23</v>
      </c>
      <c r="E11">
        <f t="shared" ref="E11:M11" si="0">SUM(E4:E10)</f>
        <v>7</v>
      </c>
      <c r="F11">
        <f t="shared" si="0"/>
        <v>5</v>
      </c>
      <c r="G11">
        <f t="shared" si="0"/>
        <v>15</v>
      </c>
      <c r="H11">
        <f t="shared" si="0"/>
        <v>21</v>
      </c>
      <c r="I11">
        <f t="shared" si="0"/>
        <v>82</v>
      </c>
      <c r="J11">
        <f t="shared" si="0"/>
        <v>18</v>
      </c>
      <c r="K11">
        <f t="shared" si="0"/>
        <v>4</v>
      </c>
      <c r="L11">
        <f t="shared" si="0"/>
        <v>20</v>
      </c>
      <c r="M11">
        <f t="shared" si="0"/>
        <v>16</v>
      </c>
    </row>
    <row r="12" spans="1:69">
      <c r="A12" t="s">
        <v>24</v>
      </c>
      <c r="E12" s="19">
        <f>SUM(E11:M11)</f>
        <v>188</v>
      </c>
      <c r="F12" s="19">
        <v>188</v>
      </c>
      <c r="G12" s="19">
        <v>188</v>
      </c>
      <c r="H12" s="21">
        <v>188</v>
      </c>
      <c r="I12" s="28">
        <v>188</v>
      </c>
      <c r="J12" s="28">
        <v>188</v>
      </c>
      <c r="K12" s="28">
        <v>188</v>
      </c>
      <c r="L12" s="36">
        <v>188</v>
      </c>
      <c r="M12" s="36">
        <v>188</v>
      </c>
    </row>
    <row r="13" spans="1:69">
      <c r="A13" t="s">
        <v>25</v>
      </c>
      <c r="E13">
        <f t="shared" ref="E13:H13" si="1">E11/E12</f>
        <v>3.7234042553191488E-2</v>
      </c>
      <c r="F13">
        <f t="shared" si="1"/>
        <v>2.6595744680851064E-2</v>
      </c>
      <c r="G13">
        <f t="shared" si="1"/>
        <v>7.9787234042553196E-2</v>
      </c>
      <c r="H13">
        <f t="shared" si="1"/>
        <v>0.11170212765957446</v>
      </c>
      <c r="I13" s="28">
        <f t="shared" ref="I13:M13" si="2">I11/I12</f>
        <v>0.43617021276595747</v>
      </c>
      <c r="J13" s="28">
        <f t="shared" si="2"/>
        <v>9.5744680851063829E-2</v>
      </c>
      <c r="K13" s="28">
        <f t="shared" si="2"/>
        <v>2.1276595744680851E-2</v>
      </c>
      <c r="L13" s="36">
        <f t="shared" si="2"/>
        <v>0.10638297872340426</v>
      </c>
      <c r="M13" s="36">
        <f t="shared" si="2"/>
        <v>8.5106382978723402E-2</v>
      </c>
    </row>
    <row r="14" spans="1:69">
      <c r="A14" t="s">
        <v>26</v>
      </c>
      <c r="E14">
        <f t="shared" ref="E14:M14" si="3">LOG(E13)</f>
        <v>-1.4290598092494231</v>
      </c>
      <c r="F14">
        <f t="shared" si="3"/>
        <v>-1.5751878449276611</v>
      </c>
      <c r="G14">
        <f t="shared" si="3"/>
        <v>-1.0980665902079987</v>
      </c>
      <c r="H14">
        <f t="shared" si="3"/>
        <v>-0.95193855452976062</v>
      </c>
      <c r="I14" s="23">
        <f t="shared" si="3"/>
        <v>-0.36034399687996316</v>
      </c>
      <c r="J14" s="23">
        <f t="shared" si="3"/>
        <v>-1.0188853441603738</v>
      </c>
      <c r="K14" s="23">
        <f t="shared" si="3"/>
        <v>-1.6720978579357175</v>
      </c>
      <c r="L14" s="22">
        <f t="shared" si="3"/>
        <v>-0.97312785359969867</v>
      </c>
      <c r="M14" s="22">
        <f t="shared" si="3"/>
        <v>-1.070037866607755</v>
      </c>
    </row>
    <row r="15" spans="1:69">
      <c r="A15" t="s">
        <v>27</v>
      </c>
      <c r="E15">
        <f t="shared" ref="E15:M15" si="4">E13*E14</f>
        <v>-5.3209673748648732E-2</v>
      </c>
      <c r="F15">
        <f t="shared" si="4"/>
        <v>-4.1893293748076092E-2</v>
      </c>
      <c r="G15">
        <f t="shared" si="4"/>
        <v>-8.761169602723394E-2</v>
      </c>
      <c r="H15">
        <f t="shared" si="4"/>
        <v>-0.10633356194215411</v>
      </c>
      <c r="I15" s="23">
        <f t="shared" si="4"/>
        <v>-0.15717131778806903</v>
      </c>
      <c r="J15" s="23">
        <f t="shared" si="4"/>
        <v>-9.7552852100461315E-2</v>
      </c>
      <c r="K15" s="23">
        <f t="shared" si="4"/>
        <v>-3.5576550168845054E-2</v>
      </c>
      <c r="L15" s="22">
        <f t="shared" si="4"/>
        <v>-0.10352423974464879</v>
      </c>
      <c r="M15" s="22">
        <f t="shared" si="4"/>
        <v>-9.1067052477255744E-2</v>
      </c>
    </row>
    <row r="16" spans="1:69">
      <c r="A16" t="s">
        <v>28</v>
      </c>
      <c r="E16">
        <f>SUM(E15:M15)</f>
        <v>-0.77394023774539278</v>
      </c>
      <c r="K16" s="35"/>
      <c r="L16" s="35"/>
      <c r="M16" s="35"/>
    </row>
    <row r="17" spans="1:16">
      <c r="A17" t="s">
        <v>29</v>
      </c>
      <c r="E17">
        <v>9</v>
      </c>
      <c r="K17" s="35"/>
      <c r="L17" s="35"/>
      <c r="M17" s="35"/>
      <c r="N17" s="35"/>
      <c r="O17" s="35"/>
      <c r="P17" s="35"/>
    </row>
    <row r="18" spans="1:16">
      <c r="A18" t="s">
        <v>30</v>
      </c>
      <c r="E18">
        <f>LN(E17)</f>
        <v>2.1972245773362196</v>
      </c>
    </row>
    <row r="19" spans="1:16">
      <c r="A19" t="s">
        <v>31</v>
      </c>
      <c r="E19">
        <f>E16/E18</f>
        <v>-0.35223538173037844</v>
      </c>
    </row>
    <row r="20" spans="1:16">
      <c r="A20" t="s">
        <v>32</v>
      </c>
      <c r="E20">
        <v>8</v>
      </c>
    </row>
    <row r="21" spans="1:16">
      <c r="A21" t="s">
        <v>33</v>
      </c>
      <c r="E21">
        <f>LN(E12)</f>
        <v>5.2364419628299492</v>
      </c>
    </row>
    <row r="22" spans="1:16">
      <c r="A22" t="s">
        <v>34</v>
      </c>
      <c r="B22" t="s">
        <v>35</v>
      </c>
      <c r="E22">
        <f>E20/E21</f>
        <v>1.5277549253456313</v>
      </c>
    </row>
    <row r="23" spans="1:16">
      <c r="A23" t="s">
        <v>36</v>
      </c>
      <c r="E23">
        <v>187</v>
      </c>
    </row>
    <row r="24" spans="1:16">
      <c r="A24" t="s">
        <v>37</v>
      </c>
      <c r="E24">
        <f>E12*E23</f>
        <v>35156</v>
      </c>
    </row>
    <row r="25" spans="1:16">
      <c r="A25" s="52" t="s">
        <v>38</v>
      </c>
      <c r="E25">
        <f>E11-1</f>
        <v>6</v>
      </c>
    </row>
    <row r="26" spans="1:16">
      <c r="A26" s="52" t="s">
        <v>39</v>
      </c>
      <c r="E26">
        <f>F11-1</f>
        <v>4</v>
      </c>
    </row>
    <row r="27" spans="1:16">
      <c r="A27" s="52" t="s">
        <v>40</v>
      </c>
      <c r="E27">
        <f>G11-1</f>
        <v>14</v>
      </c>
    </row>
    <row r="28" spans="1:16">
      <c r="A28" s="52" t="s">
        <v>41</v>
      </c>
      <c r="E28">
        <f>H11-1</f>
        <v>20</v>
      </c>
    </row>
    <row r="29" spans="1:16">
      <c r="A29" s="23" t="s">
        <v>38</v>
      </c>
      <c r="E29">
        <f>I11-1</f>
        <v>81</v>
      </c>
    </row>
    <row r="30" spans="1:16">
      <c r="A30" s="23" t="s">
        <v>39</v>
      </c>
      <c r="E30">
        <f>J11-1</f>
        <v>17</v>
      </c>
    </row>
    <row r="31" spans="1:16">
      <c r="A31" s="23" t="s">
        <v>40</v>
      </c>
      <c r="E31">
        <f>K11-1</f>
        <v>3</v>
      </c>
    </row>
    <row r="32" spans="1:16">
      <c r="A32" s="22" t="s">
        <v>38</v>
      </c>
      <c r="B32" s="35"/>
      <c r="E32">
        <f>L11-1</f>
        <v>19</v>
      </c>
    </row>
    <row r="33" spans="1:5">
      <c r="A33" s="22" t="s">
        <v>39</v>
      </c>
      <c r="B33" s="35"/>
      <c r="E33">
        <f>M11-1</f>
        <v>15</v>
      </c>
    </row>
    <row r="34" spans="1:5">
      <c r="A34" s="52" t="s">
        <v>42</v>
      </c>
      <c r="E34">
        <f>E11*E25</f>
        <v>42</v>
      </c>
    </row>
    <row r="35" spans="1:5">
      <c r="A35" s="52" t="s">
        <v>43</v>
      </c>
      <c r="E35">
        <f>F11*E26</f>
        <v>20</v>
      </c>
    </row>
    <row r="36" spans="1:5">
      <c r="A36" s="52" t="s">
        <v>44</v>
      </c>
      <c r="E36">
        <f>G11*E27</f>
        <v>210</v>
      </c>
    </row>
    <row r="37" spans="1:5">
      <c r="A37" s="52" t="s">
        <v>45</v>
      </c>
      <c r="E37">
        <f>H11*E28</f>
        <v>420</v>
      </c>
    </row>
    <row r="38" spans="1:5">
      <c r="A38" s="23" t="s">
        <v>42</v>
      </c>
      <c r="E38">
        <f>I11*E29</f>
        <v>6642</v>
      </c>
    </row>
    <row r="39" spans="1:5">
      <c r="A39" s="23" t="s">
        <v>43</v>
      </c>
      <c r="E39">
        <f>J11*E30</f>
        <v>306</v>
      </c>
    </row>
    <row r="40" spans="1:5">
      <c r="A40" s="23" t="s">
        <v>44</v>
      </c>
      <c r="B40" s="35"/>
      <c r="E40">
        <f>K11*E31</f>
        <v>12</v>
      </c>
    </row>
    <row r="41" spans="1:5">
      <c r="A41" s="22" t="s">
        <v>42</v>
      </c>
      <c r="B41" s="35"/>
      <c r="E41">
        <f>L11*E32</f>
        <v>380</v>
      </c>
    </row>
    <row r="42" spans="1:5">
      <c r="A42" s="22" t="s">
        <v>43</v>
      </c>
      <c r="B42" s="35"/>
      <c r="E42">
        <f>M11*E33</f>
        <v>240</v>
      </c>
    </row>
    <row r="43" spans="1:5">
      <c r="A43" t="s">
        <v>46</v>
      </c>
      <c r="E43">
        <f>SUM(E34:E42)</f>
        <v>8272</v>
      </c>
    </row>
    <row r="44" spans="1:5">
      <c r="A44" t="s">
        <v>47</v>
      </c>
      <c r="E44">
        <f>E43/E24</f>
        <v>0.23529411764705882</v>
      </c>
    </row>
    <row r="45" spans="1:5">
      <c r="A45" t="s">
        <v>48</v>
      </c>
      <c r="E45">
        <f>SQRT(E12)</f>
        <v>13.711309200802088</v>
      </c>
    </row>
    <row r="46" spans="1:5">
      <c r="A46" t="s">
        <v>49</v>
      </c>
      <c r="E46">
        <f>E17/E45</f>
        <v>0.65639246174052557</v>
      </c>
    </row>
    <row r="49" spans="1:25">
      <c r="E49" s="7" t="s">
        <v>50</v>
      </c>
      <c r="F49" s="8"/>
      <c r="G49" s="8"/>
      <c r="H49" s="8"/>
      <c r="O49" s="77" t="s">
        <v>55</v>
      </c>
      <c r="P49" s="78"/>
      <c r="Q49" s="78"/>
      <c r="X49" s="29" t="s">
        <v>52</v>
      </c>
      <c r="Y49" s="30"/>
    </row>
    <row r="50" spans="1:25" ht="14.4">
      <c r="C50" s="9" t="s">
        <v>62</v>
      </c>
      <c r="D50" s="9"/>
      <c r="E50" s="10" t="s">
        <v>17</v>
      </c>
      <c r="F50" s="10" t="s">
        <v>18</v>
      </c>
      <c r="G50" s="10" t="s">
        <v>19</v>
      </c>
      <c r="H50" s="10" t="s">
        <v>21</v>
      </c>
      <c r="M50" s="9" t="s">
        <v>62</v>
      </c>
      <c r="N50" s="9"/>
      <c r="O50" s="24" t="s">
        <v>17</v>
      </c>
      <c r="P50" s="24" t="s">
        <v>18</v>
      </c>
      <c r="Q50" s="24" t="s">
        <v>19</v>
      </c>
      <c r="V50" s="9" t="s">
        <v>62</v>
      </c>
      <c r="W50" s="9"/>
      <c r="X50" s="31" t="s">
        <v>17</v>
      </c>
      <c r="Y50" s="31" t="s">
        <v>18</v>
      </c>
    </row>
    <row r="51" spans="1:25">
      <c r="A51" s="11"/>
      <c r="B51" s="12"/>
      <c r="C51" s="117" t="s">
        <v>66</v>
      </c>
      <c r="D51" s="9"/>
      <c r="E51" s="13">
        <v>0</v>
      </c>
      <c r="F51" s="13">
        <v>0</v>
      </c>
      <c r="G51" s="13">
        <v>0</v>
      </c>
      <c r="H51" s="13">
        <v>0</v>
      </c>
      <c r="K51" s="11"/>
      <c r="L51" s="12"/>
      <c r="M51" s="117" t="s">
        <v>66</v>
      </c>
      <c r="N51" s="9"/>
      <c r="O51" s="25">
        <v>0</v>
      </c>
      <c r="P51" s="25">
        <v>0</v>
      </c>
      <c r="Q51" s="25">
        <v>0</v>
      </c>
      <c r="T51" s="11"/>
      <c r="U51" s="12"/>
      <c r="V51" s="117" t="s">
        <v>66</v>
      </c>
      <c r="W51" s="9"/>
      <c r="X51" s="32">
        <v>0</v>
      </c>
      <c r="Y51" s="32">
        <v>0</v>
      </c>
    </row>
    <row r="52" spans="1:25">
      <c r="A52" s="11"/>
      <c r="B52" s="15"/>
      <c r="C52" s="118"/>
      <c r="D52" s="9"/>
      <c r="E52" s="13">
        <v>0</v>
      </c>
      <c r="F52" s="13">
        <v>0</v>
      </c>
      <c r="G52" s="13">
        <v>0</v>
      </c>
      <c r="H52" s="13">
        <v>0</v>
      </c>
      <c r="K52" s="11"/>
      <c r="L52" s="15"/>
      <c r="M52" s="118"/>
      <c r="N52" s="9"/>
      <c r="O52" s="25">
        <v>0</v>
      </c>
      <c r="P52" s="25">
        <v>0</v>
      </c>
      <c r="Q52" s="25">
        <v>0</v>
      </c>
      <c r="T52" s="11"/>
      <c r="U52" s="15"/>
      <c r="V52" s="118"/>
      <c r="W52" s="9"/>
      <c r="X52" s="32">
        <v>0</v>
      </c>
      <c r="Y52" s="32">
        <v>0</v>
      </c>
    </row>
    <row r="53" spans="1:25">
      <c r="A53" s="11"/>
      <c r="B53" s="15" t="s">
        <v>70</v>
      </c>
      <c r="C53" s="118"/>
      <c r="D53" s="9"/>
      <c r="E53" s="14">
        <v>0</v>
      </c>
      <c r="F53" s="14">
        <v>0</v>
      </c>
      <c r="G53" s="14">
        <v>0</v>
      </c>
      <c r="H53" s="14">
        <v>0</v>
      </c>
      <c r="K53" s="11"/>
      <c r="L53" s="15" t="s">
        <v>70</v>
      </c>
      <c r="M53" s="118"/>
      <c r="N53" s="9"/>
      <c r="O53" s="26">
        <v>0</v>
      </c>
      <c r="P53" s="26">
        <v>0</v>
      </c>
      <c r="Q53" s="26">
        <v>0</v>
      </c>
      <c r="T53" s="11"/>
      <c r="U53" s="15" t="s">
        <v>70</v>
      </c>
      <c r="V53" s="118"/>
      <c r="W53" s="9"/>
      <c r="X53" s="33">
        <v>0</v>
      </c>
      <c r="Y53" s="33">
        <v>0</v>
      </c>
    </row>
    <row r="54" spans="1:25">
      <c r="A54" s="65"/>
      <c r="B54" s="66"/>
      <c r="C54" s="118"/>
      <c r="D54" s="67"/>
      <c r="E54" s="68">
        <v>7</v>
      </c>
      <c r="F54" s="68">
        <v>5</v>
      </c>
      <c r="G54" s="68">
        <v>15</v>
      </c>
      <c r="H54" s="68">
        <v>21</v>
      </c>
      <c r="K54" s="65"/>
      <c r="L54" s="66"/>
      <c r="M54" s="118"/>
      <c r="N54" s="67"/>
      <c r="O54" s="26">
        <v>82</v>
      </c>
      <c r="P54" s="26">
        <v>18</v>
      </c>
      <c r="Q54" s="26">
        <v>4</v>
      </c>
      <c r="T54" s="65"/>
      <c r="U54" s="66"/>
      <c r="V54" s="118"/>
      <c r="W54" s="67"/>
      <c r="X54" s="33">
        <v>20</v>
      </c>
      <c r="Y54" s="33">
        <v>16</v>
      </c>
    </row>
    <row r="55" spans="1:25">
      <c r="A55" s="11"/>
      <c r="B55" s="15"/>
      <c r="C55" s="118"/>
      <c r="D55" s="9"/>
      <c r="E55" s="13">
        <v>0</v>
      </c>
      <c r="F55" s="14">
        <v>0</v>
      </c>
      <c r="G55" s="14">
        <v>0</v>
      </c>
      <c r="H55" s="14">
        <v>0</v>
      </c>
      <c r="K55" s="11"/>
      <c r="L55" s="15"/>
      <c r="M55" s="118"/>
      <c r="N55" s="9"/>
      <c r="O55" s="25">
        <v>0</v>
      </c>
      <c r="P55" s="26">
        <v>0</v>
      </c>
      <c r="Q55" s="26">
        <v>0</v>
      </c>
      <c r="T55" s="11"/>
      <c r="U55" s="15"/>
      <c r="V55" s="118"/>
      <c r="W55" s="9"/>
      <c r="X55" s="32">
        <v>0</v>
      </c>
      <c r="Y55" s="33">
        <v>0</v>
      </c>
    </row>
    <row r="56" spans="1:25">
      <c r="A56" s="11"/>
      <c r="B56" s="15"/>
      <c r="C56" s="118"/>
      <c r="D56" s="9"/>
      <c r="E56" s="14">
        <v>0</v>
      </c>
      <c r="F56" s="14">
        <v>0</v>
      </c>
      <c r="G56" s="14">
        <v>0</v>
      </c>
      <c r="H56" s="14">
        <v>0</v>
      </c>
      <c r="K56" s="11"/>
      <c r="L56" s="15"/>
      <c r="M56" s="119"/>
      <c r="N56" s="9"/>
      <c r="O56" s="26">
        <v>0</v>
      </c>
      <c r="P56" s="26">
        <v>0</v>
      </c>
      <c r="Q56" s="26">
        <v>0</v>
      </c>
      <c r="T56" s="11"/>
      <c r="U56" s="15"/>
      <c r="V56" s="118"/>
      <c r="W56" s="9"/>
      <c r="X56" s="33">
        <v>0</v>
      </c>
      <c r="Y56" s="33">
        <v>0</v>
      </c>
    </row>
    <row r="57" spans="1:25">
      <c r="A57" s="16"/>
      <c r="B57" s="17"/>
      <c r="C57" s="119"/>
      <c r="D57" s="9"/>
      <c r="E57" s="14">
        <v>0</v>
      </c>
      <c r="F57" s="14">
        <v>0</v>
      </c>
      <c r="G57" s="13">
        <v>0</v>
      </c>
      <c r="H57" s="14">
        <v>0</v>
      </c>
      <c r="K57" s="16"/>
      <c r="L57" s="17"/>
      <c r="M57" s="9"/>
      <c r="N57" s="9"/>
      <c r="O57" s="26">
        <v>0</v>
      </c>
      <c r="P57" s="26">
        <v>0</v>
      </c>
      <c r="Q57" s="25">
        <v>0</v>
      </c>
      <c r="T57" s="16"/>
      <c r="U57" s="17"/>
      <c r="V57" s="119"/>
      <c r="W57" s="9"/>
      <c r="X57" s="33">
        <v>0</v>
      </c>
      <c r="Y57" s="33">
        <v>0</v>
      </c>
    </row>
    <row r="58" spans="1:25">
      <c r="A58" t="s">
        <v>23</v>
      </c>
      <c r="E58">
        <f t="shared" ref="E58:H58" si="5">SUM(E51:E57)</f>
        <v>7</v>
      </c>
      <c r="F58">
        <f t="shared" si="5"/>
        <v>5</v>
      </c>
      <c r="G58">
        <f t="shared" si="5"/>
        <v>15</v>
      </c>
      <c r="H58">
        <f t="shared" si="5"/>
        <v>21</v>
      </c>
      <c r="K58" t="s">
        <v>23</v>
      </c>
      <c r="O58" s="23">
        <f t="shared" ref="O58:Q58" si="6">SUM(O51:O57)</f>
        <v>82</v>
      </c>
      <c r="P58" s="23">
        <f t="shared" si="6"/>
        <v>18</v>
      </c>
      <c r="Q58" s="23">
        <f t="shared" si="6"/>
        <v>4</v>
      </c>
      <c r="T58" t="s">
        <v>23</v>
      </c>
      <c r="X58" s="22">
        <f t="shared" ref="X58:Y58" si="7">SUM(X51:X57)</f>
        <v>20</v>
      </c>
      <c r="Y58" s="22">
        <f t="shared" si="7"/>
        <v>16</v>
      </c>
    </row>
    <row r="59" spans="1:25">
      <c r="A59" t="s">
        <v>24</v>
      </c>
      <c r="E59" s="19">
        <f>SUM(E58:H58)</f>
        <v>48</v>
      </c>
      <c r="F59" s="19">
        <v>48</v>
      </c>
      <c r="G59" s="19">
        <v>48</v>
      </c>
      <c r="H59" s="21">
        <v>48</v>
      </c>
      <c r="K59" t="s">
        <v>24</v>
      </c>
      <c r="O59" s="79">
        <f>SUM(O58:Q58)</f>
        <v>104</v>
      </c>
      <c r="P59" s="79">
        <v>104</v>
      </c>
      <c r="Q59" s="79">
        <v>104</v>
      </c>
      <c r="T59" t="s">
        <v>24</v>
      </c>
      <c r="X59" s="81">
        <f>SUM(X58:Y58)</f>
        <v>36</v>
      </c>
      <c r="Y59" s="81">
        <v>36</v>
      </c>
    </row>
    <row r="60" spans="1:25">
      <c r="A60" t="s">
        <v>25</v>
      </c>
      <c r="E60">
        <f t="shared" ref="E60:H60" si="8">E58/E59</f>
        <v>0.14583333333333334</v>
      </c>
      <c r="F60">
        <f t="shared" si="8"/>
        <v>0.10416666666666667</v>
      </c>
      <c r="G60">
        <f t="shared" si="8"/>
        <v>0.3125</v>
      </c>
      <c r="H60">
        <f t="shared" si="8"/>
        <v>0.4375</v>
      </c>
      <c r="K60" t="s">
        <v>25</v>
      </c>
      <c r="O60">
        <f t="shared" ref="O60:Q60" si="9">O58/O59</f>
        <v>0.78846153846153844</v>
      </c>
      <c r="P60">
        <f t="shared" si="9"/>
        <v>0.17307692307692307</v>
      </c>
      <c r="Q60">
        <f t="shared" si="9"/>
        <v>3.8461538461538464E-2</v>
      </c>
      <c r="T60" t="s">
        <v>25</v>
      </c>
      <c r="X60">
        <f t="shared" ref="X60:Y60" si="10">X58/X59</f>
        <v>0.55555555555555558</v>
      </c>
      <c r="Y60">
        <f t="shared" si="10"/>
        <v>0.44444444444444442</v>
      </c>
    </row>
    <row r="61" spans="1:25">
      <c r="A61" t="s">
        <v>26</v>
      </c>
      <c r="E61">
        <f t="shared" ref="E61:H61" si="11">LOG(E60)</f>
        <v>-0.83614319736133036</v>
      </c>
      <c r="F61">
        <f t="shared" si="11"/>
        <v>-0.98227123303956843</v>
      </c>
      <c r="G61">
        <f t="shared" si="11"/>
        <v>-0.50514997831990593</v>
      </c>
      <c r="H61">
        <f t="shared" si="11"/>
        <v>-0.35902194264166792</v>
      </c>
      <c r="K61" t="s">
        <v>26</v>
      </c>
      <c r="O61">
        <f t="shared" ref="O61:Q61" si="12">LOG(O60)</f>
        <v>-0.10321948691506368</v>
      </c>
      <c r="P61">
        <f t="shared" si="12"/>
        <v>-0.76176083419547425</v>
      </c>
      <c r="Q61">
        <f t="shared" si="12"/>
        <v>-1.414973347970818</v>
      </c>
      <c r="T61" t="s">
        <v>26</v>
      </c>
      <c r="X61">
        <f t="shared" ref="X61:Y61" si="13">LOG(X60)</f>
        <v>-0.25527250510330607</v>
      </c>
      <c r="Y61">
        <f t="shared" si="13"/>
        <v>-0.35218251811136253</v>
      </c>
    </row>
    <row r="62" spans="1:25">
      <c r="A62" t="s">
        <v>27</v>
      </c>
      <c r="E62">
        <f t="shared" ref="E62:H62" si="14">E60*E61</f>
        <v>-0.12193754961519401</v>
      </c>
      <c r="F62">
        <f t="shared" si="14"/>
        <v>-0.10231992010828839</v>
      </c>
      <c r="G62">
        <f t="shared" si="14"/>
        <v>-0.1578593682249706</v>
      </c>
      <c r="H62">
        <f t="shared" si="14"/>
        <v>-0.15707209990572971</v>
      </c>
      <c r="K62" t="s">
        <v>27</v>
      </c>
      <c r="O62">
        <f t="shared" ref="O62:Q62" si="15">O60*O61</f>
        <v>-8.1384595452261746E-2</v>
      </c>
      <c r="P62">
        <f t="shared" si="15"/>
        <v>-0.13184322130306284</v>
      </c>
      <c r="Q62">
        <f t="shared" si="15"/>
        <v>-5.4422051845031461E-2</v>
      </c>
      <c r="T62" t="s">
        <v>27</v>
      </c>
      <c r="X62">
        <f t="shared" ref="X62:Y62" si="16">X60*X61</f>
        <v>-0.14181805839072559</v>
      </c>
      <c r="Y62">
        <f t="shared" si="16"/>
        <v>-0.15652556360505002</v>
      </c>
    </row>
    <row r="63" spans="1:25">
      <c r="A63" t="s">
        <v>28</v>
      </c>
      <c r="E63">
        <f>SUM(E62:H62)</f>
        <v>-0.53918893785418265</v>
      </c>
      <c r="K63" t="s">
        <v>28</v>
      </c>
      <c r="O63">
        <f>SUM(O62:Q62)</f>
        <v>-0.26764986860035606</v>
      </c>
      <c r="T63" t="s">
        <v>28</v>
      </c>
      <c r="X63">
        <f>SUM(X62:Y62)</f>
        <v>-0.29834362199577558</v>
      </c>
    </row>
    <row r="64" spans="1:25">
      <c r="A64" t="s">
        <v>29</v>
      </c>
      <c r="E64">
        <v>4</v>
      </c>
      <c r="K64" t="s">
        <v>29</v>
      </c>
      <c r="O64">
        <v>3</v>
      </c>
      <c r="T64" t="s">
        <v>29</v>
      </c>
      <c r="X64">
        <v>2</v>
      </c>
    </row>
    <row r="65" spans="1:24">
      <c r="A65" t="s">
        <v>30</v>
      </c>
      <c r="E65">
        <f>LN(E64)</f>
        <v>1.3862943611198906</v>
      </c>
      <c r="K65" t="s">
        <v>30</v>
      </c>
      <c r="O65">
        <f>LN(O64)</f>
        <v>1.0986122886681098</v>
      </c>
      <c r="T65" t="s">
        <v>30</v>
      </c>
      <c r="X65">
        <f>LN(X64)</f>
        <v>0.69314718055994529</v>
      </c>
    </row>
    <row r="66" spans="1:24">
      <c r="A66" t="s">
        <v>31</v>
      </c>
      <c r="E66">
        <f>E63/E65</f>
        <v>-0.38894260337220843</v>
      </c>
      <c r="K66" t="s">
        <v>31</v>
      </c>
      <c r="O66">
        <f>O63/O65</f>
        <v>-0.24362540940156271</v>
      </c>
      <c r="T66" t="s">
        <v>31</v>
      </c>
      <c r="X66">
        <f>X63/X65</f>
        <v>-0.4304188639341569</v>
      </c>
    </row>
    <row r="67" spans="1:24">
      <c r="A67" t="s">
        <v>32</v>
      </c>
      <c r="E67">
        <v>3</v>
      </c>
      <c r="K67" t="s">
        <v>32</v>
      </c>
      <c r="O67">
        <v>2</v>
      </c>
      <c r="T67" t="s">
        <v>32</v>
      </c>
      <c r="X67">
        <v>1</v>
      </c>
    </row>
    <row r="68" spans="1:24">
      <c r="A68" t="s">
        <v>33</v>
      </c>
      <c r="E68">
        <f>LN(E59)</f>
        <v>3.8712010109078911</v>
      </c>
      <c r="K68" t="s">
        <v>33</v>
      </c>
      <c r="O68">
        <f>LN(O59)</f>
        <v>4.6443908991413725</v>
      </c>
      <c r="T68" t="s">
        <v>33</v>
      </c>
      <c r="X68">
        <f>LN(X59)</f>
        <v>3.5835189384561099</v>
      </c>
    </row>
    <row r="69" spans="1:24">
      <c r="A69" t="s">
        <v>34</v>
      </c>
      <c r="B69" t="s">
        <v>35</v>
      </c>
      <c r="E69">
        <f>E67/E68</f>
        <v>0.77495330042198629</v>
      </c>
      <c r="K69" t="s">
        <v>34</v>
      </c>
      <c r="L69" t="s">
        <v>35</v>
      </c>
      <c r="O69">
        <f>O67/O68</f>
        <v>0.43062697422168927</v>
      </c>
      <c r="T69" t="s">
        <v>34</v>
      </c>
      <c r="U69" t="s">
        <v>35</v>
      </c>
      <c r="X69">
        <f>X67/X68</f>
        <v>0.27905531327562361</v>
      </c>
    </row>
    <row r="70" spans="1:24">
      <c r="A70" t="s">
        <v>36</v>
      </c>
      <c r="E70">
        <v>47</v>
      </c>
      <c r="K70" t="s">
        <v>36</v>
      </c>
      <c r="O70">
        <v>103</v>
      </c>
      <c r="T70" t="s">
        <v>36</v>
      </c>
      <c r="X70">
        <v>35</v>
      </c>
    </row>
    <row r="71" spans="1:24">
      <c r="A71" t="s">
        <v>37</v>
      </c>
      <c r="E71">
        <f>E59*E70</f>
        <v>2256</v>
      </c>
      <c r="K71" t="s">
        <v>37</v>
      </c>
      <c r="O71">
        <f>O59*O70</f>
        <v>10712</v>
      </c>
      <c r="T71" t="s">
        <v>37</v>
      </c>
      <c r="X71">
        <f>X59*X70</f>
        <v>1260</v>
      </c>
    </row>
    <row r="72" spans="1:24">
      <c r="A72" s="52" t="s">
        <v>38</v>
      </c>
      <c r="E72">
        <f>E58-1</f>
        <v>6</v>
      </c>
      <c r="K72" s="52" t="s">
        <v>38</v>
      </c>
      <c r="O72">
        <f>O58-1</f>
        <v>81</v>
      </c>
      <c r="T72" s="52" t="s">
        <v>38</v>
      </c>
      <c r="X72">
        <f>X58-1</f>
        <v>19</v>
      </c>
    </row>
    <row r="73" spans="1:24">
      <c r="A73" s="52" t="s">
        <v>39</v>
      </c>
      <c r="E73">
        <f>F58-1</f>
        <v>4</v>
      </c>
      <c r="K73" s="52" t="s">
        <v>39</v>
      </c>
      <c r="O73">
        <f>P58-1</f>
        <v>17</v>
      </c>
      <c r="T73" s="52" t="s">
        <v>39</v>
      </c>
      <c r="X73">
        <f>Y58-1</f>
        <v>15</v>
      </c>
    </row>
    <row r="74" spans="1:24">
      <c r="A74" s="52" t="s">
        <v>40</v>
      </c>
      <c r="E74">
        <f>G58-1</f>
        <v>14</v>
      </c>
      <c r="K74" s="52" t="s">
        <v>40</v>
      </c>
      <c r="O74">
        <f>Q58-1</f>
        <v>3</v>
      </c>
      <c r="T74" s="52" t="s">
        <v>42</v>
      </c>
      <c r="X74">
        <f>X58*X72</f>
        <v>380</v>
      </c>
    </row>
    <row r="75" spans="1:24">
      <c r="A75" s="52" t="s">
        <v>41</v>
      </c>
      <c r="E75">
        <f>H58-1</f>
        <v>20</v>
      </c>
      <c r="K75" s="52" t="s">
        <v>42</v>
      </c>
      <c r="O75">
        <f>O58*O72</f>
        <v>6642</v>
      </c>
      <c r="T75" s="52" t="s">
        <v>43</v>
      </c>
      <c r="X75">
        <f>Y58*X73</f>
        <v>240</v>
      </c>
    </row>
    <row r="76" spans="1:24">
      <c r="A76" s="52" t="s">
        <v>42</v>
      </c>
      <c r="E76">
        <f>E58*E72</f>
        <v>42</v>
      </c>
      <c r="K76" s="52" t="s">
        <v>43</v>
      </c>
      <c r="O76">
        <f>P58*O73</f>
        <v>306</v>
      </c>
      <c r="T76" t="s">
        <v>46</v>
      </c>
      <c r="X76">
        <f>SUM(X74:X75)</f>
        <v>620</v>
      </c>
    </row>
    <row r="77" spans="1:24">
      <c r="A77" s="52" t="s">
        <v>43</v>
      </c>
      <c r="E77">
        <f>F58*E73</f>
        <v>20</v>
      </c>
      <c r="K77" s="52" t="s">
        <v>44</v>
      </c>
      <c r="O77">
        <f>Q58*O74</f>
        <v>12</v>
      </c>
      <c r="T77" t="s">
        <v>47</v>
      </c>
      <c r="X77">
        <f>X76/X71</f>
        <v>0.49206349206349204</v>
      </c>
    </row>
    <row r="78" spans="1:24">
      <c r="A78" s="52" t="s">
        <v>44</v>
      </c>
      <c r="E78">
        <f>G58*E74</f>
        <v>210</v>
      </c>
      <c r="K78" t="s">
        <v>46</v>
      </c>
      <c r="O78">
        <f>SUM(O75:O77)</f>
        <v>6960</v>
      </c>
      <c r="T78" t="s">
        <v>48</v>
      </c>
      <c r="X78">
        <f>SQRT(X59)</f>
        <v>6</v>
      </c>
    </row>
    <row r="79" spans="1:24">
      <c r="A79" s="52" t="s">
        <v>45</v>
      </c>
      <c r="E79">
        <f>H58*E75</f>
        <v>420</v>
      </c>
      <c r="K79" t="s">
        <v>47</v>
      </c>
      <c r="O79">
        <f>O78/O71</f>
        <v>0.64973861090365947</v>
      </c>
      <c r="T79" t="s">
        <v>49</v>
      </c>
      <c r="X79">
        <f>X64/X78</f>
        <v>0.33333333333333331</v>
      </c>
    </row>
    <row r="80" spans="1:24">
      <c r="A80" t="s">
        <v>46</v>
      </c>
      <c r="E80">
        <f>SUM(E76:E79)</f>
        <v>692</v>
      </c>
      <c r="K80" t="s">
        <v>48</v>
      </c>
      <c r="O80">
        <f>SQRT(O59)</f>
        <v>10.198039027185569</v>
      </c>
    </row>
    <row r="81" spans="1:15">
      <c r="A81" t="s">
        <v>47</v>
      </c>
      <c r="E81">
        <f>E80/E71</f>
        <v>0.3067375886524823</v>
      </c>
      <c r="K81" t="s">
        <v>49</v>
      </c>
      <c r="O81">
        <f>O64/O80</f>
        <v>0.29417420270727607</v>
      </c>
    </row>
    <row r="82" spans="1:15">
      <c r="A82" t="s">
        <v>48</v>
      </c>
      <c r="E82">
        <f>SQRT(E59)</f>
        <v>6.9282032302755088</v>
      </c>
    </row>
    <row r="83" spans="1:15">
      <c r="A83" t="s">
        <v>49</v>
      </c>
      <c r="E83">
        <f>E64/E82</f>
        <v>0.57735026918962584</v>
      </c>
    </row>
  </sheetData>
  <mergeCells count="4">
    <mergeCell ref="V51:V57"/>
    <mergeCell ref="M51:M56"/>
    <mergeCell ref="C51:C57"/>
    <mergeCell ref="C4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5"/>
  <sheetViews>
    <sheetView workbookViewId="0">
      <selection activeCell="B6" sqref="B6"/>
    </sheetView>
  </sheetViews>
  <sheetFormatPr defaultRowHeight="13.8"/>
  <cols>
    <col min="1" max="1" width="9.5" customWidth="1"/>
    <col min="2" max="2" width="12.8984375" customWidth="1"/>
    <col min="4" max="4" width="9.3984375" customWidth="1"/>
    <col min="15" max="15" width="8.3984375" customWidth="1"/>
    <col min="16" max="16" width="10" customWidth="1"/>
    <col min="17" max="17" width="8.69921875" customWidth="1"/>
    <col min="18" max="18" width="10" customWidth="1"/>
  </cols>
  <sheetData>
    <row r="2" spans="1:18" ht="15.6">
      <c r="A2" t="s">
        <v>62</v>
      </c>
      <c r="B2" s="93" t="s">
        <v>92</v>
      </c>
      <c r="N2" s="94" t="s">
        <v>62</v>
      </c>
      <c r="O2" s="127" t="s">
        <v>93</v>
      </c>
      <c r="P2" s="127"/>
      <c r="Q2" s="127"/>
      <c r="R2" s="127"/>
    </row>
    <row r="3" spans="1:18" ht="15.6">
      <c r="A3" s="93" t="s">
        <v>63</v>
      </c>
      <c r="B3">
        <v>0.70901999999999998</v>
      </c>
      <c r="N3" s="95"/>
      <c r="O3" s="85" t="s">
        <v>94</v>
      </c>
      <c r="P3" s="85" t="s">
        <v>95</v>
      </c>
      <c r="Q3" s="85" t="s">
        <v>96</v>
      </c>
      <c r="R3" s="85" t="s">
        <v>97</v>
      </c>
    </row>
    <row r="4" spans="1:18" ht="15.6">
      <c r="A4" s="93" t="s">
        <v>64</v>
      </c>
      <c r="B4">
        <v>0.76315</v>
      </c>
      <c r="N4" s="85" t="s">
        <v>63</v>
      </c>
      <c r="O4" s="85">
        <v>0.70901999999999998</v>
      </c>
      <c r="P4" s="85">
        <v>1.74257</v>
      </c>
      <c r="Q4" s="85">
        <v>0.27395700000000001</v>
      </c>
      <c r="R4" s="85">
        <v>0.75592899999999996</v>
      </c>
    </row>
    <row r="5" spans="1:18" ht="15.6">
      <c r="A5" s="93" t="s">
        <v>65</v>
      </c>
      <c r="B5">
        <v>0.67325000000000002</v>
      </c>
      <c r="N5" s="85" t="s">
        <v>64</v>
      </c>
      <c r="O5" s="85">
        <v>0.76315</v>
      </c>
      <c r="P5" s="85">
        <v>1.878163</v>
      </c>
      <c r="Q5" s="85">
        <v>0.229208</v>
      </c>
      <c r="R5" s="85">
        <v>0.43965199999999999</v>
      </c>
    </row>
    <row r="6" spans="1:18" ht="15.6">
      <c r="A6" s="93" t="s">
        <v>66</v>
      </c>
      <c r="B6">
        <v>0.77393999999999996</v>
      </c>
      <c r="N6" s="85" t="s">
        <v>65</v>
      </c>
      <c r="O6" s="85">
        <v>0.67325000000000002</v>
      </c>
      <c r="P6" s="85">
        <v>2.386924</v>
      </c>
      <c r="Q6" s="85">
        <v>0.314334</v>
      </c>
      <c r="R6" s="85">
        <v>0.59548400000000001</v>
      </c>
    </row>
    <row r="7" spans="1:18">
      <c r="N7" s="85" t="s">
        <v>66</v>
      </c>
      <c r="O7" s="85">
        <v>0.77393999999999996</v>
      </c>
      <c r="P7" s="85">
        <v>1.527755</v>
      </c>
      <c r="Q7" s="85">
        <v>0.235294</v>
      </c>
      <c r="R7" s="85">
        <v>0.65639199999999998</v>
      </c>
    </row>
    <row r="18" spans="1:2" ht="15.6">
      <c r="A18" t="s">
        <v>62</v>
      </c>
      <c r="B18" s="93" t="s">
        <v>98</v>
      </c>
    </row>
    <row r="19" spans="1:2">
      <c r="A19" t="s">
        <v>63</v>
      </c>
      <c r="B19">
        <v>1.74257</v>
      </c>
    </row>
    <row r="20" spans="1:2">
      <c r="A20" t="s">
        <v>64</v>
      </c>
      <c r="B20">
        <v>1.878163</v>
      </c>
    </row>
    <row r="21" spans="1:2">
      <c r="A21" t="s">
        <v>65</v>
      </c>
      <c r="B21">
        <v>2.386924</v>
      </c>
    </row>
    <row r="22" spans="1:2">
      <c r="A22" t="s">
        <v>66</v>
      </c>
      <c r="B22">
        <v>1.527755</v>
      </c>
    </row>
    <row r="36" spans="1:2" ht="15.6">
      <c r="A36" t="s">
        <v>62</v>
      </c>
      <c r="B36" s="93" t="s">
        <v>99</v>
      </c>
    </row>
    <row r="37" spans="1:2">
      <c r="A37" t="s">
        <v>63</v>
      </c>
      <c r="B37">
        <v>0.27395700000000001</v>
      </c>
    </row>
    <row r="38" spans="1:2">
      <c r="A38" t="s">
        <v>64</v>
      </c>
      <c r="B38">
        <v>0.229208</v>
      </c>
    </row>
    <row r="39" spans="1:2">
      <c r="A39" t="s">
        <v>65</v>
      </c>
      <c r="B39">
        <v>0.314334</v>
      </c>
    </row>
    <row r="40" spans="1:2">
      <c r="A40" t="s">
        <v>66</v>
      </c>
      <c r="B40">
        <v>0.235294</v>
      </c>
    </row>
    <row r="53" spans="1:2" ht="15.6">
      <c r="A53" t="s">
        <v>62</v>
      </c>
      <c r="B53" s="93" t="s">
        <v>100</v>
      </c>
    </row>
    <row r="54" spans="1:2">
      <c r="A54" t="s">
        <v>63</v>
      </c>
      <c r="B54">
        <v>0.75592899999999996</v>
      </c>
    </row>
    <row r="55" spans="1:2">
      <c r="A55" t="s">
        <v>64</v>
      </c>
      <c r="B55">
        <v>0.43965199999999999</v>
      </c>
    </row>
    <row r="56" spans="1:2">
      <c r="A56" t="s">
        <v>65</v>
      </c>
      <c r="B56">
        <v>0.59548400000000001</v>
      </c>
    </row>
    <row r="57" spans="1:2">
      <c r="A57" t="s">
        <v>66</v>
      </c>
      <c r="B57">
        <v>0.65639199999999998</v>
      </c>
    </row>
    <row r="67" spans="1:5">
      <c r="B67" s="96" t="s">
        <v>101</v>
      </c>
    </row>
    <row r="68" spans="1:5">
      <c r="A68" s="128"/>
      <c r="B68" s="127"/>
      <c r="C68" s="127"/>
      <c r="D68" s="127"/>
      <c r="E68" s="97"/>
    </row>
    <row r="69" spans="1:5" ht="15.6">
      <c r="A69" s="128"/>
      <c r="B69" s="98" t="s">
        <v>102</v>
      </c>
      <c r="C69" s="98" t="s">
        <v>103</v>
      </c>
      <c r="D69" s="99" t="s">
        <v>52</v>
      </c>
    </row>
    <row r="70" spans="1:5">
      <c r="A70" s="9" t="s">
        <v>63</v>
      </c>
      <c r="B70" s="9">
        <v>0.43698999999999999</v>
      </c>
      <c r="C70" s="9">
        <v>0.35725000000000001</v>
      </c>
      <c r="D70" s="9">
        <v>0.11963</v>
      </c>
    </row>
    <row r="71" spans="1:5">
      <c r="A71" s="9" t="s">
        <v>64</v>
      </c>
      <c r="B71" s="9">
        <v>0.51154999999999995</v>
      </c>
      <c r="C71" s="9">
        <v>0.35114000000000001</v>
      </c>
      <c r="D71" s="9">
        <v>0.25269000000000003</v>
      </c>
    </row>
    <row r="72" spans="1:5">
      <c r="A72" s="9" t="s">
        <v>65</v>
      </c>
      <c r="B72" s="9">
        <v>0.53508</v>
      </c>
      <c r="C72" s="9">
        <v>0.28011999999999998</v>
      </c>
      <c r="D72" s="9">
        <v>0.1288</v>
      </c>
    </row>
    <row r="73" spans="1:5">
      <c r="A73" s="9" t="s">
        <v>66</v>
      </c>
      <c r="B73" s="9">
        <v>0.53918999999999995</v>
      </c>
      <c r="C73" s="9">
        <v>0.26765</v>
      </c>
      <c r="D73" s="9">
        <v>0.29833999999999999</v>
      </c>
    </row>
    <row r="81" spans="1:4" ht="15.6">
      <c r="B81" s="93"/>
    </row>
    <row r="82" spans="1:4" ht="15.6">
      <c r="B82" s="93" t="s">
        <v>98</v>
      </c>
      <c r="C82" s="100"/>
      <c r="D82" s="100"/>
    </row>
    <row r="83" spans="1:4">
      <c r="A83" s="128"/>
      <c r="B83" s="127"/>
      <c r="C83" s="127"/>
      <c r="D83" s="127"/>
    </row>
    <row r="84" spans="1:4" ht="15.6">
      <c r="A84" s="128"/>
      <c r="B84" s="98" t="s">
        <v>102</v>
      </c>
      <c r="C84" s="98" t="s">
        <v>103</v>
      </c>
      <c r="D84" s="99" t="s">
        <v>52</v>
      </c>
    </row>
    <row r="85" spans="1:4">
      <c r="A85" s="9" t="s">
        <v>63</v>
      </c>
      <c r="B85" s="9">
        <v>1.0588679999999999</v>
      </c>
      <c r="C85" s="9">
        <v>0.499085</v>
      </c>
      <c r="D85" s="9">
        <v>0.22278700000000001</v>
      </c>
    </row>
    <row r="86" spans="1:4">
      <c r="A86" s="9" t="s">
        <v>64</v>
      </c>
      <c r="B86" s="9">
        <v>0.95008400000000004</v>
      </c>
      <c r="C86" s="9">
        <v>0.30784499999999998</v>
      </c>
      <c r="D86" s="9">
        <v>0.59483399999999997</v>
      </c>
    </row>
    <row r="87" spans="1:4">
      <c r="A87" s="9" t="s">
        <v>65</v>
      </c>
      <c r="B87" s="9">
        <v>0.83995299999999995</v>
      </c>
      <c r="C87" s="9">
        <v>0.35917300000000002</v>
      </c>
      <c r="D87" s="9">
        <v>0.49436200000000002</v>
      </c>
    </row>
    <row r="88" spans="1:4">
      <c r="A88" s="9" t="s">
        <v>66</v>
      </c>
      <c r="B88" s="9">
        <v>0.774953</v>
      </c>
      <c r="C88" s="9">
        <v>0.43062699999999998</v>
      </c>
      <c r="D88" s="9">
        <v>0.279055</v>
      </c>
    </row>
    <row r="98" spans="1:25">
      <c r="T98" s="101"/>
      <c r="U98" s="101"/>
      <c r="V98" s="101"/>
      <c r="W98" s="101"/>
      <c r="X98" s="101"/>
      <c r="Y98" s="101"/>
    </row>
    <row r="99" spans="1:25" ht="15.6">
      <c r="T99" s="102" t="s">
        <v>104</v>
      </c>
      <c r="U99" s="126" t="s">
        <v>105</v>
      </c>
      <c r="V99" s="126"/>
      <c r="W99" s="126"/>
      <c r="X99" s="126"/>
      <c r="Y99" s="101"/>
    </row>
    <row r="100" spans="1:25" ht="31.2">
      <c r="T100" s="102"/>
      <c r="U100" s="103" t="s">
        <v>63</v>
      </c>
      <c r="V100" s="103" t="s">
        <v>64</v>
      </c>
      <c r="W100" s="103" t="s">
        <v>65</v>
      </c>
      <c r="X100" s="103" t="s">
        <v>66</v>
      </c>
      <c r="Y100" s="101"/>
    </row>
    <row r="101" spans="1:25" ht="31.2">
      <c r="T101" s="103" t="s">
        <v>101</v>
      </c>
      <c r="U101" s="103">
        <v>0.70899999999999996</v>
      </c>
      <c r="V101" s="103">
        <v>0.76300000000000001</v>
      </c>
      <c r="W101" s="103">
        <v>0.67300000000000004</v>
      </c>
      <c r="X101" s="103">
        <v>0.77300000000000002</v>
      </c>
      <c r="Y101" s="101"/>
    </row>
    <row r="102" spans="1:25" ht="31.2">
      <c r="T102" s="103" t="s">
        <v>99</v>
      </c>
      <c r="U102" s="103">
        <v>0.27300000000000002</v>
      </c>
      <c r="V102" s="103">
        <v>0.22900000000000001</v>
      </c>
      <c r="W102" s="103">
        <v>0.314</v>
      </c>
      <c r="X102" s="103">
        <v>0.23499999999999999</v>
      </c>
      <c r="Y102" s="101"/>
    </row>
    <row r="103" spans="1:25" ht="46.8">
      <c r="T103" s="103" t="s">
        <v>98</v>
      </c>
      <c r="U103" s="103">
        <v>1.742</v>
      </c>
      <c r="V103" s="103">
        <v>1.8779999999999999</v>
      </c>
      <c r="W103" s="103">
        <v>2.3860000000000001</v>
      </c>
      <c r="X103" s="103">
        <v>1.5269999999999999</v>
      </c>
      <c r="Y103" s="101"/>
    </row>
    <row r="104" spans="1:25" ht="62.4">
      <c r="T104" s="103" t="s">
        <v>100</v>
      </c>
      <c r="U104" s="103">
        <v>0.755</v>
      </c>
      <c r="V104" s="103">
        <v>0.439</v>
      </c>
      <c r="W104" s="103">
        <v>0.59499999999999997</v>
      </c>
      <c r="X104" s="103">
        <v>0.65600000000000003</v>
      </c>
      <c r="Y104" s="101"/>
    </row>
    <row r="106" spans="1:25" ht="15.6">
      <c r="B106" s="93" t="s">
        <v>106</v>
      </c>
      <c r="C106" s="100"/>
      <c r="D106" s="100"/>
    </row>
    <row r="107" spans="1:25">
      <c r="A107" s="128"/>
      <c r="B107" s="127"/>
      <c r="C107" s="127"/>
      <c r="D107" s="127"/>
    </row>
    <row r="108" spans="1:25" ht="15.6">
      <c r="A108" s="128"/>
      <c r="B108" s="98" t="s">
        <v>102</v>
      </c>
      <c r="C108" s="98" t="s">
        <v>103</v>
      </c>
      <c r="D108" s="99" t="s">
        <v>52</v>
      </c>
    </row>
    <row r="109" spans="1:25">
      <c r="A109" s="9" t="s">
        <v>63</v>
      </c>
      <c r="B109" s="9">
        <v>0.43382399999999999</v>
      </c>
      <c r="C109" s="9">
        <v>0.45723900000000001</v>
      </c>
      <c r="D109" s="9">
        <v>0.85342200000000001</v>
      </c>
    </row>
    <row r="110" spans="1:25">
      <c r="A110" s="9" t="s">
        <v>64</v>
      </c>
      <c r="B110" s="9">
        <v>0.32556099999999999</v>
      </c>
      <c r="C110" s="9">
        <v>0.47210999999999997</v>
      </c>
      <c r="D110" s="9">
        <v>0.67683300000000002</v>
      </c>
    </row>
    <row r="111" spans="1:25">
      <c r="A111" s="9" t="s">
        <v>65</v>
      </c>
      <c r="B111" s="9">
        <v>0.35366900000000001</v>
      </c>
      <c r="C111" s="9">
        <v>0.61361200000000005</v>
      </c>
      <c r="D111" s="9">
        <v>0.86881299999999995</v>
      </c>
    </row>
    <row r="112" spans="1:25">
      <c r="A112" s="9" t="s">
        <v>66</v>
      </c>
      <c r="B112" s="9">
        <v>0.30673800000000001</v>
      </c>
      <c r="C112" s="9">
        <v>0.64973899999999996</v>
      </c>
      <c r="D112" s="9">
        <v>0.49206299999999997</v>
      </c>
    </row>
    <row r="122" spans="1:4" ht="15.6">
      <c r="B122" s="93" t="s">
        <v>100</v>
      </c>
      <c r="C122" s="100"/>
      <c r="D122" s="100"/>
    </row>
    <row r="123" spans="1:4">
      <c r="A123" s="128"/>
      <c r="B123" s="127"/>
      <c r="C123" s="127"/>
      <c r="D123" s="127"/>
    </row>
    <row r="124" spans="1:4" ht="15.6">
      <c r="A124" s="128"/>
      <c r="B124" s="98" t="s">
        <v>102</v>
      </c>
      <c r="C124" s="98" t="s">
        <v>103</v>
      </c>
      <c r="D124" s="99" t="s">
        <v>52</v>
      </c>
    </row>
    <row r="125" spans="1:4">
      <c r="A125" s="9" t="s">
        <v>63</v>
      </c>
      <c r="B125" s="9">
        <v>0.97014299999999998</v>
      </c>
      <c r="C125" s="9">
        <v>0.40451999999999999</v>
      </c>
      <c r="D125" s="9">
        <v>0.21199999999999999</v>
      </c>
    </row>
    <row r="126" spans="1:4">
      <c r="A126" s="9" t="s">
        <v>64</v>
      </c>
      <c r="B126" s="9">
        <v>0.43188900000000002</v>
      </c>
      <c r="C126" s="9">
        <v>0.11651</v>
      </c>
      <c r="D126" s="9">
        <v>0.32128800000000002</v>
      </c>
    </row>
    <row r="127" spans="1:4">
      <c r="A127" s="9" t="s">
        <v>65</v>
      </c>
      <c r="B127" s="9">
        <v>0.46224999999999999</v>
      </c>
      <c r="C127" s="9">
        <v>0.18534100000000001</v>
      </c>
      <c r="D127" s="9">
        <v>0.19245000000000001</v>
      </c>
    </row>
    <row r="128" spans="1:4">
      <c r="A128" s="9" t="s">
        <v>66</v>
      </c>
      <c r="B128" s="9">
        <v>0.57735000000000003</v>
      </c>
      <c r="C128" s="9">
        <v>0.29417399999999999</v>
      </c>
      <c r="D128" s="9">
        <v>0.33333000000000002</v>
      </c>
    </row>
    <row r="139" spans="1:5" ht="14.4" thickBot="1"/>
    <row r="140" spans="1:5" ht="16.2" thickBot="1">
      <c r="A140" s="104" t="s">
        <v>104</v>
      </c>
      <c r="B140" s="129" t="s">
        <v>105</v>
      </c>
      <c r="C140" s="130"/>
      <c r="D140" s="130"/>
      <c r="E140" s="131"/>
    </row>
    <row r="141" spans="1:5" ht="16.2" thickBot="1">
      <c r="A141" s="105"/>
      <c r="B141" s="106" t="s">
        <v>63</v>
      </c>
      <c r="C141" s="106" t="s">
        <v>64</v>
      </c>
      <c r="D141" s="106" t="s">
        <v>65</v>
      </c>
      <c r="E141" s="106" t="s">
        <v>66</v>
      </c>
    </row>
    <row r="142" spans="1:5" ht="31.8" thickBot="1">
      <c r="A142" s="107" t="s">
        <v>101</v>
      </c>
      <c r="B142" s="106">
        <v>0.70899999999999996</v>
      </c>
      <c r="C142" s="106">
        <v>0.76300000000000001</v>
      </c>
      <c r="D142" s="106">
        <v>0.67300000000000004</v>
      </c>
      <c r="E142" s="106">
        <v>0.77300000000000002</v>
      </c>
    </row>
    <row r="143" spans="1:5" ht="31.8" thickBot="1">
      <c r="A143" s="107" t="s">
        <v>99</v>
      </c>
      <c r="B143" s="106">
        <v>0.27300000000000002</v>
      </c>
      <c r="C143" s="106">
        <v>0.22900000000000001</v>
      </c>
      <c r="D143" s="106">
        <v>0.314</v>
      </c>
      <c r="E143" s="106">
        <v>0.23499999999999999</v>
      </c>
    </row>
    <row r="144" spans="1:5" ht="47.4" thickBot="1">
      <c r="A144" s="107" t="s">
        <v>98</v>
      </c>
      <c r="B144" s="106">
        <v>1.742</v>
      </c>
      <c r="C144" s="106">
        <v>1.8779999999999999</v>
      </c>
      <c r="D144" s="106">
        <v>2.3860000000000001</v>
      </c>
      <c r="E144" s="106">
        <v>1.5269999999999999</v>
      </c>
    </row>
    <row r="145" spans="1:5" ht="47.4" thickBot="1">
      <c r="A145" s="107" t="s">
        <v>100</v>
      </c>
      <c r="B145" s="106">
        <v>0.755</v>
      </c>
      <c r="C145" s="106">
        <v>0.439</v>
      </c>
      <c r="D145" s="106">
        <v>0.59499999999999997</v>
      </c>
      <c r="E145" s="106">
        <v>0.65600000000000003</v>
      </c>
    </row>
  </sheetData>
  <mergeCells count="11">
    <mergeCell ref="A107:A108"/>
    <mergeCell ref="B107:D107"/>
    <mergeCell ref="A123:A124"/>
    <mergeCell ref="B123:D123"/>
    <mergeCell ref="B140:E140"/>
    <mergeCell ref="U99:X99"/>
    <mergeCell ref="O2:R2"/>
    <mergeCell ref="A68:A69"/>
    <mergeCell ref="B68:D68"/>
    <mergeCell ref="A83:A84"/>
    <mergeCell ref="B83:D8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2"/>
  <sheetViews>
    <sheetView workbookViewId="0">
      <selection activeCell="C29" sqref="C29"/>
    </sheetView>
  </sheetViews>
  <sheetFormatPr defaultRowHeight="13.8"/>
  <sheetData>
    <row r="5" spans="1:18">
      <c r="A5" t="s">
        <v>108</v>
      </c>
      <c r="B5" t="s">
        <v>109</v>
      </c>
      <c r="C5" t="s">
        <v>110</v>
      </c>
      <c r="D5" t="s">
        <v>111</v>
      </c>
      <c r="E5" t="s">
        <v>112</v>
      </c>
      <c r="F5" t="s">
        <v>113</v>
      </c>
      <c r="G5" t="s">
        <v>114</v>
      </c>
      <c r="H5" t="s">
        <v>115</v>
      </c>
      <c r="I5" t="s">
        <v>116</v>
      </c>
      <c r="J5" t="s">
        <v>117</v>
      </c>
      <c r="K5" t="s">
        <v>118</v>
      </c>
      <c r="L5" t="s">
        <v>119</v>
      </c>
      <c r="M5" t="s">
        <v>120</v>
      </c>
      <c r="N5" t="s">
        <v>121</v>
      </c>
      <c r="O5" t="s">
        <v>122</v>
      </c>
      <c r="P5" t="s">
        <v>123</v>
      </c>
      <c r="Q5" t="s">
        <v>124</v>
      </c>
      <c r="R5" t="s">
        <v>125</v>
      </c>
    </row>
    <row r="6" spans="1:18">
      <c r="A6" t="s">
        <v>67</v>
      </c>
      <c r="B6">
        <v>629</v>
      </c>
      <c r="C6">
        <v>34</v>
      </c>
      <c r="D6">
        <v>73</v>
      </c>
      <c r="E6">
        <v>535</v>
      </c>
      <c r="F6">
        <v>82</v>
      </c>
      <c r="G6">
        <v>20</v>
      </c>
      <c r="H6">
        <v>515</v>
      </c>
      <c r="I6">
        <v>31</v>
      </c>
      <c r="J6">
        <v>1</v>
      </c>
      <c r="K6">
        <v>1</v>
      </c>
      <c r="L6">
        <v>176</v>
      </c>
      <c r="M6">
        <v>6</v>
      </c>
      <c r="N6">
        <v>3</v>
      </c>
      <c r="O6">
        <v>1</v>
      </c>
      <c r="P6">
        <v>63</v>
      </c>
      <c r="Q6">
        <v>21</v>
      </c>
      <c r="R6">
        <v>1</v>
      </c>
    </row>
    <row r="7" spans="1:18">
      <c r="A7" t="s">
        <v>126</v>
      </c>
      <c r="B7">
        <v>2192</v>
      </c>
    </row>
    <row r="8" spans="1:18">
      <c r="A8" t="s">
        <v>127</v>
      </c>
    </row>
    <row r="9" spans="1:18">
      <c r="A9" t="s">
        <v>25</v>
      </c>
      <c r="B9">
        <v>0.88342699999999996</v>
      </c>
      <c r="C9">
        <v>3.1364999999999997E-2</v>
      </c>
      <c r="D9">
        <v>0.10252799999999999</v>
      </c>
      <c r="E9">
        <v>0.49354199999999998</v>
      </c>
      <c r="F9">
        <v>0.218667</v>
      </c>
      <c r="G9">
        <v>4.2129999999999997E-3</v>
      </c>
      <c r="H9">
        <v>0.47509200000000001</v>
      </c>
      <c r="I9">
        <v>8.2667000000000004E-2</v>
      </c>
      <c r="J9">
        <v>2.6670000000000001E-3</v>
      </c>
      <c r="K9">
        <v>2.6670000000000001E-3</v>
      </c>
      <c r="L9">
        <v>0.469333</v>
      </c>
      <c r="M9">
        <v>8.4270000000000005E-3</v>
      </c>
      <c r="N9">
        <v>1</v>
      </c>
      <c r="O9">
        <v>1.4040000000000001E-3</v>
      </c>
      <c r="P9">
        <v>0.16800000000000001</v>
      </c>
      <c r="Q9">
        <v>5.6000000000000001E-2</v>
      </c>
      <c r="R9">
        <v>1</v>
      </c>
    </row>
    <row r="10" spans="1:18">
      <c r="A10" t="s">
        <v>128</v>
      </c>
      <c r="F10">
        <v>1</v>
      </c>
    </row>
    <row r="11" spans="1:18">
      <c r="A11" t="s">
        <v>129</v>
      </c>
      <c r="B11">
        <f>LN(B9)</f>
        <v>-0.12394661655573315</v>
      </c>
      <c r="C11">
        <f t="shared" ref="C11:R11" si="0">LN(C9)</f>
        <v>-3.4620626574334303</v>
      </c>
      <c r="D11">
        <f t="shared" si="0"/>
        <v>-2.277619346976298</v>
      </c>
      <c r="E11">
        <f t="shared" si="0"/>
        <v>-0.70614731734696479</v>
      </c>
      <c r="F11">
        <f t="shared" si="0"/>
        <v>-1.5202052543170756</v>
      </c>
      <c r="G11">
        <f t="shared" si="0"/>
        <v>-5.4695802959852573</v>
      </c>
      <c r="H11">
        <f t="shared" si="0"/>
        <v>-0.74424680949133459</v>
      </c>
      <c r="I11">
        <f t="shared" si="0"/>
        <v>-2.4929347892353295</v>
      </c>
      <c r="J11">
        <f t="shared" si="0"/>
        <v>-5.9268010337822599</v>
      </c>
      <c r="K11">
        <f t="shared" si="0"/>
        <v>-5.9268010337822599</v>
      </c>
      <c r="L11">
        <f t="shared" si="0"/>
        <v>-0.75644274115978394</v>
      </c>
      <c r="M11">
        <f t="shared" si="0"/>
        <v>-4.7763144421919206</v>
      </c>
      <c r="N11">
        <f t="shared" si="0"/>
        <v>0</v>
      </c>
      <c r="O11">
        <f t="shared" si="0"/>
        <v>-6.5684299733785174</v>
      </c>
      <c r="P11">
        <f t="shared" si="0"/>
        <v>-1.7837912995788781</v>
      </c>
      <c r="Q11">
        <f t="shared" si="0"/>
        <v>-2.8824035882469876</v>
      </c>
      <c r="R11">
        <f t="shared" si="0"/>
        <v>0</v>
      </c>
    </row>
    <row r="12" spans="1:18">
      <c r="A12" s="132" t="s">
        <v>130</v>
      </c>
      <c r="B12">
        <f t="shared" ref="B12:R12" si="1">-B11</f>
        <v>0.12394661655573315</v>
      </c>
      <c r="C12">
        <f t="shared" si="1"/>
        <v>3.4620626574334303</v>
      </c>
      <c r="D12">
        <f t="shared" si="1"/>
        <v>2.277619346976298</v>
      </c>
      <c r="E12">
        <f t="shared" si="1"/>
        <v>0.70614731734696479</v>
      </c>
      <c r="F12">
        <f t="shared" si="1"/>
        <v>1.5202052543170756</v>
      </c>
      <c r="G12">
        <f t="shared" si="1"/>
        <v>5.4695802959852573</v>
      </c>
      <c r="H12">
        <f t="shared" si="1"/>
        <v>0.74424680949133459</v>
      </c>
      <c r="I12">
        <f t="shared" si="1"/>
        <v>2.4929347892353295</v>
      </c>
      <c r="J12">
        <f t="shared" si="1"/>
        <v>5.9268010337822599</v>
      </c>
      <c r="K12">
        <f t="shared" si="1"/>
        <v>5.9268010337822599</v>
      </c>
      <c r="L12">
        <f t="shared" si="1"/>
        <v>0.75644274115978394</v>
      </c>
      <c r="M12">
        <f t="shared" si="1"/>
        <v>4.7763144421919206</v>
      </c>
      <c r="N12">
        <f t="shared" si="1"/>
        <v>0</v>
      </c>
      <c r="O12">
        <f t="shared" si="1"/>
        <v>6.5684299733785174</v>
      </c>
      <c r="P12">
        <f t="shared" si="1"/>
        <v>1.7837912995788781</v>
      </c>
      <c r="Q12">
        <f t="shared" si="1"/>
        <v>2.8824035882469876</v>
      </c>
      <c r="R12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Flies fauna</vt:lpstr>
      <vt:lpstr>vegetated</vt:lpstr>
      <vt:lpstr>non-vegetated</vt:lpstr>
      <vt:lpstr>July</vt:lpstr>
      <vt:lpstr>August</vt:lpstr>
      <vt:lpstr>September</vt:lpstr>
      <vt:lpstr>October</vt:lpstr>
      <vt:lpstr>chart-table</vt:lpstr>
      <vt:lpstr>Rarity</vt:lpstr>
      <vt:lpstr>vegetated p</vt:lpstr>
      <vt:lpstr>non-vegetated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2024-09-21T12:50:18Z</dcterms:modified>
</cp:coreProperties>
</file>