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hidePivotFieldList="1"/>
  <mc:AlternateContent xmlns:mc="http://schemas.openxmlformats.org/markup-compatibility/2006">
    <mc:Choice Requires="x15">
      <x15ac:absPath xmlns:x15ac="http://schemas.microsoft.com/office/spreadsheetml/2010/11/ac" url="https://d.docs.live.net/b4e622ae217b762f/Desktop/"/>
    </mc:Choice>
  </mc:AlternateContent>
  <xr:revisionPtr revIDLastSave="0" documentId="8_{C4D771E8-AEDD-4055-AE33-E75593398040}" xr6:coauthVersionLast="47" xr6:coauthVersionMax="47" xr10:uidLastSave="{00000000-0000-0000-0000-000000000000}"/>
  <bookViews>
    <workbookView xWindow="-110" yWindow="-110" windowWidth="19420" windowHeight="10300" activeTab="1" xr2:uid="{26D4546B-D2A1-4444-8EAF-A6228F96F0C1}"/>
  </bookViews>
  <sheets>
    <sheet name="Data" sheetId="2" r:id="rId1"/>
    <sheet name="Customer center report" sheetId="5" r:id="rId2"/>
    <sheet name="Pivots" sheetId="6" r:id="rId3"/>
    <sheet name="Sheet1" sheetId="7"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489" r:id="rId5"/>
    <pivotCache cacheId="490" r:id="rId6"/>
    <pivotCache cacheId="491" r:id="rId7"/>
    <pivotCache cacheId="492" r:id="rId8"/>
    <pivotCache cacheId="493" r:id="rId9"/>
    <pivotCache cacheId="494" r:id="rId10"/>
    <pivotCache cacheId="495" r:id="rId11"/>
    <pivotCache cacheId="496" r:id="rId12"/>
    <pivotCache cacheId="497" r:id="rId13"/>
  </pivotCaches>
  <extLst>
    <ext xmlns:x14="http://schemas.microsoft.com/office/spreadsheetml/2009/9/main" uri="{876F7934-8845-4945-9796-88D515C7AA90}">
      <x14:pivotCaches>
        <pivotCache cacheId="498"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O36" i="5" l="1"/>
  <c r="M43" i="6"/>
  <c r="M46" i="6" s="1"/>
  <c r="O40" i="5" s="1"/>
  <c r="M42" i="6"/>
  <c r="M45" i="6" s="1"/>
  <c r="O39" i="5" s="1"/>
  <c r="M41" i="6"/>
  <c r="O38" i="5" s="1"/>
  <c r="I31" i="6"/>
  <c r="H35"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8" i="6" l="1"/>
  <c r="H38" i="6"/>
  <c r="I37" i="6"/>
  <c r="H37" i="6"/>
  <c r="I36" i="6"/>
  <c r="H36" i="6"/>
  <c r="H34" i="6"/>
  <c r="I35" i="6"/>
  <c r="I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A3B60F-4040-4F4B-90BB-05506F17F34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21938A8-3024-48CB-9AEF-248B142D0405}"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4AD759DA-B268-4A1D-B75B-62A3FE034E9C}"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<sst xmlns="http://schemas.openxmlformats.org/spreadsheetml/2006/main" count="3192" uniqueCount="1085">
  <si>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</si>
  <si>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</si>
  <si>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</si>
  <si>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</si>
  <si>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</si>
  <si>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</si>
  <si>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</si>
  <si>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</si>
  <si>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</si>
  <si>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</si>
  <si>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</si>
  <si>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</si>
  <si>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</si>
  <si>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</si>
  <si>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</si>
  <si>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</si>
  <si>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</si>
  <si>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</si>
  <si>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</si>
  <si>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</si>
  <si>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</si>
  <si>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</si>
  <si>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</si>
  <si>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</si>
  <si>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</si>
  <si>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</si>
  <si>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</si>
  <si>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</si>
  <si>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</si>
  <si>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</si>
  <si>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</si>
  <si>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</si>
  <si>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</si>
  <si>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</si>
  <si>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</si>
  <si>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</si>
  <si>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</si>
  <si>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</si>
  <si>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</si>
  <si>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</si>
  <si>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</si>
  <si>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</si>
  <si>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</si>
  <si>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</si>
  <si>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</si>
  <si>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</si>
  <si>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</si>
  <si>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</si>
  <si>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</si>
  <si>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</si>
  <si>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</si>
  <si>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</si>
  <si>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</si>
  <si>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</si>
  <si>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</si>
  <si>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</si>
  <si>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</si>
  <si>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</si>
  <si>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</si>
  <si>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</si>
  <si>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</si>
  <si>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</si>
  <si>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</si>
  <si>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</si>
  <si>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</si>
  <si>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</si>
  <si>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</si>
  <si>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</si>
  <si>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</si>
  <si>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</si>
  <si>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</si>
  <si>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</si>
  <si>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</si>
  <si>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</si>
  <si>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</si>
  <si>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</si>
  <si>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</si>
  <si>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</si>
  <si>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</si>
  <si>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</si>
  <si>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</si>
  <si>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</si>
  <si>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</si>
  <si>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</si>
  <si>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</si>
  <si>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</si>
  <si>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</si>
  <si>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</si>
  <si>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</si>
  <si>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</si>
  <si>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</si>
  <si>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</si>
  <si>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</si>
  <si>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</si>
  <si>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</si>
  <si>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</si>
  <si>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</si>
  <si>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</si>
  <si>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</si>
  <si>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</si>
  <si>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</si>
  <si>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</si>
  <si>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</si>
  <si>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</si>
  <si>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</si>
  <si>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</si>
  <si>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</si>
  <si>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</si>
  <si>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</si>
  <si>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</si>
  <si>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</si>
  <si>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</si>
  <si>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</si>
  <si>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</si>
  <si>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</si>
  <si>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</si>
  <si>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</si>
  <si>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</si>
  <si>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</si>
  <si>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</si>
  <si>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</si>
  <si>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</si>
  <si>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</si>
  <si>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</si>
  <si>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</si>
  <si>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</si>
  <si>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</si>
  <si>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</si>
  <si>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</si>
  <si>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</si>
  <si>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</si>
  <si>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</si>
  <si>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</si>
  <si>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</si>
  <si>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</si>
  <si>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</si>
  <si>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</si>
  <si>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</si>
  <si>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</si>
  <si>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</si>
  <si>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</si>
  <si>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</si>
  <si>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</si>
  <si>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</si>
  <si>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</si>
  <si>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</si>
  <si>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</si>
  <si>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</si>
  <si>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</si>
  <si>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</si>
  <si>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</si>
  <si>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</si>
  <si>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</si>
  <si>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</si>
  <si>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</si>
  <si>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</si>
  <si>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</si>
  <si>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</si>
  <si>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</si>
  <si>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</si>
  <si>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</si>
  <si>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</si>
  <si>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</si>
  <si>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</si>
  <si>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</si>
  <si>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</si>
  <si>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</si>
  <si>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</si>
  <si>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</si>
  <si>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</si>
  <si>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</si>
  <si>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</si>
  <si>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</si>
  <si>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</si>
  <si>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</si>
  <si>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</si>
  <si>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</si>
  <si>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</si>
  <si>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</si>
  <si>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</si>
  <si>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</si>
  <si>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</si>
  <si>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</si>
  <si>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</si>
  <si>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</si>
  <si>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</si>
  <si>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</si>
  <si>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</si>
  <si>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</si>
  <si>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</si>
  <si>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</si>
  <si>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</si>
  <si>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</si>
  <si>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</si>
  <si>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</si>
  <si>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</si>
  <si>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</si>
  <si>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</si>
  <si>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</si>
  <si>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</si>
  <si>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</si>
  <si>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</si>
  <si>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</si>
  <si>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</si>
  <si>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</si>
  <si>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</si>
  <si>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</si>
  <si>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</si>
  <si>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</si>
  <si>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</si>
  <si>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</si>
  <si>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</si>
  <si>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</si>
  <si>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</si>
  <si>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</si>
  <si>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</si>
  <si>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</si>
  <si>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</si>
  <si>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</si>
  <si>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</si>
  <si>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</si>
  <si>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</si>
  <si>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</si>
  <si>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</si>
  <si>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</si>
  <si>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</si>
  <si>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</si>
  <si>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</si>
  <si>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</si>
  <si>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</si>
  <si>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</si>
  <si>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</si>
  <si>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</si>
  <si>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</si>
  <si>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</si>
  <si>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</si>
  <si>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</si>
  <si>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</si>
  <si>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</si>
  <si>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</si>
  <si>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</si>
  <si>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</si>
  <si>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</si>
  <si>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</si>
  <si>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</si>
  <si>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</si>
  <si>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</si>
  <si>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</si>
  <si>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</si>
  <si>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</si>
  <si>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</si>
  <si>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</si>
  <si>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</si>
  <si>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</si>
  <si>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</si>
  <si>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</si>
  <si>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</si>
  <si>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</si>
  <si>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</si>
  <si>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</si>
  <si>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</si>
  <si>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</si>
  <si>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</si>
  <si>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</si>
  <si>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</si>
  <si>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</si>
  <si>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</si>
  <si>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</si>
  <si>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</si>
  <si>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</si>
  <si>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</si>
  <si>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</si>
  <si>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</si>
  <si>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</si>
  <si>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</si>
  <si>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</si>
  <si>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</si>
  <si>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</si>
  <si>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</si>
  <si>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</si>
  <si>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</si>
  <si>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</si>
  <si>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</si>
  <si>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</si>
  <si>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</si>
  <si>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</si>
  <si>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</si>
  <si>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</si>
  <si>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</si>
  <si>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</si>
  <si>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</si>
  <si>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</si>
  <si>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</si>
  <si>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</si>
  <si>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</si>
  <si>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</si>
  <si>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</si>
  <si>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</si>
  <si>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</si>
  <si>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</si>
  <si>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</si>
  <si>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</si>
  <si>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</si>
  <si>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</si>
  <si>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</si>
  <si>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</si>
  <si>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</si>
  <si>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</si>
  <si>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</si>
  <si>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</si>
  <si>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</si>
  <si>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</si>
  <si>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</si>
  <si>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</si>
  <si>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</si>
  <si>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</si>
  <si>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</si>
  <si>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</si>
  <si>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</si>
  <si>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</si>
  <si>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</si>
  <si>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</si>
  <si>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</si>
  <si>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</si>
  <si>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</si>
  <si>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</si>
  <si>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</si>
  <si>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</si>
  <si>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</si>
  <si>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</si>
  <si>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</si>
  <si>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</si>
  <si>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</si>
  <si>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</si>
  <si>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</si>
  <si>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</si>
  <si>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</si>
  <si>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</si>
  <si>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</si>
  <si>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</si>
  <si>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</si>
  <si>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</si>
  <si>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</si>
  <si>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</si>
  <si>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</si>
  <si>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</si>
  <si>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</si>
  <si>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</si>
  <si>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</si>
  <si>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</si>
  <si>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</si>
  <si>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</si>
  <si>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</si>
  <si>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</si>
  <si>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</si>
  <si>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</si>
  <si>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</si>
  <si>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</si>
  <si>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</si>
  <si>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</si>
  <si>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</si>
  <si>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</si>
  <si>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</si>
  <si>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</si>
  <si>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</si>
  <si>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</si>
  <si>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</si>
  <si>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</si>
  <si>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</si>
  <si>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</si>
  <si>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</si>
  <si>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</si>
  <si>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</si>
  <si>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</si>
  <si>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</si>
  <si>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</si>
  <si>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</si>
  <si>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</si>
  <si>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</si>
  <si>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</si>
  <si>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</si>
  <si>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</si>
  <si>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</si>
  <si>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</si>
  <si>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</si>
  <si>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</si>
  <si>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</si>
  <si>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</si>
  <si>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</si>
  <si>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</si>
  <si>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</si>
  <si>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</si>
  <si>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</si>
  <si>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</si>
  <si>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</si>
  <si>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</si>
  <si>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</si>
  <si>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</si>
  <si>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</si>
  <si>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</si>
  <si>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</si>
  <si>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</si>
  <si>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</si>
  <si>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</si>
  <si>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</si>
  <si>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</si>
  <si>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</si>
  <si>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</si>
  <si>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</si>
  <si>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</si>
  <si>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</si>
  <si>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</si>
  <si>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</si>
  <si>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</si>
  <si>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</si>
  <si>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</si>
  <si>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</si>
  <si>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</si>
  <si>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</si>
  <si>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</si>
  <si>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</si>
  <si>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</si>
  <si>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</si>
  <si>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</si>
  <si>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</si>
  <si>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</si>
  <si>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</si>
  <si>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</si>
  <si>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</si>
  <si>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</si>
  <si>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</si>
  <si>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</si>
  <si>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</si>
  <si>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</si>
  <si>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</si>
  <si>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</si>
  <si>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</si>
  <si>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</si>
  <si>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</si>
  <si>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</si>
  <si>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</si>
  <si>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</si>
  <si>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</si>
  <si>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</si>
  <si>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</si>
  <si>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</si>
  <si>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</si>
  <si>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</si>
  <si>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</si>
  <si>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</si>
  <si>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</si>
  <si>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</si>
  <si>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</si>
  <si>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</si>
  <si>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</si>
  <si>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</si>
  <si>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</si>
  <si>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</si>
  <si>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</si>
  <si>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</si>
  <si>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</si>
  <si>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</si>
  <si>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</si>
  <si>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</si>
  <si>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</si>
  <si>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</si>
  <si>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</si>
  <si>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</si>
  <si>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</si>
  <si>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</si>
  <si>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</si>
  <si>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</si>
  <si>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</si>
  <si>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</si>
  <si>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</si>
  <si>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</si>
  <si>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</si>
  <si>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</si>
  <si>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</si>
  <si>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</si>
  <si>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</si>
  <si>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</si>
  <si>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</si>
  <si>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</si>
  <si>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</si>
  <si>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</si>
  <si>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</si>
  <si>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</si>
  <si>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</si>
  <si>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</si>
  <si>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</si>
  <si>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</si>
  <si>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</si>
  <si>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</si>
  <si>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</si>
  <si>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</si>
  <si>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</si>
  <si>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</si>
  <si>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</si>
  <si>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</si>
  <si>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</si>
  <si>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</si>
  <si>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</si>
  <si>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</si>
  <si>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</si>
  <si>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</si>
  <si>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</si>
  <si>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</si>
  <si>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</si>
  <si>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</si>
  <si>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</si>
  <si>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</si>
  <si>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</si>
  <si>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</si>
  <si>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</si>
  <si>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</si>
  <si>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</si>
  <si>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</si>
  <si>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</si>
  <si>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</si>
  <si>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</si>
  <si>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</si>
  <si>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</si>
  <si>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</si>
  <si>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</si>
  <si>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</si>
  <si>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</si>
  <si>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</si>
  <si>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</si>
  <si>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</si>
  <si>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</si>
  <si>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</si>
  <si>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</si>
  <si>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</si>
  <si>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</si>
  <si>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</si>
  <si>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</si>
  <si>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</si>
  <si>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</si>
  <si>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</si>
  <si>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</si>
  <si>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</si>
  <si>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</si>
  <si>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</si>
  <si>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</si>
  <si>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</si>
  <si>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</si>
  <si>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</si>
  <si>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</si>
  <si>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</si>
  <si>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</si>
  <si>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</si>
  <si>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</si>
  <si>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</si>
  <si>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</si>
  <si>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</si>
  <si>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</si>
  <si>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</si>
  <si>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</si>
  <si>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</si>
  <si>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</si>
  <si>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</si>
  <si>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</si>
  <si>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</si>
  <si>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</si>
  <si>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</si>
  <si>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</si>
  <si>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</si>
  <si>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</si>
  <si>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</si>
  <si>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</si>
  <si>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</si>
  <si>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</si>
  <si>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</si>
  <si>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</si>
  <si>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</si>
  <si>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</si>
  <si>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</si>
  <si>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</si>
  <si>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</si>
  <si>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</si>
  <si>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</si>
  <si>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</si>
  <si>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</si>
  <si>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</si>
  <si>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</si>
  <si>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</si>
  <si>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</si>
  <si>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</si>
  <si>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</si>
  <si>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</si>
  <si>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</si>
  <si>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</si>
  <si>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</si>
  <si>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</si>
  <si>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</si>
  <si>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</si>
  <si>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</si>
  <si>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</si>
  <si>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</si>
  <si>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</si>
  <si>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</si>
  <si>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</si>
  <si>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</si>
  <si>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</si>
  <si>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</si>
  <si>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</si>
  <si>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</si>
  <si>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</si>
  <si>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</si>
  <si>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</si>
  <si>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</si>
  <si>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</si>
  <si>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</si>
  <si>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</si>
  <si>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</si>
  <si>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</si>
  <si>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</si>
  <si>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</si>
  <si>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</si>
  <si>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</si>
  <si>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</si>
  <si>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</si>
  <si>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</si>
  <si>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</si>
  <si>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</si>
  <si>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</si>
  <si>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</si>
  <si>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</si>
  <si>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</si>
  <si>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</si>
  <si>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</si>
  <si>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</si>
  <si>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</si>
  <si>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</si>
  <si>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</si>
  <si>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</si>
  <si>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</si>
  <si>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</si>
  <si>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</si>
  <si>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</si>
  <si>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</si>
  <si>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</si>
  <si>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</si>
  <si>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</si>
  <si>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</si>
  <si>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</si>
  <si>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</si>
  <si>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</si>
  <si>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</si>
  <si>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</si>
  <si>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</si>
  <si>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</si>
  <si>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</si>
  <si>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</si>
  <si>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</si>
  <si>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</si>
  <si>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</si>
  <si>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</si>
  <si>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</si>
  <si>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</si>
  <si>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</si>
  <si>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</si>
  <si>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</si>
  <si>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</si>
  <si>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</si>
  <si>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</si>
  <si>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</si>
  <si>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</si>
  <si>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</si>
  <si>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</si>
  <si>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</si>
  <si>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</si>
  <si>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</si>
  <si>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</si>
  <si>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</si>
  <si>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</si>
  <si>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</si>
  <si>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</si>
  <si>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</si>
  <si>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</si>
  <si>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</si>
  <si>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</si>
  <si>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</si>
  <si>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</si>
  <si>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</si>
  <si>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</si>
  <si>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</si>
  <si>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</si>
  <si>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</si>
  <si>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</si>
  <si>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</si>
  <si>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</si>
  <si>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</si>
  <si>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</si>
  <si>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</si>
  <si>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</si>
  <si>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</si>
  <si>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</si>
  <si>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</si>
  <si>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</si>
  <si>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</si>
  <si>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</si>
  <si>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</si>
  <si>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</si>
  <si>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</si>
  <si>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</si>
  <si>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</si>
  <si>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</si>
  <si>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</si>
  <si>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</si>
  <si>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</si>
  <si>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</si>
  <si>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</si>
  <si>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</si>
  <si>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</si>
  <si>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</si>
  <si>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</si>
  <si>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</si>
  <si>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</si>
  <si>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</si>
  <si>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</si>
  <si>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</si>
  <si>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</si>
  <si>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</si>
  <si>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</si>
  <si>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</si>
  <si>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</si>
  <si>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</si>
  <si>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</si>
  <si>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</si>
  <si>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</si>
  <si>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</si>
  <si>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</si>
  <si>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</si>
  <si>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</si>
  <si>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</si>
  <si>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</si>
  <si>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</si>
  <si>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</si>
  <si>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</si>
  <si>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</si>
  <si>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</si>
  <si>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</si>
  <si>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</si>
  <si>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</si>
  <si>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</si>
  <si>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</si>
  <si>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</si>
  <si>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</si>
  <si>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</si>
  <si>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</si>
  <si>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</si>
  <si>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</si>
  <si>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</si>
  <si>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</si>
  <si>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</si>
  <si>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</si>
  <si>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</si>
  <si>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</si>
  <si>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</si>
  <si>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</si>
  <si>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</si>
  <si>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</si>
  <si>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</si>
  <si>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</si>
  <si>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</si>
  <si>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</si>
  <si>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</si>
  <si>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</si>
  <si>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</si>
  <si>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</si>
  <si>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</si>
  <si>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</si>
  <si>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</si>
  <si>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</si>
  <si>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</si>
  <si>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</si>
  <si>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</si>
  <si>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</si>
  <si>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</si>
  <si>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</si>
  <si>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</si>
  <si>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</si>
  <si>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</si>
  <si>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</si>
  <si>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</si>
  <si>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</si>
  <si>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</si>
  <si>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</si>
  <si>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</si>
  <si>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</si>
  <si>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</si>
  <si>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</si>
  <si>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</si>
  <si>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</si>
  <si>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</si>
  <si>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</si>
  <si>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</si>
  <si>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</si>
  <si>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</si>
  <si>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</si>
  <si>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</si>
  <si>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</si>
  <si>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</si>
  <si>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</si>
  <si>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</si>
  <si>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</si>
  <si>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</si>
  <si>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</si>
  <si>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</si>
  <si>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</si>
  <si>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</si>
  <si>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</si>
  <si>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</si>
  <si>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</si>
  <si>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</si>
  <si>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</si>
  <si>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</si>
  <si>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</si>
  <si>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</si>
  <si>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</si>
  <si>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</si>
  <si>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</si>
  <si>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</si>
  <si>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</si>
  <si>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</si>
  <si>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</si>
  <si>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</si>
  <si>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</si>
  <si>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</si>
  <si>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</si>
  <si>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</si>
  <si>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</si>
  <si>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</si>
  <si>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</si>
  <si>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</si>
  <si>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</si>
  <si>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</si>
  <si>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</si>
  <si>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</si>
  <si>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</si>
  <si>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</si>
  <si>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</si>
  <si>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</si>
  <si>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</si>
  <si>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</si>
  <si>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</si>
  <si>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</si>
  <si>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</si>
  <si>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</si>
  <si>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</si>
  <si>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</si>
  <si>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</si>
  <si>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</si>
  <si>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</si>
  <si>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</si>
  <si>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</si>
  <si>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</si>
  <si>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</si>
  <si>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</si>
  <si>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</si>
  <si>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</si>
  <si>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</si>
  <si>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</si>
  <si>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</si>
  <si>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</si>
  <si>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</si>
  <si>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</si>
  <si>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</si>
  <si>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</si>
  <si>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</si>
  <si>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</si>
  <si>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</si>
  <si>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</si>
  <si>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</si>
  <si>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</si>
  <si>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</si>
  <si>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</si>
  <si>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</si>
  <si>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</si>
  <si>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</si>
  <si>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</si>
  <si>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</si>
  <si>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</si>
  <si>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</si>
  <si>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</si>
  <si>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</si>
  <si>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</si>
  <si>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</si>
  <si>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</si>
  <si>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</si>
  <si>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</si>
  <si>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</si>
  <si>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</si>
  <si>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</si>
  <si>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</si>
  <si>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</si>
  <si>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</si>
  <si>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</si>
  <si>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</si>
  <si>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</si>
  <si>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</si>
  <si>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</si>
  <si>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</si>
  <si>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</si>
  <si>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</si>
  <si>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</si>
  <si>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</si>
  <si>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</si>
  <si>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</si>
  <si>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</si>
  <si>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</si>
  <si>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</si>
  <si>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</si>
  <si>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</si>
  <si>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</si>
  <si>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</si>
  <si>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</si>
  <si>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</si>
  <si>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</si>
  <si>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</si>
  <si>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</si>
  <si>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</si>
  <si>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</si>
  <si>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</si>
  <si>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</si>
  <si>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</si>
  <si>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</si>
  <si>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</si>
  <si>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</si>
  <si>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</si>
  <si>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</si>
  <si>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</si>
  <si>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</si>
  <si>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</si>
  <si>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</si>
  <si>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</si>
  <si>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</si>
  <si>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</si>
  <si>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</si>
  <si>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</si>
  <si>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</si>
  <si>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</si>
  <si>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</si>
  <si>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</si>
  <si>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</si>
  <si>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</si>
  <si>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</si>
  <si>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</si>
  <si>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</si>
  <si>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</si>
  <si>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</si>
  <si>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</si>
  <si>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</si>
  <si>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</si>
  <si>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</si>
  <si>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</si>
  <si>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</si>
  <si>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</si>
  <si>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</si>
  <si>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</si>
  <si>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</si>
  <si>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</si>
  <si>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</si>
  <si>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</si>
  <si>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</si>
  <si>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</si>
  <si>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</si>
  <si>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</si>
  <si>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</si>
  <si>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</si>
  <si>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</si>
  <si>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</si>
  <si>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</si>
  <si>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</si>
  <si>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</si>
  <si>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</si>
  <si>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</si>
  <si>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</si>
  <si>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</si>
  <si>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</si>
  <si>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</si>
  <si>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</si>
  <si>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</si>
  <si>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</si>
  <si>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</si>
  <si>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</si>
  <si>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</si>
  <si>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</si>
  <si>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</si>
  <si>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</si>
  <si>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</si>
  <si>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</si>
  <si>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</si>
  <si>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</si>
  <si>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</si>
  <si>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</si>
  <si>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</si>
  <si>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</si>
  <si>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</si>
  <si>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</si>
  <si>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</si>
  <si>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</si>
  <si>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</si>
  <si>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</si>
  <si>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</si>
  <si>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</si>
  <si>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</si>
  <si>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</si>
  <si>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</si>
  <si>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</si>
  <si>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</si>
  <si>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</si>
  <si>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</si>
  <si>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</si>
  <si>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</si>
  <si>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</si>
  <si>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</si>
  <si>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</si>
  <si>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</si>
  <si>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</si>
  <si>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</si>
  <si>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</si>
  <si>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</si>
  <si>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</si>
  <si>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</si>
  <si>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</si>
  <si>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</si>
  <si>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</si>
  <si>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</si>
  <si>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</si>
  <si>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</si>
  <si>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</si>
  <si>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</si>
  <si>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</si>
  <si>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</si>
  <si>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</si>
  <si>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</si>
  <si>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</si>
  <si>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calls count</t>
  </si>
  <si>
    <t>total amount</t>
  </si>
  <si>
    <t>Total Duration</t>
  </si>
  <si>
    <t>Avg Rating</t>
  </si>
  <si>
    <t>5* ratings</t>
  </si>
  <si>
    <t>Grand Total</t>
  </si>
  <si>
    <t>Jan</t>
  </si>
  <si>
    <t>Feb</t>
  </si>
  <si>
    <t>Mar</t>
  </si>
  <si>
    <t>Apr</t>
  </si>
  <si>
    <t>May</t>
  </si>
  <si>
    <t>Jun</t>
  </si>
  <si>
    <t>Jul</t>
  </si>
  <si>
    <t>Aug</t>
  </si>
  <si>
    <t>Sep</t>
  </si>
  <si>
    <t>Oct</t>
  </si>
  <si>
    <t>Nov</t>
  </si>
  <si>
    <t>Dec</t>
  </si>
  <si>
    <t>Row Labels</t>
  </si>
  <si>
    <t>calls count2</t>
  </si>
  <si>
    <t>Friday</t>
  </si>
  <si>
    <t>Monday</t>
  </si>
  <si>
    <t>Saturday</t>
  </si>
  <si>
    <t>Sunday</t>
  </si>
  <si>
    <t>Thursday</t>
  </si>
  <si>
    <t>Tuesday</t>
  </si>
  <si>
    <t>Wednesday</t>
  </si>
  <si>
    <t>Sum of Purchase Amount</t>
  </si>
  <si>
    <t>Count of Call number</t>
  </si>
  <si>
    <t>For Graph:</t>
  </si>
  <si>
    <t>Rep</t>
  </si>
  <si>
    <t>Calls</t>
  </si>
  <si>
    <t>Amount</t>
  </si>
  <si>
    <t>Sel.Calls</t>
  </si>
  <si>
    <t>Sel. Amount</t>
  </si>
  <si>
    <t>Sel. Rep</t>
  </si>
  <si>
    <t>Column Labels</t>
  </si>
  <si>
    <t>Count of Customer ID</t>
  </si>
  <si>
    <t>Total</t>
  </si>
  <si>
    <t>Rep Summary:</t>
  </si>
  <si>
    <t>% of calls</t>
  </si>
  <si>
    <t>Call Rank</t>
  </si>
  <si>
    <t>Amount Rank</t>
  </si>
  <si>
    <t>Labels:</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</si>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</sst>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0"/>
    <numFmt numFmtId="166" formatCode="0.0"/>
    <numFmt numFmtId="167" formatCode="\$#,###.0,&quot;k&quot;"/>
    <numFmt numFmtId="168" formatCode="\$#,##0;\-\$#,##0;\$#,##0"/>
    <numFmt numFmtId="169" formatCode="[$$-409]#,##0"/>
  </numFmts>
  <fonts count="9" x14ac:knownFonts="1">
    <font>
      <sz val="11"/>
      <color theme="1"/>
      <name val="Century Gothic"/>
      <family val="2"/>
      <scheme val="minor"/>
    </font>
    <font>
      <b/>
      <sz val="11"/>
      <color theme="1"/>
      <name val="Century Gothic"/>
      <family val="2"/>
      <scheme val="minor"/>
    </font>
    <font>
      <sz val="8"/>
      <name val="Century Gothic"/>
      <family val="2"/>
      <scheme val="minor"/>
    </font>
    <font>
      <sz val="18"/>
      <color theme="1"/>
      <name val="Aptos ExtraBold"/>
      <family val="2"/>
    </font>
    <font>
      <sz val="12"/>
      <color theme="1"/>
      <name val="Century Gothic"/>
      <family val="2"/>
      <scheme val="minor"/>
    </font>
    <font>
      <sz val="11"/>
      <color theme="1"/>
      <name val="Century Gothic"/>
      <family val="2"/>
      <scheme val="minor"/>
    </font>
    <font>
      <b/>
      <sz val="12"/>
      <color theme="9" tint="-0.249977111117893"/>
      <name val="Century Gothic"/>
      <family val="2"/>
      <scheme val="minor"/>
    </font>
    <font>
      <b/>
      <sz val="14"/>
      <color theme="9" tint="-0.249977111117893"/>
      <name val="Century Gothic"/>
      <family val="2"/>
      <scheme val="minor"/>
    </font>
    <font>
      <b/>
      <sz val="48"/>
      <color theme="9" tint="-0.499984740745262"/>
      <name val="Century Gothic"/>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2">
    <xf numFmtId="0" fontId="0" fillId="0" borderId="0"/>
    <xf numFmtId="9" fontId="5" fillId="0" borderId="0" applyFont="0" applyFill="0" applyBorder="0" applyAlignment="0" applyProtection="0"/>
  </cellStyleXfs>
  <cellXfs count="5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1" fillId="3" borderId="0" xfId="0" applyFont="1" applyFill="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168" fontId="0" fillId="0" borderId="0" xfId="0" applyNumberFormat="1"/>
    <xf numFmtId="0" fontId="0" fillId="3" borderId="0" xfId="0" applyFill="1" applyAlignment="1">
      <alignment horizontal="center"/>
    </xf>
    <xf numFmtId="169" fontId="0" fillId="3" borderId="0" xfId="0" applyNumberFormat="1" applyFill="1"/>
    <xf numFmtId="0" fontId="4" fillId="3" borderId="0" xfId="0" applyFont="1" applyFill="1"/>
    <xf numFmtId="0" fontId="4" fillId="5" borderId="9" xfId="0" applyFont="1" applyFill="1" applyBorder="1"/>
    <xf numFmtId="0" fontId="4" fillId="5" borderId="10" xfId="0" applyFont="1" applyFill="1" applyBorder="1"/>
    <xf numFmtId="0" fontId="4" fillId="5" borderId="7" xfId="0" applyFont="1" applyFill="1" applyBorder="1"/>
    <xf numFmtId="0" fontId="4" fillId="5" borderId="11" xfId="0" applyFont="1" applyFill="1" applyBorder="1"/>
    <xf numFmtId="0" fontId="4" fillId="5" borderId="0" xfId="0" applyFont="1" applyFill="1"/>
    <xf numFmtId="0" fontId="4" fillId="5" borderId="12" xfId="0" applyFont="1" applyFill="1" applyBorder="1"/>
    <xf numFmtId="169" fontId="4" fillId="5" borderId="0" xfId="0" applyNumberFormat="1" applyFont="1" applyFill="1"/>
    <xf numFmtId="169" fontId="4" fillId="5" borderId="12" xfId="0" applyNumberFormat="1" applyFont="1" applyFill="1" applyBorder="1"/>
    <xf numFmtId="0" fontId="4" fillId="5" borderId="11" xfId="0" applyFont="1" applyFill="1" applyBorder="1" applyAlignment="1">
      <alignment horizontal="center"/>
    </xf>
    <xf numFmtId="0" fontId="4" fillId="5" borderId="6" xfId="0" applyFont="1" applyFill="1" applyBorder="1" applyAlignment="1">
      <alignment horizontal="center"/>
    </xf>
    <xf numFmtId="169" fontId="4" fillId="5" borderId="13" xfId="0" applyNumberFormat="1" applyFont="1" applyFill="1" applyBorder="1"/>
    <xf numFmtId="169" fontId="4" fillId="5" borderId="4" xfId="0" applyNumberFormat="1" applyFont="1" applyFill="1" applyBorder="1"/>
    <xf numFmtId="9" fontId="0" fillId="0" borderId="0" xfId="1" applyFont="1"/>
    <xf numFmtId="1" fontId="0" fillId="0" borderId="0" xfId="1" applyNumberFormat="1" applyFont="1"/>
    <xf numFmtId="0" fontId="7" fillId="3" borderId="0" xfId="0" applyFont="1" applyFill="1"/>
    <xf numFmtId="0" fontId="8" fillId="3" borderId="0" xfId="0" applyFont="1" applyFill="1"/>
    <xf numFmtId="0" fontId="6" fillId="3" borderId="0" xfId="0" applyFont="1" applyFill="1" applyAlignment="1">
      <alignment horizontal="left"/>
    </xf>
    <xf numFmtId="0" fontId="6" fillId="3" borderId="0" xfId="0" applyFont="1" applyFill="1"/>
  </cellXfs>
  <cellStyles count="2">
    <cellStyle name="Normal" xfId="0" builtinId="0"/>
    <cellStyle name="Percent" xfId="1" builtinId="5"/>
  </cellStyles>
  <dxfs count="25">
    <dxf>
      <fill>
        <patternFill>
          <bgColor theme="9" tint="0.59996337778862885"/>
        </patternFill>
      </fill>
      <border>
        <left style="thin">
          <color auto="1"/>
        </left>
        <right style="thin">
          <color auto="1"/>
        </right>
        <top/>
        <bottom/>
      </border>
    </dxf>
    <dxf>
      <fill>
        <patternFill patternType="solid">
          <bgColor rgb="FFFFFF00"/>
        </patternFill>
      </fill>
    </dxf>
    <dxf>
      <font>
        <b/>
      </font>
    </dxf>
    <dxf>
      <font>
        <b/>
      </font>
    </dxf>
    <dxf>
      <numFmt numFmtId="165" formatCode="\$#,##0;\(\$#,##0\);\$#,##0"/>
    </dxf>
    <dxf>
      <font>
        <b/>
      </font>
    </dxf>
    <dxf>
      <numFmt numFmtId="165" formatCode="\$#,##0;\(\$#,##0\);\$#,##0"/>
    </dxf>
    <dxf>
      <font>
        <b/>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entury Gothic"/>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4"/>
    </tableStyle>
    <tableStyle name="SlicerStyleDark6 2" pivot="0" table="0" count="10" xr9:uid="{643ACC85-088B-4794-B94F-6D9593527FFA}">
      <tableStyleElement type="wholeTable" dxfId="23"/>
      <tableStyleElement type="headerRow" dxfId="2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i val="0"/>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theme="9" tint="0.39994506668294322"/>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theme="9" tint="0.79998168889431442"/>
              <bgColor theme="9" tint="0.59996337778862885"/>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Dashboard(Excel).xlsx]Pivots!week day trend</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11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Pivots!$E$16:$E$23</c:f>
              <c:strCache>
                <c:ptCount val="7"/>
                <c:pt idx="0">
                  <c:v>Monday</c:v>
                </c:pt>
                <c:pt idx="1">
                  <c:v>Tuesday</c:v>
                </c:pt>
                <c:pt idx="2">
                  <c:v>Wednesday</c:v>
                </c:pt>
                <c:pt idx="3">
                  <c:v>Thursday</c:v>
                </c:pt>
                <c:pt idx="4">
                  <c:v>Friday</c:v>
                </c:pt>
                <c:pt idx="5">
                  <c:v>Saturday</c:v>
                </c:pt>
                <c:pt idx="6">
                  <c:v>Sunday</c:v>
                </c:pt>
              </c:strCache>
            </c:strRef>
          </c:cat>
          <c:val>
            <c:numRef>
              <c:f>Pivots!$F$16:$F$23</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F02C-4BD8-BC84-F4F1947F02A3}"/>
            </c:ext>
          </c:extLst>
        </c:ser>
        <c:dLbls>
          <c:dLblPos val="outEnd"/>
          <c:showLegendKey val="0"/>
          <c:showVal val="1"/>
          <c:showCatName val="0"/>
          <c:showSerName val="0"/>
          <c:showPercent val="0"/>
          <c:showBubbleSize val="0"/>
        </c:dLbls>
        <c:gapWidth val="72"/>
        <c:axId val="2115491040"/>
        <c:axId val="2115474720"/>
      </c:barChart>
      <c:catAx>
        <c:axId val="21154910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0" i="0" u="none" strike="noStrike" kern="1200" baseline="0">
                <a:solidFill>
                  <a:schemeClr val="tx1">
                    <a:lumMod val="65000"/>
                    <a:lumOff val="35000"/>
                  </a:schemeClr>
                </a:solidFill>
                <a:latin typeface="+mn-lt"/>
                <a:ea typeface="+mn-ea"/>
                <a:cs typeface="+mn-cs"/>
              </a:defRPr>
            </a:pPr>
            <a:endParaRPr lang="en-US"/>
          </a:p>
        </c:txPr>
        <c:crossAx val="2115474720"/>
        <c:crosses val="autoZero"/>
        <c:auto val="1"/>
        <c:lblAlgn val="ctr"/>
        <c:lblOffset val="100"/>
        <c:noMultiLvlLbl val="0"/>
      </c:catAx>
      <c:valAx>
        <c:axId val="2115474720"/>
        <c:scaling>
          <c:orientation val="minMax"/>
        </c:scaling>
        <c:delete val="0"/>
        <c:axPos val="t"/>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0" i="0" u="none" strike="noStrike" kern="1200" baseline="0">
                <a:solidFill>
                  <a:schemeClr val="tx1">
                    <a:lumMod val="65000"/>
                    <a:lumOff val="35000"/>
                  </a:schemeClr>
                </a:solidFill>
                <a:latin typeface="+mn-lt"/>
                <a:ea typeface="+mn-ea"/>
                <a:cs typeface="+mn-cs"/>
              </a:defRPr>
            </a:pPr>
            <a:endParaRPr lang="en-US"/>
          </a:p>
        </c:txPr>
        <c:crossAx val="211549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0"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Data Dashboard(Excel).xlsx]Pivots!Monthly trend</c:name>
    <c:fmtId val="24"/>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CALL</a:t>
            </a:r>
            <a:r>
              <a:rPr lang="en-US" sz="2000" b="1" baseline="0"/>
              <a:t> TREND</a:t>
            </a:r>
          </a:p>
          <a:p>
            <a:pPr>
              <a:defRPr sz="2000" b="1"/>
            </a:pP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dk1">
                <a:tint val="88500"/>
              </a:schemeClr>
            </a:solidFill>
            <a:round/>
          </a:ln>
          <a:effectLst/>
        </c:spPr>
        <c:marker>
          <c:symbol val="circle"/>
          <c:size val="5"/>
          <c:spPr>
            <a:solidFill>
              <a:schemeClr val="accent6">
                <a:lumMod val="50000"/>
              </a:schemeClr>
            </a:solidFill>
            <a:ln w="1587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alpha val="88000"/>
            </a:schemeClr>
          </a:solidFill>
          <a:ln cmpd="thickThi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Pivots!$C$15</c:f>
              <c:strCache>
                <c:ptCount val="1"/>
                <c:pt idx="0">
                  <c:v>calls count2</c:v>
                </c:pt>
              </c:strCache>
            </c:strRef>
          </c:tx>
          <c:spPr>
            <a:solidFill>
              <a:schemeClr val="accent6">
                <a:lumMod val="60000"/>
                <a:lumOff val="40000"/>
                <a:alpha val="88000"/>
              </a:schemeClr>
            </a:solidFill>
            <a:ln cmpd="thickThin">
              <a:solidFill>
                <a:schemeClr val="accent6"/>
              </a:solid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1-C5AB-4922-81A6-520E91521C98}"/>
            </c:ext>
          </c:extLst>
        </c:ser>
        <c:dLbls>
          <c:showLegendKey val="0"/>
          <c:showVal val="0"/>
          <c:showCatName val="0"/>
          <c:showSerName val="0"/>
          <c:showPercent val="0"/>
          <c:showBubbleSize val="0"/>
        </c:dLbls>
        <c:axId val="1852929712"/>
        <c:axId val="1852923472"/>
      </c:areaChart>
      <c:lineChart>
        <c:grouping val="standard"/>
        <c:varyColors val="0"/>
        <c:ser>
          <c:idx val="0"/>
          <c:order val="0"/>
          <c:tx>
            <c:strRef>
              <c:f>Pivots!$B$15</c:f>
              <c:strCache>
                <c:ptCount val="1"/>
                <c:pt idx="0">
                  <c:v>calls count</c:v>
                </c:pt>
              </c:strCache>
            </c:strRef>
          </c:tx>
          <c:spPr>
            <a:ln w="28575" cap="rnd">
              <a:solidFill>
                <a:schemeClr val="dk1">
                  <a:tint val="88500"/>
                </a:schemeClr>
              </a:solidFill>
              <a:round/>
            </a:ln>
            <a:effectLst/>
          </c:spPr>
          <c:marker>
            <c:symbol val="circle"/>
            <c:size val="5"/>
            <c:spPr>
              <a:solidFill>
                <a:schemeClr val="accent6">
                  <a:lumMod val="50000"/>
                </a:schemeClr>
              </a:solidFill>
              <a:ln w="15875">
                <a:solidFill>
                  <a:schemeClr val="dk1">
                    <a:tint val="88500"/>
                  </a:schemeClr>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0-C5AB-4922-81A6-520E91521C98}"/>
            </c:ext>
          </c:extLst>
        </c:ser>
        <c:dLbls>
          <c:showLegendKey val="0"/>
          <c:showVal val="0"/>
          <c:showCatName val="0"/>
          <c:showSerName val="0"/>
          <c:showPercent val="0"/>
          <c:showBubbleSize val="0"/>
        </c:dLbls>
        <c:marker val="1"/>
        <c:smooth val="0"/>
        <c:axId val="1852929712"/>
        <c:axId val="1852923472"/>
      </c:lineChart>
      <c:catAx>
        <c:axId val="185292971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IN" sz="1400" b="0"/>
                  <a:t>Month</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52923472"/>
        <c:crosses val="autoZero"/>
        <c:auto val="1"/>
        <c:lblAlgn val="ctr"/>
        <c:lblOffset val="100"/>
        <c:noMultiLvlLbl val="0"/>
      </c:catAx>
      <c:valAx>
        <c:axId val="185292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IN" sz="1400"/>
                  <a:t>Number</a:t>
                </a:r>
                <a:r>
                  <a:rPr lang="en-IN" sz="1400" baseline="0"/>
                  <a:t> of Calls</a:t>
                </a:r>
                <a:endParaRPr lang="en-IN"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I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85292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ser>
          <c:idx val="0"/>
          <c:order val="0"/>
          <c:spPr>
            <a:solidFill>
              <a:schemeClr val="accent6">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Pivots!$E$34:$E$38</c:f>
              <c:strCache>
                <c:ptCount val="5"/>
                <c:pt idx="0">
                  <c:v>R01</c:v>
                </c:pt>
                <c:pt idx="1">
                  <c:v>R02</c:v>
                </c:pt>
                <c:pt idx="2">
                  <c:v>R03</c:v>
                </c:pt>
                <c:pt idx="3">
                  <c:v>R04</c:v>
                </c:pt>
                <c:pt idx="4">
                  <c:v>R05</c:v>
                </c:pt>
              </c:strCache>
            </c:strRef>
          </c:cat>
          <c:val>
            <c:numRef>
              <c:f>Pivots!$F$34:$F$38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A5E-4DED-B8A5-A3E8300C86D7}"/>
            </c:ext>
          </c:extLst>
        </c:ser>
        <c:ser>
          <c:idx val="1"/>
          <c:order val="1"/>
          <c:tx>
            <c:strRef>
              <c:f>Pivots!$H$33</c:f>
              <c:strCache>
                <c:ptCount val="1"/>
                <c:pt idx="0">
                  <c:v>Sel.Calls</c:v>
                </c:pt>
              </c:strCache>
            </c:strRef>
          </c:tx>
          <c:spPr>
            <a:solidFill>
              <a:schemeClr val="accent5">
                <a:lumMod val="75000"/>
              </a:schemeClr>
            </a:solidFill>
            <a:ln>
              <a:noFill/>
            </a:ln>
            <a:effectLst/>
          </c:spPr>
          <c:invertIfNegative val="0"/>
          <c:dLbls>
            <c:delete val="1"/>
          </c:dLbls>
          <c:val>
            <c:numRef>
              <c:f>Pivots!$H$34:$H$38</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CA5E-4DED-B8A5-A3E8300C86D7}"/>
            </c:ext>
          </c:extLst>
        </c:ser>
        <c:dLbls>
          <c:dLblPos val="outEnd"/>
          <c:showLegendKey val="0"/>
          <c:showVal val="1"/>
          <c:showCatName val="0"/>
          <c:showSerName val="0"/>
          <c:showPercent val="0"/>
          <c:showBubbleSize val="0"/>
        </c:dLbls>
        <c:gapWidth val="70"/>
        <c:overlap val="100"/>
        <c:axId val="2068586223"/>
        <c:axId val="2068587183"/>
      </c:barChart>
      <c:catAx>
        <c:axId val="206858622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0" i="0" u="none" strike="noStrike" kern="1200" baseline="0">
                <a:solidFill>
                  <a:schemeClr val="tx1">
                    <a:lumMod val="65000"/>
                    <a:lumOff val="35000"/>
                  </a:schemeClr>
                </a:solidFill>
                <a:latin typeface="+mn-lt"/>
                <a:ea typeface="+mn-ea"/>
                <a:cs typeface="+mn-cs"/>
              </a:defRPr>
            </a:pPr>
            <a:endParaRPr lang="en-US"/>
          </a:p>
        </c:txPr>
        <c:crossAx val="2068587183"/>
        <c:crosses val="autoZero"/>
        <c:auto val="1"/>
        <c:lblAlgn val="ctr"/>
        <c:lblOffset val="100"/>
        <c:noMultiLvlLbl val="0"/>
      </c:catAx>
      <c:valAx>
        <c:axId val="2068587183"/>
        <c:scaling>
          <c:orientation val="minMax"/>
          <c:max val="250"/>
          <c:min val="0"/>
        </c:scaling>
        <c:delete val="1"/>
        <c:axPos val="t"/>
        <c:title>
          <c:tx>
            <c:rich>
              <a:bodyPr rot="0" spcFirstLastPara="1" vertOverflow="ellipsis" vert="horz" wrap="square" anchor="ctr" anchorCtr="1"/>
              <a:lstStyle/>
              <a:p>
                <a:pPr algn="ctr" rtl="0">
                  <a:defRPr lang="en-IN" sz="2000" b="1" i="0" u="none" strike="noStrike" kern="1200" spc="0" baseline="0">
                    <a:solidFill>
                      <a:sysClr val="windowText" lastClr="000000">
                        <a:lumMod val="65000"/>
                        <a:lumOff val="35000"/>
                      </a:sysClr>
                    </a:solidFill>
                    <a:latin typeface="+mn-lt"/>
                    <a:ea typeface="+mn-ea"/>
                    <a:cs typeface="+mn-cs"/>
                  </a:defRPr>
                </a:pPr>
                <a:r>
                  <a:rPr lang="en-IN" sz="2000" b="1" i="0" u="none" strike="noStrike" kern="1200" spc="0" baseline="0">
                    <a:solidFill>
                      <a:sysClr val="windowText" lastClr="000000">
                        <a:lumMod val="65000"/>
                        <a:lumOff val="35000"/>
                      </a:sysClr>
                    </a:solidFill>
                    <a:latin typeface="+mn-lt"/>
                    <a:ea typeface="+mn-ea"/>
                    <a:cs typeface="+mn-cs"/>
                  </a:rPr>
                  <a:t>CALLS</a:t>
                </a:r>
              </a:p>
            </c:rich>
          </c:tx>
          <c:overlay val="0"/>
          <c:spPr>
            <a:noFill/>
            <a:ln>
              <a:noFill/>
            </a:ln>
            <a:effectLst/>
          </c:spPr>
          <c:txPr>
            <a:bodyPr rot="0" spcFirstLastPara="1" vertOverflow="ellipsis" vert="horz" wrap="square" anchor="ctr" anchorCtr="1"/>
            <a:lstStyle/>
            <a:p>
              <a:pPr algn="ctr" rtl="0">
                <a:defRPr lang="en-IN" sz="2000" b="1" i="0" u="none" strike="noStrike" kern="1200" spc="0" baseline="0">
                  <a:solidFill>
                    <a:sysClr val="windowText" lastClr="000000">
                      <a:lumMod val="65000"/>
                      <a:lumOff val="35000"/>
                    </a:sysClr>
                  </a:solidFill>
                  <a:latin typeface="+mn-lt"/>
                  <a:ea typeface="+mn-ea"/>
                  <a:cs typeface="+mn-cs"/>
                </a:defRPr>
              </a:pPr>
              <a:endParaRPr lang="en-US"/>
            </a:p>
          </c:txPr>
        </c:title>
        <c:numFmt formatCode="General" sourceLinked="1"/>
        <c:majorTickMark val="out"/>
        <c:minorTickMark val="none"/>
        <c:tickLblPos val="nextTo"/>
        <c:crossAx val="2068586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ser>
          <c:idx val="0"/>
          <c:order val="0"/>
          <c:spPr>
            <a:solidFill>
              <a:schemeClr val="accent6">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Pivots!$E$34:$E$38</c:f>
              <c:strCache>
                <c:ptCount val="5"/>
                <c:pt idx="0">
                  <c:v>R01</c:v>
                </c:pt>
                <c:pt idx="1">
                  <c:v>R02</c:v>
                </c:pt>
                <c:pt idx="2">
                  <c:v>R03</c:v>
                </c:pt>
                <c:pt idx="3">
                  <c:v>R04</c:v>
                </c:pt>
                <c:pt idx="4">
                  <c:v>R05</c:v>
                </c:pt>
              </c:strCache>
            </c:strRef>
          </c:cat>
          <c:val>
            <c:numRef>
              <c:f>Pivots!$G$34:$G$38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57C-44E4-9344-E45B0D6DCD96}"/>
            </c:ext>
          </c:extLst>
        </c:ser>
        <c:ser>
          <c:idx val="1"/>
          <c:order val="1"/>
          <c:tx>
            <c:strRef>
              <c:f>Pivots!$I$33</c:f>
              <c:strCache>
                <c:ptCount val="1"/>
                <c:pt idx="0">
                  <c:v>Sel. Amount</c:v>
                </c:pt>
              </c:strCache>
            </c:strRef>
          </c:tx>
          <c:spPr>
            <a:solidFill>
              <a:schemeClr val="accent5">
                <a:lumMod val="75000"/>
              </a:schemeClr>
            </a:solidFill>
            <a:ln>
              <a:noFill/>
            </a:ln>
            <a:effectLst/>
          </c:spPr>
          <c:invertIfNegative val="0"/>
          <c:dLbls>
            <c:delete val="1"/>
          </c:dLbls>
          <c:val>
            <c:numRef>
              <c:f>Pivots!$I$34:$I$38</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2-557C-44E4-9344-E45B0D6DCD96}"/>
            </c:ext>
          </c:extLst>
        </c:ser>
        <c:dLbls>
          <c:dLblPos val="outEnd"/>
          <c:showLegendKey val="0"/>
          <c:showVal val="1"/>
          <c:showCatName val="0"/>
          <c:showSerName val="0"/>
          <c:showPercent val="0"/>
          <c:showBubbleSize val="0"/>
        </c:dLbls>
        <c:gapWidth val="70"/>
        <c:overlap val="100"/>
        <c:axId val="2068586223"/>
        <c:axId val="2068587183"/>
      </c:barChart>
      <c:catAx>
        <c:axId val="2068586223"/>
        <c:scaling>
          <c:orientation val="maxMin"/>
        </c:scaling>
        <c:delete val="1"/>
        <c:axPos val="l"/>
        <c:numFmt formatCode="General" sourceLinked="1"/>
        <c:majorTickMark val="none"/>
        <c:minorTickMark val="none"/>
        <c:tickLblPos val="nextTo"/>
        <c:crossAx val="2068587183"/>
        <c:crosses val="autoZero"/>
        <c:auto val="1"/>
        <c:lblAlgn val="ctr"/>
        <c:lblOffset val="100"/>
        <c:noMultiLvlLbl val="0"/>
      </c:catAx>
      <c:valAx>
        <c:axId val="2068587183"/>
        <c:scaling>
          <c:orientation val="minMax"/>
        </c:scaling>
        <c:delete val="1"/>
        <c:axPos val="t"/>
        <c:title>
          <c:tx>
            <c:rich>
              <a:bodyPr rot="0" spcFirstLastPara="1" vertOverflow="ellipsis" vert="horz" wrap="square" anchor="ctr" anchorCtr="1"/>
              <a:lstStyle/>
              <a:p>
                <a:pPr algn="ctr" rtl="0">
                  <a:defRPr lang="en-IN" sz="2000" b="1" i="0" u="none" strike="noStrike" kern="1200" spc="0" baseline="0">
                    <a:solidFill>
                      <a:sysClr val="windowText" lastClr="000000">
                        <a:lumMod val="65000"/>
                        <a:lumOff val="35000"/>
                      </a:sysClr>
                    </a:solidFill>
                    <a:latin typeface="+mn-lt"/>
                    <a:ea typeface="+mn-ea"/>
                    <a:cs typeface="+mn-cs"/>
                  </a:defRPr>
                </a:pPr>
                <a:r>
                  <a:rPr lang="en-IN" sz="2000" b="1" i="0" u="none" strike="noStrike" kern="1200" spc="0" baseline="0">
                    <a:solidFill>
                      <a:sysClr val="windowText" lastClr="000000">
                        <a:lumMod val="65000"/>
                        <a:lumOff val="35000"/>
                      </a:sysClr>
                    </a:solidFill>
                    <a:latin typeface="+mn-lt"/>
                    <a:ea typeface="+mn-ea"/>
                    <a:cs typeface="+mn-cs"/>
                  </a:rPr>
                  <a:t>AMOUNT</a:t>
                </a:r>
              </a:p>
            </c:rich>
          </c:tx>
          <c:overlay val="0"/>
          <c:spPr>
            <a:noFill/>
            <a:ln>
              <a:noFill/>
            </a:ln>
            <a:effectLst/>
          </c:spPr>
          <c:txPr>
            <a:bodyPr rot="0" spcFirstLastPara="1" vertOverflow="ellipsis" vert="horz" wrap="square" anchor="ctr" anchorCtr="1"/>
            <a:lstStyle/>
            <a:p>
              <a:pPr algn="ctr" rtl="0">
                <a:defRPr lang="en-IN" sz="2000" b="1" i="0" u="none" strike="noStrike" kern="1200" spc="0" baseline="0">
                  <a:solidFill>
                    <a:sysClr val="windowText" lastClr="000000">
                      <a:lumMod val="65000"/>
                      <a:lumOff val="35000"/>
                    </a:sysClr>
                  </a:solidFill>
                  <a:latin typeface="+mn-lt"/>
                  <a:ea typeface="+mn-ea"/>
                  <a:cs typeface="+mn-cs"/>
                </a:defRPr>
              </a:pPr>
              <a:endParaRPr lang="en-US"/>
            </a:p>
          </c:txPr>
        </c:title>
        <c:numFmt formatCode="\$#,###.0,&quot;k&quot;" sourceLinked="1"/>
        <c:majorTickMark val="none"/>
        <c:minorTickMark val="none"/>
        <c:tickLblPos val="nextTo"/>
        <c:crossAx val="2068586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Dashboard(Excel).xlsx]Pivots!PivotTable3</c:name>
    <c:fmtId val="5"/>
  </c:pivotSource>
  <c:chart>
    <c:title>
      <c:tx>
        <c:rich>
          <a:bodyPr rot="0" spcFirstLastPara="1" vertOverflow="ellipsis" vert="horz" wrap="square" anchor="ctr" anchorCtr="1"/>
          <a:lstStyle/>
          <a:p>
            <a:pPr algn="ctr" rtl="0">
              <a:defRPr lang="en-IN" sz="2000" b="1" i="0" u="none" strike="noStrike" kern="1200" spc="0" baseline="0">
                <a:solidFill>
                  <a:sysClr val="windowText" lastClr="000000">
                    <a:lumMod val="65000"/>
                    <a:lumOff val="35000"/>
                  </a:sysClr>
                </a:solidFill>
                <a:latin typeface="+mn-lt"/>
                <a:ea typeface="+mn-ea"/>
                <a:cs typeface="+mn-cs"/>
              </a:defRPr>
            </a:pPr>
            <a:r>
              <a:rPr lang="en-IN" sz="2000" b="1" i="0" u="none" strike="noStrike" kern="1200" spc="0" baseline="0">
                <a:solidFill>
                  <a:schemeClr val="accent6">
                    <a:lumMod val="75000"/>
                  </a:schemeClr>
                </a:solidFill>
                <a:latin typeface="+mn-lt"/>
                <a:ea typeface="+mn-ea"/>
                <a:cs typeface="+mn-cs"/>
              </a:rPr>
              <a:t>FEMALE</a:t>
            </a:r>
            <a:r>
              <a:rPr lang="en-IN" sz="2000" b="1" i="0" u="none" strike="noStrike" kern="1200" spc="0" baseline="0">
                <a:solidFill>
                  <a:sysClr val="windowText" lastClr="000000">
                    <a:lumMod val="65000"/>
                    <a:lumOff val="35000"/>
                  </a:sysClr>
                </a:solidFill>
                <a:latin typeface="+mn-lt"/>
                <a:ea typeface="+mn-ea"/>
                <a:cs typeface="+mn-cs"/>
              </a:rPr>
              <a:t> </a:t>
            </a:r>
            <a:r>
              <a:rPr lang="en-IN" sz="2000" b="1" i="0" u="none" strike="noStrike" kern="1200" spc="0" baseline="0">
                <a:solidFill>
                  <a:schemeClr val="tx1">
                    <a:lumMod val="95000"/>
                    <a:lumOff val="5000"/>
                  </a:schemeClr>
                </a:solidFill>
                <a:latin typeface="+mn-lt"/>
                <a:ea typeface="+mn-ea"/>
                <a:cs typeface="+mn-cs"/>
              </a:rPr>
              <a:t>vs</a:t>
            </a:r>
            <a:r>
              <a:rPr lang="en-IN" sz="2000" b="1" i="0" u="none" strike="noStrike" kern="1200" spc="0" baseline="0">
                <a:solidFill>
                  <a:schemeClr val="accent6">
                    <a:lumMod val="40000"/>
                    <a:lumOff val="60000"/>
                  </a:schemeClr>
                </a:solidFill>
                <a:latin typeface="+mn-lt"/>
                <a:ea typeface="+mn-ea"/>
                <a:cs typeface="+mn-cs"/>
              </a:rPr>
              <a:t> </a:t>
            </a:r>
            <a:r>
              <a:rPr lang="en-IN" sz="2000" b="1" i="0" u="none" strike="noStrike" kern="1200" spc="0" baseline="0">
                <a:solidFill>
                  <a:schemeClr val="accent4">
                    <a:lumMod val="75000"/>
                  </a:schemeClr>
                </a:solidFill>
                <a:latin typeface="+mn-lt"/>
                <a:ea typeface="+mn-ea"/>
                <a:cs typeface="+mn-cs"/>
              </a:rPr>
              <a:t>MALE</a:t>
            </a:r>
            <a:r>
              <a:rPr lang="en-IN" sz="2000" b="1" i="0" u="none" strike="noStrike" kern="1200" spc="0" baseline="0">
                <a:solidFill>
                  <a:schemeClr val="accent6">
                    <a:lumMod val="60000"/>
                    <a:lumOff val="40000"/>
                  </a:schemeClr>
                </a:solidFill>
                <a:latin typeface="+mn-lt"/>
                <a:ea typeface="+mn-ea"/>
                <a:cs typeface="+mn-cs"/>
              </a:rPr>
              <a:t> </a:t>
            </a:r>
            <a:r>
              <a:rPr lang="en-IN" sz="2000" b="1" i="0" u="none" strike="noStrike" kern="1200" spc="0" baseline="0">
                <a:solidFill>
                  <a:schemeClr val="tx1">
                    <a:lumMod val="95000"/>
                    <a:lumOff val="5000"/>
                  </a:schemeClr>
                </a:solidFill>
                <a:latin typeface="+mn-lt"/>
                <a:ea typeface="+mn-ea"/>
                <a:cs typeface="+mn-cs"/>
              </a:rPr>
              <a:t>CALLERS</a:t>
            </a:r>
            <a:r>
              <a:rPr lang="en-IN" sz="2000" b="1" i="0" u="none" strike="noStrike" kern="1200" spc="0" baseline="0">
                <a:solidFill>
                  <a:schemeClr val="accent6">
                    <a:lumMod val="40000"/>
                    <a:lumOff val="60000"/>
                  </a:schemeClr>
                </a:solidFill>
                <a:latin typeface="+mn-lt"/>
                <a:ea typeface="+mn-ea"/>
                <a:cs typeface="+mn-cs"/>
              </a:rPr>
              <a:t> </a:t>
            </a:r>
            <a:endParaRPr lang="en-IN" sz="2000" b="1" i="0" u="none" strike="noStrike" kern="1200" spc="0" baseline="0">
              <a:solidFill>
                <a:schemeClr val="tx1">
                  <a:lumMod val="95000"/>
                  <a:lumOff val="5000"/>
                </a:schemeClr>
              </a:solidFill>
              <a:latin typeface="+mn-lt"/>
              <a:ea typeface="+mn-ea"/>
              <a:cs typeface="+mn-cs"/>
            </a:endParaRPr>
          </a:p>
        </c:rich>
      </c:tx>
      <c:overlay val="0"/>
      <c:spPr>
        <a:noFill/>
        <a:ln>
          <a:noFill/>
        </a:ln>
        <a:effectLst/>
      </c:spPr>
      <c:txPr>
        <a:bodyPr rot="0" spcFirstLastPara="1" vertOverflow="ellipsis" vert="horz" wrap="square" anchor="ctr" anchorCtr="1"/>
        <a:lstStyle/>
        <a:p>
          <a:pPr algn="ctr" rtl="0">
            <a:defRPr lang="en-IN" sz="2000" b="1"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solidFill>
              <a:schemeClr val="bg1">
                <a:alpha val="55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none"/>
        </c:marker>
        <c:dLbl>
          <c:idx val="0"/>
          <c:spPr>
            <a:solidFill>
              <a:schemeClr val="bg1">
                <a:alpha val="42000"/>
              </a:schemeClr>
            </a:solid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Pivots!$D$44:$D$45</c:f>
              <c:strCache>
                <c:ptCount val="1"/>
                <c:pt idx="0">
                  <c:v>Female</c:v>
                </c:pt>
              </c:strCache>
            </c:strRef>
          </c:tx>
          <c:spPr>
            <a:solidFill>
              <a:schemeClr val="accent6">
                <a:lumMod val="75000"/>
              </a:schemeClr>
            </a:solidFill>
            <a:ln>
              <a:noFill/>
            </a:ln>
            <a:effectLst/>
          </c:spPr>
          <c:invertIfNegative val="0"/>
          <c:dLbls>
            <c:spPr>
              <a:solidFill>
                <a:schemeClr val="bg1">
                  <a:alpha val="55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Pivots!$C$46:$C$49</c:f>
              <c:strCache>
                <c:ptCount val="3"/>
                <c:pt idx="0">
                  <c:v>Cincinnati</c:v>
                </c:pt>
                <c:pt idx="1">
                  <c:v>Cleveland</c:v>
                </c:pt>
                <c:pt idx="2">
                  <c:v>Columbus</c:v>
                </c:pt>
              </c:strCache>
            </c:strRef>
          </c:cat>
          <c:val>
            <c:numRef>
              <c:f>Pivots!$D$46:$D$49</c:f>
              <c:numCache>
                <c:formatCode>General</c:formatCode>
                <c:ptCount val="3"/>
                <c:pt idx="0">
                  <c:v>144</c:v>
                </c:pt>
                <c:pt idx="1">
                  <c:v>326</c:v>
                </c:pt>
                <c:pt idx="2">
                  <c:v>129</c:v>
                </c:pt>
              </c:numCache>
            </c:numRef>
          </c:val>
          <c:extLst>
            <c:ext xmlns:c16="http://schemas.microsoft.com/office/drawing/2014/chart" uri="{C3380CC4-5D6E-409C-BE32-E72D297353CC}">
              <c16:uniqueId val="{00000000-AA4E-4B5E-A0A6-56CDADDECA87}"/>
            </c:ext>
          </c:extLst>
        </c:ser>
        <c:ser>
          <c:idx val="1"/>
          <c:order val="1"/>
          <c:tx>
            <c:strRef>
              <c:f>Pivots!$E$44:$E$45</c:f>
              <c:strCache>
                <c:ptCount val="1"/>
                <c:pt idx="0">
                  <c:v>Male</c:v>
                </c:pt>
              </c:strCache>
            </c:strRef>
          </c:tx>
          <c:spPr>
            <a:solidFill>
              <a:schemeClr val="accent4">
                <a:lumMod val="75000"/>
              </a:schemeClr>
            </a:solidFill>
            <a:ln>
              <a:noFill/>
            </a:ln>
            <a:effectLst/>
          </c:spPr>
          <c:invertIfNegative val="0"/>
          <c:dLbls>
            <c:spPr>
              <a:solidFill>
                <a:schemeClr val="bg1">
                  <a:alpha val="42000"/>
                </a:schemeClr>
              </a:solid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Pivots!$C$46:$C$49</c:f>
              <c:strCache>
                <c:ptCount val="3"/>
                <c:pt idx="0">
                  <c:v>Cincinnati</c:v>
                </c:pt>
                <c:pt idx="1">
                  <c:v>Cleveland</c:v>
                </c:pt>
                <c:pt idx="2">
                  <c:v>Columbus</c:v>
                </c:pt>
              </c:strCache>
            </c:strRef>
          </c:cat>
          <c:val>
            <c:numRef>
              <c:f>Pivots!$E$46:$E$49</c:f>
              <c:numCache>
                <c:formatCode>General</c:formatCode>
                <c:ptCount val="3"/>
                <c:pt idx="0">
                  <c:v>132</c:v>
                </c:pt>
                <c:pt idx="1">
                  <c:v>63</c:v>
                </c:pt>
                <c:pt idx="2">
                  <c:v>206</c:v>
                </c:pt>
              </c:numCache>
            </c:numRef>
          </c:val>
          <c:extLst>
            <c:ext xmlns:c16="http://schemas.microsoft.com/office/drawing/2014/chart" uri="{C3380CC4-5D6E-409C-BE32-E72D297353CC}">
              <c16:uniqueId val="{00000001-AA4E-4B5E-A0A6-56CDADDECA87}"/>
            </c:ext>
          </c:extLst>
        </c:ser>
        <c:dLbls>
          <c:dLblPos val="ctr"/>
          <c:showLegendKey val="0"/>
          <c:showVal val="1"/>
          <c:showCatName val="0"/>
          <c:showSerName val="0"/>
          <c:showPercent val="0"/>
          <c:showBubbleSize val="0"/>
        </c:dLbls>
        <c:gapWidth val="68"/>
        <c:overlap val="100"/>
        <c:axId val="53252911"/>
        <c:axId val="53249551"/>
      </c:barChart>
      <c:catAx>
        <c:axId val="53252911"/>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lgn="ctr" rtl="0">
              <a:defRPr lang="en-US" sz="1400" b="1" i="0" u="none" strike="noStrike" kern="1200" baseline="0">
                <a:solidFill>
                  <a:sysClr val="windowText" lastClr="000000">
                    <a:lumMod val="65000"/>
                    <a:lumOff val="35000"/>
                  </a:sysClr>
                </a:solidFill>
                <a:latin typeface="+mn-lt"/>
                <a:ea typeface="+mn-ea"/>
                <a:cs typeface="+mn-cs"/>
              </a:defRPr>
            </a:pPr>
            <a:endParaRPr lang="en-US"/>
          </a:p>
        </c:txPr>
        <c:crossAx val="53249551"/>
        <c:crosses val="autoZero"/>
        <c:auto val="1"/>
        <c:lblAlgn val="ctr"/>
        <c:lblOffset val="100"/>
        <c:noMultiLvlLbl val="0"/>
      </c:catAx>
      <c:valAx>
        <c:axId val="53249551"/>
        <c:scaling>
          <c:orientation val="minMax"/>
        </c:scaling>
        <c:delete val="1"/>
        <c:axPos val="l"/>
        <c:numFmt formatCode="0%" sourceLinked="1"/>
        <c:majorTickMark val="out"/>
        <c:minorTickMark val="none"/>
        <c:tickLblPos val="nextTo"/>
        <c:crossAx val="5325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Dashboard(Excel).xlsx]Pivots!rep satisfaction</c:name>
    <c:fmtId val="9"/>
  </c:pivotSource>
  <c:chart>
    <c:title>
      <c:tx>
        <c:rich>
          <a:bodyPr rot="0" spcFirstLastPara="1" vertOverflow="ellipsis" vert="horz" wrap="square" anchor="ctr" anchorCtr="1"/>
          <a:lstStyle/>
          <a:p>
            <a:pPr algn="ctr" rtl="0">
              <a:defRPr lang="en-US" sz="2000" b="1" i="0" u="none" strike="noStrike" kern="1200" spc="0" baseline="0">
                <a:solidFill>
                  <a:sysClr val="windowText" lastClr="000000">
                    <a:lumMod val="65000"/>
                    <a:lumOff val="35000"/>
                  </a:sysClr>
                </a:solidFill>
                <a:latin typeface="+mn-lt"/>
                <a:ea typeface="+mn-ea"/>
                <a:cs typeface="+mn-cs"/>
              </a:defRPr>
            </a:pPr>
            <a:r>
              <a:rPr lang="en-US" sz="2000" b="1" i="0" u="none" strike="noStrike" kern="1200" spc="0" baseline="0">
                <a:solidFill>
                  <a:sysClr val="windowText" lastClr="000000">
                    <a:lumMod val="65000"/>
                    <a:lumOff val="35000"/>
                  </a:sysClr>
                </a:solidFill>
                <a:latin typeface="+mn-lt"/>
                <a:ea typeface="+mn-ea"/>
                <a:cs typeface="+mn-cs"/>
              </a:rPr>
              <a:t>RATING</a:t>
            </a:r>
          </a:p>
        </c:rich>
      </c:tx>
      <c:overlay val="0"/>
      <c:spPr>
        <a:noFill/>
        <a:ln>
          <a:noFill/>
        </a:ln>
        <a:effectLst/>
      </c:spPr>
      <c:txPr>
        <a:bodyPr rot="0" spcFirstLastPara="1" vertOverflow="ellipsis" vert="horz" wrap="square" anchor="ctr" anchorCtr="1"/>
        <a:lstStyle/>
        <a:p>
          <a:pPr algn="ctr" rtl="0">
            <a:defRPr lang="en-US" sz="20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Pivots!$J$45</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Pivots!$I$46:$I$52</c:f>
              <c:strCache>
                <c:ptCount val="6"/>
                <c:pt idx="0">
                  <c:v>0</c:v>
                </c:pt>
                <c:pt idx="1">
                  <c:v>1</c:v>
                </c:pt>
                <c:pt idx="2">
                  <c:v>2</c:v>
                </c:pt>
                <c:pt idx="3">
                  <c:v>3</c:v>
                </c:pt>
                <c:pt idx="4">
                  <c:v>4</c:v>
                </c:pt>
                <c:pt idx="5">
                  <c:v>5</c:v>
                </c:pt>
              </c:strCache>
            </c:strRef>
          </c:cat>
          <c:val>
            <c:numRef>
              <c:f>Pivots!$J$46:$J$52</c:f>
              <c:numCache>
                <c:formatCode>General</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9D73-408B-9092-AE919433A8BF}"/>
            </c:ext>
          </c:extLst>
        </c:ser>
        <c:dLbls>
          <c:dLblPos val="outEnd"/>
          <c:showLegendKey val="0"/>
          <c:showVal val="1"/>
          <c:showCatName val="0"/>
          <c:showSerName val="0"/>
          <c:showPercent val="0"/>
          <c:showBubbleSize val="0"/>
        </c:dLbls>
        <c:gapWidth val="21"/>
        <c:overlap val="-27"/>
        <c:axId val="833216735"/>
        <c:axId val="833219135"/>
      </c:barChart>
      <c:catAx>
        <c:axId val="833216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0" i="0" u="none" strike="noStrike" kern="1200" baseline="0">
                <a:solidFill>
                  <a:schemeClr val="tx1"/>
                </a:solidFill>
                <a:latin typeface="+mn-lt"/>
                <a:ea typeface="+mn-ea"/>
                <a:cs typeface="+mn-cs"/>
              </a:defRPr>
            </a:pPr>
            <a:endParaRPr lang="en-US"/>
          </a:p>
        </c:txPr>
        <c:crossAx val="833219135"/>
        <c:crosses val="autoZero"/>
        <c:auto val="1"/>
        <c:lblAlgn val="ctr"/>
        <c:lblOffset val="100"/>
        <c:tickLblSkip val="1"/>
        <c:noMultiLvlLbl val="0"/>
      </c:catAx>
      <c:valAx>
        <c:axId val="833219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200" b="0" i="0" u="none" strike="noStrike" kern="1200" baseline="0">
                <a:solidFill>
                  <a:schemeClr val="tx1"/>
                </a:solidFill>
                <a:latin typeface="+mn-lt"/>
                <a:ea typeface="+mn-ea"/>
                <a:cs typeface="+mn-cs"/>
              </a:defRPr>
            </a:pPr>
            <a:endParaRPr lang="en-US"/>
          </a:p>
        </c:txPr>
        <c:crossAx val="83321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447272</xdr:colOff>
      <xdr:row>4</xdr:row>
      <xdr:rowOff>72570</xdr:rowOff>
    </xdr:from>
    <xdr:to>
      <xdr:col>16</xdr:col>
      <xdr:colOff>105833</xdr:colOff>
      <xdr:row>20</xdr:row>
      <xdr:rowOff>9071</xdr:rowOff>
    </xdr:to>
    <xdr:graphicFrame macro="">
      <xdr:nvGraphicFramePr>
        <xdr:cNvPr id="30" name="Chart 29">
          <a:extLst>
            <a:ext uri="{FF2B5EF4-FFF2-40B4-BE49-F238E27FC236}">
              <a16:creationId xmlns:a16="http://schemas.microsoft.com/office/drawing/2014/main" id="{D9BB6814-2DD1-4219-ACBB-82B489B31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165100</xdr:colOff>
      <xdr:row>2</xdr:row>
      <xdr:rowOff>127000</xdr:rowOff>
    </xdr:from>
    <xdr:to>
      <xdr:col>3</xdr:col>
      <xdr:colOff>654050</xdr:colOff>
      <xdr:row>8</xdr:row>
      <xdr:rowOff>157238</xdr:rowOff>
    </xdr:to>
    <xdr:sp macro="" textlink="Pivots!A4">
      <xdr:nvSpPr>
        <xdr:cNvPr id="2" name="Rectangle 1">
          <a:extLst>
            <a:ext uri="{FF2B5EF4-FFF2-40B4-BE49-F238E27FC236}">
              <a16:creationId xmlns:a16="http://schemas.microsoft.com/office/drawing/2014/main" id="{44B0C8DC-BCEC-461C-499C-82E6544511E5}"/>
            </a:ext>
          </a:extLst>
        </xdr:cNvPr>
        <xdr:cNvSpPr/>
      </xdr:nvSpPr>
      <xdr:spPr>
        <a:xfrm>
          <a:off x="298148" y="465667"/>
          <a:ext cx="1317473" cy="1046238"/>
        </a:xfrm>
        <a:prstGeom prst="rect">
          <a:avLst/>
        </a:prstGeom>
        <a:solidFill>
          <a:schemeClr val="accent6"/>
        </a:solidFill>
        <a:ln w="50800" cmpd="thinThick">
          <a:solidFill>
            <a:schemeClr val="accent6">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43A723C-75C7-407F-A090-F90B9AD97C6A}" type="TxLink">
            <a:rPr lang="en-US" sz="2800" b="1" i="0" u="none" strike="noStrike">
              <a:solidFill>
                <a:schemeClr val="accent6">
                  <a:lumMod val="50000"/>
                </a:schemeClr>
              </a:solidFill>
              <a:latin typeface="Dubai" panose="020B0503030403030204" pitchFamily="34" charset="-78"/>
              <a:cs typeface="Dubai" panose="020B0503030403030204" pitchFamily="34" charset="-78"/>
            </a:rPr>
            <a:pPr algn="ctr"/>
            <a:t>1,000</a:t>
          </a:fld>
          <a:endParaRPr lang="en-IN" sz="6000" b="1">
            <a:solidFill>
              <a:schemeClr val="accent6">
                <a:lumMod val="50000"/>
              </a:schemeClr>
            </a:solidFill>
            <a:latin typeface="Dubai" panose="020B0503030403030204" pitchFamily="34" charset="-78"/>
            <a:cs typeface="Dubai" panose="020B0503030403030204" pitchFamily="34" charset="-78"/>
          </a:endParaRPr>
        </a:p>
      </xdr:txBody>
    </xdr:sp>
    <xdr:clientData/>
  </xdr:twoCellAnchor>
  <xdr:twoCellAnchor>
    <xdr:from>
      <xdr:col>2</xdr:col>
      <xdr:colOff>377886</xdr:colOff>
      <xdr:row>2</xdr:row>
      <xdr:rowOff>167996</xdr:rowOff>
    </xdr:from>
    <xdr:to>
      <xdr:col>3</xdr:col>
      <xdr:colOff>565362</xdr:colOff>
      <xdr:row>4</xdr:row>
      <xdr:rowOff>14352</xdr:rowOff>
    </xdr:to>
    <xdr:sp macro="" textlink="">
      <xdr:nvSpPr>
        <xdr:cNvPr id="5" name="TextBox 4">
          <a:extLst>
            <a:ext uri="{FF2B5EF4-FFF2-40B4-BE49-F238E27FC236}">
              <a16:creationId xmlns:a16="http://schemas.microsoft.com/office/drawing/2014/main" id="{E8269D9E-E9CE-C4DF-23E6-A668124E0AFD}"/>
            </a:ext>
          </a:extLst>
        </xdr:cNvPr>
        <xdr:cNvSpPr txBox="1"/>
      </xdr:nvSpPr>
      <xdr:spPr>
        <a:xfrm>
          <a:off x="681582" y="511571"/>
          <a:ext cx="847017" cy="189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20000"/>
                  <a:lumOff val="80000"/>
                </a:schemeClr>
              </a:solidFill>
            </a:rPr>
            <a:t>CALLS</a:t>
          </a:r>
        </a:p>
      </xdr:txBody>
    </xdr:sp>
    <xdr:clientData/>
  </xdr:twoCellAnchor>
  <xdr:twoCellAnchor editAs="oneCell">
    <xdr:from>
      <xdr:col>2</xdr:col>
      <xdr:colOff>302079</xdr:colOff>
      <xdr:row>3</xdr:row>
      <xdr:rowOff>57898</xdr:rowOff>
    </xdr:from>
    <xdr:to>
      <xdr:col>2</xdr:col>
      <xdr:colOff>445310</xdr:colOff>
      <xdr:row>4</xdr:row>
      <xdr:rowOff>25481</xdr:rowOff>
    </xdr:to>
    <xdr:pic>
      <xdr:nvPicPr>
        <xdr:cNvPr id="6" name="Graphic 5" descr="Receiver with solid fill">
          <a:extLst>
            <a:ext uri="{FF2B5EF4-FFF2-40B4-BE49-F238E27FC236}">
              <a16:creationId xmlns:a16="http://schemas.microsoft.com/office/drawing/2014/main" id="{B3F32FE7-4FF0-4C59-88A7-9232BC2B481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2319490">
          <a:off x="605775" y="573260"/>
          <a:ext cx="143231" cy="139371"/>
        </a:xfrm>
        <a:prstGeom prst="rect">
          <a:avLst/>
        </a:prstGeom>
      </xdr:spPr>
    </xdr:pic>
    <xdr:clientData/>
  </xdr:twoCellAnchor>
  <xdr:twoCellAnchor>
    <xdr:from>
      <xdr:col>1</xdr:col>
      <xdr:colOff>165858</xdr:colOff>
      <xdr:row>7</xdr:row>
      <xdr:rowOff>61004</xdr:rowOff>
    </xdr:from>
    <xdr:to>
      <xdr:col>3</xdr:col>
      <xdr:colOff>644477</xdr:colOff>
      <xdr:row>8</xdr:row>
      <xdr:rowOff>79981</xdr:rowOff>
    </xdr:to>
    <xdr:sp macro="" textlink="Pivots!A10">
      <xdr:nvSpPr>
        <xdr:cNvPr id="7" name="TextBox 6">
          <a:extLst>
            <a:ext uri="{FF2B5EF4-FFF2-40B4-BE49-F238E27FC236}">
              <a16:creationId xmlns:a16="http://schemas.microsoft.com/office/drawing/2014/main" id="{C186A89A-F2A1-E459-3139-8CA0322EDD3B}"/>
            </a:ext>
          </a:extLst>
        </xdr:cNvPr>
        <xdr:cNvSpPr txBox="1"/>
      </xdr:nvSpPr>
      <xdr:spPr>
        <a:xfrm>
          <a:off x="298545" y="1255183"/>
          <a:ext cx="1307910" cy="189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664C02A-AAD9-45B9-9DCD-DCEF338AF414}" type="TxLink">
            <a:rPr lang="en-US" sz="1100" b="1">
              <a:solidFill>
                <a:schemeClr val="accent6">
                  <a:lumMod val="20000"/>
                  <a:lumOff val="80000"/>
                </a:schemeClr>
              </a:solidFill>
              <a:latin typeface="+mn-lt"/>
              <a:ea typeface="+mn-ea"/>
              <a:cs typeface="+mn-cs"/>
            </a:rPr>
            <a:pPr marL="0" indent="0" algn="ctr"/>
            <a:t>207</a:t>
          </a:fld>
          <a:endParaRPr lang="en-IN" sz="1100" b="1">
            <a:solidFill>
              <a:schemeClr val="accent6">
                <a:lumMod val="20000"/>
                <a:lumOff val="80000"/>
              </a:schemeClr>
            </a:solidFill>
            <a:latin typeface="+mn-lt"/>
            <a:ea typeface="+mn-ea"/>
            <a:cs typeface="+mn-cs"/>
          </a:endParaRPr>
        </a:p>
      </xdr:txBody>
    </xdr:sp>
    <xdr:clientData/>
  </xdr:twoCellAnchor>
  <xdr:twoCellAnchor>
    <xdr:from>
      <xdr:col>1</xdr:col>
      <xdr:colOff>161990</xdr:colOff>
      <xdr:row>10</xdr:row>
      <xdr:rowOff>58316</xdr:rowOff>
    </xdr:from>
    <xdr:to>
      <xdr:col>3</xdr:col>
      <xdr:colOff>650940</xdr:colOff>
      <xdr:row>16</xdr:row>
      <xdr:rowOff>88553</xdr:rowOff>
    </xdr:to>
    <xdr:sp macro="" textlink="Pivots!B4">
      <xdr:nvSpPr>
        <xdr:cNvPr id="8" name="Rectangle 7">
          <a:extLst>
            <a:ext uri="{FF2B5EF4-FFF2-40B4-BE49-F238E27FC236}">
              <a16:creationId xmlns:a16="http://schemas.microsoft.com/office/drawing/2014/main" id="{06605F53-9C50-4F0E-9194-CD6953376455}"/>
            </a:ext>
          </a:extLst>
        </xdr:cNvPr>
        <xdr:cNvSpPr/>
      </xdr:nvSpPr>
      <xdr:spPr>
        <a:xfrm>
          <a:off x="298061" y="1749489"/>
          <a:ext cx="1318338" cy="1041054"/>
        </a:xfrm>
        <a:prstGeom prst="rect">
          <a:avLst/>
        </a:prstGeom>
        <a:solidFill>
          <a:schemeClr val="accent6"/>
        </a:solidFill>
        <a:ln w="50800" cmpd="thinThick">
          <a:solidFill>
            <a:schemeClr val="accent6">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2E16A99-C42D-4AFA-8C66-DCDEC872B727}" type="TxLink">
            <a:rPr lang="en-US" sz="2800" b="1" i="0" u="none" strike="noStrike">
              <a:solidFill>
                <a:schemeClr val="accent6">
                  <a:lumMod val="50000"/>
                </a:schemeClr>
              </a:solidFill>
              <a:latin typeface="Dubai" panose="020B0503030403030204" pitchFamily="34" charset="-78"/>
              <a:ea typeface="+mn-ea"/>
              <a:cs typeface="Dubai" panose="020B0503030403030204" pitchFamily="34" charset="-78"/>
            </a:rPr>
            <a:pPr marL="0" indent="0" algn="ctr"/>
            <a:t>$96,623</a:t>
          </a:fld>
          <a:endParaRPr lang="en-IN" sz="2800" b="1" i="0" u="none" strike="noStrike">
            <a:solidFill>
              <a:schemeClr val="accent6">
                <a:lumMod val="50000"/>
              </a:schemeClr>
            </a:solidFill>
            <a:latin typeface="Dubai" panose="020B0503030403030204" pitchFamily="34" charset="-78"/>
            <a:ea typeface="+mn-ea"/>
            <a:cs typeface="Dubai" panose="020B0503030403030204" pitchFamily="34" charset="-78"/>
          </a:endParaRPr>
        </a:p>
      </xdr:txBody>
    </xdr:sp>
    <xdr:clientData/>
  </xdr:twoCellAnchor>
  <xdr:twoCellAnchor>
    <xdr:from>
      <xdr:col>2</xdr:col>
      <xdr:colOff>276412</xdr:colOff>
      <xdr:row>10</xdr:row>
      <xdr:rowOff>99312</xdr:rowOff>
    </xdr:from>
    <xdr:to>
      <xdr:col>3</xdr:col>
      <xdr:colOff>562252</xdr:colOff>
      <xdr:row>11</xdr:row>
      <xdr:rowOff>157655</xdr:rowOff>
    </xdr:to>
    <xdr:sp macro="" textlink="">
      <xdr:nvSpPr>
        <xdr:cNvPr id="9" name="TextBox 8">
          <a:extLst>
            <a:ext uri="{FF2B5EF4-FFF2-40B4-BE49-F238E27FC236}">
              <a16:creationId xmlns:a16="http://schemas.microsoft.com/office/drawing/2014/main" id="{105EF7D6-8591-4D88-A9BD-E5F02F4A19D6}"/>
            </a:ext>
          </a:extLst>
        </xdr:cNvPr>
        <xdr:cNvSpPr txBox="1"/>
      </xdr:nvSpPr>
      <xdr:spPr>
        <a:xfrm>
          <a:off x="578584" y="1816002"/>
          <a:ext cx="947116" cy="229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20000"/>
                  <a:lumOff val="80000"/>
                </a:schemeClr>
              </a:solidFill>
            </a:rPr>
            <a:t>PURCHASE</a:t>
          </a:r>
        </a:p>
      </xdr:txBody>
    </xdr:sp>
    <xdr:clientData/>
  </xdr:twoCellAnchor>
  <xdr:twoCellAnchor>
    <xdr:from>
      <xdr:col>1</xdr:col>
      <xdr:colOff>162748</xdr:colOff>
      <xdr:row>14</xdr:row>
      <xdr:rowOff>160789</xdr:rowOff>
    </xdr:from>
    <xdr:to>
      <xdr:col>3</xdr:col>
      <xdr:colOff>641367</xdr:colOff>
      <xdr:row>16</xdr:row>
      <xdr:rowOff>11296</xdr:rowOff>
    </xdr:to>
    <xdr:sp macro="" textlink="Pivots!B10">
      <xdr:nvSpPr>
        <xdr:cNvPr id="11" name="TextBox 10">
          <a:extLst>
            <a:ext uri="{FF2B5EF4-FFF2-40B4-BE49-F238E27FC236}">
              <a16:creationId xmlns:a16="http://schemas.microsoft.com/office/drawing/2014/main" id="{AB4DB393-E0A1-44E9-9E7E-18078C36C3E7}"/>
            </a:ext>
          </a:extLst>
        </xdr:cNvPr>
        <xdr:cNvSpPr txBox="1"/>
      </xdr:nvSpPr>
      <xdr:spPr>
        <a:xfrm>
          <a:off x="298819" y="2525840"/>
          <a:ext cx="1308007" cy="187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37FA7DE-E3DD-41C0-898A-6B4D4DBDE498}" type="TxLink">
            <a:rPr lang="en-US" sz="1100" b="1">
              <a:solidFill>
                <a:schemeClr val="accent6">
                  <a:lumMod val="20000"/>
                  <a:lumOff val="80000"/>
                </a:schemeClr>
              </a:solidFill>
              <a:latin typeface="+mn-lt"/>
              <a:ea typeface="+mn-ea"/>
              <a:cs typeface="+mn-cs"/>
            </a:rPr>
            <a:pPr marL="0" indent="0" algn="ctr"/>
            <a:t>$20,872</a:t>
          </a:fld>
          <a:endParaRPr lang="en-IN" sz="1100" b="1">
            <a:solidFill>
              <a:schemeClr val="accent6">
                <a:lumMod val="20000"/>
                <a:lumOff val="80000"/>
              </a:schemeClr>
            </a:solidFill>
            <a:latin typeface="+mn-lt"/>
            <a:ea typeface="+mn-ea"/>
            <a:cs typeface="+mn-cs"/>
          </a:endParaRPr>
        </a:p>
      </xdr:txBody>
    </xdr:sp>
    <xdr:clientData/>
  </xdr:twoCellAnchor>
  <xdr:twoCellAnchor>
    <xdr:from>
      <xdr:col>1</xdr:col>
      <xdr:colOff>158879</xdr:colOff>
      <xdr:row>17</xdr:row>
      <xdr:rowOff>132961</xdr:rowOff>
    </xdr:from>
    <xdr:to>
      <xdr:col>3</xdr:col>
      <xdr:colOff>647829</xdr:colOff>
      <xdr:row>23</xdr:row>
      <xdr:rowOff>163198</xdr:rowOff>
    </xdr:to>
    <xdr:sp macro="" textlink="Pivots!C4">
      <xdr:nvSpPr>
        <xdr:cNvPr id="12" name="Rectangle 11">
          <a:extLst>
            <a:ext uri="{FF2B5EF4-FFF2-40B4-BE49-F238E27FC236}">
              <a16:creationId xmlns:a16="http://schemas.microsoft.com/office/drawing/2014/main" id="{D1F55C0C-010B-4780-90CA-5D93B666C89F}"/>
            </a:ext>
          </a:extLst>
        </xdr:cNvPr>
        <xdr:cNvSpPr/>
      </xdr:nvSpPr>
      <xdr:spPr>
        <a:xfrm>
          <a:off x="294950" y="3003420"/>
          <a:ext cx="1318338" cy="1041054"/>
        </a:xfrm>
        <a:prstGeom prst="rect">
          <a:avLst/>
        </a:prstGeom>
        <a:solidFill>
          <a:schemeClr val="accent6"/>
        </a:solidFill>
        <a:ln w="50800" cmpd="thinThick">
          <a:solidFill>
            <a:schemeClr val="accent6">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8EDE2A9-A182-4EA4-BB89-729F816ED5A8}" type="TxLink">
            <a:rPr lang="en-US" sz="2800" b="1" i="0" u="none" strike="noStrike">
              <a:solidFill>
                <a:schemeClr val="accent6">
                  <a:lumMod val="50000"/>
                </a:schemeClr>
              </a:solidFill>
              <a:latin typeface="Dubai" panose="020B0503030403030204" pitchFamily="34" charset="-78"/>
              <a:ea typeface="+mn-ea"/>
              <a:cs typeface="Dubai" panose="020B0503030403030204" pitchFamily="34" charset="-78"/>
            </a:rPr>
            <a:pPr marL="0" indent="0" algn="ctr"/>
            <a:t>89850</a:t>
          </a:fld>
          <a:endParaRPr lang="en-IN" sz="2800" b="1" i="0" u="none" strike="noStrike">
            <a:solidFill>
              <a:schemeClr val="accent6">
                <a:lumMod val="50000"/>
              </a:schemeClr>
            </a:solidFill>
            <a:latin typeface="Dubai" panose="020B0503030403030204" pitchFamily="34" charset="-78"/>
            <a:ea typeface="+mn-ea"/>
            <a:cs typeface="Dubai" panose="020B0503030403030204" pitchFamily="34" charset="-78"/>
          </a:endParaRPr>
        </a:p>
      </xdr:txBody>
    </xdr:sp>
    <xdr:clientData/>
  </xdr:twoCellAnchor>
  <xdr:twoCellAnchor>
    <xdr:from>
      <xdr:col>2</xdr:col>
      <xdr:colOff>326464</xdr:colOff>
      <xdr:row>18</xdr:row>
      <xdr:rowOff>9867</xdr:rowOff>
    </xdr:from>
    <xdr:to>
      <xdr:col>3</xdr:col>
      <xdr:colOff>574096</xdr:colOff>
      <xdr:row>19</xdr:row>
      <xdr:rowOff>34333</xdr:rowOff>
    </xdr:to>
    <xdr:sp macro="" textlink="">
      <xdr:nvSpPr>
        <xdr:cNvPr id="13" name="TextBox 12">
          <a:extLst>
            <a:ext uri="{FF2B5EF4-FFF2-40B4-BE49-F238E27FC236}">
              <a16:creationId xmlns:a16="http://schemas.microsoft.com/office/drawing/2014/main" id="{70283D68-878E-415B-9D6A-218E70812290}"/>
            </a:ext>
          </a:extLst>
        </xdr:cNvPr>
        <xdr:cNvSpPr txBox="1"/>
      </xdr:nvSpPr>
      <xdr:spPr>
        <a:xfrm>
          <a:off x="628636" y="3092901"/>
          <a:ext cx="908908" cy="19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20000"/>
                  <a:lumOff val="80000"/>
                </a:schemeClr>
              </a:solidFill>
            </a:rPr>
            <a:t>DURATION</a:t>
          </a:r>
        </a:p>
      </xdr:txBody>
    </xdr:sp>
    <xdr:clientData/>
  </xdr:twoCellAnchor>
  <xdr:twoCellAnchor>
    <xdr:from>
      <xdr:col>1</xdr:col>
      <xdr:colOff>159637</xdr:colOff>
      <xdr:row>22</xdr:row>
      <xdr:rowOff>66965</xdr:rowOff>
    </xdr:from>
    <xdr:to>
      <xdr:col>3</xdr:col>
      <xdr:colOff>638256</xdr:colOff>
      <xdr:row>23</xdr:row>
      <xdr:rowOff>85941</xdr:rowOff>
    </xdr:to>
    <xdr:sp macro="" textlink="Pivots!C10">
      <xdr:nvSpPr>
        <xdr:cNvPr id="15" name="TextBox 14">
          <a:extLst>
            <a:ext uri="{FF2B5EF4-FFF2-40B4-BE49-F238E27FC236}">
              <a16:creationId xmlns:a16="http://schemas.microsoft.com/office/drawing/2014/main" id="{E9824482-A2B5-414C-A2E9-D8609F17C9EA}"/>
            </a:ext>
          </a:extLst>
        </xdr:cNvPr>
        <xdr:cNvSpPr txBox="1"/>
      </xdr:nvSpPr>
      <xdr:spPr>
        <a:xfrm>
          <a:off x="295708" y="3779771"/>
          <a:ext cx="1308007" cy="187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ADDCAFD-A503-435F-B330-70AD1B2F298B}" type="TxLink">
            <a:rPr lang="en-US" sz="1100" b="1">
              <a:solidFill>
                <a:schemeClr val="accent6">
                  <a:lumMod val="20000"/>
                  <a:lumOff val="80000"/>
                </a:schemeClr>
              </a:solidFill>
              <a:latin typeface="+mn-lt"/>
              <a:ea typeface="+mn-ea"/>
              <a:cs typeface="+mn-cs"/>
            </a:rPr>
            <a:pPr marL="0" indent="0" algn="ctr"/>
            <a:t>17700</a:t>
          </a:fld>
          <a:endParaRPr lang="en-IN" sz="1100" b="1">
            <a:solidFill>
              <a:schemeClr val="accent6">
                <a:lumMod val="20000"/>
                <a:lumOff val="80000"/>
              </a:schemeClr>
            </a:solidFill>
            <a:latin typeface="+mn-lt"/>
            <a:ea typeface="+mn-ea"/>
            <a:cs typeface="+mn-cs"/>
          </a:endParaRPr>
        </a:p>
      </xdr:txBody>
    </xdr:sp>
    <xdr:clientData/>
  </xdr:twoCellAnchor>
  <xdr:twoCellAnchor>
    <xdr:from>
      <xdr:col>1</xdr:col>
      <xdr:colOff>162248</xdr:colOff>
      <xdr:row>25</xdr:row>
      <xdr:rowOff>52096</xdr:rowOff>
    </xdr:from>
    <xdr:to>
      <xdr:col>3</xdr:col>
      <xdr:colOff>651198</xdr:colOff>
      <xdr:row>31</xdr:row>
      <xdr:rowOff>82333</xdr:rowOff>
    </xdr:to>
    <xdr:sp macro="" textlink="Pivots!D4">
      <xdr:nvSpPr>
        <xdr:cNvPr id="16" name="Rectangle 15">
          <a:extLst>
            <a:ext uri="{FF2B5EF4-FFF2-40B4-BE49-F238E27FC236}">
              <a16:creationId xmlns:a16="http://schemas.microsoft.com/office/drawing/2014/main" id="{0907F65D-EC54-CC82-DFD3-3DC0987C9A45}"/>
            </a:ext>
          </a:extLst>
        </xdr:cNvPr>
        <xdr:cNvSpPr/>
      </xdr:nvSpPr>
      <xdr:spPr>
        <a:xfrm>
          <a:off x="293627" y="4330682"/>
          <a:ext cx="1321019" cy="1054996"/>
        </a:xfrm>
        <a:prstGeom prst="rect">
          <a:avLst/>
        </a:prstGeom>
        <a:solidFill>
          <a:schemeClr val="accent6"/>
        </a:solidFill>
        <a:ln w="50800" cmpd="thinThick">
          <a:solidFill>
            <a:schemeClr val="accent6">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F3361C1-53CA-4F1F-B0EC-8B9CDB8738BD}" type="TxLink">
            <a:rPr lang="en-US" sz="2800" b="1" i="0" u="none" strike="noStrike">
              <a:solidFill>
                <a:schemeClr val="accent6">
                  <a:lumMod val="50000"/>
                </a:schemeClr>
              </a:solidFill>
              <a:latin typeface="Dubai" panose="020B0503030403030204" pitchFamily="34" charset="-78"/>
              <a:ea typeface="+mn-ea"/>
              <a:cs typeface="Dubai" panose="020B0503030403030204" pitchFamily="34" charset="-78"/>
            </a:rPr>
            <a:pPr marL="0" indent="0" algn="ctr"/>
            <a:t>3.9</a:t>
          </a:fld>
          <a:endParaRPr lang="en-IN" sz="2800" b="1" i="0" u="none" strike="noStrike">
            <a:solidFill>
              <a:schemeClr val="accent6">
                <a:lumMod val="50000"/>
              </a:schemeClr>
            </a:solidFill>
            <a:latin typeface="Dubai" panose="020B0503030403030204" pitchFamily="34" charset="-78"/>
            <a:ea typeface="+mn-ea"/>
            <a:cs typeface="Dubai" panose="020B0503030403030204" pitchFamily="34" charset="-78"/>
          </a:endParaRPr>
        </a:p>
      </xdr:txBody>
    </xdr:sp>
    <xdr:clientData/>
  </xdr:twoCellAnchor>
  <xdr:twoCellAnchor>
    <xdr:from>
      <xdr:col>2</xdr:col>
      <xdr:colOff>375034</xdr:colOff>
      <xdr:row>25</xdr:row>
      <xdr:rowOff>93092</xdr:rowOff>
    </xdr:from>
    <xdr:to>
      <xdr:col>3</xdr:col>
      <xdr:colOff>562510</xdr:colOff>
      <xdr:row>26</xdr:row>
      <xdr:rowOff>107917</xdr:rowOff>
    </xdr:to>
    <xdr:sp macro="" textlink="">
      <xdr:nvSpPr>
        <xdr:cNvPr id="17" name="TextBox 16">
          <a:extLst>
            <a:ext uri="{FF2B5EF4-FFF2-40B4-BE49-F238E27FC236}">
              <a16:creationId xmlns:a16="http://schemas.microsoft.com/office/drawing/2014/main" id="{47707B3E-5048-E702-2C7C-2C8C818FD9C4}"/>
            </a:ext>
          </a:extLst>
        </xdr:cNvPr>
        <xdr:cNvSpPr txBox="1"/>
      </xdr:nvSpPr>
      <xdr:spPr>
        <a:xfrm>
          <a:off x="679575" y="4311306"/>
          <a:ext cx="848394" cy="183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20000"/>
                  <a:lumOff val="80000"/>
                </a:schemeClr>
              </a:solidFill>
            </a:rPr>
            <a:t>RATING</a:t>
          </a:r>
        </a:p>
      </xdr:txBody>
    </xdr:sp>
    <xdr:clientData/>
  </xdr:twoCellAnchor>
  <xdr:twoCellAnchor>
    <xdr:from>
      <xdr:col>1</xdr:col>
      <xdr:colOff>163006</xdr:colOff>
      <xdr:row>29</xdr:row>
      <xdr:rowOff>154569</xdr:rowOff>
    </xdr:from>
    <xdr:to>
      <xdr:col>3</xdr:col>
      <xdr:colOff>641625</xdr:colOff>
      <xdr:row>31</xdr:row>
      <xdr:rowOff>5076</xdr:rowOff>
    </xdr:to>
    <xdr:sp macro="" textlink="Pivots!D10">
      <xdr:nvSpPr>
        <xdr:cNvPr id="19" name="TextBox 18">
          <a:extLst>
            <a:ext uri="{FF2B5EF4-FFF2-40B4-BE49-F238E27FC236}">
              <a16:creationId xmlns:a16="http://schemas.microsoft.com/office/drawing/2014/main" id="{B7B3286D-8EE1-48E8-709A-63D2F884131D}"/>
            </a:ext>
          </a:extLst>
        </xdr:cNvPr>
        <xdr:cNvSpPr txBox="1"/>
      </xdr:nvSpPr>
      <xdr:spPr>
        <a:xfrm>
          <a:off x="299077" y="5046661"/>
          <a:ext cx="1308007" cy="187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3FFBD2D-F9DC-464D-856C-075B757C6758}" type="TxLink">
            <a:rPr lang="en-US" sz="1100" b="1">
              <a:solidFill>
                <a:schemeClr val="accent6">
                  <a:lumMod val="20000"/>
                  <a:lumOff val="80000"/>
                </a:schemeClr>
              </a:solidFill>
              <a:latin typeface="+mn-lt"/>
              <a:ea typeface="+mn-ea"/>
              <a:cs typeface="+mn-cs"/>
            </a:rPr>
            <a:pPr marL="0" indent="0" algn="ctr"/>
            <a:t>3.9</a:t>
          </a:fld>
          <a:endParaRPr lang="en-IN" sz="1100" b="1">
            <a:solidFill>
              <a:schemeClr val="accent6">
                <a:lumMod val="20000"/>
                <a:lumOff val="80000"/>
              </a:schemeClr>
            </a:solidFill>
            <a:latin typeface="+mn-lt"/>
            <a:ea typeface="+mn-ea"/>
            <a:cs typeface="+mn-cs"/>
          </a:endParaRPr>
        </a:p>
      </xdr:txBody>
    </xdr:sp>
    <xdr:clientData/>
  </xdr:twoCellAnchor>
  <xdr:twoCellAnchor>
    <xdr:from>
      <xdr:col>1</xdr:col>
      <xdr:colOff>165617</xdr:colOff>
      <xdr:row>32</xdr:row>
      <xdr:rowOff>139700</xdr:rowOff>
    </xdr:from>
    <xdr:to>
      <xdr:col>3</xdr:col>
      <xdr:colOff>654567</xdr:colOff>
      <xdr:row>40</xdr:row>
      <xdr:rowOff>73837</xdr:rowOff>
    </xdr:to>
    <xdr:sp macro="" textlink="Pivots!E4">
      <xdr:nvSpPr>
        <xdr:cNvPr id="20" name="Rectangle 19">
          <a:extLst>
            <a:ext uri="{FF2B5EF4-FFF2-40B4-BE49-F238E27FC236}">
              <a16:creationId xmlns:a16="http://schemas.microsoft.com/office/drawing/2014/main" id="{0C36BE81-AF03-C77B-B684-3108EC9F4944}"/>
            </a:ext>
          </a:extLst>
        </xdr:cNvPr>
        <xdr:cNvSpPr/>
      </xdr:nvSpPr>
      <xdr:spPr>
        <a:xfrm>
          <a:off x="301688" y="5664200"/>
          <a:ext cx="1323522" cy="1312994"/>
        </a:xfrm>
        <a:prstGeom prst="rect">
          <a:avLst/>
        </a:prstGeom>
        <a:solidFill>
          <a:schemeClr val="accent6"/>
        </a:solidFill>
        <a:ln w="50800" cmpd="thinThick">
          <a:solidFill>
            <a:schemeClr val="accent6">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4118B50-5DD7-487E-952B-F91AABB4F6E8}" type="TxLink">
            <a:rPr lang="en-US" sz="2800" b="1" i="0" u="none" strike="noStrike">
              <a:solidFill>
                <a:schemeClr val="accent6">
                  <a:lumMod val="50000"/>
                </a:schemeClr>
              </a:solidFill>
              <a:latin typeface="Dubai" panose="020B0503030403030204" pitchFamily="34" charset="-78"/>
              <a:ea typeface="+mn-ea"/>
              <a:cs typeface="Dubai" panose="020B0503030403030204" pitchFamily="34" charset="-78"/>
            </a:rPr>
            <a:pPr marL="0" indent="0" algn="ctr"/>
            <a:t>307</a:t>
          </a:fld>
          <a:endParaRPr lang="en-IN" sz="2800" b="1" i="0" u="none" strike="noStrike">
            <a:solidFill>
              <a:schemeClr val="accent6">
                <a:lumMod val="50000"/>
              </a:schemeClr>
            </a:solidFill>
            <a:latin typeface="Dubai" panose="020B0503030403030204" pitchFamily="34" charset="-78"/>
            <a:ea typeface="+mn-ea"/>
            <a:cs typeface="Dubai" panose="020B0503030403030204" pitchFamily="34" charset="-78"/>
          </a:endParaRPr>
        </a:p>
      </xdr:txBody>
    </xdr:sp>
    <xdr:clientData/>
  </xdr:twoCellAnchor>
  <xdr:twoCellAnchor>
    <xdr:from>
      <xdr:col>2</xdr:col>
      <xdr:colOff>172983</xdr:colOff>
      <xdr:row>32</xdr:row>
      <xdr:rowOff>130468</xdr:rowOff>
    </xdr:from>
    <xdr:to>
      <xdr:col>4</xdr:col>
      <xdr:colOff>5630</xdr:colOff>
      <xdr:row>35</xdr:row>
      <xdr:rowOff>65690</xdr:rowOff>
    </xdr:to>
    <xdr:sp macro="" textlink="">
      <xdr:nvSpPr>
        <xdr:cNvPr id="21" name="TextBox 20">
          <a:extLst>
            <a:ext uri="{FF2B5EF4-FFF2-40B4-BE49-F238E27FC236}">
              <a16:creationId xmlns:a16="http://schemas.microsoft.com/office/drawing/2014/main" id="{F5B2175C-3AF3-C50A-AFE4-2A990E4E43E4}"/>
            </a:ext>
          </a:extLst>
        </xdr:cNvPr>
        <xdr:cNvSpPr txBox="1"/>
      </xdr:nvSpPr>
      <xdr:spPr>
        <a:xfrm>
          <a:off x="481412" y="5654968"/>
          <a:ext cx="1157075" cy="452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accent6">
                  <a:lumMod val="20000"/>
                  <a:lumOff val="80000"/>
                </a:schemeClr>
              </a:solidFill>
            </a:rPr>
            <a:t>HAPPY</a:t>
          </a:r>
          <a:r>
            <a:rPr lang="en-IN" sz="1100" b="1" baseline="0">
              <a:solidFill>
                <a:schemeClr val="accent6">
                  <a:lumMod val="20000"/>
                  <a:lumOff val="80000"/>
                </a:schemeClr>
              </a:solidFill>
            </a:rPr>
            <a:t> CUSTOMERS</a:t>
          </a:r>
          <a:endParaRPr lang="en-IN" sz="1100" b="1">
            <a:solidFill>
              <a:schemeClr val="accent6">
                <a:lumMod val="20000"/>
                <a:lumOff val="80000"/>
              </a:schemeClr>
            </a:solidFill>
          </a:endParaRPr>
        </a:p>
      </xdr:txBody>
    </xdr:sp>
    <xdr:clientData/>
  </xdr:twoCellAnchor>
  <xdr:twoCellAnchor>
    <xdr:from>
      <xdr:col>1</xdr:col>
      <xdr:colOff>151608</xdr:colOff>
      <xdr:row>38</xdr:row>
      <xdr:rowOff>125390</xdr:rowOff>
    </xdr:from>
    <xdr:to>
      <xdr:col>3</xdr:col>
      <xdr:colOff>630227</xdr:colOff>
      <xdr:row>39</xdr:row>
      <xdr:rowOff>144368</xdr:rowOff>
    </xdr:to>
    <xdr:sp macro="" textlink="Pivots!E10">
      <xdr:nvSpPr>
        <xdr:cNvPr id="23" name="TextBox 22">
          <a:extLst>
            <a:ext uri="{FF2B5EF4-FFF2-40B4-BE49-F238E27FC236}">
              <a16:creationId xmlns:a16="http://schemas.microsoft.com/office/drawing/2014/main" id="{A9DF4761-FEAD-13D7-0846-2C59E5DD2D6E}"/>
            </a:ext>
          </a:extLst>
        </xdr:cNvPr>
        <xdr:cNvSpPr txBox="1"/>
      </xdr:nvSpPr>
      <xdr:spPr>
        <a:xfrm>
          <a:off x="284515" y="6586146"/>
          <a:ext cx="1305596" cy="188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24E1FC5-34DC-4453-B7FC-AE01429E4521}" type="TxLink">
            <a:rPr lang="en-US" sz="1100" b="1">
              <a:solidFill>
                <a:schemeClr val="accent6">
                  <a:lumMod val="20000"/>
                  <a:lumOff val="80000"/>
                </a:schemeClr>
              </a:solidFill>
              <a:latin typeface="+mn-lt"/>
              <a:ea typeface="+mn-ea"/>
              <a:cs typeface="+mn-cs"/>
            </a:rPr>
            <a:pPr marL="0" indent="0" algn="ctr"/>
            <a:t>60</a:t>
          </a:fld>
          <a:endParaRPr lang="en-IN" sz="1100" b="1">
            <a:solidFill>
              <a:schemeClr val="accent6">
                <a:lumMod val="20000"/>
                <a:lumOff val="80000"/>
              </a:schemeClr>
            </a:solidFill>
            <a:latin typeface="+mn-lt"/>
            <a:ea typeface="+mn-ea"/>
            <a:cs typeface="+mn-cs"/>
          </a:endParaRPr>
        </a:p>
      </xdr:txBody>
    </xdr:sp>
    <xdr:clientData/>
  </xdr:twoCellAnchor>
  <xdr:twoCellAnchor editAs="oneCell">
    <xdr:from>
      <xdr:col>2</xdr:col>
      <xdr:colOff>95857</xdr:colOff>
      <xdr:row>10</xdr:row>
      <xdr:rowOff>116916</xdr:rowOff>
    </xdr:from>
    <xdr:to>
      <xdr:col>2</xdr:col>
      <xdr:colOff>317346</xdr:colOff>
      <xdr:row>11</xdr:row>
      <xdr:rowOff>152399</xdr:rowOff>
    </xdr:to>
    <xdr:pic>
      <xdr:nvPicPr>
        <xdr:cNvPr id="24" name="Graphic 23" descr="Shopping cart with solid fill">
          <a:extLst>
            <a:ext uri="{FF2B5EF4-FFF2-40B4-BE49-F238E27FC236}">
              <a16:creationId xmlns:a16="http://schemas.microsoft.com/office/drawing/2014/main" id="{59F4823D-C198-4762-904E-E644C86209D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04890" y="1856816"/>
          <a:ext cx="221489" cy="209050"/>
        </a:xfrm>
        <a:prstGeom prst="rect">
          <a:avLst/>
        </a:prstGeom>
      </xdr:spPr>
    </xdr:pic>
    <xdr:clientData/>
  </xdr:twoCellAnchor>
  <xdr:twoCellAnchor editAs="oneCell">
    <xdr:from>
      <xdr:col>2</xdr:col>
      <xdr:colOff>194887</xdr:colOff>
      <xdr:row>18</xdr:row>
      <xdr:rowOff>21239</xdr:rowOff>
    </xdr:from>
    <xdr:to>
      <xdr:col>2</xdr:col>
      <xdr:colOff>404698</xdr:colOff>
      <xdr:row>19</xdr:row>
      <xdr:rowOff>57728</xdr:rowOff>
    </xdr:to>
    <xdr:pic>
      <xdr:nvPicPr>
        <xdr:cNvPr id="25" name="Graphic 24" descr="Call center with solid fill">
          <a:extLst>
            <a:ext uri="{FF2B5EF4-FFF2-40B4-BE49-F238E27FC236}">
              <a16:creationId xmlns:a16="http://schemas.microsoft.com/office/drawing/2014/main" id="{85528E17-CDBE-4402-9291-5F9C346AB2A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00017" y="3142635"/>
          <a:ext cx="209811" cy="209670"/>
        </a:xfrm>
        <a:prstGeom prst="rect">
          <a:avLst/>
        </a:prstGeom>
      </xdr:spPr>
    </xdr:pic>
    <xdr:clientData/>
  </xdr:twoCellAnchor>
  <xdr:twoCellAnchor editAs="oneCell">
    <xdr:from>
      <xdr:col>2</xdr:col>
      <xdr:colOff>123147</xdr:colOff>
      <xdr:row>25</xdr:row>
      <xdr:rowOff>79312</xdr:rowOff>
    </xdr:from>
    <xdr:to>
      <xdr:col>2</xdr:col>
      <xdr:colOff>429173</xdr:colOff>
      <xdr:row>26</xdr:row>
      <xdr:rowOff>171348</xdr:rowOff>
    </xdr:to>
    <xdr:pic>
      <xdr:nvPicPr>
        <xdr:cNvPr id="26" name="Graphic 25" descr="Rating Star with solid fill">
          <a:extLst>
            <a:ext uri="{FF2B5EF4-FFF2-40B4-BE49-F238E27FC236}">
              <a16:creationId xmlns:a16="http://schemas.microsoft.com/office/drawing/2014/main" id="{EF97CAEA-CCFF-4DE6-A5A0-8F8CE37243D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425319" y="4357898"/>
          <a:ext cx="306026" cy="293706"/>
        </a:xfrm>
        <a:prstGeom prst="rect">
          <a:avLst/>
        </a:prstGeom>
      </xdr:spPr>
    </xdr:pic>
    <xdr:clientData/>
  </xdr:twoCellAnchor>
  <xdr:twoCellAnchor editAs="oneCell">
    <xdr:from>
      <xdr:col>2</xdr:col>
      <xdr:colOff>27164</xdr:colOff>
      <xdr:row>33</xdr:row>
      <xdr:rowOff>23295</xdr:rowOff>
    </xdr:from>
    <xdr:to>
      <xdr:col>2</xdr:col>
      <xdr:colOff>328651</xdr:colOff>
      <xdr:row>34</xdr:row>
      <xdr:rowOff>114453</xdr:rowOff>
    </xdr:to>
    <xdr:pic>
      <xdr:nvPicPr>
        <xdr:cNvPr id="27" name="Graphic 26" descr="Star-struck face outline with solid fill">
          <a:extLst>
            <a:ext uri="{FF2B5EF4-FFF2-40B4-BE49-F238E27FC236}">
              <a16:creationId xmlns:a16="http://schemas.microsoft.com/office/drawing/2014/main" id="{0660C782-C604-4730-AFA0-3E07E9EA72D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29828" y="5708622"/>
          <a:ext cx="301487" cy="295550"/>
        </a:xfrm>
        <a:prstGeom prst="rect">
          <a:avLst/>
        </a:prstGeom>
      </xdr:spPr>
    </xdr:pic>
    <xdr:clientData/>
  </xdr:twoCellAnchor>
  <xdr:twoCellAnchor editAs="oneCell">
    <xdr:from>
      <xdr:col>13</xdr:col>
      <xdr:colOff>476917</xdr:colOff>
      <xdr:row>24</xdr:row>
      <xdr:rowOff>72379</xdr:rowOff>
    </xdr:from>
    <xdr:to>
      <xdr:col>15</xdr:col>
      <xdr:colOff>214923</xdr:colOff>
      <xdr:row>32</xdr:row>
      <xdr:rowOff>194034</xdr:rowOff>
    </xdr:to>
    <mc:AlternateContent xmlns:mc="http://schemas.openxmlformats.org/markup-compatibility/2006" xmlns:a14="http://schemas.microsoft.com/office/drawing/2010/main">
      <mc:Choice Requires="a14">
        <xdr:graphicFrame macro="">
          <xdr:nvGraphicFramePr>
            <xdr:cNvPr id="28" name="Representative">
              <a:extLst>
                <a:ext uri="{FF2B5EF4-FFF2-40B4-BE49-F238E27FC236}">
                  <a16:creationId xmlns:a16="http://schemas.microsoft.com/office/drawing/2014/main" id="{35E23B76-1B7A-4770-A708-9295F74110D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026361" y="4423305"/>
              <a:ext cx="782946" cy="1720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416684</xdr:colOff>
      <xdr:row>2</xdr:row>
      <xdr:rowOff>132015</xdr:rowOff>
    </xdr:from>
    <xdr:to>
      <xdr:col>12</xdr:col>
      <xdr:colOff>453320</xdr:colOff>
      <xdr:row>21</xdr:row>
      <xdr:rowOff>97881</xdr:rowOff>
    </xdr:to>
    <xdr:graphicFrame macro="">
      <xdr:nvGraphicFramePr>
        <xdr:cNvPr id="29" name="Chart 28">
          <a:extLst>
            <a:ext uri="{FF2B5EF4-FFF2-40B4-BE49-F238E27FC236}">
              <a16:creationId xmlns:a16="http://schemas.microsoft.com/office/drawing/2014/main" id="{75115CDD-8BEB-45F7-829C-A519EA531D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420944</xdr:colOff>
      <xdr:row>22</xdr:row>
      <xdr:rowOff>125962</xdr:rowOff>
    </xdr:from>
    <xdr:to>
      <xdr:col>8</xdr:col>
      <xdr:colOff>388460</xdr:colOff>
      <xdr:row>41</xdr:row>
      <xdr:rowOff>77774</xdr:rowOff>
    </xdr:to>
    <xdr:graphicFrame macro="">
      <xdr:nvGraphicFramePr>
        <xdr:cNvPr id="3" name="Chart 2">
          <a:extLst>
            <a:ext uri="{FF2B5EF4-FFF2-40B4-BE49-F238E27FC236}">
              <a16:creationId xmlns:a16="http://schemas.microsoft.com/office/drawing/2014/main" id="{B9C3CEFE-D40B-4B50-ACBA-99258E532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383941</xdr:colOff>
      <xdr:row>22</xdr:row>
      <xdr:rowOff>127668</xdr:rowOff>
    </xdr:from>
    <xdr:to>
      <xdr:col>13</xdr:col>
      <xdr:colOff>493888</xdr:colOff>
      <xdr:row>41</xdr:row>
      <xdr:rowOff>81486</xdr:rowOff>
    </xdr:to>
    <xdr:graphicFrame macro="">
      <xdr:nvGraphicFramePr>
        <xdr:cNvPr id="4" name="Chart 3">
          <a:extLst>
            <a:ext uri="{FF2B5EF4-FFF2-40B4-BE49-F238E27FC236}">
              <a16:creationId xmlns:a16="http://schemas.microsoft.com/office/drawing/2014/main" id="{A04E2F56-21DF-4900-96F6-F8B8B71987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437444</xdr:colOff>
      <xdr:row>22</xdr:row>
      <xdr:rowOff>127000</xdr:rowOff>
    </xdr:from>
    <xdr:to>
      <xdr:col>13</xdr:col>
      <xdr:colOff>498123</xdr:colOff>
      <xdr:row>41</xdr:row>
      <xdr:rowOff>76200</xdr:rowOff>
    </xdr:to>
    <xdr:sp macro="" textlink="">
      <xdr:nvSpPr>
        <xdr:cNvPr id="10" name="Rectangle 9">
          <a:extLst>
            <a:ext uri="{FF2B5EF4-FFF2-40B4-BE49-F238E27FC236}">
              <a16:creationId xmlns:a16="http://schemas.microsoft.com/office/drawing/2014/main" id="{0E34BB18-09EC-8377-7892-EC71D7061EB0}"/>
            </a:ext>
          </a:extLst>
        </xdr:cNvPr>
        <xdr:cNvSpPr/>
      </xdr:nvSpPr>
      <xdr:spPr>
        <a:xfrm>
          <a:off x="2067277" y="3859389"/>
          <a:ext cx="6029679" cy="3173589"/>
        </a:xfrm>
        <a:prstGeom prst="rect">
          <a:avLst/>
        </a:prstGeom>
        <a:no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376680</xdr:colOff>
      <xdr:row>2</xdr:row>
      <xdr:rowOff>58424</xdr:rowOff>
    </xdr:from>
    <xdr:to>
      <xdr:col>21</xdr:col>
      <xdr:colOff>419746</xdr:colOff>
      <xdr:row>17</xdr:row>
      <xdr:rowOff>41445</xdr:rowOff>
    </xdr:to>
    <xdr:graphicFrame macro="">
      <xdr:nvGraphicFramePr>
        <xdr:cNvPr id="14" name="Chart 13">
          <a:extLst>
            <a:ext uri="{FF2B5EF4-FFF2-40B4-BE49-F238E27FC236}">
              <a16:creationId xmlns:a16="http://schemas.microsoft.com/office/drawing/2014/main" id="{F7746D45-A768-4822-8D84-31EE6259C0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697629</xdr:colOff>
      <xdr:row>2</xdr:row>
      <xdr:rowOff>55263</xdr:rowOff>
    </xdr:from>
    <xdr:to>
      <xdr:col>27</xdr:col>
      <xdr:colOff>204493</xdr:colOff>
      <xdr:row>17</xdr:row>
      <xdr:rowOff>60073</xdr:rowOff>
    </xdr:to>
    <xdr:graphicFrame macro="">
      <xdr:nvGraphicFramePr>
        <xdr:cNvPr id="18" name="Chart 17">
          <a:extLst>
            <a:ext uri="{FF2B5EF4-FFF2-40B4-BE49-F238E27FC236}">
              <a16:creationId xmlns:a16="http://schemas.microsoft.com/office/drawing/2014/main" id="{CECE2510-4133-4C35-A5D4-2CF81CB72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623747</xdr:colOff>
      <xdr:row>34</xdr:row>
      <xdr:rowOff>134937</xdr:rowOff>
    </xdr:from>
    <xdr:to>
      <xdr:col>16</xdr:col>
      <xdr:colOff>488809</xdr:colOff>
      <xdr:row>40</xdr:row>
      <xdr:rowOff>103188</xdr:rowOff>
    </xdr:to>
    <xdr:sp macro="" textlink="">
      <xdr:nvSpPr>
        <xdr:cNvPr id="22" name="Rectangle: Rounded Corners 21">
          <a:extLst>
            <a:ext uri="{FF2B5EF4-FFF2-40B4-BE49-F238E27FC236}">
              <a16:creationId xmlns:a16="http://schemas.microsoft.com/office/drawing/2014/main" id="{2228C961-ED6E-6723-C2C9-D47C8238B1D0}"/>
            </a:ext>
          </a:extLst>
        </xdr:cNvPr>
        <xdr:cNvSpPr/>
      </xdr:nvSpPr>
      <xdr:spPr>
        <a:xfrm>
          <a:off x="8224792" y="6371206"/>
          <a:ext cx="1855360" cy="1181385"/>
        </a:xfrm>
        <a:prstGeom prst="roundRect">
          <a:avLst>
            <a:gd name="adj" fmla="val 5876"/>
          </a:avLst>
        </a:prstGeom>
        <a:noFill/>
        <a:ln>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39.480989930555" backgroundQuery="1" createdVersion="8" refreshedVersion="8" minRefreshableVersion="3" recordCount="0" supportSubquery="1" supportAdvancedDrill="1" xr:uid="{54843ADA-53A2-4F56-8C03-B88F5952D88A}">
  <cacheSource type="external" connectionId="1"/>
  <cacheFields count="3">
    <cacheField name="[calls].[Representative].[Representative]" caption="Representative" numFmtId="0" hierarchy="3" level="1">
      <sharedItems count="5">
        <s v="R01"/>
        <s v="R02"/>
        <s v="R03"/>
        <s v="R04"/>
        <s v="R05"/>
      </sharedItems>
    </cacheField>
    <cacheField name="[Measures].[Sum of Purchase Amount]" caption="Sum of Purchase Amount" numFmtId="0" hierarchy="25" level="32767"/>
    <cacheField name="[Measures].[Count of Call number]" caption="Count of Call number" numFmtId="0" hierarchy="26"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s]" caption="5*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39.040504166667" backgroundQuery="1" createdVersion="8" refreshedVersion="8" minRefreshableVersion="3" recordCount="0" supportSubquery="1" supportAdvancedDrill="1" xr:uid="{C3A68429-70AC-4559-A1FB-E70B071560E9}">
  <cacheSource type="external" connectionId="1"/>
  <cacheFields count="5">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ratings]" caption="5* ratings" numFmtId="0" hierarchy="21"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s]" caption="5* rating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39.547999652779" backgroundQuery="1" createdVersion="8" refreshedVersion="8" minRefreshableVersion="3" recordCount="0" supportSubquery="1" supportAdvancedDrill="1" xr:uid="{64DB6063-652C-4141-BEA2-49EA7CAB05C2}">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ustomer ID 2]" caption="Count of Customer ID 2" numFmtId="0" hierarchy="29"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s]" caption="5*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oneField="1" hidden="1">
      <fieldsUsage count="1">
        <fieldUsage x="2"/>
      </fieldsUsage>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39.691804282411" backgroundQuery="1" createdVersion="8" refreshedVersion="8" minRefreshableVersion="3" recordCount="0" supportSubquery="1" supportAdvancedDrill="1" xr:uid="{8E84D4C5-3187-4191-8503-8B0C18AA904D}">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s]" caption="5*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71.042646296293" backgroundQuery="1" createdVersion="8" refreshedVersion="8" minRefreshableVersion="3" recordCount="0" supportSubquery="1" supportAdvancedDrill="1" xr:uid="{11406581-C269-4210-9D44-E348C91B6064}">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ratings]" caption="5* ratings" numFmtId="0" hierarchy="21"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s]" caption="5* rating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71.042647337963" backgroundQuery="1" createdVersion="8" refreshedVersion="8" minRefreshableVersion="3" recordCount="0" supportSubquery="1" supportAdvancedDrill="1" xr:uid="{F15DE5EB-6D3F-4692-A049-068696836845}">
  <cacheSource type="external" connectionId="1"/>
  <cacheFields count="4">
    <cacheField name="[Measures].[calls count]" caption="calls count" numFmtId="0" hierarchy="17" level="32767"/>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s]" caption="5*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71.042648726849" backgroundQuery="1" createdVersion="8" refreshedVersion="8" minRefreshableVersion="3" recordCount="0" supportSubquery="1" supportAdvancedDrill="1" xr:uid="{E7F97219-C5D4-40D9-A3BB-4C3754767F2F}">
  <cacheSource type="external" connectionId="1"/>
  <cacheFields count="3">
    <cacheField name="[Measures].[calls count]" caption="calls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s]" caption="5*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71.042649537034" backgroundQuery="1" createdVersion="8" refreshedVersion="8" minRefreshableVersion="3" recordCount="0" supportSubquery="1" supportAdvancedDrill="1" xr:uid="{E1658A3D-4FA7-4F22-A5EF-D89EF30E49FC}">
  <cacheSource type="external" connectionId="1"/>
  <cacheFields count="1">
    <cacheField name="[calls].[Representative].[Representative]" caption="Representative" numFmtId="0" hierarchy="3" level="1">
      <sharedItems count="1">
        <s v="R03"/>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s]" caption="5*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71.04265023148" backgroundQuery="1" createdVersion="8" refreshedVersion="8" minRefreshableVersion="3" recordCount="0" supportSubquery="1" supportAdvancedDrill="1" xr:uid="{5681E5BF-B5FB-4DAE-8153-BD3AE10DF0E2}">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ount of Call number]" caption="Count of Call number" numFmtId="0" hierarchy="26"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s]" caption="5*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ar" refreshedDate="45739.040498032409" backgroundQuery="1" createdVersion="3" refreshedVersion="8" minRefreshableVersion="3" recordCount="0" supportSubquery="1" supportAdvancedDrill="1" xr:uid="{6208E102-074B-4D63-B00D-4BBF2B196B46}">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s]" caption="5*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9626713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2F05D0-5AA7-40B0-A653-31F1875B4E22}" name="selected rep" cacheId="49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4:A4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
      <pivotArea dataOnly="0" labelOnly="1" fieldPosition="0">
        <references count="1">
          <reference field="0" count="0"/>
        </references>
      </pivotArea>
    </format>
  </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32D50D-21AA-4F1B-8CC4-D7478F619EF0}" name="Monthly trend" cacheId="49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5">
  <location ref="A15:C28" firstHeaderRow="0" firstDataRow="1" firstDataCol="1"/>
  <pivotFields count="4">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s count2" fld="3" subtotal="count" baseField="0" baseItem="0">
      <extLst>
        <ext xmlns:x14="http://schemas.microsoft.com/office/spreadsheetml/2009/9/main" uri="{E15A36E0-9728-4e99-A89B-3F7291B0FE68}">
          <x14:dataField sourceField="0" uniqueName="[__Xl2].[Measures].[calls count]"/>
        </ext>
      </extLst>
    </dataField>
  </dataFields>
  <formats count="1">
    <format dxfId="2">
      <pivotArea dataOnly="0" labelOnly="1" outline="0" fieldPosition="0">
        <references count="1">
          <reference field="4294967294" count="1">
            <x v="0"/>
          </reference>
        </references>
      </pivotArea>
    </format>
  </formats>
  <chartFormats count="2">
    <chartFormat chart="24" format="2" series="1">
      <pivotArea type="data" outline="0" fieldPosition="0">
        <references count="1">
          <reference field="4294967294" count="1" selected="0">
            <x v="0"/>
          </reference>
        </references>
      </pivotArea>
    </chartFormat>
    <chartFormat chart="24" format="3"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680BB0-712E-4E19-BF0C-582A67964A54}" name="week day trend" cacheId="49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1">
  <location ref="E15:F23" firstHeaderRow="1" firstDataRow="1" firstDataCol="1"/>
  <pivotFields count="3">
    <pivotField dataField="1" subtotalTop="0" showAll="0" defaultSubtotal="0"/>
    <pivotField axis="axisRow" allDrilled="1" subtotalTop="0" showAll="0" sortType="ascending" defaultSubtotal="0" defaultAttributeDrillState="1">
      <items count="7">
        <item x="1"/>
        <item x="5"/>
        <item x="6"/>
        <item x="4"/>
        <item x="0"/>
        <item x="2"/>
        <item x="3"/>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formats count="1">
    <format dxfId="3">
      <pivotArea dataOnly="0" labelOnly="1" outline="0" fieldPosition="0">
        <references count="1">
          <reference field="4294967294" count="1">
            <x v="0"/>
          </reference>
        </references>
      </pivotArea>
    </format>
  </formats>
  <chartFormats count="4">
    <chartFormat chart="24" format="2" series="1">
      <pivotArea type="data" outline="0" fieldPosition="0">
        <references count="1">
          <reference field="4294967294" count="1" selected="0">
            <x v="0"/>
          </reference>
        </references>
      </pivotArea>
    </chartFormat>
    <chartFormat chart="45"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 chart="48" format="3"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6F6017-2748-499B-9C1C-F31384E32B6B}" name="rep satisfaction" cacheId="49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I45:J52"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Count of Call number" fld="1"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066FF0-6F50-468B-A0F5-35CFDBD1F7CA}" name="reps pivot" cacheId="4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C3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Call number" fld="2" subtotal="count" baseField="0" baseItem="0"/>
    <dataField name="Sum of Purchase Amount" fld="1"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FCE9E2-37FF-45A3-9976-CEA529B48CD4}" name="PivotTable2" cacheId="49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0">
  <location ref="K15:Q34"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879141-C763-4BA7-BB47-3E2F81EBA3DE}" name="summary pivot" cacheId="4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5"/>
    <dataField fld="2" subtotal="count" baseField="0" baseItem="0"/>
    <dataField fld="3" subtotal="count" baseField="0" baseItem="0"/>
    <dataField fld="4" subtotal="count" baseField="0" baseItem="0"/>
  </dataFields>
  <formats count="2">
    <format dxfId="5">
      <pivotArea dataOnly="0" labelOnly="1" outline="0" fieldPosition="0">
        <references count="1">
          <reference field="4294967294" count="1">
            <x v="0"/>
          </reference>
        </references>
      </pivotArea>
    </format>
    <format dxfId="4">
      <pivotArea outline="0" collapsedLevelsAreSubtotals="1" fieldPosition="0">
        <references count="1">
          <reference field="4294967294" count="1" selected="0">
            <x v="1"/>
          </reference>
        </references>
      </pivotArea>
    </format>
  </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3543A3-FD50-49CD-B6AC-0AC60140B9AF}" name="PivotTable3" cacheId="49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C44:F4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name="Count of Customer I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8AB44F-25DE-42B1-9666-5ED9A7F68572}" name="rep pivot" cacheId="49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5"/>
    <dataField fld="2" subtotal="count" baseField="0" baseItem="0"/>
    <dataField fld="3" subtotal="count" baseField="0" baseItem="0"/>
    <dataField fld="4" subtotal="count" baseField="0" baseItem="0"/>
  </dataFields>
  <formats count="2">
    <format dxfId="7">
      <pivotArea dataOnly="0" labelOnly="1" outline="0" fieldPosition="0">
        <references count="1">
          <reference field="4294967294" count="1">
            <x v="0"/>
          </reference>
        </references>
      </pivotArea>
    </format>
    <format dxfId="6">
      <pivotArea outline="0" collapsedLevelsAreSubtotals="1" fieldPosition="0">
        <references count="1">
          <reference field="4294967294" count="1" selected="0">
            <x v="1"/>
          </reference>
        </references>
      </pivotArea>
    </format>
  </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5</v>
    <v>A person in a skirt and a cardigan
Description automatically generated</v>
    <v>0</v>
  </rv>
  <rv s="0">
    <v>5</v>
    <v>A person in a suit and tie
Description automatically generated</v>
    <v>1</v>
  </rv>
  <rv s="0">
    <v>5</v>
    <v>Business woman raising hand</v>
    <v>2</v>
  </rv>
  <rv s="0">
    <v>5</v>
    <v>Young businessman writing on notebook</v>
    <v>3</v>
  </rv>
  <rv s="0">
    <v>5</v>
    <v>Business woman shrugging</v>
    <v>4</v>
  </rv>
</rvData>
</file>

<file path=xl/richData/rdrichvaluestructure.xml><?xml version="1.0" encoding="utf-8"?>
<rvStructures xmlns="http://schemas.microsoft.com/office/spreadsheetml/2017/richdata" count="1">
  <s t="_localImage">
    <k n="CalcOrigin" t="i"/>
    <k n="Text" t="s"/>
    <k n="_rvRel:LocalImageIdentifier"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13E233B-A1A2-4156-8112-CAF96605CF50}" sourceName="[calls].[Representative]">
  <pivotTables>
    <pivotTable tabId="6" name="rep pivot"/>
    <pivotTable tabId="6" name="Monthly trend"/>
    <pivotTable tabId="6" name="week day trend"/>
    <pivotTable tabId="6" name="selected rep"/>
    <pivotTable tabId="6" name="rep satisfaction"/>
  </pivotTables>
  <data>
    <olap pivotCacheId="169626713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7EE29F4-71F8-4392-91BA-4D7AC8FDDC7A}" cache="Slicer_Representative" caption="Representative" level="1" style="SlicerStyleDark6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1"/>
    <tableColumn id="5" xr3:uid="{5A35565E-8707-4DED-AD15-A0669D67B382}" name="Date of Call" dataDxfId="20"/>
    <tableColumn id="6" xr3:uid="{F2E4F158-B41F-47BC-8DF8-DFCADFEE4E40}" name="Purchase Amount"/>
    <tableColumn id="7" xr3:uid="{04B291B5-47BD-4F78-8FD8-D1551CCA6BD9}" name="Satisfaction Rating"/>
    <tableColumn id="8" xr3:uid="{6E4123C0-0B17-43B8-A142-A1E540CE974C}" name="FY" dataDxfId="19">
      <calculatedColumnFormula>IF(MONTH(calls[[#This Row],[Date of Call]])&lt;=6, YEAR(calls[[#This Row],[Date of Call]]), YEAR(calls[[#This Row],[Date of Call]])+1)</calculatedColumnFormula>
    </tableColumn>
    <tableColumn id="9" xr3:uid="{199FA271-5E9B-46CE-9BC6-2801F92CD17E}" name="Day of week" dataDxfId="18">
      <calculatedColumnFormula>TEXT(calls[[#This Row],[Date of Call]],"DDDD")</calculatedColumnFormula>
    </tableColumn>
    <tableColumn id="10" xr3:uid="{328CDB09-95B8-4D5E-9ED9-EF0D363735A1}" name="Duration Bucket" dataDxfId="1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5" headerRowBorderDxfId="14" tableBorderDxfId="13" totalsRowBorderDxfId="12">
  <autoFilter ref="Q3:T18" xr:uid="{27158F51-A707-4171-8A04-81FB0AABCBA5}"/>
  <tableColumns count="4">
    <tableColumn id="1" xr3:uid="{02688061-6A8C-4E23-B7FF-D00CD8B58CAC}" name="Customer ID" dataDxfId="11"/>
    <tableColumn id="2" xr3:uid="{771678B6-DB44-426B-9874-B4E421A440D5}" name="Gedner" dataDxfId="10"/>
    <tableColumn id="3" xr3:uid="{B0D41C62-587E-494D-B49A-603F2C05F8D3}" name="Age" dataDxfId="9"/>
    <tableColumn id="4" xr3:uid="{663F92D6-FE31-4D81-9E01-8D066DDC8A88}" name="City" dataDxfId="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53" zoomScaleNormal="115" workbookViewId="0">
      <selection activeCell="I17" sqref="I17"/>
    </sheetView>
  </sheetViews>
  <sheetFormatPr defaultRowHeight="13.5" x14ac:dyDescent="0.25"/>
  <cols>
    <col min="1" max="1" width="3.25" customWidth="1"/>
    <col min="2" max="2" width="14.58203125" customWidth="1"/>
    <col min="3" max="3" width="12.83203125" customWidth="1"/>
    <col min="4" max="4" width="16.58203125" customWidth="1"/>
    <col min="5" max="5" width="15" customWidth="1"/>
    <col min="6" max="6" width="16.16406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25">
      <c r="B1" s="5" t="s">
        <v>1003</v>
      </c>
    </row>
    <row r="2" spans="2:20" x14ac:dyDescent="0.25">
      <c r="R2" s="1"/>
    </row>
    <row r="3" spans="2:20" ht="14"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1E86B-0774-42E7-B81F-F753D65FEE1C}">
  <dimension ref="A1:FA91"/>
  <sheetViews>
    <sheetView tabSelected="1" topLeftCell="A2" zoomScale="57" zoomScaleNormal="55" workbookViewId="0">
      <selection activeCell="AE19" sqref="AE19"/>
    </sheetView>
  </sheetViews>
  <sheetFormatPr defaultRowHeight="13.5" x14ac:dyDescent="0.25"/>
  <cols>
    <col min="1" max="1" width="1.75" customWidth="1"/>
    <col min="2" max="2" width="2.25" customWidth="1"/>
    <col min="17" max="17" width="8.6640625" customWidth="1"/>
    <col min="18" max="18" width="14.6640625" customWidth="1"/>
    <col min="19" max="19" width="11.9140625" customWidth="1"/>
    <col min="20" max="20" width="11.25" customWidth="1"/>
    <col min="21" max="21" width="12.1640625" customWidth="1"/>
    <col min="22" max="22" width="11.08203125" customWidth="1"/>
    <col min="23" max="23" width="11.75" customWidth="1"/>
    <col min="24" max="24" width="11.6640625" customWidth="1"/>
  </cols>
  <sheetData>
    <row r="1" spans="1:157" ht="80" customHeight="1" x14ac:dyDescent="1.05">
      <c r="A1" s="20"/>
      <c r="B1" s="20"/>
      <c r="C1" s="50" t="s">
        <v>1084</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row>
    <row r="2" spans="1:157"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row>
    <row r="3" spans="1:157"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row>
    <row r="5" spans="1:157"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row>
    <row r="6" spans="1:157"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row>
    <row r="7" spans="1:157"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row>
    <row r="8" spans="1:157"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row>
    <row r="9" spans="1:157" ht="14" x14ac:dyDescent="0.3">
      <c r="A9" s="20"/>
      <c r="B9" s="20"/>
      <c r="C9" s="20"/>
      <c r="D9" s="20"/>
      <c r="E9" s="20"/>
      <c r="F9" s="20"/>
      <c r="G9" s="20"/>
      <c r="H9" s="20"/>
      <c r="I9" s="20"/>
      <c r="J9" s="25"/>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row>
    <row r="10" spans="1:157"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row>
    <row r="11" spans="1:157"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row>
    <row r="12" spans="1:157"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row>
    <row r="13" spans="1:157"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row>
    <row r="14" spans="1:157"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row>
    <row r="15" spans="1:157"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row>
    <row r="16" spans="1:157"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row>
    <row r="17" spans="1:157"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row>
    <row r="18" spans="1:157"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row>
    <row r="19" spans="1:157"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row>
    <row r="20" spans="1:157" ht="16" x14ac:dyDescent="0.35">
      <c r="A20" s="20"/>
      <c r="B20" s="20"/>
      <c r="C20" s="20"/>
      <c r="D20" s="20"/>
      <c r="E20" s="20"/>
      <c r="F20" s="20"/>
      <c r="G20" s="20"/>
      <c r="H20" s="20"/>
      <c r="I20" s="20"/>
      <c r="J20" s="20"/>
      <c r="K20" s="20"/>
      <c r="L20" s="20"/>
      <c r="M20" s="20"/>
      <c r="N20" s="20"/>
      <c r="O20" s="20"/>
      <c r="P20" s="20"/>
      <c r="Q20" s="20"/>
      <c r="R20" s="34"/>
      <c r="S20" s="34"/>
      <c r="T20" s="34"/>
      <c r="U20" s="34"/>
      <c r="V20" s="34"/>
      <c r="W20" s="34"/>
      <c r="X20" s="34"/>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row>
    <row r="21" spans="1:157" ht="16" x14ac:dyDescent="0.35">
      <c r="A21" s="20"/>
      <c r="B21" s="20"/>
      <c r="C21" s="20"/>
      <c r="D21" s="20"/>
      <c r="E21" s="20"/>
      <c r="F21" s="20"/>
      <c r="G21" s="20"/>
      <c r="H21" s="20"/>
      <c r="I21" s="20"/>
      <c r="J21" s="20"/>
      <c r="K21" s="20"/>
      <c r="L21" s="20"/>
      <c r="M21" s="20"/>
      <c r="N21" s="20"/>
      <c r="O21" s="20"/>
      <c r="P21" s="20"/>
      <c r="Q21" s="20"/>
      <c r="R21" s="35"/>
      <c r="S21" s="36" t="s">
        <v>11</v>
      </c>
      <c r="T21" s="36" t="s">
        <v>9</v>
      </c>
      <c r="U21" s="36" t="s">
        <v>6</v>
      </c>
      <c r="V21" s="36" t="s">
        <v>13</v>
      </c>
      <c r="W21" s="36" t="s">
        <v>10</v>
      </c>
      <c r="X21" s="37" t="s">
        <v>1078</v>
      </c>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row>
    <row r="22" spans="1:157" ht="16" x14ac:dyDescent="0.35">
      <c r="A22" s="20"/>
      <c r="B22" s="20"/>
      <c r="C22" s="20"/>
      <c r="D22" s="20"/>
      <c r="E22" s="20"/>
      <c r="F22" s="20"/>
      <c r="G22" s="20"/>
      <c r="H22" s="20"/>
      <c r="I22" s="20"/>
      <c r="J22" s="20"/>
      <c r="K22" s="20"/>
      <c r="L22" s="20"/>
      <c r="M22" s="20"/>
      <c r="N22" s="20"/>
      <c r="O22" s="20"/>
      <c r="P22" s="20"/>
      <c r="Q22" s="20"/>
      <c r="R22" s="38"/>
      <c r="S22" s="39"/>
      <c r="T22" s="39"/>
      <c r="U22" s="39"/>
      <c r="V22" s="39"/>
      <c r="W22" s="39"/>
      <c r="X22" s="4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row>
    <row r="23" spans="1:157" ht="16" x14ac:dyDescent="0.35">
      <c r="A23" s="20"/>
      <c r="B23" s="20"/>
      <c r="C23" s="20"/>
      <c r="D23" s="20"/>
      <c r="E23" s="20"/>
      <c r="F23" s="20"/>
      <c r="G23" s="20"/>
      <c r="H23" s="20"/>
      <c r="I23" s="20"/>
      <c r="J23" s="20"/>
      <c r="K23" s="20"/>
      <c r="L23" s="20"/>
      <c r="M23" s="20"/>
      <c r="N23" s="20"/>
      <c r="O23" s="20"/>
      <c r="P23" s="20"/>
      <c r="Q23" s="20"/>
      <c r="R23" s="38" t="s">
        <v>1002</v>
      </c>
      <c r="S23" s="41"/>
      <c r="T23" s="41"/>
      <c r="U23" s="41"/>
      <c r="V23" s="41"/>
      <c r="W23" s="41"/>
      <c r="X23" s="42"/>
      <c r="Y23" s="33"/>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row>
    <row r="24" spans="1:157" ht="16" x14ac:dyDescent="0.35">
      <c r="A24" s="20"/>
      <c r="B24" s="20"/>
      <c r="C24" s="20"/>
      <c r="D24" s="20"/>
      <c r="E24" s="20"/>
      <c r="F24" s="20"/>
      <c r="G24" s="20"/>
      <c r="H24" s="20"/>
      <c r="I24" s="20"/>
      <c r="J24" s="20"/>
      <c r="K24" s="20"/>
      <c r="L24" s="20"/>
      <c r="M24" s="20"/>
      <c r="N24" s="20"/>
      <c r="O24" s="20"/>
      <c r="P24" s="20"/>
      <c r="Q24" s="20"/>
      <c r="R24" s="43" t="s">
        <v>20</v>
      </c>
      <c r="S24" s="41">
        <v>891</v>
      </c>
      <c r="T24" s="41">
        <v>1332</v>
      </c>
      <c r="U24" s="41">
        <v>1282</v>
      </c>
      <c r="V24" s="41">
        <v>739</v>
      </c>
      <c r="W24" s="41">
        <v>560</v>
      </c>
      <c r="X24" s="42">
        <v>4804</v>
      </c>
      <c r="Y24" s="33"/>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row>
    <row r="25" spans="1:157" ht="16" x14ac:dyDescent="0.35">
      <c r="A25" s="20"/>
      <c r="B25" s="20"/>
      <c r="C25" s="20"/>
      <c r="D25" s="20"/>
      <c r="E25" s="20"/>
      <c r="F25" s="20"/>
      <c r="G25" s="20"/>
      <c r="H25" s="20"/>
      <c r="I25" s="20"/>
      <c r="J25" s="20"/>
      <c r="K25" s="20"/>
      <c r="L25" s="20"/>
      <c r="M25" s="20"/>
      <c r="N25" s="20"/>
      <c r="O25" s="20"/>
      <c r="P25" s="20"/>
      <c r="Q25" s="20"/>
      <c r="R25" s="43" t="s">
        <v>12</v>
      </c>
      <c r="S25" s="41">
        <v>1991</v>
      </c>
      <c r="T25" s="41">
        <v>1886</v>
      </c>
      <c r="U25" s="41">
        <v>1206</v>
      </c>
      <c r="V25" s="41">
        <v>884</v>
      </c>
      <c r="W25" s="41">
        <v>1722</v>
      </c>
      <c r="X25" s="42">
        <v>7689</v>
      </c>
      <c r="Y25" s="33"/>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row>
    <row r="26" spans="1:157" ht="16" x14ac:dyDescent="0.35">
      <c r="A26" s="20"/>
      <c r="B26" s="20"/>
      <c r="C26" s="20"/>
      <c r="D26" s="20"/>
      <c r="E26" s="20"/>
      <c r="F26" s="20"/>
      <c r="G26" s="20"/>
      <c r="H26" s="20"/>
      <c r="I26" s="20"/>
      <c r="J26" s="20"/>
      <c r="K26" s="20"/>
      <c r="L26" s="20"/>
      <c r="M26" s="20"/>
      <c r="N26" s="20"/>
      <c r="O26" s="20"/>
      <c r="P26" s="20"/>
      <c r="Q26" s="20"/>
      <c r="R26" s="43" t="s">
        <v>8</v>
      </c>
      <c r="S26" s="41">
        <v>1163</v>
      </c>
      <c r="T26" s="41">
        <v>1180</v>
      </c>
      <c r="U26" s="41">
        <v>1616</v>
      </c>
      <c r="V26" s="41">
        <v>1043</v>
      </c>
      <c r="W26" s="41">
        <v>1747</v>
      </c>
      <c r="X26" s="42">
        <v>6749</v>
      </c>
      <c r="Y26" s="33"/>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row>
    <row r="27" spans="1:157" ht="16" x14ac:dyDescent="0.35">
      <c r="A27" s="20"/>
      <c r="B27" s="20"/>
      <c r="C27" s="20"/>
      <c r="D27" s="20"/>
      <c r="E27" s="20"/>
      <c r="F27" s="20"/>
      <c r="G27" s="20"/>
      <c r="H27" s="20"/>
      <c r="I27" s="20"/>
      <c r="J27" s="20"/>
      <c r="K27" s="20"/>
      <c r="L27" s="20"/>
      <c r="M27" s="20"/>
      <c r="N27" s="20"/>
      <c r="O27" s="20"/>
      <c r="P27" s="20"/>
      <c r="Q27" s="20"/>
      <c r="R27" s="43" t="s">
        <v>16</v>
      </c>
      <c r="S27" s="41">
        <v>1438</v>
      </c>
      <c r="T27" s="41">
        <v>1616</v>
      </c>
      <c r="U27" s="41">
        <v>866</v>
      </c>
      <c r="V27" s="41">
        <v>829</v>
      </c>
      <c r="W27" s="41">
        <v>2070</v>
      </c>
      <c r="X27" s="42">
        <v>6819</v>
      </c>
      <c r="Y27" s="33"/>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row>
    <row r="28" spans="1:157" ht="16" x14ac:dyDescent="0.35">
      <c r="A28" s="20"/>
      <c r="B28" s="20"/>
      <c r="C28" s="20"/>
      <c r="D28" s="20"/>
      <c r="E28" s="20"/>
      <c r="F28" s="20"/>
      <c r="G28" s="20"/>
      <c r="H28" s="20"/>
      <c r="I28" s="20"/>
      <c r="J28" s="20"/>
      <c r="K28" s="20"/>
      <c r="L28" s="20"/>
      <c r="M28" s="20"/>
      <c r="N28" s="20"/>
      <c r="O28" s="20"/>
      <c r="P28" s="20"/>
      <c r="Q28" s="20"/>
      <c r="R28" s="38" t="s">
        <v>1001</v>
      </c>
      <c r="S28" s="41"/>
      <c r="T28" s="41"/>
      <c r="U28" s="41"/>
      <c r="V28" s="41"/>
      <c r="W28" s="41"/>
      <c r="X28" s="42"/>
      <c r="Y28" s="33"/>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row>
    <row r="29" spans="1:157" ht="16" x14ac:dyDescent="0.35">
      <c r="A29" s="20"/>
      <c r="B29" s="20"/>
      <c r="C29" s="20"/>
      <c r="D29" s="20"/>
      <c r="E29" s="20"/>
      <c r="F29" s="20"/>
      <c r="G29" s="20"/>
      <c r="H29" s="20"/>
      <c r="I29" s="20"/>
      <c r="J29" s="20"/>
      <c r="K29" s="20"/>
      <c r="L29" s="20"/>
      <c r="M29" s="20"/>
      <c r="N29" s="20"/>
      <c r="O29" s="20"/>
      <c r="P29" s="20"/>
      <c r="Q29" s="32"/>
      <c r="R29" s="43" t="s">
        <v>24</v>
      </c>
      <c r="S29" s="41">
        <v>1233</v>
      </c>
      <c r="T29" s="41">
        <v>223</v>
      </c>
      <c r="U29" s="41">
        <v>1680</v>
      </c>
      <c r="V29" s="41">
        <v>990</v>
      </c>
      <c r="W29" s="41">
        <v>1508</v>
      </c>
      <c r="X29" s="42">
        <v>5634</v>
      </c>
      <c r="Y29" s="33"/>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row>
    <row r="30" spans="1:157" ht="16" x14ac:dyDescent="0.35">
      <c r="A30" s="20"/>
      <c r="B30" s="20"/>
      <c r="C30" s="20"/>
      <c r="D30" s="20"/>
      <c r="E30" s="20"/>
      <c r="F30" s="20"/>
      <c r="G30" s="20"/>
      <c r="H30" s="20"/>
      <c r="I30" s="20"/>
      <c r="J30" s="20"/>
      <c r="K30" s="20"/>
      <c r="L30" s="20"/>
      <c r="M30" s="20"/>
      <c r="N30" s="20"/>
      <c r="O30" s="20"/>
      <c r="P30" s="20"/>
      <c r="Q30" s="32"/>
      <c r="R30" s="43" t="s">
        <v>15</v>
      </c>
      <c r="S30" s="41">
        <v>1598</v>
      </c>
      <c r="T30" s="41">
        <v>1907</v>
      </c>
      <c r="U30" s="41">
        <v>869</v>
      </c>
      <c r="V30" s="41">
        <v>1426</v>
      </c>
      <c r="W30" s="41">
        <v>1416</v>
      </c>
      <c r="X30" s="42">
        <v>7216</v>
      </c>
      <c r="Y30" s="33"/>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row>
    <row r="31" spans="1:157" ht="16" x14ac:dyDescent="0.35">
      <c r="A31" s="20"/>
      <c r="B31" s="20"/>
      <c r="C31" s="20"/>
      <c r="D31" s="20"/>
      <c r="E31" s="20"/>
      <c r="F31" s="20"/>
      <c r="G31" s="20"/>
      <c r="H31" s="20"/>
      <c r="I31" s="20"/>
      <c r="J31" s="20"/>
      <c r="K31" s="20"/>
      <c r="L31" s="20"/>
      <c r="M31" s="20"/>
      <c r="N31" s="20"/>
      <c r="O31" s="20"/>
      <c r="P31" s="20"/>
      <c r="Q31" s="32"/>
      <c r="R31" s="43" t="s">
        <v>5</v>
      </c>
      <c r="S31" s="41">
        <v>900</v>
      </c>
      <c r="T31" s="41">
        <v>1016</v>
      </c>
      <c r="U31" s="41">
        <v>960</v>
      </c>
      <c r="V31" s="41">
        <v>940</v>
      </c>
      <c r="W31" s="41">
        <v>1193</v>
      </c>
      <c r="X31" s="42">
        <v>5009</v>
      </c>
      <c r="Y31" s="33"/>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row>
    <row r="32" spans="1:157" ht="16" x14ac:dyDescent="0.35">
      <c r="A32" s="20"/>
      <c r="B32" s="20"/>
      <c r="C32" s="20"/>
      <c r="D32" s="20"/>
      <c r="E32" s="20"/>
      <c r="F32" s="20"/>
      <c r="G32" s="20"/>
      <c r="H32" s="20"/>
      <c r="I32" s="20"/>
      <c r="J32" s="20"/>
      <c r="K32" s="20"/>
      <c r="L32" s="20"/>
      <c r="M32" s="20"/>
      <c r="N32" s="20"/>
      <c r="O32" s="20"/>
      <c r="P32" s="20"/>
      <c r="Q32" s="32"/>
      <c r="R32" s="43" t="s">
        <v>18</v>
      </c>
      <c r="S32" s="41">
        <v>900</v>
      </c>
      <c r="T32" s="41">
        <v>1470</v>
      </c>
      <c r="U32" s="41">
        <v>1617</v>
      </c>
      <c r="V32" s="41">
        <v>1314</v>
      </c>
      <c r="W32" s="41">
        <v>941</v>
      </c>
      <c r="X32" s="42">
        <v>6242</v>
      </c>
      <c r="Y32" s="33"/>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row>
    <row r="33" spans="1:157" ht="16" x14ac:dyDescent="0.35">
      <c r="A33" s="20"/>
      <c r="B33" s="20"/>
      <c r="C33" s="20"/>
      <c r="D33" s="20"/>
      <c r="E33" s="20"/>
      <c r="F33" s="20"/>
      <c r="G33" s="20"/>
      <c r="H33" s="20"/>
      <c r="I33" s="20"/>
      <c r="J33" s="20"/>
      <c r="K33" s="20"/>
      <c r="L33" s="20"/>
      <c r="M33" s="20"/>
      <c r="N33" s="20"/>
      <c r="O33" s="20"/>
      <c r="P33" s="20"/>
      <c r="Q33" s="32"/>
      <c r="R33" s="43" t="s">
        <v>14</v>
      </c>
      <c r="S33" s="41">
        <v>1255</v>
      </c>
      <c r="T33" s="41">
        <v>516</v>
      </c>
      <c r="U33" s="41">
        <v>1874</v>
      </c>
      <c r="V33" s="41">
        <v>1863</v>
      </c>
      <c r="W33" s="41">
        <v>1722</v>
      </c>
      <c r="X33" s="42">
        <v>7230</v>
      </c>
      <c r="Y33" s="33"/>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row>
    <row r="34" spans="1:157" ht="16" x14ac:dyDescent="0.35">
      <c r="A34" s="20"/>
      <c r="B34" s="20"/>
      <c r="C34" s="20"/>
      <c r="D34" s="20"/>
      <c r="E34" s="20"/>
      <c r="F34" s="20"/>
      <c r="G34" s="20"/>
      <c r="H34" s="20"/>
      <c r="I34" s="20"/>
      <c r="J34" s="20"/>
      <c r="K34" s="20"/>
      <c r="L34" s="20"/>
      <c r="M34" s="20"/>
      <c r="N34" s="20"/>
      <c r="O34" s="20"/>
      <c r="P34" s="20"/>
      <c r="Q34" s="32"/>
      <c r="R34" s="43" t="s">
        <v>19</v>
      </c>
      <c r="S34" s="41">
        <v>1138</v>
      </c>
      <c r="T34" s="41">
        <v>1898</v>
      </c>
      <c r="U34" s="41">
        <v>1482</v>
      </c>
      <c r="V34" s="41">
        <v>846</v>
      </c>
      <c r="W34" s="41">
        <v>1154</v>
      </c>
      <c r="X34" s="42">
        <v>6518</v>
      </c>
      <c r="Y34" s="33"/>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row>
    <row r="35" spans="1:157" ht="16" x14ac:dyDescent="0.35">
      <c r="A35" s="20"/>
      <c r="B35" s="20"/>
      <c r="C35" s="20"/>
      <c r="D35" s="20"/>
      <c r="E35" s="20"/>
      <c r="F35" s="20"/>
      <c r="G35" s="20"/>
      <c r="H35" s="20"/>
      <c r="I35" s="20"/>
      <c r="J35" s="20"/>
      <c r="K35" s="20"/>
      <c r="L35" s="20"/>
      <c r="M35" s="20"/>
      <c r="N35" s="20"/>
      <c r="O35" s="20"/>
      <c r="P35" s="20"/>
      <c r="Q35" s="20"/>
      <c r="R35" s="38" t="s">
        <v>1000</v>
      </c>
      <c r="S35" s="41"/>
      <c r="T35" s="41"/>
      <c r="U35" s="41"/>
      <c r="V35" s="41"/>
      <c r="W35" s="41"/>
      <c r="X35" s="42"/>
      <c r="Y35" s="33"/>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row>
    <row r="36" spans="1:157" ht="17.5" x14ac:dyDescent="0.35">
      <c r="A36" s="20"/>
      <c r="B36" s="20"/>
      <c r="C36" s="20"/>
      <c r="D36" s="20"/>
      <c r="E36" s="20"/>
      <c r="F36" s="20"/>
      <c r="G36" s="20"/>
      <c r="H36" s="20"/>
      <c r="I36" s="20"/>
      <c r="J36" s="20"/>
      <c r="K36" s="20"/>
      <c r="L36" s="20"/>
      <c r="M36" s="20"/>
      <c r="N36" s="20"/>
      <c r="O36" s="49" t="str">
        <f>IF(COUNTA(Pivots!A45:A49)&gt;1,"","Representative: "&amp;Pivots!A45)</f>
        <v>Representative: R03</v>
      </c>
      <c r="P36" s="20"/>
      <c r="Q36" s="32"/>
      <c r="R36" s="43" t="s">
        <v>17</v>
      </c>
      <c r="S36" s="41">
        <v>1655</v>
      </c>
      <c r="T36" s="41">
        <v>805</v>
      </c>
      <c r="U36" s="41">
        <v>2263</v>
      </c>
      <c r="V36" s="41">
        <v>987</v>
      </c>
      <c r="W36" s="41">
        <v>1075</v>
      </c>
      <c r="X36" s="42">
        <v>6785</v>
      </c>
      <c r="Y36" s="33"/>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row>
    <row r="37" spans="1:157" ht="16" x14ac:dyDescent="0.35">
      <c r="A37" s="20"/>
      <c r="B37" s="20"/>
      <c r="C37" s="20"/>
      <c r="D37" s="20"/>
      <c r="E37" s="20"/>
      <c r="F37" s="20"/>
      <c r="G37" s="20"/>
      <c r="H37" s="20"/>
      <c r="I37" s="20"/>
      <c r="J37" s="20"/>
      <c r="K37" s="20"/>
      <c r="L37" s="20"/>
      <c r="M37" s="20"/>
      <c r="N37" s="20"/>
      <c r="O37" s="20"/>
      <c r="P37" s="20"/>
      <c r="Q37" s="32"/>
      <c r="R37" s="43" t="s">
        <v>23</v>
      </c>
      <c r="S37" s="41">
        <v>1104</v>
      </c>
      <c r="T37" s="41">
        <v>2280</v>
      </c>
      <c r="U37" s="41">
        <v>1445</v>
      </c>
      <c r="V37" s="41">
        <v>1722</v>
      </c>
      <c r="W37" s="41">
        <v>1196</v>
      </c>
      <c r="X37" s="42">
        <v>7747</v>
      </c>
      <c r="Y37" s="33"/>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row>
    <row r="38" spans="1:157" ht="16" x14ac:dyDescent="0.35">
      <c r="A38" s="20"/>
      <c r="B38" s="20"/>
      <c r="C38" s="20"/>
      <c r="D38" s="20"/>
      <c r="E38" s="20"/>
      <c r="F38" s="20"/>
      <c r="G38" s="20"/>
      <c r="H38" s="20"/>
      <c r="I38" s="20"/>
      <c r="J38" s="20"/>
      <c r="K38" s="20"/>
      <c r="L38" s="20"/>
      <c r="M38" s="20"/>
      <c r="N38" s="20"/>
      <c r="O38" s="51" t="str">
        <f>"%of calls: "&amp;TEXT(Pivots!M41,"0%")</f>
        <v>%of calls: 21%</v>
      </c>
      <c r="P38" s="51"/>
      <c r="Q38" s="32"/>
      <c r="R38" s="43" t="s">
        <v>7</v>
      </c>
      <c r="S38" s="41">
        <v>372</v>
      </c>
      <c r="T38" s="41">
        <v>1818</v>
      </c>
      <c r="U38" s="41">
        <v>1346</v>
      </c>
      <c r="V38" s="41">
        <v>1156</v>
      </c>
      <c r="W38" s="41">
        <v>1484</v>
      </c>
      <c r="X38" s="42">
        <v>6176</v>
      </c>
      <c r="Y38" s="33"/>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row>
    <row r="39" spans="1:157" ht="16" x14ac:dyDescent="0.35">
      <c r="A39" s="20"/>
      <c r="B39" s="20"/>
      <c r="C39" s="20"/>
      <c r="D39" s="20"/>
      <c r="E39" s="20"/>
      <c r="F39" s="20"/>
      <c r="G39" s="20"/>
      <c r="H39" s="20"/>
      <c r="I39" s="20"/>
      <c r="J39" s="20"/>
      <c r="K39" s="20"/>
      <c r="L39" s="20"/>
      <c r="M39" s="20"/>
      <c r="N39" s="20"/>
      <c r="O39" s="51" t="str">
        <f>IF(COUNTA(Pivots!A45:A49)&gt;1,"", "Call Rank: "&amp;Pivots!M45)</f>
        <v>Call Rank: 2</v>
      </c>
      <c r="P39" s="51"/>
      <c r="Q39" s="32"/>
      <c r="R39" s="43" t="s">
        <v>22</v>
      </c>
      <c r="S39" s="41">
        <v>1415</v>
      </c>
      <c r="T39" s="41">
        <v>1271</v>
      </c>
      <c r="U39" s="41">
        <v>1214</v>
      </c>
      <c r="V39" s="41">
        <v>1135</v>
      </c>
      <c r="W39" s="41">
        <v>1566</v>
      </c>
      <c r="X39" s="42">
        <v>6601</v>
      </c>
      <c r="Y39" s="33"/>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row>
    <row r="40" spans="1:157" ht="16" x14ac:dyDescent="0.35">
      <c r="A40" s="20"/>
      <c r="B40" s="20"/>
      <c r="C40" s="20"/>
      <c r="D40" s="20"/>
      <c r="E40" s="20"/>
      <c r="F40" s="20"/>
      <c r="G40" s="20"/>
      <c r="H40" s="20"/>
      <c r="I40" s="20"/>
      <c r="J40" s="20"/>
      <c r="K40" s="20"/>
      <c r="L40" s="20"/>
      <c r="M40" s="20"/>
      <c r="N40" s="20"/>
      <c r="O40" s="52" t="str">
        <f>IF(COUNTA(Pivots!A45:A49)&gt;1, "",  "Amount Rank: "&amp;Pivots!M46)</f>
        <v>Amount Rank: 1</v>
      </c>
      <c r="P40" s="52"/>
      <c r="Q40" s="32"/>
      <c r="R40" s="44" t="s">
        <v>21</v>
      </c>
      <c r="S40" s="45">
        <v>1362</v>
      </c>
      <c r="T40" s="45">
        <v>1363</v>
      </c>
      <c r="U40" s="45">
        <v>1152</v>
      </c>
      <c r="V40" s="45">
        <v>777</v>
      </c>
      <c r="W40" s="45">
        <v>750</v>
      </c>
      <c r="X40" s="46">
        <v>5404</v>
      </c>
      <c r="Y40" s="33"/>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row>
    <row r="41" spans="1:157" ht="14" x14ac:dyDescent="0.3">
      <c r="A41" s="20"/>
      <c r="B41" s="20"/>
      <c r="C41" s="20"/>
      <c r="D41" s="20"/>
      <c r="E41" s="20"/>
      <c r="F41" s="20"/>
      <c r="G41" s="25"/>
      <c r="H41" s="20"/>
      <c r="I41" s="20"/>
      <c r="J41" s="20"/>
      <c r="K41" s="20"/>
      <c r="L41" s="20"/>
      <c r="M41" s="20"/>
      <c r="N41" s="20"/>
      <c r="O41" s="25"/>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row>
    <row r="42" spans="1:157"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row>
    <row r="43" spans="1:157"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row>
    <row r="44" spans="1:157"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row>
    <row r="45" spans="1:157"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row>
    <row r="46" spans="1:157"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row>
    <row r="47" spans="1:157"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row>
    <row r="48" spans="1:157"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row>
    <row r="49" spans="1:157"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row>
    <row r="50" spans="1:157"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row>
    <row r="51" spans="1:157"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row>
    <row r="52" spans="1:157"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row>
    <row r="53" spans="1:157"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c r="FA53" s="20"/>
    </row>
    <row r="54" spans="1:157"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row>
    <row r="55" spans="1:157"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row>
    <row r="56" spans="1:157"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row>
    <row r="57" spans="1:157"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row>
    <row r="58" spans="1:157"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row>
    <row r="59" spans="1:157"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row>
    <row r="60" spans="1:157"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row>
    <row r="61" spans="1:157"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row>
    <row r="62" spans="1:157"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row>
    <row r="63" spans="1:157"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row>
    <row r="64" spans="1:157"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row>
    <row r="65" spans="1:157"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row>
    <row r="66" spans="1:157"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row>
    <row r="67" spans="1:157"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row>
    <row r="68" spans="1:157"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row>
    <row r="69" spans="1:157"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row>
    <row r="70" spans="1:157"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row>
    <row r="71" spans="1:157"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row>
    <row r="72" spans="1:157"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row>
    <row r="73" spans="1:157"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row>
    <row r="74" spans="1:157"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row>
    <row r="75" spans="1:157"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row>
    <row r="76" spans="1:157"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row>
    <row r="77" spans="1:157"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row>
    <row r="78" spans="1:157"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row>
    <row r="79" spans="1:157"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row>
    <row r="80" spans="1:157"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row>
    <row r="81" spans="1:157"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c r="DS81" s="20"/>
      <c r="DT81" s="20"/>
      <c r="DU81" s="20"/>
      <c r="DV81" s="20"/>
      <c r="DW81" s="20"/>
      <c r="DX81" s="20"/>
      <c r="DY81" s="20"/>
      <c r="DZ81" s="20"/>
      <c r="EA81" s="20"/>
      <c r="EB81" s="20"/>
      <c r="EC81" s="20"/>
      <c r="ED81" s="20"/>
      <c r="EE81" s="20"/>
      <c r="EF81" s="20"/>
      <c r="EG81" s="20"/>
      <c r="EH81" s="20"/>
      <c r="EI81" s="20"/>
      <c r="EJ81" s="20"/>
      <c r="EK81" s="20"/>
      <c r="EL81" s="20"/>
      <c r="EM81" s="20"/>
      <c r="EN81" s="20"/>
      <c r="EO81" s="20"/>
      <c r="EP81" s="20"/>
      <c r="EQ81" s="20"/>
      <c r="ER81" s="20"/>
      <c r="ES81" s="20"/>
      <c r="ET81" s="20"/>
      <c r="EU81" s="20"/>
      <c r="EV81" s="20"/>
      <c r="EW81" s="20"/>
      <c r="EX81" s="20"/>
      <c r="EY81" s="20"/>
      <c r="EZ81" s="20"/>
      <c r="FA81" s="20"/>
    </row>
    <row r="82" spans="1:157"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c r="DS82" s="20"/>
      <c r="DT82" s="20"/>
      <c r="DU82" s="20"/>
      <c r="DV82" s="20"/>
      <c r="DW82" s="20"/>
      <c r="DX82" s="20"/>
      <c r="DY82" s="20"/>
      <c r="DZ82" s="20"/>
      <c r="EA82" s="20"/>
      <c r="EB82" s="20"/>
      <c r="EC82" s="20"/>
      <c r="ED82" s="20"/>
      <c r="EE82" s="20"/>
      <c r="EF82" s="20"/>
      <c r="EG82" s="20"/>
      <c r="EH82" s="20"/>
      <c r="EI82" s="20"/>
      <c r="EJ82" s="20"/>
      <c r="EK82" s="20"/>
      <c r="EL82" s="20"/>
      <c r="EM82" s="20"/>
      <c r="EN82" s="20"/>
      <c r="EO82" s="20"/>
      <c r="EP82" s="20"/>
      <c r="EQ82" s="20"/>
      <c r="ER82" s="20"/>
      <c r="ES82" s="20"/>
      <c r="ET82" s="20"/>
      <c r="EU82" s="20"/>
      <c r="EV82" s="20"/>
      <c r="EW82" s="20"/>
      <c r="EX82" s="20"/>
      <c r="EY82" s="20"/>
      <c r="EZ82" s="20"/>
      <c r="FA82" s="20"/>
    </row>
    <row r="83" spans="1:157"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row>
    <row r="84" spans="1:157"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row>
    <row r="85" spans="1:157"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row>
    <row r="86" spans="1:157"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row>
    <row r="87" spans="1:157"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row>
    <row r="88" spans="1:157"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row>
    <row r="89" spans="1:157"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row>
    <row r="90" spans="1:157"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row>
    <row r="91" spans="1:157"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row>
  </sheetData>
  <mergeCells count="3">
    <mergeCell ref="O38:P38"/>
    <mergeCell ref="O39:P39"/>
    <mergeCell ref="O40:P40"/>
  </mergeCells>
  <phoneticPr fontId="2" type="noConversion"/>
  <conditionalFormatting sqref="S24:W40">
    <cfRule type="dataBar" priority="2">
      <dataBar>
        <cfvo type="num" val="0"/>
        <cfvo type="formula" val=" MAX($S$24:$W$40)*2"/>
        <color theme="9" tint="-0.249977111117893"/>
      </dataBar>
      <extLst>
        <ext xmlns:x14="http://schemas.microsoft.com/office/spreadsheetml/2009/9/main" uri="{B025F937-C7B1-47D3-B67F-A62EFF666E3E}">
          <x14:id>{0A055C04-FBF7-4CF8-AE12-BDA27DA386C8}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9DC75FAB-8302-4583-AA16-4AE83F29029F}">
            <xm:f>S$21=Pivots!$A$45</xm:f>
            <x14:dxf>
              <fill>
                <patternFill>
                  <bgColor theme="9" tint="0.59996337778862885"/>
                </patternFill>
              </fill>
              <border>
                <left style="thin">
                  <color auto="1"/>
                </left>
                <right style="thin">
                  <color auto="1"/>
                </right>
                <top/>
                <bottom/>
              </border>
            </x14:dxf>
          </x14:cfRule>
          <xm:sqref>S21:W40</xm:sqref>
        </x14:conditionalFormatting>
        <x14:conditionalFormatting xmlns:xm="http://schemas.microsoft.com/office/excel/2006/main">
          <x14:cfRule type="dataBar" id="{0A055C04-FBF7-4CF8-AE12-BDA27DA386C8}">
            <x14:dataBar minLength="0" maxLength="100" gradient="0">
              <x14:cfvo type="num">
                <xm:f>0</xm:f>
              </x14:cfvo>
              <x14:cfvo type="formula">
                <xm:f xml:space="preserve"> MAX($S$24:$W$40)*2</xm:f>
              </x14:cfvo>
              <x14:negativeFillColor rgb="FFFF0000"/>
              <x14:axisColor rgb="FF000000"/>
            </x14:dataBar>
          </x14:cfRule>
          <xm:sqref>S24:W40</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BAFE-0DDC-492C-98D8-32ED6AABE072}">
  <dimension ref="A3:Q52"/>
  <sheetViews>
    <sheetView topLeftCell="A27" zoomScale="79" workbookViewId="0">
      <selection activeCell="M50" sqref="M50:M53"/>
    </sheetView>
  </sheetViews>
  <sheetFormatPr defaultRowHeight="13.5" x14ac:dyDescent="0.25"/>
  <cols>
    <col min="1" max="1" width="13.25" bestFit="1" customWidth="1"/>
    <col min="2" max="2" width="10.4140625" bestFit="1" customWidth="1"/>
    <col min="3" max="3" width="11.4140625" bestFit="1" customWidth="1"/>
    <col min="4" max="4" width="10.5" bestFit="1" customWidth="1"/>
    <col min="5" max="5" width="13.25" bestFit="1" customWidth="1"/>
    <col min="6" max="6" width="10.4140625" bestFit="1" customWidth="1"/>
    <col min="7" max="7" width="11.25" bestFit="1" customWidth="1"/>
    <col min="8" max="8" width="9" customWidth="1"/>
    <col min="9" max="9" width="13.25" bestFit="1" customWidth="1"/>
    <col min="10" max="10" width="19.83203125" bestFit="1" customWidth="1"/>
    <col min="11" max="11" width="13.25" bestFit="1" customWidth="1"/>
    <col min="12" max="12" width="16.4140625" bestFit="1" customWidth="1"/>
    <col min="13" max="13" width="7.1640625" bestFit="1" customWidth="1"/>
    <col min="14" max="16" width="6.25" bestFit="1" customWidth="1"/>
    <col min="17" max="17" width="11.08203125" bestFit="1" customWidth="1"/>
    <col min="18" max="331" width="11.4140625" bestFit="1" customWidth="1"/>
    <col min="332" max="332" width="11.33203125" bestFit="1" customWidth="1"/>
  </cols>
  <sheetData>
    <row r="3" spans="1:17" ht="14" x14ac:dyDescent="0.3">
      <c r="A3" s="14" t="s">
        <v>1040</v>
      </c>
      <c r="B3" t="s">
        <v>1041</v>
      </c>
      <c r="C3" t="s">
        <v>1042</v>
      </c>
      <c r="D3" t="s">
        <v>1043</v>
      </c>
      <c r="E3" t="s">
        <v>1044</v>
      </c>
    </row>
    <row r="4" spans="1:17" x14ac:dyDescent="0.25">
      <c r="A4" s="21">
        <v>1000</v>
      </c>
      <c r="B4" s="22">
        <v>96623</v>
      </c>
      <c r="C4" s="23">
        <v>89850</v>
      </c>
      <c r="D4" s="24">
        <v>3.8854000000000033</v>
      </c>
      <c r="E4">
        <v>307</v>
      </c>
    </row>
    <row r="9" spans="1:17" ht="14" x14ac:dyDescent="0.3">
      <c r="A9" s="14" t="s">
        <v>1040</v>
      </c>
      <c r="B9" t="s">
        <v>1041</v>
      </c>
      <c r="C9" t="s">
        <v>1042</v>
      </c>
      <c r="D9" t="s">
        <v>1043</v>
      </c>
      <c r="E9" t="s">
        <v>1044</v>
      </c>
      <c r="L9" s="14"/>
    </row>
    <row r="10" spans="1:17" ht="14" x14ac:dyDescent="0.3">
      <c r="A10" s="21">
        <v>207</v>
      </c>
      <c r="B10" s="22">
        <v>20872</v>
      </c>
      <c r="C10" s="23">
        <v>17700</v>
      </c>
      <c r="D10" s="24">
        <v>3.8589371980676304</v>
      </c>
      <c r="E10">
        <v>60</v>
      </c>
      <c r="G10" s="14"/>
    </row>
    <row r="15" spans="1:17" ht="14" x14ac:dyDescent="0.3">
      <c r="A15" s="26" t="s">
        <v>1058</v>
      </c>
      <c r="B15" s="14" t="s">
        <v>1040</v>
      </c>
      <c r="C15" t="s">
        <v>1059</v>
      </c>
      <c r="E15" s="26" t="s">
        <v>1058</v>
      </c>
      <c r="F15" t="s">
        <v>1040</v>
      </c>
      <c r="K15" s="26" t="s">
        <v>1041</v>
      </c>
      <c r="L15" s="26" t="s">
        <v>1076</v>
      </c>
    </row>
    <row r="16" spans="1:17" x14ac:dyDescent="0.25">
      <c r="A16" s="27" t="s">
        <v>1046</v>
      </c>
      <c r="B16" s="21">
        <v>13</v>
      </c>
      <c r="C16" s="21">
        <v>13</v>
      </c>
      <c r="E16" s="27" t="s">
        <v>1061</v>
      </c>
      <c r="F16" s="21">
        <v>34</v>
      </c>
      <c r="K16" s="26" t="s">
        <v>1058</v>
      </c>
      <c r="L16" t="s">
        <v>11</v>
      </c>
      <c r="M16" t="s">
        <v>9</v>
      </c>
      <c r="N16" t="s">
        <v>6</v>
      </c>
      <c r="O16" t="s">
        <v>13</v>
      </c>
      <c r="P16" t="s">
        <v>10</v>
      </c>
      <c r="Q16" t="s">
        <v>1045</v>
      </c>
    </row>
    <row r="17" spans="1:17" x14ac:dyDescent="0.25">
      <c r="A17" s="27" t="s">
        <v>1047</v>
      </c>
      <c r="B17" s="21">
        <v>13</v>
      </c>
      <c r="C17" s="21">
        <v>13</v>
      </c>
      <c r="E17" s="27" t="s">
        <v>1065</v>
      </c>
      <c r="F17" s="21">
        <v>26</v>
      </c>
      <c r="K17" s="27" t="s">
        <v>1002</v>
      </c>
    </row>
    <row r="18" spans="1:17" x14ac:dyDescent="0.25">
      <c r="A18" s="27" t="s">
        <v>1048</v>
      </c>
      <c r="B18" s="21">
        <v>28</v>
      </c>
      <c r="C18" s="21">
        <v>28</v>
      </c>
      <c r="E18" s="27" t="s">
        <v>1066</v>
      </c>
      <c r="F18" s="21">
        <v>38</v>
      </c>
      <c r="K18" s="30" t="s">
        <v>20</v>
      </c>
      <c r="L18" s="31">
        <v>891</v>
      </c>
      <c r="M18" s="31">
        <v>1332</v>
      </c>
      <c r="N18" s="31">
        <v>1282</v>
      </c>
      <c r="O18" s="31">
        <v>739</v>
      </c>
      <c r="P18" s="31">
        <v>560</v>
      </c>
      <c r="Q18" s="31">
        <v>4804</v>
      </c>
    </row>
    <row r="19" spans="1:17" x14ac:dyDescent="0.25">
      <c r="A19" s="27" t="s">
        <v>1049</v>
      </c>
      <c r="B19" s="21">
        <v>24</v>
      </c>
      <c r="C19" s="21">
        <v>24</v>
      </c>
      <c r="E19" s="27" t="s">
        <v>1064</v>
      </c>
      <c r="F19" s="21">
        <v>27</v>
      </c>
      <c r="K19" s="30" t="s">
        <v>12</v>
      </c>
      <c r="L19" s="31">
        <v>1991</v>
      </c>
      <c r="M19" s="31">
        <v>1886</v>
      </c>
      <c r="N19" s="31">
        <v>1206</v>
      </c>
      <c r="O19" s="31">
        <v>884</v>
      </c>
      <c r="P19" s="31">
        <v>1722</v>
      </c>
      <c r="Q19" s="31">
        <v>7689</v>
      </c>
    </row>
    <row r="20" spans="1:17" x14ac:dyDescent="0.25">
      <c r="A20" s="27" t="s">
        <v>1050</v>
      </c>
      <c r="B20" s="21">
        <v>23</v>
      </c>
      <c r="C20" s="21">
        <v>23</v>
      </c>
      <c r="E20" s="27" t="s">
        <v>1060</v>
      </c>
      <c r="F20" s="21">
        <v>27</v>
      </c>
      <c r="K20" s="30" t="s">
        <v>8</v>
      </c>
      <c r="L20" s="31">
        <v>1163</v>
      </c>
      <c r="M20" s="31">
        <v>1180</v>
      </c>
      <c r="N20" s="31">
        <v>1616</v>
      </c>
      <c r="O20" s="31">
        <v>1043</v>
      </c>
      <c r="P20" s="31">
        <v>1747</v>
      </c>
      <c r="Q20" s="31">
        <v>6749</v>
      </c>
    </row>
    <row r="21" spans="1:17" x14ac:dyDescent="0.25">
      <c r="A21" s="27" t="s">
        <v>1051</v>
      </c>
      <c r="B21" s="21">
        <v>17</v>
      </c>
      <c r="C21" s="21">
        <v>17</v>
      </c>
      <c r="E21" s="27" t="s">
        <v>1062</v>
      </c>
      <c r="F21" s="21">
        <v>25</v>
      </c>
      <c r="K21" s="30" t="s">
        <v>16</v>
      </c>
      <c r="L21" s="31">
        <v>1438</v>
      </c>
      <c r="M21" s="31">
        <v>1616</v>
      </c>
      <c r="N21" s="31">
        <v>866</v>
      </c>
      <c r="O21" s="31">
        <v>829</v>
      </c>
      <c r="P21" s="31">
        <v>2070</v>
      </c>
      <c r="Q21" s="31">
        <v>6819</v>
      </c>
    </row>
    <row r="22" spans="1:17" x14ac:dyDescent="0.25">
      <c r="A22" s="27" t="s">
        <v>1052</v>
      </c>
      <c r="B22" s="21">
        <v>11</v>
      </c>
      <c r="C22" s="21">
        <v>11</v>
      </c>
      <c r="E22" s="27" t="s">
        <v>1063</v>
      </c>
      <c r="F22" s="21">
        <v>30</v>
      </c>
      <c r="K22" s="27" t="s">
        <v>1001</v>
      </c>
    </row>
    <row r="23" spans="1:17" x14ac:dyDescent="0.25">
      <c r="A23" s="27" t="s">
        <v>1053</v>
      </c>
      <c r="B23" s="21">
        <v>11</v>
      </c>
      <c r="C23" s="21">
        <v>11</v>
      </c>
      <c r="E23" s="27" t="s">
        <v>1045</v>
      </c>
      <c r="F23" s="21">
        <v>207</v>
      </c>
      <c r="K23" s="30" t="s">
        <v>24</v>
      </c>
      <c r="L23" s="31">
        <v>1233</v>
      </c>
      <c r="M23" s="31">
        <v>223</v>
      </c>
      <c r="N23" s="31">
        <v>1680</v>
      </c>
      <c r="O23" s="31">
        <v>990</v>
      </c>
      <c r="P23" s="31">
        <v>1508</v>
      </c>
      <c r="Q23" s="31">
        <v>5634</v>
      </c>
    </row>
    <row r="24" spans="1:17" x14ac:dyDescent="0.25">
      <c r="A24" s="27" t="s">
        <v>1054</v>
      </c>
      <c r="B24" s="21">
        <v>14</v>
      </c>
      <c r="C24" s="21">
        <v>14</v>
      </c>
      <c r="K24" s="30" t="s">
        <v>15</v>
      </c>
      <c r="L24" s="31">
        <v>1598</v>
      </c>
      <c r="M24" s="31">
        <v>1907</v>
      </c>
      <c r="N24" s="31">
        <v>869</v>
      </c>
      <c r="O24" s="31">
        <v>1426</v>
      </c>
      <c r="P24" s="31">
        <v>1416</v>
      </c>
      <c r="Q24" s="31">
        <v>7216</v>
      </c>
    </row>
    <row r="25" spans="1:17" ht="14" x14ac:dyDescent="0.3">
      <c r="A25" s="27" t="s">
        <v>1055</v>
      </c>
      <c r="B25" s="21">
        <v>30</v>
      </c>
      <c r="C25" s="21">
        <v>30</v>
      </c>
      <c r="J25" s="14"/>
      <c r="K25" s="30" t="s">
        <v>5</v>
      </c>
      <c r="L25" s="31">
        <v>900</v>
      </c>
      <c r="M25" s="31">
        <v>1016</v>
      </c>
      <c r="N25" s="31">
        <v>960</v>
      </c>
      <c r="O25" s="31">
        <v>940</v>
      </c>
      <c r="P25" s="31">
        <v>1193</v>
      </c>
      <c r="Q25" s="31">
        <v>5009</v>
      </c>
    </row>
    <row r="26" spans="1:17" x14ac:dyDescent="0.25">
      <c r="A26" s="27" t="s">
        <v>1056</v>
      </c>
      <c r="B26" s="21">
        <v>14</v>
      </c>
      <c r="C26" s="21">
        <v>14</v>
      </c>
      <c r="K26" s="30" t="s">
        <v>18</v>
      </c>
      <c r="L26" s="31">
        <v>900</v>
      </c>
      <c r="M26" s="31">
        <v>1470</v>
      </c>
      <c r="N26" s="31">
        <v>1617</v>
      </c>
      <c r="O26" s="31">
        <v>1314</v>
      </c>
      <c r="P26" s="31">
        <v>941</v>
      </c>
      <c r="Q26" s="31">
        <v>6242</v>
      </c>
    </row>
    <row r="27" spans="1:17" x14ac:dyDescent="0.25">
      <c r="A27" s="27" t="s">
        <v>1057</v>
      </c>
      <c r="B27" s="21">
        <v>9</v>
      </c>
      <c r="C27" s="21">
        <v>9</v>
      </c>
      <c r="K27" s="30" t="s">
        <v>14</v>
      </c>
      <c r="L27" s="31">
        <v>1255</v>
      </c>
      <c r="M27" s="31">
        <v>516</v>
      </c>
      <c r="N27" s="31">
        <v>1874</v>
      </c>
      <c r="O27" s="31">
        <v>1863</v>
      </c>
      <c r="P27" s="31">
        <v>1722</v>
      </c>
      <c r="Q27" s="31">
        <v>7230</v>
      </c>
    </row>
    <row r="28" spans="1:17" x14ac:dyDescent="0.25">
      <c r="A28" s="27" t="s">
        <v>1045</v>
      </c>
      <c r="B28" s="21">
        <v>207</v>
      </c>
      <c r="C28" s="21">
        <v>207</v>
      </c>
      <c r="K28" s="30" t="s">
        <v>19</v>
      </c>
      <c r="L28" s="31">
        <v>1138</v>
      </c>
      <c r="M28" s="31">
        <v>1898</v>
      </c>
      <c r="N28" s="31">
        <v>1482</v>
      </c>
      <c r="O28" s="31">
        <v>846</v>
      </c>
      <c r="P28" s="31">
        <v>1154</v>
      </c>
      <c r="Q28" s="31">
        <v>6518</v>
      </c>
    </row>
    <row r="29" spans="1:17" x14ac:dyDescent="0.25">
      <c r="K29" s="27" t="s">
        <v>1000</v>
      </c>
    </row>
    <row r="30" spans="1:17" x14ac:dyDescent="0.25">
      <c r="K30" s="30" t="s">
        <v>17</v>
      </c>
      <c r="L30" s="31">
        <v>1655</v>
      </c>
      <c r="M30" s="31">
        <v>805</v>
      </c>
      <c r="N30" s="31">
        <v>2263</v>
      </c>
      <c r="O30" s="31">
        <v>987</v>
      </c>
      <c r="P30" s="31">
        <v>1075</v>
      </c>
      <c r="Q30" s="31">
        <v>6785</v>
      </c>
    </row>
    <row r="31" spans="1:17" ht="14" x14ac:dyDescent="0.3">
      <c r="H31" s="14" t="s">
        <v>1075</v>
      </c>
      <c r="I31" t="str">
        <f>A45</f>
        <v>R03</v>
      </c>
      <c r="K31" s="30" t="s">
        <v>23</v>
      </c>
      <c r="L31" s="31">
        <v>1104</v>
      </c>
      <c r="M31" s="31">
        <v>2280</v>
      </c>
      <c r="N31" s="31">
        <v>1445</v>
      </c>
      <c r="O31" s="31">
        <v>1722</v>
      </c>
      <c r="P31" s="31">
        <v>1196</v>
      </c>
      <c r="Q31" s="31">
        <v>7747</v>
      </c>
    </row>
    <row r="32" spans="1:17" ht="14" x14ac:dyDescent="0.3">
      <c r="E32" s="14" t="s">
        <v>1069</v>
      </c>
      <c r="K32" s="30" t="s">
        <v>7</v>
      </c>
      <c r="L32" s="31">
        <v>372</v>
      </c>
      <c r="M32" s="31">
        <v>1818</v>
      </c>
      <c r="N32" s="31">
        <v>1346</v>
      </c>
      <c r="O32" s="31">
        <v>1156</v>
      </c>
      <c r="P32" s="31">
        <v>1484</v>
      </c>
      <c r="Q32" s="31">
        <v>6176</v>
      </c>
    </row>
    <row r="33" spans="1:17" ht="14" x14ac:dyDescent="0.3">
      <c r="A33" s="26" t="s">
        <v>1058</v>
      </c>
      <c r="B33" t="s">
        <v>1068</v>
      </c>
      <c r="C33" t="s">
        <v>1067</v>
      </c>
      <c r="E33" s="14" t="s">
        <v>1070</v>
      </c>
      <c r="F33" s="14" t="s">
        <v>1071</v>
      </c>
      <c r="G33" s="14" t="s">
        <v>1072</v>
      </c>
      <c r="H33" s="14" t="s">
        <v>1073</v>
      </c>
      <c r="I33" s="14" t="s">
        <v>1074</v>
      </c>
      <c r="J33" s="14"/>
      <c r="K33" s="30" t="s">
        <v>22</v>
      </c>
      <c r="L33" s="31">
        <v>1415</v>
      </c>
      <c r="M33" s="31">
        <v>1271</v>
      </c>
      <c r="N33" s="31">
        <v>1214</v>
      </c>
      <c r="O33" s="31">
        <v>1135</v>
      </c>
      <c r="P33" s="31">
        <v>1566</v>
      </c>
      <c r="Q33" s="31">
        <v>6601</v>
      </c>
    </row>
    <row r="34" spans="1:17" x14ac:dyDescent="0.25">
      <c r="A34" s="27" t="s">
        <v>11</v>
      </c>
      <c r="B34">
        <v>189</v>
      </c>
      <c r="C34">
        <v>18415</v>
      </c>
      <c r="E34" s="27" t="s">
        <v>11</v>
      </c>
      <c r="F34">
        <v>189</v>
      </c>
      <c r="G34" s="28">
        <v>18415</v>
      </c>
      <c r="H34" t="e">
        <f>IF($I$31=$E34,F34,NA())</f>
        <v>#N/A</v>
      </c>
      <c r="I34" t="e">
        <f>IF($I$31=$E34,G34,NA())</f>
        <v>#N/A</v>
      </c>
      <c r="K34" s="30" t="s">
        <v>21</v>
      </c>
      <c r="L34" s="31">
        <v>1362</v>
      </c>
      <c r="M34" s="31">
        <v>1363</v>
      </c>
      <c r="N34" s="31">
        <v>1152</v>
      </c>
      <c r="O34" s="31">
        <v>777</v>
      </c>
      <c r="P34" s="31">
        <v>750</v>
      </c>
      <c r="Q34" s="31">
        <v>5404</v>
      </c>
    </row>
    <row r="35" spans="1:17" x14ac:dyDescent="0.25">
      <c r="A35" s="27" t="s">
        <v>9</v>
      </c>
      <c r="B35">
        <v>218</v>
      </c>
      <c r="C35">
        <v>20581</v>
      </c>
      <c r="E35" s="27" t="s">
        <v>9</v>
      </c>
      <c r="F35">
        <v>218</v>
      </c>
      <c r="G35" s="28">
        <v>20581</v>
      </c>
      <c r="H35" t="e">
        <f t="shared" ref="H35:H38" si="0">IF($I$31=$E35,F35,NA())</f>
        <v>#N/A</v>
      </c>
      <c r="I35" t="e">
        <f t="shared" ref="I35:I38" si="1">IF($I$31=$E35,G35,NA())</f>
        <v>#N/A</v>
      </c>
    </row>
    <row r="36" spans="1:17" x14ac:dyDescent="0.25">
      <c r="A36" s="27" t="s">
        <v>6</v>
      </c>
      <c r="B36">
        <v>207</v>
      </c>
      <c r="C36">
        <v>20872</v>
      </c>
      <c r="E36" s="27" t="s">
        <v>6</v>
      </c>
      <c r="F36">
        <v>207</v>
      </c>
      <c r="G36" s="28">
        <v>20872</v>
      </c>
      <c r="H36">
        <f t="shared" si="0"/>
        <v>207</v>
      </c>
      <c r="I36">
        <f t="shared" si="1"/>
        <v>20872</v>
      </c>
    </row>
    <row r="37" spans="1:17" x14ac:dyDescent="0.25">
      <c r="A37" s="27" t="s">
        <v>13</v>
      </c>
      <c r="B37">
        <v>186</v>
      </c>
      <c r="C37">
        <v>16651</v>
      </c>
      <c r="E37" s="27" t="s">
        <v>13</v>
      </c>
      <c r="F37">
        <v>186</v>
      </c>
      <c r="G37" s="28">
        <v>16651</v>
      </c>
      <c r="H37" t="e">
        <f t="shared" si="0"/>
        <v>#N/A</v>
      </c>
      <c r="I37" t="e">
        <f t="shared" si="1"/>
        <v>#N/A</v>
      </c>
    </row>
    <row r="38" spans="1:17" x14ac:dyDescent="0.25">
      <c r="A38" s="27" t="s">
        <v>10</v>
      </c>
      <c r="B38">
        <v>200</v>
      </c>
      <c r="C38">
        <v>20104</v>
      </c>
      <c r="E38" s="27" t="s">
        <v>10</v>
      </c>
      <c r="F38">
        <v>200</v>
      </c>
      <c r="G38" s="28">
        <v>20104</v>
      </c>
      <c r="H38" t="e">
        <f t="shared" si="0"/>
        <v>#N/A</v>
      </c>
      <c r="I38" t="e">
        <f t="shared" si="1"/>
        <v>#N/A</v>
      </c>
    </row>
    <row r="39" spans="1:17" ht="14" x14ac:dyDescent="0.3">
      <c r="A39" s="27" t="s">
        <v>1045</v>
      </c>
      <c r="B39">
        <v>1000</v>
      </c>
      <c r="C39">
        <v>96623</v>
      </c>
      <c r="L39" s="14" t="s">
        <v>1079</v>
      </c>
      <c r="N39" s="14"/>
    </row>
    <row r="41" spans="1:17" x14ac:dyDescent="0.25">
      <c r="L41" t="s">
        <v>1080</v>
      </c>
      <c r="M41" s="47">
        <f>A10/A4</f>
        <v>0.20699999999999999</v>
      </c>
    </row>
    <row r="42" spans="1:17" x14ac:dyDescent="0.25">
      <c r="L42" t="s">
        <v>1071</v>
      </c>
      <c r="M42" s="48">
        <f>VLOOKUP(A45,E34:F38,2,TRUE)</f>
        <v>207</v>
      </c>
    </row>
    <row r="43" spans="1:17" x14ac:dyDescent="0.25">
      <c r="L43" t="s">
        <v>1072</v>
      </c>
      <c r="M43">
        <f>VLOOKUP(A45,E34:G38,3,TRUE)</f>
        <v>20872</v>
      </c>
    </row>
    <row r="44" spans="1:17" x14ac:dyDescent="0.25">
      <c r="A44" s="26" t="s">
        <v>1058</v>
      </c>
      <c r="C44" s="26" t="s">
        <v>1077</v>
      </c>
      <c r="D44" s="26" t="s">
        <v>1076</v>
      </c>
    </row>
    <row r="45" spans="1:17" ht="14" x14ac:dyDescent="0.3">
      <c r="A45" s="29" t="s">
        <v>6</v>
      </c>
      <c r="C45" s="26" t="s">
        <v>1058</v>
      </c>
      <c r="D45" t="s">
        <v>999</v>
      </c>
      <c r="E45" t="s">
        <v>998</v>
      </c>
      <c r="F45" t="s">
        <v>1045</v>
      </c>
      <c r="I45" s="26" t="s">
        <v>1058</v>
      </c>
      <c r="J45" t="s">
        <v>1068</v>
      </c>
      <c r="L45" s="14" t="s">
        <v>1081</v>
      </c>
      <c r="M45">
        <f>_xlfn.RANK.AVG(M42,F34:F38)</f>
        <v>2</v>
      </c>
    </row>
    <row r="46" spans="1:17" ht="14" x14ac:dyDescent="0.3">
      <c r="C46" s="27" t="s">
        <v>1002</v>
      </c>
      <c r="D46">
        <v>144</v>
      </c>
      <c r="E46">
        <v>132</v>
      </c>
      <c r="F46">
        <v>276</v>
      </c>
      <c r="I46" s="27">
        <v>0</v>
      </c>
      <c r="J46">
        <v>1</v>
      </c>
      <c r="L46" s="14" t="s">
        <v>1082</v>
      </c>
      <c r="M46" s="27">
        <f>_xlfn.RANK.AVG(M43,G34:G38)</f>
        <v>1</v>
      </c>
    </row>
    <row r="47" spans="1:17" x14ac:dyDescent="0.25">
      <c r="C47" s="27" t="s">
        <v>1001</v>
      </c>
      <c r="D47">
        <v>326</v>
      </c>
      <c r="E47">
        <v>63</v>
      </c>
      <c r="F47">
        <v>389</v>
      </c>
      <c r="I47" s="27">
        <v>1</v>
      </c>
      <c r="J47">
        <v>1</v>
      </c>
      <c r="M47" s="27"/>
    </row>
    <row r="48" spans="1:17" x14ac:dyDescent="0.25">
      <c r="C48" s="27" t="s">
        <v>1000</v>
      </c>
      <c r="D48">
        <v>129</v>
      </c>
      <c r="E48">
        <v>206</v>
      </c>
      <c r="F48">
        <v>335</v>
      </c>
      <c r="I48" s="27">
        <v>2</v>
      </c>
      <c r="J48">
        <v>11</v>
      </c>
      <c r="M48" s="27"/>
    </row>
    <row r="49" spans="3:13" x14ac:dyDescent="0.25">
      <c r="C49" s="27" t="s">
        <v>1045</v>
      </c>
      <c r="D49">
        <v>599</v>
      </c>
      <c r="E49">
        <v>401</v>
      </c>
      <c r="F49">
        <v>1000</v>
      </c>
      <c r="I49" s="27">
        <v>3</v>
      </c>
      <c r="J49">
        <v>46</v>
      </c>
      <c r="L49" t="s">
        <v>1083</v>
      </c>
      <c r="M49" s="27"/>
    </row>
    <row r="50" spans="3:13" x14ac:dyDescent="0.25">
      <c r="I50" s="27">
        <v>4</v>
      </c>
      <c r="J50">
        <v>88</v>
      </c>
    </row>
    <row r="51" spans="3:13" x14ac:dyDescent="0.25">
      <c r="I51" s="27">
        <v>5</v>
      </c>
      <c r="J51">
        <v>60</v>
      </c>
    </row>
    <row r="52" spans="3:13" x14ac:dyDescent="0.25">
      <c r="I52" s="27" t="s">
        <v>1045</v>
      </c>
      <c r="J52">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550CC-9212-4F8A-B428-3E3C1A574A09}">
  <dimension ref="A1"/>
  <sheetViews>
    <sheetView topLeftCell="A6" zoomScale="67" workbookViewId="0">
      <selection activeCell="F14" sqref="F14"/>
    </sheetView>
  </sheetViews>
  <sheetFormatPr defaultRowHeight="13.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 center report</vt:lpstr>
      <vt:lpstr>Pivots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saharshg895m@gmail.com</cp:lastModifiedBy>
  <dcterms:created xsi:type="dcterms:W3CDTF">2021-03-14T20:21:32Z</dcterms:created>
  <dcterms:modified xsi:type="dcterms:W3CDTF">2025-05-12T00:12:23Z</dcterms:modified>
</cp:coreProperties>
</file>