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6df4ee15bead6a9/Documents/"/>
    </mc:Choice>
  </mc:AlternateContent>
  <xr:revisionPtr revIDLastSave="53" documentId="8_{97F30B72-D8D3-4FE8-A20D-62AE404F5355}" xr6:coauthVersionLast="47" xr6:coauthVersionMax="47" xr10:uidLastSave="{3711340A-06A4-4BD8-A8C7-5C2979A523B2}"/>
  <bookViews>
    <workbookView xWindow="-108" yWindow="-108" windowWidth="23256" windowHeight="12456" activeTab="1" xr2:uid="{00000000-000D-0000-FFFF-FFFF00000000}"/>
  </bookViews>
  <sheets>
    <sheet name="Assignment_1st" sheetId="1" r:id="rId1"/>
    <sheet name="Assignment 2nd" sheetId="2" r:id="rId2"/>
    <sheet name="assignnment_2nd" sheetId="3" r:id="rId3"/>
    <sheet name="Assignment_3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Ev5IlDJZLUAxqR34lXgjx7C28p+jhOMcUHu1zgKs/I="/>
    </ext>
  </extLst>
</workbook>
</file>

<file path=xl/calcChain.xml><?xml version="1.0" encoding="utf-8"?>
<calcChain xmlns="http://schemas.openxmlformats.org/spreadsheetml/2006/main">
  <c r="B16" i="4" l="1"/>
  <c r="B13" i="4"/>
  <c r="B10" i="4"/>
  <c r="C3" i="3"/>
  <c r="C29" i="2"/>
  <c r="F27" i="2"/>
  <c r="F26" i="2"/>
  <c r="F25" i="2"/>
  <c r="F24" i="2"/>
  <c r="F23" i="2"/>
  <c r="C19" i="2"/>
  <c r="B9" i="2"/>
  <c r="K22" i="1"/>
  <c r="O22" i="1" s="1"/>
  <c r="H22" i="1"/>
  <c r="K18" i="1"/>
  <c r="O18" i="1" s="1"/>
  <c r="H18" i="1"/>
  <c r="Q18" i="1" s="1"/>
  <c r="K6" i="1"/>
  <c r="O6" i="1" s="1"/>
  <c r="H6" i="1"/>
  <c r="K2" i="1"/>
  <c r="O2" i="1" s="1"/>
  <c r="H2" i="1"/>
  <c r="R18" i="1" l="1"/>
  <c r="T18" i="1" s="1"/>
  <c r="V2" i="1" s="1"/>
  <c r="Q22" i="1"/>
  <c r="Q6" i="1"/>
  <c r="Q2" i="1"/>
  <c r="S2" i="1" l="1"/>
  <c r="W2" i="1" s="1"/>
  <c r="X2" i="1" s="1"/>
  <c r="R2" i="1"/>
  <c r="U2" i="1"/>
  <c r="T2" i="1"/>
  <c r="R6" i="1"/>
  <c r="U6" i="1"/>
  <c r="T6" i="1"/>
  <c r="S6" i="1"/>
  <c r="R22" i="1"/>
  <c r="T22" i="1" s="1"/>
  <c r="V6" i="1" s="1"/>
  <c r="S18" i="1"/>
  <c r="S22" i="1" l="1"/>
  <c r="W6" i="1" s="1"/>
  <c r="X6" i="1" s="1"/>
</calcChain>
</file>

<file path=xl/sharedStrings.xml><?xml version="1.0" encoding="utf-8"?>
<sst xmlns="http://schemas.openxmlformats.org/spreadsheetml/2006/main" count="179" uniqueCount="71">
  <si>
    <t>Salary</t>
  </si>
  <si>
    <t>House</t>
  </si>
  <si>
    <t>Property</t>
  </si>
  <si>
    <t>Buisness</t>
  </si>
  <si>
    <t>Profession</t>
  </si>
  <si>
    <t>Capital gains</t>
  </si>
  <si>
    <t>Other sources</t>
  </si>
  <si>
    <t>Total income</t>
  </si>
  <si>
    <t>Age</t>
  </si>
  <si>
    <t>Investments</t>
  </si>
  <si>
    <t xml:space="preserve">Medical </t>
  </si>
  <si>
    <t>Education loan</t>
  </si>
  <si>
    <t>Donations</t>
  </si>
  <si>
    <t>Interest</t>
  </si>
  <si>
    <t>Deduction</t>
  </si>
  <si>
    <t>Exemption</t>
  </si>
  <si>
    <t>Taxable income</t>
  </si>
  <si>
    <t>Old regime tax</t>
  </si>
  <si>
    <t>old regime money</t>
  </si>
  <si>
    <t>Income after tax</t>
  </si>
  <si>
    <t>Surcharge%</t>
  </si>
  <si>
    <t>Health&amp;education</t>
  </si>
  <si>
    <t>tax paid</t>
  </si>
  <si>
    <t>Last income</t>
  </si>
  <si>
    <t>New regime tax</t>
  </si>
  <si>
    <t>new regime money</t>
  </si>
  <si>
    <t>Surcharge</t>
  </si>
  <si>
    <t>Old regime</t>
  </si>
  <si>
    <t>tax%</t>
  </si>
  <si>
    <t>New regime</t>
  </si>
  <si>
    <t>Surcharge tax</t>
  </si>
  <si>
    <t>surcharge money</t>
  </si>
  <si>
    <t>Money after surcharge</t>
  </si>
  <si>
    <t>Employee id</t>
  </si>
  <si>
    <t>Name</t>
  </si>
  <si>
    <t>Department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</si>
  <si>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</si>
  <si>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</si>
  <si>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</si>
  <si>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</si>
  <si>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</si>
  <si>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</si>
  <si>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</si>
  <si>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</si>
  <si>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</si>
  <si>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</si>
  <si>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</si>
  <si>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1st</t>
  </si>
  <si>
    <t>2nd</t>
  </si>
  <si>
    <t>3rd</t>
  </si>
  <si>
    <t>Tax Rate</t>
  </si>
  <si>
    <t>Income threeshold</t>
  </si>
  <si>
    <t>Tax rate</t>
  </si>
  <si>
    <t>4th. Bonus task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</si>
  <si>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</si>
  <si>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</si>
  <si>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</si>
  <si>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</si>
  <si>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</si>
  <si>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</si>
  <si>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</si>
  <si>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</si>
  <si>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</si>
  <si>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</si>
  <si>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</si>
  <si>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</si>
  <si>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Bonus</t>
  </si>
  <si>
    <t>Total Pay</t>
  </si>
  <si>
    <t xml:space="preserve">#1st </t>
  </si>
  <si>
    <t>#2nd</t>
  </si>
  <si>
    <t>#3rd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</si>
</sst>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i/>
      <sz val="11"/>
      <color rgb="FF262626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AEABAB"/>
        <bgColor rgb="FFAEABAB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9" fontId="1" fillId="5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1" xfId="0" applyFont="1" applyFill="1" applyBorder="1"/>
    <xf numFmtId="9" fontId="2" fillId="6" borderId="1" xfId="0" applyNumberFormat="1" applyFont="1" applyFill="1" applyBorder="1"/>
    <xf numFmtId="0" fontId="2" fillId="7" borderId="1" xfId="0" applyFont="1" applyFill="1" applyBorder="1"/>
    <xf numFmtId="0" fontId="3" fillId="8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9" fontId="3" fillId="5" borderId="1" xfId="0" applyNumberFormat="1" applyFont="1" applyFill="1" applyBorder="1"/>
    <xf numFmtId="9" fontId="3" fillId="0" borderId="0" xfId="0" applyNumberFormat="1" applyFont="1"/>
    <xf numFmtId="0" fontId="3" fillId="9" borderId="1" xfId="0" applyFont="1" applyFill="1" applyBorder="1"/>
    <xf numFmtId="0" fontId="3" fillId="10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9" fontId="3" fillId="4" borderId="1" xfId="0" applyNumberFormat="1" applyFont="1" applyFill="1" applyBorder="1"/>
    <xf numFmtId="0" fontId="3" fillId="11" borderId="1" xfId="0" applyFont="1" applyFill="1" applyBorder="1"/>
    <xf numFmtId="9" fontId="3" fillId="11" borderId="1" xfId="0" applyNumberFormat="1" applyFont="1" applyFill="1" applyBorder="1"/>
    <xf numFmtId="0" fontId="4" fillId="0" borderId="0" xfId="0" applyFont="1"/>
    <xf numFmtId="0" fontId="2" fillId="4" borderId="1" xfId="0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2" fillId="9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6" fillId="14" borderId="0" xfId="0" applyFont="1" applyFill="1"/>
    <xf numFmtId="0" fontId="6" fillId="15" borderId="0" xfId="0" applyFont="1" applyFill="1"/>
    <xf numFmtId="0" fontId="6" fillId="13" borderId="0" xfId="0" applyFont="1" applyFill="1"/>
    <xf numFmtId="0" fontId="6" fillId="16" borderId="0" xfId="0" applyFont="1" applyFill="1"/>
    <xf numFmtId="0" fontId="6" fillId="17" borderId="0" xfId="0" applyFont="1" applyFill="1"/>
    <xf numFmtId="0" fontId="6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10.6640625" customWidth="1"/>
    <col min="2" max="2" width="7.33203125" customWidth="1"/>
    <col min="3" max="3" width="11.33203125" customWidth="1"/>
    <col min="4" max="4" width="9.33203125" customWidth="1"/>
    <col min="5" max="5" width="10.109375" customWidth="1"/>
    <col min="6" max="6" width="13.33203125" customWidth="1"/>
    <col min="7" max="7" width="13.6640625" customWidth="1"/>
    <col min="8" max="8" width="13.109375" customWidth="1"/>
    <col min="9" max="9" width="5.33203125" customWidth="1"/>
    <col min="10" max="10" width="12.5546875" customWidth="1"/>
    <col min="11" max="11" width="9.33203125" customWidth="1"/>
    <col min="12" max="12" width="14.88671875" customWidth="1"/>
    <col min="13" max="13" width="10.88671875" customWidth="1"/>
    <col min="14" max="14" width="8.6640625" customWidth="1"/>
    <col min="15" max="15" width="10.6640625" customWidth="1"/>
    <col min="16" max="16" width="11.109375" customWidth="1"/>
    <col min="17" max="17" width="15.5546875" customWidth="1"/>
    <col min="18" max="19" width="15.88671875" customWidth="1"/>
    <col min="20" max="20" width="22" customWidth="1"/>
    <col min="21" max="21" width="11.33203125" customWidth="1"/>
    <col min="22" max="22" width="17.109375" customWidth="1"/>
    <col min="23" max="23" width="13" customWidth="1"/>
    <col min="24" max="24" width="11.88671875" customWidth="1"/>
    <col min="25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/>
      <c r="Z1" s="2"/>
    </row>
    <row r="2" spans="1:26" ht="14.25" customHeight="1" x14ac:dyDescent="0.3">
      <c r="A2" s="3">
        <v>40000000</v>
      </c>
      <c r="B2" s="3">
        <v>43843</v>
      </c>
      <c r="C2" s="3">
        <v>54354</v>
      </c>
      <c r="D2" s="3">
        <v>32433</v>
      </c>
      <c r="E2" s="3">
        <v>23423</v>
      </c>
      <c r="F2" s="3">
        <v>24544</v>
      </c>
      <c r="G2" s="3">
        <v>58694</v>
      </c>
      <c r="H2" s="3">
        <f>SUM(A2:G2)</f>
        <v>40237291</v>
      </c>
      <c r="I2" s="3">
        <v>30</v>
      </c>
      <c r="J2" s="3">
        <v>20000</v>
      </c>
      <c r="K2" s="3">
        <f>IF(I2&gt;60,50000,25000)</f>
        <v>25000</v>
      </c>
      <c r="L2" s="3">
        <v>0</v>
      </c>
      <c r="M2" s="3">
        <v>50000</v>
      </c>
      <c r="N2" s="3">
        <v>10000</v>
      </c>
      <c r="O2" s="3">
        <f>SUM(J2:M2)</f>
        <v>95000</v>
      </c>
      <c r="P2" s="3">
        <v>0</v>
      </c>
      <c r="Q2" s="3">
        <f>H2-O2+P2</f>
        <v>40142291</v>
      </c>
      <c r="R2" s="4">
        <f>IF(Q2&lt;=C10,D10,IF(Q2&lt;=C11,D11,IF(Q2&lt;=C12,D12,D13)))</f>
        <v>0.3</v>
      </c>
      <c r="S2" s="3">
        <f>Q2*R2</f>
        <v>12042687.299999999</v>
      </c>
      <c r="T2" s="3">
        <f>Q2-Q2*R2</f>
        <v>28099603.700000003</v>
      </c>
      <c r="U2" s="4">
        <f>IF(Q2&lt;=L10,M10,IF(Q2&lt;=L11,M11,IF(Q2&lt;=L12,M12,M13)))</f>
        <v>0.25</v>
      </c>
      <c r="V2" s="3">
        <f>T18*4%</f>
        <v>1204268.73</v>
      </c>
      <c r="W2" s="3">
        <f>S2+S18+V2</f>
        <v>23282528.779999997</v>
      </c>
      <c r="X2" s="3">
        <f>H2-W2</f>
        <v>16954762.220000003</v>
      </c>
      <c r="Y2" s="2"/>
      <c r="Z2" s="2"/>
    </row>
    <row r="3" spans="1:26" ht="14.2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24</v>
      </c>
      <c r="S5" s="1" t="s">
        <v>25</v>
      </c>
      <c r="T5" s="1" t="s">
        <v>19</v>
      </c>
      <c r="U5" s="1" t="s">
        <v>26</v>
      </c>
      <c r="V5" s="1" t="s">
        <v>21</v>
      </c>
      <c r="W5" s="1" t="s">
        <v>22</v>
      </c>
      <c r="X5" s="1" t="s">
        <v>23</v>
      </c>
      <c r="Y5" s="2"/>
      <c r="Z5" s="2"/>
    </row>
    <row r="6" spans="1:26" ht="15" customHeight="1" x14ac:dyDescent="0.3">
      <c r="A6" s="3">
        <v>70000000</v>
      </c>
      <c r="B6" s="3">
        <v>43843</v>
      </c>
      <c r="C6" s="3">
        <v>54354</v>
      </c>
      <c r="D6" s="3">
        <v>32433</v>
      </c>
      <c r="E6" s="3">
        <v>23423</v>
      </c>
      <c r="F6" s="3">
        <v>24544</v>
      </c>
      <c r="G6" s="3">
        <v>58694</v>
      </c>
      <c r="H6" s="3">
        <f>SUM(A6:G6)</f>
        <v>70237291</v>
      </c>
      <c r="I6" s="3">
        <v>60</v>
      </c>
      <c r="J6" s="3">
        <v>20000</v>
      </c>
      <c r="K6" s="3">
        <f>IF(I6&gt;60,50000,25000)</f>
        <v>25000</v>
      </c>
      <c r="L6" s="3">
        <v>0</v>
      </c>
      <c r="M6" s="3">
        <v>50000</v>
      </c>
      <c r="N6" s="3">
        <v>10000</v>
      </c>
      <c r="O6" s="3">
        <f>SUM(J6:M6)</f>
        <v>95000</v>
      </c>
      <c r="P6" s="3">
        <v>0</v>
      </c>
      <c r="Q6" s="3">
        <f>H6-O6+P6</f>
        <v>70142291</v>
      </c>
      <c r="R6" s="4">
        <f>IF(Q6&lt;=G10,H10,IF(Q6&lt;=G11,H11,IF(Q6&lt;=G12,H12,IF(Q6&lt;=G13,H13,IF(Q6&lt;=G14,H14,H15)))))</f>
        <v>0.3</v>
      </c>
      <c r="S6" s="3">
        <f>Q6*R6</f>
        <v>21042687.300000001</v>
      </c>
      <c r="T6" s="3">
        <f>Q6-Q6*R6</f>
        <v>49099603.700000003</v>
      </c>
      <c r="U6" s="4">
        <f>IF(Q6&lt;=L10,M10,IF(Q6&lt;=L11,M11,IF(Q6&lt;=L12,M12,M13)))</f>
        <v>0.37</v>
      </c>
      <c r="V6" s="3">
        <f>T22*4%</f>
        <v>1767585.7331999999</v>
      </c>
      <c r="W6" s="3">
        <f>S6+S22+V6</f>
        <v>48762920.703199998</v>
      </c>
      <c r="X6" s="3">
        <f>H6-W6</f>
        <v>21474370.296800002</v>
      </c>
      <c r="Y6" s="2"/>
      <c r="Z6" s="2"/>
    </row>
    <row r="7" spans="1:26" ht="14.2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/>
      <c r="B9" s="2"/>
      <c r="C9" s="5" t="s">
        <v>27</v>
      </c>
      <c r="D9" s="5" t="s">
        <v>28</v>
      </c>
      <c r="E9" s="2"/>
      <c r="F9" s="2"/>
      <c r="G9" s="5" t="s">
        <v>29</v>
      </c>
      <c r="H9" s="5" t="s">
        <v>28</v>
      </c>
      <c r="I9" s="2"/>
      <c r="J9" s="2"/>
      <c r="K9" s="2"/>
      <c r="L9" s="2" t="s">
        <v>30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/>
      <c r="B10" s="2"/>
      <c r="C10" s="6">
        <v>250000</v>
      </c>
      <c r="D10" s="6">
        <v>0</v>
      </c>
      <c r="E10" s="2"/>
      <c r="F10" s="2"/>
      <c r="G10" s="6">
        <v>300000</v>
      </c>
      <c r="H10" s="6">
        <v>0</v>
      </c>
      <c r="I10" s="2"/>
      <c r="J10" s="2"/>
      <c r="K10" s="2"/>
      <c r="L10" s="2">
        <v>10000000</v>
      </c>
      <c r="M10" s="7">
        <v>0.1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/>
      <c r="B11" s="2"/>
      <c r="C11" s="6">
        <v>500000</v>
      </c>
      <c r="D11" s="8">
        <v>0.05</v>
      </c>
      <c r="E11" s="2"/>
      <c r="F11" s="2"/>
      <c r="G11" s="6">
        <v>600000</v>
      </c>
      <c r="H11" s="8">
        <v>0.05</v>
      </c>
      <c r="I11" s="2"/>
      <c r="J11" s="2"/>
      <c r="K11" s="2"/>
      <c r="L11" s="2">
        <v>20000000</v>
      </c>
      <c r="M11" s="7">
        <v>0.15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/>
      <c r="B12" s="2"/>
      <c r="C12" s="6">
        <v>1000000</v>
      </c>
      <c r="D12" s="8">
        <v>0.2</v>
      </c>
      <c r="E12" s="2"/>
      <c r="F12" s="2"/>
      <c r="G12" s="6">
        <v>900000</v>
      </c>
      <c r="H12" s="8">
        <v>0.1</v>
      </c>
      <c r="I12" s="2"/>
      <c r="J12" s="2"/>
      <c r="K12" s="2"/>
      <c r="L12" s="2">
        <v>50000000</v>
      </c>
      <c r="M12" s="7">
        <v>0.25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/>
      <c r="B13" s="2"/>
      <c r="C13" s="6">
        <v>1000001</v>
      </c>
      <c r="D13" s="8">
        <v>0.3</v>
      </c>
      <c r="E13" s="2"/>
      <c r="F13" s="2"/>
      <c r="G13" s="6">
        <v>1200000</v>
      </c>
      <c r="H13" s="8">
        <v>0.15</v>
      </c>
      <c r="I13" s="2"/>
      <c r="J13" s="2"/>
      <c r="K13" s="2"/>
      <c r="L13" s="2">
        <v>5000001</v>
      </c>
      <c r="M13" s="7">
        <v>0.37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/>
      <c r="B14" s="2"/>
      <c r="C14" s="2"/>
      <c r="D14" s="2"/>
      <c r="E14" s="2"/>
      <c r="F14" s="2"/>
      <c r="G14" s="6">
        <v>1500000</v>
      </c>
      <c r="H14" s="8">
        <v>0.2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/>
      <c r="B15" s="2"/>
      <c r="C15" s="2"/>
      <c r="D15" s="2"/>
      <c r="E15" s="2"/>
      <c r="F15" s="2"/>
      <c r="G15" s="6">
        <v>1500001</v>
      </c>
      <c r="H15" s="8">
        <v>0.3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26</v>
      </c>
      <c r="S17" s="1" t="s">
        <v>31</v>
      </c>
      <c r="T17" s="1" t="s">
        <v>32</v>
      </c>
      <c r="U17" s="2"/>
      <c r="V17" s="2"/>
      <c r="W17" s="2"/>
      <c r="X17" s="2"/>
      <c r="Y17" s="2"/>
      <c r="Z17" s="2"/>
    </row>
    <row r="18" spans="1:26" ht="14.25" customHeight="1" x14ac:dyDescent="0.3">
      <c r="A18" s="3">
        <v>40000000</v>
      </c>
      <c r="B18" s="3">
        <v>43843</v>
      </c>
      <c r="C18" s="3">
        <v>54354</v>
      </c>
      <c r="D18" s="3">
        <v>32433</v>
      </c>
      <c r="E18" s="3">
        <v>23423</v>
      </c>
      <c r="F18" s="3">
        <v>24544</v>
      </c>
      <c r="G18" s="3">
        <v>58694</v>
      </c>
      <c r="H18" s="3">
        <f>SUM(A18:G18)</f>
        <v>40237291</v>
      </c>
      <c r="I18" s="3">
        <v>30</v>
      </c>
      <c r="J18" s="3">
        <v>20000</v>
      </c>
      <c r="K18" s="3">
        <f>IF(I18&gt;60,50000,25000)</f>
        <v>25000</v>
      </c>
      <c r="L18" s="3">
        <v>0</v>
      </c>
      <c r="M18" s="3">
        <v>50000</v>
      </c>
      <c r="N18" s="3">
        <v>10000</v>
      </c>
      <c r="O18" s="3">
        <f>SUM(J18:M18)</f>
        <v>95000</v>
      </c>
      <c r="P18" s="3">
        <v>0</v>
      </c>
      <c r="Q18" s="3">
        <f>H18-O18+P18</f>
        <v>40142291</v>
      </c>
      <c r="R18" s="4">
        <f>IF(Q18&lt;=L10,M10,IF(Q18&lt;=L11,M11,IF(Q18&lt;=L12,M12,M13)))</f>
        <v>0.25</v>
      </c>
      <c r="S18" s="3">
        <f>Q18*R18</f>
        <v>10035572.75</v>
      </c>
      <c r="T18" s="3">
        <f>Q18-Q18*R18</f>
        <v>30106718.25</v>
      </c>
      <c r="U18" s="2"/>
      <c r="V18" s="2"/>
      <c r="W18" s="2"/>
      <c r="X18" s="2"/>
      <c r="Y18" s="2"/>
      <c r="Z18" s="2"/>
    </row>
    <row r="19" spans="1:26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26</v>
      </c>
      <c r="S21" s="1" t="s">
        <v>31</v>
      </c>
      <c r="T21" s="1"/>
      <c r="U21" s="2"/>
      <c r="V21" s="2"/>
      <c r="W21" s="2"/>
      <c r="X21" s="2"/>
      <c r="Y21" s="2"/>
      <c r="Z21" s="2"/>
    </row>
    <row r="22" spans="1:26" ht="14.25" customHeight="1" x14ac:dyDescent="0.3">
      <c r="A22" s="3">
        <v>70000000</v>
      </c>
      <c r="B22" s="3">
        <v>43843</v>
      </c>
      <c r="C22" s="3">
        <v>54354</v>
      </c>
      <c r="D22" s="3">
        <v>32433</v>
      </c>
      <c r="E22" s="3">
        <v>23423</v>
      </c>
      <c r="F22" s="3">
        <v>24544</v>
      </c>
      <c r="G22" s="3">
        <v>58694</v>
      </c>
      <c r="H22" s="3">
        <f>SUM(A22:G22)</f>
        <v>70237291</v>
      </c>
      <c r="I22" s="3">
        <v>30</v>
      </c>
      <c r="J22" s="3">
        <v>20000</v>
      </c>
      <c r="K22" s="3">
        <f>IF(I22&gt;60,50000,25000)</f>
        <v>25000</v>
      </c>
      <c r="L22" s="3">
        <v>0</v>
      </c>
      <c r="M22" s="3">
        <v>50000</v>
      </c>
      <c r="N22" s="3">
        <v>10000</v>
      </c>
      <c r="O22" s="3">
        <f>SUM(J22:M22)</f>
        <v>95000</v>
      </c>
      <c r="P22" s="3">
        <v>0</v>
      </c>
      <c r="Q22" s="3">
        <f>H22-O22+P22</f>
        <v>70142291</v>
      </c>
      <c r="R22" s="4">
        <f>IF(Q22&lt;=L10,M10,IF(Q22&lt;=L11,M11,IF(Q22&lt;=L12,M12,M13)))</f>
        <v>0.37</v>
      </c>
      <c r="S22" s="3">
        <f>Q22*R22</f>
        <v>25952647.669999998</v>
      </c>
      <c r="T22" s="3">
        <f>Q22-Q22*R22</f>
        <v>44189643.329999998</v>
      </c>
      <c r="U22" s="2"/>
      <c r="V22" s="2"/>
      <c r="W22" s="2"/>
      <c r="X22" s="2"/>
      <c r="Y22" s="2"/>
      <c r="Z22" s="2"/>
    </row>
    <row r="23" spans="1:26" ht="14.2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I14" sqref="I14"/>
    </sheetView>
  </sheetViews>
  <sheetFormatPr defaultColWidth="14.44140625" defaultRowHeight="15" customHeight="1" x14ac:dyDescent="0.3"/>
  <cols>
    <col min="1" max="1" width="10.88671875" customWidth="1"/>
    <col min="2" max="2" width="10.33203125" customWidth="1"/>
    <col min="3" max="3" width="10.6640625" customWidth="1"/>
    <col min="4" max="4" width="6" customWidth="1"/>
    <col min="5" max="5" width="15.6640625" customWidth="1"/>
    <col min="6" max="7" width="8.6640625" customWidth="1"/>
    <col min="8" max="8" width="16.33203125" customWidth="1"/>
    <col min="9" max="9" width="7.6640625" customWidth="1"/>
    <col min="10" max="26" width="8.6640625" customWidth="1"/>
  </cols>
  <sheetData>
    <row r="1" spans="1:6" ht="14.25" customHeight="1" x14ac:dyDescent="0.3">
      <c r="A1" s="9" t="s">
        <v>33</v>
      </c>
      <c r="B1" s="9" t="s">
        <v>34</v>
      </c>
      <c r="C1" s="9" t="s">
        <v>35</v>
      </c>
      <c r="D1" s="9" t="s">
        <v>0</v>
      </c>
      <c r="E1" s="9" t="s">
        <v>36</v>
      </c>
      <c r="F1" s="10"/>
    </row>
    <row r="2" spans="1:6" ht="14.25" customHeight="1" x14ac:dyDescent="0.3">
      <c r="A2" s="11">
        <v>1001</v>
      </c>
      <c r="B2" s="11" t="s">
        <v>37</v>
      </c>
      <c r="C2" s="11" t="s">
        <v>38</v>
      </c>
      <c r="D2" s="11">
        <v>50000</v>
      </c>
      <c r="E2" s="12">
        <v>0.1</v>
      </c>
    </row>
    <row r="3" spans="1:6" ht="14.25" customHeight="1" x14ac:dyDescent="0.3">
      <c r="A3" s="11">
        <v>1002</v>
      </c>
      <c r="B3" s="11" t="s">
        <v>39</v>
      </c>
      <c r="C3" s="11" t="s">
        <v>40</v>
      </c>
      <c r="D3" s="11">
        <v>55000</v>
      </c>
      <c r="E3" s="12">
        <v>0.12</v>
      </c>
    </row>
    <row r="4" spans="1:6" ht="14.25" customHeight="1" x14ac:dyDescent="0.3">
      <c r="A4" s="11">
        <v>1003</v>
      </c>
      <c r="B4" s="11" t="s">
        <v>41</v>
      </c>
      <c r="C4" s="11" t="s">
        <v>42</v>
      </c>
      <c r="D4" s="11">
        <v>62000</v>
      </c>
      <c r="E4" s="12">
        <v>0.15</v>
      </c>
    </row>
    <row r="5" spans="1:6" ht="14.25" customHeight="1" x14ac:dyDescent="0.3">
      <c r="A5" s="11">
        <v>1004</v>
      </c>
      <c r="B5" s="11" t="s">
        <v>43</v>
      </c>
      <c r="C5" s="11" t="s">
        <v>44</v>
      </c>
      <c r="D5" s="11">
        <v>68000</v>
      </c>
      <c r="E5" s="12">
        <v>0.11</v>
      </c>
    </row>
    <row r="6" spans="1:6" ht="14.25" customHeight="1" x14ac:dyDescent="0.3">
      <c r="A6" s="11">
        <v>1005</v>
      </c>
      <c r="B6" s="11" t="s">
        <v>45</v>
      </c>
      <c r="C6" s="11" t="s">
        <v>46</v>
      </c>
      <c r="D6" s="11">
        <v>54000</v>
      </c>
      <c r="E6" s="12">
        <v>0.09</v>
      </c>
    </row>
    <row r="7" spans="1:6" ht="14.25" customHeight="1" x14ac:dyDescent="0.3"/>
    <row r="8" spans="1:6" ht="14.25" customHeight="1" x14ac:dyDescent="0.3">
      <c r="A8" s="13" t="s">
        <v>47</v>
      </c>
    </row>
    <row r="9" spans="1:6" ht="14.25" customHeight="1" x14ac:dyDescent="0.3">
      <c r="A9" s="14" t="s">
        <v>41</v>
      </c>
      <c r="B9" s="14">
        <f>VLOOKUP(A9,B1:E6,3,0)</f>
        <v>62000</v>
      </c>
    </row>
    <row r="10" spans="1:6" ht="14.25" customHeight="1" x14ac:dyDescent="0.3"/>
    <row r="11" spans="1:6" ht="14.25" customHeight="1" x14ac:dyDescent="0.3">
      <c r="A11" s="15" t="s">
        <v>48</v>
      </c>
    </row>
    <row r="12" spans="1:6" ht="14.25" customHeight="1" x14ac:dyDescent="0.3">
      <c r="A12" s="16" t="s">
        <v>33</v>
      </c>
      <c r="B12" s="16" t="s">
        <v>34</v>
      </c>
      <c r="C12" s="16" t="s">
        <v>35</v>
      </c>
      <c r="D12" s="16" t="s">
        <v>0</v>
      </c>
      <c r="E12" s="16" t="s">
        <v>36</v>
      </c>
      <c r="F12" s="10"/>
    </row>
    <row r="13" spans="1:6" ht="14.25" customHeight="1" x14ac:dyDescent="0.3">
      <c r="A13" s="17">
        <v>1001</v>
      </c>
      <c r="B13" s="17" t="s">
        <v>37</v>
      </c>
      <c r="C13" s="17" t="s">
        <v>38</v>
      </c>
      <c r="D13" s="17">
        <v>50000</v>
      </c>
      <c r="E13" s="18">
        <v>0.1</v>
      </c>
    </row>
    <row r="14" spans="1:6" ht="14.25" customHeight="1" x14ac:dyDescent="0.3">
      <c r="A14" s="17">
        <v>1002</v>
      </c>
      <c r="B14" s="17" t="s">
        <v>39</v>
      </c>
      <c r="C14" s="17" t="s">
        <v>40</v>
      </c>
      <c r="D14" s="17">
        <v>55000</v>
      </c>
      <c r="E14" s="18">
        <v>0.12</v>
      </c>
    </row>
    <row r="15" spans="1:6" ht="14.25" customHeight="1" x14ac:dyDescent="0.3">
      <c r="A15" s="17">
        <v>1003</v>
      </c>
      <c r="B15" s="17" t="s">
        <v>41</v>
      </c>
      <c r="C15" s="17" t="s">
        <v>42</v>
      </c>
      <c r="D15" s="17">
        <v>62000</v>
      </c>
      <c r="E15" s="18">
        <v>0.15</v>
      </c>
    </row>
    <row r="16" spans="1:6" ht="14.25" customHeight="1" x14ac:dyDescent="0.3">
      <c r="A16" s="17">
        <v>1004</v>
      </c>
      <c r="B16" s="17" t="s">
        <v>43</v>
      </c>
      <c r="C16" s="17" t="s">
        <v>44</v>
      </c>
      <c r="D16" s="17">
        <v>68000</v>
      </c>
      <c r="E16" s="18">
        <v>0.11</v>
      </c>
    </row>
    <row r="17" spans="1:9" ht="14.25" customHeight="1" x14ac:dyDescent="0.3">
      <c r="A17" s="17">
        <v>1005</v>
      </c>
      <c r="B17" s="17" t="s">
        <v>45</v>
      </c>
      <c r="C17" s="17" t="s">
        <v>46</v>
      </c>
      <c r="D17" s="17">
        <v>54000</v>
      </c>
      <c r="E17" s="18">
        <v>0.09</v>
      </c>
    </row>
    <row r="18" spans="1:9" ht="14.25" customHeight="1" x14ac:dyDescent="0.3">
      <c r="E18" s="19"/>
    </row>
    <row r="19" spans="1:9" ht="14.25" customHeight="1" x14ac:dyDescent="0.3">
      <c r="B19" s="20" t="s">
        <v>39</v>
      </c>
      <c r="C19" s="20">
        <f>VLOOKUP(B19,B12:F17,4,0)*VLOOKUP(B19,B12:F17,3,0)</f>
        <v>6600</v>
      </c>
      <c r="E19" s="19"/>
    </row>
    <row r="20" spans="1:9" ht="14.25" customHeight="1" x14ac:dyDescent="0.3"/>
    <row r="21" spans="1:9" ht="14.25" customHeight="1" x14ac:dyDescent="0.3">
      <c r="A21" s="21" t="s">
        <v>49</v>
      </c>
    </row>
    <row r="22" spans="1:9" ht="14.25" customHeight="1" x14ac:dyDescent="0.3">
      <c r="A22" s="22" t="s">
        <v>33</v>
      </c>
      <c r="B22" s="22" t="s">
        <v>34</v>
      </c>
      <c r="C22" s="22" t="s">
        <v>35</v>
      </c>
      <c r="D22" s="22" t="s">
        <v>0</v>
      </c>
      <c r="E22" s="22" t="s">
        <v>36</v>
      </c>
      <c r="F22" s="22" t="s">
        <v>50</v>
      </c>
    </row>
    <row r="23" spans="1:9" ht="14.25" customHeight="1" x14ac:dyDescent="0.3">
      <c r="A23" s="23">
        <v>1001</v>
      </c>
      <c r="B23" s="23" t="s">
        <v>37</v>
      </c>
      <c r="C23" s="23" t="s">
        <v>38</v>
      </c>
      <c r="D23" s="23">
        <v>50000</v>
      </c>
      <c r="E23" s="24">
        <v>0.1</v>
      </c>
      <c r="F23" s="24">
        <f t="shared" ref="F23:F27" si="0">IF(D23&lt;50000,0%,IF(D23&lt;60000,10%,IF(D23&lt;70000,15%,20%)))</f>
        <v>0.1</v>
      </c>
      <c r="H23" s="25" t="s">
        <v>51</v>
      </c>
      <c r="I23" s="25" t="s">
        <v>52</v>
      </c>
    </row>
    <row r="24" spans="1:9" ht="14.25" customHeight="1" x14ac:dyDescent="0.3">
      <c r="A24" s="23">
        <v>1002</v>
      </c>
      <c r="B24" s="23" t="s">
        <v>39</v>
      </c>
      <c r="C24" s="23" t="s">
        <v>40</v>
      </c>
      <c r="D24" s="23">
        <v>55000</v>
      </c>
      <c r="E24" s="24">
        <v>0.12</v>
      </c>
      <c r="F24" s="24">
        <f t="shared" si="0"/>
        <v>0.1</v>
      </c>
      <c r="H24" s="26">
        <v>0</v>
      </c>
      <c r="I24" s="27">
        <v>0.05</v>
      </c>
    </row>
    <row r="25" spans="1:9" ht="14.25" customHeight="1" x14ac:dyDescent="0.3">
      <c r="A25" s="23">
        <v>1003</v>
      </c>
      <c r="B25" s="23" t="s">
        <v>41</v>
      </c>
      <c r="C25" s="23" t="s">
        <v>42</v>
      </c>
      <c r="D25" s="23">
        <v>62000</v>
      </c>
      <c r="E25" s="24">
        <v>0.15</v>
      </c>
      <c r="F25" s="24">
        <f t="shared" si="0"/>
        <v>0.15</v>
      </c>
      <c r="H25" s="26">
        <v>50000</v>
      </c>
      <c r="I25" s="27">
        <v>0.1</v>
      </c>
    </row>
    <row r="26" spans="1:9" ht="14.25" customHeight="1" x14ac:dyDescent="0.3">
      <c r="A26" s="23">
        <v>1004</v>
      </c>
      <c r="B26" s="23" t="s">
        <v>43</v>
      </c>
      <c r="C26" s="23" t="s">
        <v>44</v>
      </c>
      <c r="D26" s="23">
        <v>68000</v>
      </c>
      <c r="E26" s="24">
        <v>0.11</v>
      </c>
      <c r="F26" s="24">
        <f t="shared" si="0"/>
        <v>0.15</v>
      </c>
      <c r="H26" s="26">
        <v>60000</v>
      </c>
      <c r="I26" s="27">
        <v>0.15</v>
      </c>
    </row>
    <row r="27" spans="1:9" ht="14.25" customHeight="1" x14ac:dyDescent="0.3">
      <c r="A27" s="23">
        <v>1005</v>
      </c>
      <c r="B27" s="23" t="s">
        <v>45</v>
      </c>
      <c r="C27" s="23" t="s">
        <v>46</v>
      </c>
      <c r="D27" s="23">
        <v>54000</v>
      </c>
      <c r="E27" s="24">
        <v>0.09</v>
      </c>
      <c r="F27" s="24">
        <f t="shared" si="0"/>
        <v>0.1</v>
      </c>
      <c r="H27" s="26">
        <v>70000</v>
      </c>
      <c r="I27" s="27">
        <v>0.2</v>
      </c>
    </row>
    <row r="28" spans="1:9" ht="14.25" customHeight="1" x14ac:dyDescent="0.3"/>
    <row r="29" spans="1:9" ht="14.25" customHeight="1" x14ac:dyDescent="0.3">
      <c r="B29" s="28">
        <v>55000</v>
      </c>
      <c r="C29" s="29">
        <f>VLOOKUP(B29,D22:F27,3,1)</f>
        <v>0.1</v>
      </c>
    </row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3">
    <dataValidation type="list" allowBlank="1" showErrorMessage="1" sqref="A9" xr:uid="{00000000-0002-0000-0100-000000000000}">
      <formula1>$B$2:$B$6</formula1>
    </dataValidation>
    <dataValidation type="list" allowBlank="1" showErrorMessage="1" sqref="B19" xr:uid="{00000000-0002-0000-0100-000001000000}">
      <formula1>$B$13:$B$17</formula1>
    </dataValidation>
    <dataValidation type="list" allowBlank="1" showErrorMessage="1" sqref="B29" xr:uid="{00000000-0002-0000-0100-000002000000}">
      <formula1>$D$23:$D$27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13.6640625" customWidth="1"/>
    <col min="2" max="2" width="10.33203125" customWidth="1"/>
    <col min="3" max="3" width="7.88671875" customWidth="1"/>
    <col min="4" max="26" width="8.6640625" customWidth="1"/>
  </cols>
  <sheetData>
    <row r="1" spans="1:3" ht="14.25" customHeight="1" x14ac:dyDescent="0.3">
      <c r="A1" s="30" t="s">
        <v>53</v>
      </c>
    </row>
    <row r="2" spans="1:3" ht="14.25" customHeight="1" x14ac:dyDescent="0.3">
      <c r="A2" s="31" t="s">
        <v>33</v>
      </c>
      <c r="B2" s="31" t="s">
        <v>34</v>
      </c>
      <c r="C2" s="31" t="s">
        <v>52</v>
      </c>
    </row>
    <row r="3" spans="1:3" ht="14.25" customHeight="1" x14ac:dyDescent="0.3">
      <c r="A3" s="16">
        <v>1</v>
      </c>
      <c r="B3" s="16" t="s">
        <v>45</v>
      </c>
      <c r="C3" s="32">
        <f>VLOOKUP(B3,'Assignment 2nd'!B22:F27,5,0)</f>
        <v>0.1</v>
      </c>
    </row>
    <row r="4" spans="1:3" ht="14.25" customHeight="1" x14ac:dyDescent="0.3"/>
    <row r="5" spans="1:3" ht="14.25" customHeight="1" x14ac:dyDescent="0.3"/>
    <row r="6" spans="1:3" ht="14.25" customHeight="1" x14ac:dyDescent="0.3"/>
    <row r="7" spans="1:3" ht="14.25" customHeight="1" x14ac:dyDescent="0.3"/>
    <row r="8" spans="1:3" ht="14.25" customHeight="1" x14ac:dyDescent="0.3"/>
    <row r="9" spans="1:3" ht="14.25" customHeight="1" x14ac:dyDescent="0.3"/>
    <row r="10" spans="1:3" ht="14.25" customHeight="1" x14ac:dyDescent="0.3"/>
    <row r="11" spans="1:3" ht="14.25" customHeight="1" x14ac:dyDescent="0.3"/>
    <row r="12" spans="1:3" ht="14.25" customHeight="1" x14ac:dyDescent="0.3"/>
    <row r="13" spans="1:3" ht="14.25" customHeight="1" x14ac:dyDescent="0.3"/>
    <row r="14" spans="1:3" ht="14.25" customHeight="1" x14ac:dyDescent="0.3"/>
    <row r="15" spans="1:3" ht="14.25" customHeight="1" x14ac:dyDescent="0.3"/>
    <row r="16" spans="1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'Assignment 2nd'!$B$23:$B$27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"/>
  <sheetViews>
    <sheetView workbookViewId="0">
      <selection activeCell="D15" sqref="D15"/>
    </sheetView>
  </sheetViews>
  <sheetFormatPr defaultColWidth="14.44140625" defaultRowHeight="15" customHeight="1" x14ac:dyDescent="0.3"/>
  <sheetData>
    <row r="1" spans="1:12" x14ac:dyDescent="0.3">
      <c r="A1" s="33"/>
      <c r="B1" s="34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">
      <c r="A2" s="35" t="s">
        <v>54</v>
      </c>
      <c r="B2" s="36">
        <v>101</v>
      </c>
      <c r="C2" s="36">
        <v>102</v>
      </c>
      <c r="D2" s="36">
        <v>103</v>
      </c>
      <c r="E2" s="36">
        <v>104</v>
      </c>
      <c r="F2" s="36">
        <v>105</v>
      </c>
      <c r="G2" s="36">
        <v>106</v>
      </c>
      <c r="H2" s="36">
        <v>107</v>
      </c>
      <c r="I2" s="36">
        <v>108</v>
      </c>
      <c r="J2" s="36">
        <v>109</v>
      </c>
      <c r="K2" s="36">
        <v>110</v>
      </c>
    </row>
    <row r="3" spans="1:12" x14ac:dyDescent="0.3">
      <c r="A3" s="35" t="s">
        <v>55</v>
      </c>
      <c r="B3" s="37" t="s">
        <v>56</v>
      </c>
      <c r="C3" s="37" t="s">
        <v>57</v>
      </c>
      <c r="D3" s="37" t="s">
        <v>58</v>
      </c>
      <c r="E3" s="37" t="s">
        <v>59</v>
      </c>
      <c r="F3" s="37" t="s">
        <v>60</v>
      </c>
      <c r="G3" s="37" t="s">
        <v>61</v>
      </c>
      <c r="H3" s="37" t="s">
        <v>62</v>
      </c>
      <c r="I3" s="37" t="s">
        <v>63</v>
      </c>
      <c r="J3" s="37" t="s">
        <v>64</v>
      </c>
      <c r="K3" s="37" t="s">
        <v>65</v>
      </c>
    </row>
    <row r="4" spans="1:12" x14ac:dyDescent="0.3">
      <c r="A4" s="35" t="s">
        <v>35</v>
      </c>
      <c r="B4" s="37" t="s">
        <v>38</v>
      </c>
      <c r="C4" s="37" t="s">
        <v>40</v>
      </c>
      <c r="D4" s="37" t="s">
        <v>42</v>
      </c>
      <c r="E4" s="37" t="s">
        <v>44</v>
      </c>
      <c r="F4" s="37" t="s">
        <v>38</v>
      </c>
      <c r="G4" s="37" t="s">
        <v>40</v>
      </c>
      <c r="H4" s="37" t="s">
        <v>42</v>
      </c>
      <c r="I4" s="37" t="s">
        <v>44</v>
      </c>
      <c r="J4" s="37" t="s">
        <v>38</v>
      </c>
      <c r="K4" s="37" t="s">
        <v>40</v>
      </c>
    </row>
    <row r="5" spans="1:12" x14ac:dyDescent="0.3">
      <c r="A5" s="35" t="s">
        <v>0</v>
      </c>
      <c r="B5" s="37">
        <v>50000</v>
      </c>
      <c r="C5" s="37">
        <v>55000</v>
      </c>
      <c r="D5" s="37">
        <v>60000</v>
      </c>
      <c r="E5" s="37">
        <v>65000</v>
      </c>
      <c r="F5" s="37">
        <v>70000</v>
      </c>
      <c r="G5" s="37">
        <v>75000</v>
      </c>
      <c r="H5" s="37">
        <v>80000</v>
      </c>
      <c r="I5" s="37">
        <v>85000</v>
      </c>
      <c r="J5" s="37">
        <v>90000</v>
      </c>
      <c r="K5" s="37">
        <v>95000</v>
      </c>
    </row>
    <row r="6" spans="1:12" x14ac:dyDescent="0.3">
      <c r="A6" s="35" t="s">
        <v>66</v>
      </c>
      <c r="B6" s="37">
        <v>2000</v>
      </c>
      <c r="C6" s="37">
        <v>2500</v>
      </c>
      <c r="D6" s="37">
        <v>3000</v>
      </c>
      <c r="E6" s="37">
        <v>3500</v>
      </c>
      <c r="F6" s="37">
        <v>4000</v>
      </c>
      <c r="G6" s="37">
        <v>4500</v>
      </c>
      <c r="H6" s="37">
        <v>5000</v>
      </c>
      <c r="I6" s="37">
        <v>5500</v>
      </c>
      <c r="J6" s="37">
        <v>6000</v>
      </c>
      <c r="K6" s="37">
        <v>6500</v>
      </c>
    </row>
    <row r="7" spans="1:12" x14ac:dyDescent="0.3">
      <c r="A7" s="35" t="s">
        <v>67</v>
      </c>
      <c r="B7" s="37">
        <v>52000</v>
      </c>
      <c r="C7" s="37">
        <v>57500</v>
      </c>
      <c r="D7" s="37">
        <v>63000</v>
      </c>
      <c r="E7" s="37">
        <v>685000</v>
      </c>
      <c r="F7" s="37">
        <v>74000</v>
      </c>
      <c r="G7" s="37">
        <v>79500</v>
      </c>
      <c r="H7" s="37">
        <v>85000</v>
      </c>
      <c r="I7" s="37">
        <v>90500</v>
      </c>
      <c r="J7" s="37">
        <v>96000</v>
      </c>
      <c r="K7" s="37">
        <v>101500</v>
      </c>
    </row>
    <row r="9" spans="1:12" x14ac:dyDescent="0.3">
      <c r="A9" s="38" t="s">
        <v>68</v>
      </c>
    </row>
    <row r="10" spans="1:12" x14ac:dyDescent="0.3">
      <c r="A10" s="39">
        <v>102</v>
      </c>
      <c r="B10" s="39" t="str">
        <f>HLOOKUP(A10,A2:K7,3,0)</f>
        <v>Marketing</v>
      </c>
    </row>
    <row r="12" spans="1:12" x14ac:dyDescent="0.3">
      <c r="A12" s="40" t="s">
        <v>69</v>
      </c>
    </row>
    <row r="13" spans="1:12" x14ac:dyDescent="0.3">
      <c r="A13" s="41">
        <v>105</v>
      </c>
      <c r="B13" s="41">
        <f>HLOOKUP(A13,A2:K7,4,0)</f>
        <v>70000</v>
      </c>
    </row>
    <row r="15" spans="1:12" x14ac:dyDescent="0.3">
      <c r="A15" s="42" t="s">
        <v>70</v>
      </c>
    </row>
    <row r="16" spans="1:12" x14ac:dyDescent="0.3">
      <c r="A16" s="43">
        <v>107</v>
      </c>
      <c r="B16" s="43">
        <f>HLOOKUP(A16,A2:K7,6,0)</f>
        <v>85000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Assignment_1st</vt:lpstr>
      <vt:lpstr>Assignment 2nd</vt:lpstr>
      <vt:lpstr>assignnment_2nd</vt:lpstr>
      <vt:lpstr>Assignment_3rd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Bagri</dc:creator>
  <cp:lastModifiedBy>Sahil Bagri</cp:lastModifiedBy>
  <dcterms:created xsi:type="dcterms:W3CDTF">2024-10-20T12:36:41Z</dcterms:created>
  <dcterms:modified xsi:type="dcterms:W3CDTF">2024-11-24T03:10:52Z</dcterms:modified>
</cp:coreProperties>
</file>