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\MIT\COEP\2023-24\2024 march\"/>
    </mc:Choice>
  </mc:AlternateContent>
  <xr:revisionPtr revIDLastSave="0" documentId="13_ncr:1_{13267077-D795-41D5-BEC1-1BDF6C631C2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" l="1"/>
  <c r="L25" i="2"/>
  <c r="I22" i="2"/>
  <c r="I32" i="2"/>
  <c r="G32" i="2"/>
  <c r="I19" i="2"/>
  <c r="G15" i="2"/>
  <c r="I16" i="2"/>
  <c r="P59" i="1"/>
  <c r="P60" i="1" s="1"/>
  <c r="P55" i="1"/>
  <c r="P56" i="1" s="1"/>
  <c r="P47" i="1"/>
  <c r="P48" i="1" s="1"/>
  <c r="P50" i="1" s="1"/>
  <c r="P51" i="1" s="1"/>
  <c r="O43" i="1"/>
  <c r="E59" i="1"/>
  <c r="E55" i="1"/>
  <c r="E51" i="1"/>
  <c r="E47" i="1"/>
  <c r="E48" i="1" s="1"/>
  <c r="E50" i="1" s="1"/>
  <c r="E52" i="1" s="1"/>
  <c r="E54" i="1" s="1"/>
  <c r="E56" i="1" s="1"/>
  <c r="E58" i="1" s="1"/>
  <c r="E60" i="1" s="1"/>
  <c r="D31" i="2"/>
  <c r="C31" i="2"/>
</calcChain>
</file>

<file path=xl/sharedStrings.xml><?xml version="1.0" encoding="utf-8"?>
<sst xmlns="http://schemas.openxmlformats.org/spreadsheetml/2006/main" count="204" uniqueCount="177">
  <si>
    <t>Name of account</t>
  </si>
  <si>
    <t>Dr</t>
  </si>
  <si>
    <t>Cr</t>
  </si>
  <si>
    <t>Interest received</t>
  </si>
  <si>
    <t>sales</t>
  </si>
  <si>
    <t>Creditors</t>
  </si>
  <si>
    <t>Bank overdraft</t>
  </si>
  <si>
    <t>Bills payables</t>
  </si>
  <si>
    <t>capital</t>
  </si>
  <si>
    <t>Opening stock</t>
  </si>
  <si>
    <t>Purchases</t>
  </si>
  <si>
    <t>Carriage inward</t>
  </si>
  <si>
    <t>* Wages</t>
  </si>
  <si>
    <t>Patents</t>
  </si>
  <si>
    <t>*Land and Building</t>
  </si>
  <si>
    <t>*Plant &amp; Machinery</t>
  </si>
  <si>
    <t>*vehicles</t>
  </si>
  <si>
    <t>Computer software</t>
  </si>
  <si>
    <t>Promotion expenses</t>
  </si>
  <si>
    <t>* salaries</t>
  </si>
  <si>
    <t>Office expenses</t>
  </si>
  <si>
    <t>Bank charges</t>
  </si>
  <si>
    <t>Carriage outward</t>
  </si>
  <si>
    <t>Cash in hand</t>
  </si>
  <si>
    <t>* Debtors</t>
  </si>
  <si>
    <t>Interest on Bank OD</t>
  </si>
  <si>
    <t>Adjustments:</t>
  </si>
  <si>
    <t>1. Depreciate land and building , plant &amp; machinery &amp; vehicle at 10% p.a.</t>
  </si>
  <si>
    <t>2. Stock on 31/03/2022 is valued at Rs 4,00,000.</t>
  </si>
  <si>
    <t>3. Outstanding wages are Rs 5,000 and outstanding salaries are Rs 10,000.</t>
  </si>
  <si>
    <t>4. Provide Reserve for doubtful debts at 10%</t>
  </si>
  <si>
    <t xml:space="preserve">Following is the trial balance of Beta Traders for the year ended 31/03/2022. </t>
  </si>
  <si>
    <t>Recap - In last lecture we solved example on Final accounts.</t>
  </si>
  <si>
    <t>Today ….. Concept of depreciation, use, significance &amp; Characteristics</t>
  </si>
  <si>
    <t>Understanding the Adjustments at the end of Financial Year.</t>
  </si>
  <si>
    <t>Depreciation</t>
  </si>
  <si>
    <t>We deploy various assets in the business …..Machinery, Computers, Furniture, Buildings, Cars, Buses  etc.</t>
  </si>
  <si>
    <t xml:space="preserve">When we acquire / purchase these assets, it is a one time expenditure. This one time expenditure on asset purchase is not our </t>
  </si>
  <si>
    <t xml:space="preserve">yearly expenditure, but it is an asset. </t>
  </si>
  <si>
    <t>Assets has certain life. Once this life is over, we dispose off this asset &amp; may bring in new one</t>
  </si>
  <si>
    <t>Suppose we have constructed say Factory Building for Rs 1 Crore i.e Rs 100 Lakhs</t>
  </si>
  <si>
    <t>Assume that this building will be used for next 20 years. Thereafter it will be newly constructed</t>
  </si>
  <si>
    <t>Therefore we have spent Rs 100 Lakhs &amp; life is 20 Years.</t>
  </si>
  <si>
    <t xml:space="preserve">Here we say that at the end of One year, cost incurred for business / production due to </t>
  </si>
  <si>
    <t>depreciation of this building</t>
  </si>
  <si>
    <t>100/20=Rs 5 Lakhs per year.</t>
  </si>
  <si>
    <t>This cost is considered in the P &amp; L Debit as expenditure</t>
  </si>
  <si>
    <r>
      <t xml:space="preserve">Thus by passage of time and usage of asset, value of the asset depletes called as </t>
    </r>
    <r>
      <rPr>
        <b/>
        <sz val="11"/>
        <color theme="1"/>
        <rFont val="Calibri"/>
        <family val="2"/>
        <scheme val="minor"/>
      </rPr>
      <t>Depreciation (yearly expenditure)</t>
    </r>
  </si>
  <si>
    <t>There are number of methods for calculating depreciation</t>
  </si>
  <si>
    <t>1) Straight Line Method - SLM</t>
  </si>
  <si>
    <t>2) Written Down Value Method - WDV</t>
  </si>
  <si>
    <r>
      <t xml:space="preserve">Depreciation = </t>
    </r>
    <r>
      <rPr>
        <u/>
        <sz val="11"/>
        <color theme="1"/>
        <rFont val="Calibri"/>
        <family val="2"/>
        <scheme val="minor"/>
      </rPr>
      <t>Cost of the asset - Estimated resale value (scrap value)</t>
    </r>
  </si>
  <si>
    <t>Life of the Asset</t>
  </si>
  <si>
    <t>Suppose a machinery of Rs 1 Lakh is purchased</t>
  </si>
  <si>
    <t>Installation and commissioning &amp; trial run cost incurred was Rs 25,000</t>
  </si>
  <si>
    <t>(Cost of asset includes all expenses till the time asset is put to use)</t>
  </si>
  <si>
    <t>Say, this machine has technical life of 5 years &amp; after which it will</t>
  </si>
  <si>
    <t>be sold in the market for Rs. 35,000</t>
  </si>
  <si>
    <t>How do we compute depreciation and what is the value of asset</t>
  </si>
  <si>
    <t>at the end of each year?</t>
  </si>
  <si>
    <t>Thus cost of this asset is now 1,25,000 (1st April 2020)</t>
  </si>
  <si>
    <t>Machinery</t>
  </si>
  <si>
    <t>Depreciation for the year</t>
  </si>
  <si>
    <t>This depreciation will remain constant p.a</t>
  </si>
  <si>
    <t>Closing value of Machine</t>
  </si>
  <si>
    <t>Opening Value of Machinery</t>
  </si>
  <si>
    <t xml:space="preserve">SLM </t>
  </si>
  <si>
    <t>WDV Method</t>
  </si>
  <si>
    <t>In WDV method we do not deduct the resale value from the cost</t>
  </si>
  <si>
    <t>Rate of depreciation = 100/Life of asset</t>
  </si>
  <si>
    <t xml:space="preserve">Rate of depreciation   </t>
  </si>
  <si>
    <t>%</t>
  </si>
  <si>
    <t>Depreciation is charged on the reduced value i.e. called as written down value</t>
  </si>
  <si>
    <t>NOTE: BUSINESSES FOLLOW WDV METHOD. BECAUSE IT IS SCIENTIFIC.</t>
  </si>
  <si>
    <t>DEPRECIATION IN THE INITIAL YEARS IS ALWAYS HIGH</t>
  </si>
  <si>
    <t>DEPRECIATION IN THE LATER YEARS IS LESS BUT COST OF REPAIR &amp; MAINTENANCE INCREASES</t>
  </si>
  <si>
    <t>DEPRECIATION IS A BOOK ENTRY…... IT IS REAL BUT THERE IS NO ACTUAL CASH OUTGO DUE TO DEPRECIATION</t>
  </si>
  <si>
    <t>All other expenses are actually paid to some one. We don’t pay depreciation to any one</t>
  </si>
  <si>
    <t>Thus is a cost but non cash cost….. Your bank balance will not decrease after charging depreciation</t>
  </si>
  <si>
    <t>ADJUSTMENTS FOR PREPARATION OF FINAL ACCOUNTS</t>
  </si>
  <si>
    <t>By now you know what trial balance is and how do we prepare profit and loss acoount and Balance sheet</t>
  </si>
  <si>
    <t xml:space="preserve">Every item of trial balance is either entered in the P &amp; L OR Balance sheet. …... i.e. only single effect…..Because Trial </t>
  </si>
  <si>
    <t>balance is always after double entry effect in the accounting…..i.e. after debit and credit effect.</t>
  </si>
  <si>
    <t>What are adjustments? ….. These are the transactions as on 31st March (last date of Financial Year) where accounting is not yet done</t>
  </si>
  <si>
    <t>and double entry effect is not complete….... These are the specific items</t>
  </si>
  <si>
    <t>Few such Adjustments ….... We have to give both debit and credit effect</t>
  </si>
  <si>
    <t>Clsoing Stcok ….. Raw material. WORK-In-Progress (WIP) Or Finished Goods</t>
  </si>
  <si>
    <t>Physical stock taking shall match with the accounting records.</t>
  </si>
  <si>
    <t>Effect to be given in final accounts</t>
  </si>
  <si>
    <t>1) It is entered on the credit side of Trading Account …..Income</t>
  </si>
  <si>
    <t>2) Closing stock is our current asset ….eneterd on the asset side</t>
  </si>
  <si>
    <t>Depreciation  - we compute depreciation</t>
  </si>
  <si>
    <t>1) Being expenditure, entered on debit side of P &amp; L</t>
  </si>
  <si>
    <t>2) On Assets side - Asset value less depreciation</t>
  </si>
  <si>
    <t>Oustanding Expenses - expenditure not yet recorded and paid although</t>
  </si>
  <si>
    <t xml:space="preserve">it is an expenditure for the year….. For e.g. we are paying rent of Rs 10K </t>
  </si>
  <si>
    <t>p.m. for office….... We normally pay Rent on 10th day of next month</t>
  </si>
  <si>
    <t>So, This rent for March 2024 is still outstanding ….payable as on 31/03/2024</t>
  </si>
  <si>
    <t>1) It is actual expenditure for the year and therefore</t>
  </si>
  <si>
    <t>to be debited to P &amp; L</t>
  </si>
  <si>
    <t>2) It is still payable on 31st March i.e. it is a current liability</t>
  </si>
  <si>
    <t>it is also entered under current liabilities</t>
  </si>
  <si>
    <t>as Outstanding Expenses</t>
  </si>
  <si>
    <t>Any Outstanding Income</t>
  </si>
  <si>
    <t>This is an inocme for the year but not yet recorded as on 31st March</t>
  </si>
  <si>
    <t>This is not yet received</t>
  </si>
  <si>
    <t>For example interest on FD …. Accrued ….i.e. still receivable</t>
  </si>
  <si>
    <t>1) Eneterd on credit side of P &amp; L because it is an income</t>
  </si>
  <si>
    <t xml:space="preserve">2) Amount is still receivable …..so it is current asset and </t>
  </si>
  <si>
    <t xml:space="preserve">entered in the Balance sheet under current assets </t>
  </si>
  <si>
    <t>as Income Outstanding Or Income Receivable</t>
  </si>
  <si>
    <t>Provision for Bad &amp; Doubtful Debts</t>
  </si>
  <si>
    <t>Suppose a business has sold goods / services to ABC for Rs 50K</t>
  </si>
  <si>
    <t>Later, ABC informed us that it will pay us Rs 45K only</t>
  </si>
  <si>
    <t>OR from a news in market we come to know that ABC is in deep trouble</t>
  </si>
  <si>
    <t>40% amount may not be recovered</t>
  </si>
  <si>
    <t>Here we provide for probable losses of 40% called as Reseve for Doubtful debt</t>
  </si>
  <si>
    <t>OR RDD.</t>
  </si>
  <si>
    <t>Main principle of accounting is that profit shall not be inflated in any case</t>
  </si>
  <si>
    <t>So, 40% of 50K = 20K is considered as RDD i.e. loss and Debited to P &amp; L</t>
  </si>
  <si>
    <t>(i)</t>
  </si>
  <si>
    <t>(ii)</t>
  </si>
  <si>
    <t>From Receivables or debtors in the Assets side, we deduct this probable loss</t>
  </si>
  <si>
    <t>as RDD</t>
  </si>
  <si>
    <t>Comprehensive Example with Adjustments</t>
  </si>
  <si>
    <t xml:space="preserve">Prepare Trading and Profit and loss account and and </t>
  </si>
  <si>
    <t>Balance sheet as on that date</t>
  </si>
  <si>
    <t>Step 1 - Make the tables of Trading &amp; P &amp; L &amp; Balance Sheet</t>
  </si>
  <si>
    <t>Step 2 - Enter each item in the respective table</t>
  </si>
  <si>
    <t>Step -3 Give Two effects for each adjustments</t>
  </si>
  <si>
    <t>Trading &amp; Profit and Loss Account</t>
  </si>
  <si>
    <t>Balance sheet as at 31/03/2022</t>
  </si>
  <si>
    <t>For the year ended 31/03/2022</t>
  </si>
  <si>
    <t>Cr.</t>
  </si>
  <si>
    <t>By Interest</t>
  </si>
  <si>
    <t>By Sales</t>
  </si>
  <si>
    <t>Non Current Liab</t>
  </si>
  <si>
    <t>Current Liabilities</t>
  </si>
  <si>
    <t>Capital</t>
  </si>
  <si>
    <t>Bank OD</t>
  </si>
  <si>
    <t>Bills Payables</t>
  </si>
  <si>
    <t>To Opening Stock</t>
  </si>
  <si>
    <t>To Purchases</t>
  </si>
  <si>
    <t>To Carriage Inward</t>
  </si>
  <si>
    <t>To wages 80500</t>
  </si>
  <si>
    <t>Non-Current Assets</t>
  </si>
  <si>
    <t>Vehicles              1500000</t>
  </si>
  <si>
    <t>Land &amp; Bldg        2000000</t>
  </si>
  <si>
    <t>Plant &amp; Mach     1800000</t>
  </si>
  <si>
    <t>Software</t>
  </si>
  <si>
    <t>To promotion exp</t>
  </si>
  <si>
    <t>To salaries     240000</t>
  </si>
  <si>
    <t>To office expenses</t>
  </si>
  <si>
    <t>To Bank charges</t>
  </si>
  <si>
    <t>To Carriage Outward</t>
  </si>
  <si>
    <t>Current Assets</t>
  </si>
  <si>
    <t>Cash</t>
  </si>
  <si>
    <t>Debtors              120000</t>
  </si>
  <si>
    <t>To interest on OD</t>
  </si>
  <si>
    <t>To Depreciation</t>
  </si>
  <si>
    <t>Building</t>
  </si>
  <si>
    <t>Vehicles</t>
  </si>
  <si>
    <t>(-) Dep 10%           200000</t>
  </si>
  <si>
    <t>(-) Dep 10%           180000</t>
  </si>
  <si>
    <t>(-) Dep 10%          150000</t>
  </si>
  <si>
    <t>By closing stock</t>
  </si>
  <si>
    <t>Clsoing stock</t>
  </si>
  <si>
    <t>(+) Outstanding 5000</t>
  </si>
  <si>
    <t>Outstanding wages</t>
  </si>
  <si>
    <t>Oustanding salary</t>
  </si>
  <si>
    <t>(+) Outstanding 10000</t>
  </si>
  <si>
    <t>(-) RDD                 12000</t>
  </si>
  <si>
    <t>To RDD</t>
  </si>
  <si>
    <t>To Gross Profit</t>
  </si>
  <si>
    <t>By Gross Profit</t>
  </si>
  <si>
    <t>By Net Loss</t>
  </si>
  <si>
    <t>(-) 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</si>
</sst>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5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164" fontId="4" fillId="0" borderId="1" xfId="1" applyNumberFormat="1" applyFont="1" applyFill="1" applyBorder="1"/>
    <xf numFmtId="0" fontId="4" fillId="0" borderId="0" xfId="0" applyFont="1"/>
    <xf numFmtId="164" fontId="3" fillId="0" borderId="0" xfId="1" applyNumberFormat="1" applyFont="1" applyFill="1"/>
    <xf numFmtId="0" fontId="5" fillId="0" borderId="0" xfId="0" applyFont="1"/>
    <xf numFmtId="164" fontId="4" fillId="0" borderId="0" xfId="1" applyNumberFormat="1" applyFont="1" applyFill="1"/>
    <xf numFmtId="0" fontId="2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2" xfId="0" applyBorder="1"/>
    <xf numFmtId="0" fontId="0" fillId="3" borderId="0" xfId="0" applyFill="1"/>
    <xf numFmtId="0" fontId="2" fillId="3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3" fillId="0" borderId="1" xfId="1" applyNumberFormat="1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1" applyNumberFormat="1" applyFont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4" fillId="0" borderId="0" xfId="1" applyNumberFormat="1" applyFont="1" applyAlignment="1"/>
    <xf numFmtId="164" fontId="4" fillId="0" borderId="0" xfId="1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0" fillId="0" borderId="15" xfId="1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0" fontId="0" fillId="2" borderId="1" xfId="0" applyFill="1" applyBorder="1"/>
    <xf numFmtId="164" fontId="0" fillId="2" borderId="15" xfId="1" applyNumberFormat="1" applyFont="1" applyFill="1" applyBorder="1"/>
    <xf numFmtId="164" fontId="2" fillId="0" borderId="17" xfId="1" applyNumberFormat="1" applyFont="1" applyBorder="1"/>
    <xf numFmtId="164" fontId="0" fillId="0" borderId="17" xfId="1" applyNumberFormat="1" applyFont="1" applyBorder="1"/>
    <xf numFmtId="0" fontId="0" fillId="4" borderId="0" xfId="0" applyFill="1"/>
    <xf numFmtId="164" fontId="0" fillId="4" borderId="1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58209</xdr:colOff>
      <xdr:row>88</xdr:row>
      <xdr:rowOff>89958</xdr:rowOff>
    </xdr:from>
    <xdr:to>
      <xdr:col>11</xdr:col>
      <xdr:colOff>5291</xdr:colOff>
      <xdr:row>89</xdr:row>
      <xdr:rowOff>111125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3FCB513-0C92-849B-ACAE-D6995C893E41}"/>
            </a:ext>
          </a:extLst>
        </xdr:cNvPr>
        <xdr:cNvSpPr/>
      </xdr:nvSpPr>
      <xdr:spPr>
        <a:xfrm>
          <a:off x="5847292" y="16488833"/>
          <a:ext cx="687916" cy="2063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26459</xdr:colOff>
      <xdr:row>93</xdr:row>
      <xdr:rowOff>111125</xdr:rowOff>
    </xdr:from>
    <xdr:to>
      <xdr:col>10</xdr:col>
      <xdr:colOff>714375</xdr:colOff>
      <xdr:row>94</xdr:row>
      <xdr:rowOff>132292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8F20B52-E7DA-4D14-AE90-08B98DC12F3B}"/>
            </a:ext>
          </a:extLst>
        </xdr:cNvPr>
        <xdr:cNvSpPr/>
      </xdr:nvSpPr>
      <xdr:spPr>
        <a:xfrm>
          <a:off x="5815542" y="17436042"/>
          <a:ext cx="687916" cy="2063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99</xdr:row>
      <xdr:rowOff>0</xdr:rowOff>
    </xdr:from>
    <xdr:to>
      <xdr:col>10</xdr:col>
      <xdr:colOff>687916</xdr:colOff>
      <xdr:row>100</xdr:row>
      <xdr:rowOff>21167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7D1CAB9-9344-47C2-84DE-71E06214EF5F}"/>
            </a:ext>
          </a:extLst>
        </xdr:cNvPr>
        <xdr:cNvSpPr/>
      </xdr:nvSpPr>
      <xdr:spPr>
        <a:xfrm>
          <a:off x="5889625" y="18436167"/>
          <a:ext cx="687916" cy="2063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0</xdr:colOff>
      <xdr:row>106</xdr:row>
      <xdr:rowOff>0</xdr:rowOff>
    </xdr:from>
    <xdr:to>
      <xdr:col>10</xdr:col>
      <xdr:colOff>687916</xdr:colOff>
      <xdr:row>107</xdr:row>
      <xdr:rowOff>21167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8BBBCAF1-2BFC-4853-BBB4-8DC5D5E2FF9E}"/>
            </a:ext>
          </a:extLst>
        </xdr:cNvPr>
        <xdr:cNvSpPr/>
      </xdr:nvSpPr>
      <xdr:spPr>
        <a:xfrm>
          <a:off x="5889625" y="19732625"/>
          <a:ext cx="687916" cy="2063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23"/>
  <sheetViews>
    <sheetView topLeftCell="B44" zoomScale="120" zoomScaleNormal="120" workbookViewId="0">
      <selection activeCell="B112" sqref="B112"/>
    </sheetView>
  </sheetViews>
  <sheetFormatPr defaultRowHeight="14.5" x14ac:dyDescent="0.35"/>
  <cols>
    <col min="1" max="1" width="10.81640625" customWidth="1"/>
    <col min="2" max="2" width="9.08984375" bestFit="1" customWidth="1"/>
    <col min="9" max="9" width="10.1796875" customWidth="1"/>
    <col min="10" max="10" width="2" customWidth="1"/>
    <col min="11" max="11" width="10.6328125" customWidth="1"/>
  </cols>
  <sheetData>
    <row r="2" spans="2:3" x14ac:dyDescent="0.35">
      <c r="B2" s="1">
        <v>45383</v>
      </c>
    </row>
    <row r="4" spans="2:3" x14ac:dyDescent="0.35">
      <c r="B4" t="s">
        <v>32</v>
      </c>
    </row>
    <row r="5" spans="2:3" x14ac:dyDescent="0.35">
      <c r="B5" t="s">
        <v>33</v>
      </c>
    </row>
    <row r="6" spans="2:3" x14ac:dyDescent="0.35">
      <c r="C6" t="s">
        <v>34</v>
      </c>
    </row>
    <row r="8" spans="2:3" ht="19.5" x14ac:dyDescent="0.45">
      <c r="B8" s="11" t="s">
        <v>35</v>
      </c>
    </row>
    <row r="10" spans="2:3" x14ac:dyDescent="0.35">
      <c r="B10" t="s">
        <v>36</v>
      </c>
    </row>
    <row r="11" spans="2:3" x14ac:dyDescent="0.35">
      <c r="B11" t="s">
        <v>37</v>
      </c>
    </row>
    <row r="12" spans="2:3" x14ac:dyDescent="0.35">
      <c r="B12" t="s">
        <v>38</v>
      </c>
    </row>
    <row r="13" spans="2:3" x14ac:dyDescent="0.35">
      <c r="B13" t="s">
        <v>39</v>
      </c>
    </row>
    <row r="15" spans="2:3" x14ac:dyDescent="0.35">
      <c r="B15" t="s">
        <v>40</v>
      </c>
    </row>
    <row r="16" spans="2:3" x14ac:dyDescent="0.35">
      <c r="B16" t="s">
        <v>41</v>
      </c>
    </row>
    <row r="18" spans="2:11" x14ac:dyDescent="0.35">
      <c r="B18" t="s">
        <v>42</v>
      </c>
    </row>
    <row r="19" spans="2:11" x14ac:dyDescent="0.35">
      <c r="B19" t="s">
        <v>43</v>
      </c>
    </row>
    <row r="20" spans="2:11" x14ac:dyDescent="0.35">
      <c r="B20" t="s">
        <v>44</v>
      </c>
    </row>
    <row r="21" spans="2:11" x14ac:dyDescent="0.35">
      <c r="B21" t="s">
        <v>45</v>
      </c>
    </row>
    <row r="23" spans="2:11" x14ac:dyDescent="0.35">
      <c r="B23" t="s">
        <v>46</v>
      </c>
    </row>
    <row r="25" spans="2:11" x14ac:dyDescent="0.35">
      <c r="B25" t="s">
        <v>47</v>
      </c>
    </row>
    <row r="27" spans="2:11" x14ac:dyDescent="0.35">
      <c r="B27" t="s">
        <v>48</v>
      </c>
    </row>
    <row r="29" spans="2:11" x14ac:dyDescent="0.35">
      <c r="B29" s="10" t="s">
        <v>49</v>
      </c>
      <c r="K29" s="10" t="s">
        <v>50</v>
      </c>
    </row>
    <row r="31" spans="2:11" x14ac:dyDescent="0.35">
      <c r="B31" t="s">
        <v>51</v>
      </c>
    </row>
    <row r="32" spans="2:11" x14ac:dyDescent="0.35">
      <c r="D32" t="s">
        <v>52</v>
      </c>
    </row>
    <row r="34" spans="1:16" x14ac:dyDescent="0.35">
      <c r="B34" t="s">
        <v>53</v>
      </c>
    </row>
    <row r="35" spans="1:16" x14ac:dyDescent="0.35">
      <c r="B35" t="s">
        <v>54</v>
      </c>
    </row>
    <row r="36" spans="1:16" x14ac:dyDescent="0.35">
      <c r="B36" t="s">
        <v>55</v>
      </c>
    </row>
    <row r="38" spans="1:16" x14ac:dyDescent="0.35">
      <c r="B38" s="10" t="s">
        <v>60</v>
      </c>
    </row>
    <row r="40" spans="1:16" x14ac:dyDescent="0.35">
      <c r="B40" t="s">
        <v>56</v>
      </c>
    </row>
    <row r="41" spans="1:16" x14ac:dyDescent="0.35">
      <c r="B41" t="s">
        <v>57</v>
      </c>
      <c r="L41" s="9" t="s">
        <v>68</v>
      </c>
    </row>
    <row r="42" spans="1:16" x14ac:dyDescent="0.35">
      <c r="L42" s="16" t="s">
        <v>69</v>
      </c>
      <c r="M42" s="16"/>
    </row>
    <row r="43" spans="1:16" x14ac:dyDescent="0.35">
      <c r="B43" t="s">
        <v>58</v>
      </c>
      <c r="L43" t="s">
        <v>70</v>
      </c>
      <c r="O43">
        <f>100/5</f>
        <v>20</v>
      </c>
      <c r="P43" t="s">
        <v>71</v>
      </c>
    </row>
    <row r="44" spans="1:16" ht="15" thickBot="1" x14ac:dyDescent="0.4">
      <c r="B44" t="s">
        <v>59</v>
      </c>
      <c r="I44" s="15"/>
      <c r="L44" t="s">
        <v>72</v>
      </c>
    </row>
    <row r="45" spans="1:16" ht="15" thickBot="1" x14ac:dyDescent="0.4">
      <c r="B45" s="28" t="s">
        <v>66</v>
      </c>
      <c r="C45" s="29"/>
      <c r="D45" s="29"/>
      <c r="E45" s="29"/>
      <c r="F45" s="29"/>
      <c r="G45" s="29"/>
      <c r="H45" s="29"/>
      <c r="I45" s="30"/>
      <c r="J45" s="17"/>
      <c r="K45" s="31" t="s">
        <v>67</v>
      </c>
      <c r="L45" s="32"/>
      <c r="M45" s="32"/>
      <c r="N45" s="32"/>
      <c r="O45" s="32"/>
      <c r="P45" s="33"/>
    </row>
    <row r="46" spans="1:16" x14ac:dyDescent="0.35">
      <c r="A46" s="12">
        <v>43922</v>
      </c>
      <c r="B46" t="s">
        <v>61</v>
      </c>
      <c r="E46">
        <v>125000</v>
      </c>
      <c r="I46" s="15"/>
      <c r="J46" s="16"/>
      <c r="K46" s="12">
        <v>43922</v>
      </c>
      <c r="L46" t="s">
        <v>61</v>
      </c>
      <c r="P46">
        <v>125000</v>
      </c>
    </row>
    <row r="47" spans="1:16" x14ac:dyDescent="0.35">
      <c r="A47" s="12">
        <v>44286</v>
      </c>
      <c r="B47" t="s">
        <v>62</v>
      </c>
      <c r="E47">
        <f>(125000-35000)/5</f>
        <v>18000</v>
      </c>
      <c r="F47" t="s">
        <v>63</v>
      </c>
      <c r="I47" s="15"/>
      <c r="J47" s="16"/>
      <c r="K47" s="12">
        <v>44286</v>
      </c>
      <c r="L47" t="s">
        <v>62</v>
      </c>
      <c r="P47" s="16">
        <f>P46*20%</f>
        <v>25000</v>
      </c>
    </row>
    <row r="48" spans="1:16" x14ac:dyDescent="0.35">
      <c r="A48" s="12">
        <v>44286</v>
      </c>
      <c r="B48" t="s">
        <v>64</v>
      </c>
      <c r="E48" s="10">
        <f>E46-E47</f>
        <v>107000</v>
      </c>
      <c r="I48" s="15"/>
      <c r="J48" s="16"/>
      <c r="K48" s="12">
        <v>44286</v>
      </c>
      <c r="L48" t="s">
        <v>64</v>
      </c>
      <c r="P48" s="10">
        <f>P46-P47</f>
        <v>100000</v>
      </c>
    </row>
    <row r="49" spans="1:17" x14ac:dyDescent="0.35">
      <c r="I49" s="15"/>
      <c r="J49" s="16"/>
    </row>
    <row r="50" spans="1:17" x14ac:dyDescent="0.35">
      <c r="A50" s="12">
        <v>44287</v>
      </c>
      <c r="B50" t="s">
        <v>65</v>
      </c>
      <c r="E50">
        <f>E48-E49</f>
        <v>107000</v>
      </c>
      <c r="I50" s="15"/>
      <c r="J50" s="16"/>
      <c r="K50" s="12">
        <v>44287</v>
      </c>
      <c r="L50" t="s">
        <v>65</v>
      </c>
      <c r="P50" s="10">
        <f>P48-P49</f>
        <v>100000</v>
      </c>
    </row>
    <row r="51" spans="1:17" x14ac:dyDescent="0.35">
      <c r="A51" s="12">
        <v>44651</v>
      </c>
      <c r="B51" t="s">
        <v>62</v>
      </c>
      <c r="E51">
        <f>(125000-35000)/5</f>
        <v>18000</v>
      </c>
      <c r="F51" t="s">
        <v>63</v>
      </c>
      <c r="I51" s="15"/>
      <c r="J51" s="16"/>
      <c r="K51" s="12">
        <v>44651</v>
      </c>
      <c r="L51" t="s">
        <v>62</v>
      </c>
      <c r="P51" s="16">
        <f>P50*20%</f>
        <v>20000</v>
      </c>
    </row>
    <row r="52" spans="1:17" x14ac:dyDescent="0.35">
      <c r="A52" s="12">
        <v>44651</v>
      </c>
      <c r="B52" t="s">
        <v>64</v>
      </c>
      <c r="E52">
        <f>E50-E51</f>
        <v>89000</v>
      </c>
      <c r="I52" s="15"/>
      <c r="J52" s="16"/>
      <c r="K52" s="12">
        <v>44651</v>
      </c>
      <c r="L52" t="s">
        <v>64</v>
      </c>
      <c r="P52">
        <v>80000</v>
      </c>
    </row>
    <row r="53" spans="1:17" x14ac:dyDescent="0.35">
      <c r="I53" s="15"/>
      <c r="J53" s="16"/>
    </row>
    <row r="54" spans="1:17" x14ac:dyDescent="0.35">
      <c r="A54" s="12">
        <v>44652</v>
      </c>
      <c r="B54" t="s">
        <v>65</v>
      </c>
      <c r="E54">
        <f>E52-E53</f>
        <v>89000</v>
      </c>
      <c r="I54" s="15"/>
      <c r="J54" s="16"/>
      <c r="K54" s="12">
        <v>44652</v>
      </c>
      <c r="L54" t="s">
        <v>65</v>
      </c>
      <c r="P54">
        <v>80000</v>
      </c>
    </row>
    <row r="55" spans="1:17" x14ac:dyDescent="0.35">
      <c r="A55" s="12">
        <v>45016</v>
      </c>
      <c r="B55" t="s">
        <v>62</v>
      </c>
      <c r="E55">
        <f>(125000-35000)/5</f>
        <v>18000</v>
      </c>
      <c r="F55" t="s">
        <v>63</v>
      </c>
      <c r="I55" s="15"/>
      <c r="J55" s="16"/>
      <c r="K55" s="12">
        <v>45016</v>
      </c>
      <c r="L55" t="s">
        <v>62</v>
      </c>
      <c r="P55" s="16">
        <f>P54*20%</f>
        <v>16000</v>
      </c>
    </row>
    <row r="56" spans="1:17" x14ac:dyDescent="0.35">
      <c r="A56" s="12">
        <v>45016</v>
      </c>
      <c r="B56" t="s">
        <v>64</v>
      </c>
      <c r="E56">
        <f>E54-E55</f>
        <v>71000</v>
      </c>
      <c r="I56" s="15"/>
      <c r="J56" s="16"/>
      <c r="K56" s="12">
        <v>45016</v>
      </c>
      <c r="L56" t="s">
        <v>64</v>
      </c>
      <c r="P56">
        <f>P54-P55</f>
        <v>64000</v>
      </c>
    </row>
    <row r="57" spans="1:17" x14ac:dyDescent="0.35">
      <c r="I57" s="15"/>
      <c r="J57" s="16"/>
    </row>
    <row r="58" spans="1:17" x14ac:dyDescent="0.35">
      <c r="A58" s="12">
        <v>45017</v>
      </c>
      <c r="B58" t="s">
        <v>65</v>
      </c>
      <c r="E58">
        <f>E56-E57</f>
        <v>71000</v>
      </c>
      <c r="I58" s="15"/>
      <c r="J58" s="16"/>
      <c r="K58" s="12">
        <v>45017</v>
      </c>
      <c r="L58" t="s">
        <v>65</v>
      </c>
      <c r="P58">
        <v>64000</v>
      </c>
    </row>
    <row r="59" spans="1:17" x14ac:dyDescent="0.35">
      <c r="A59" s="12">
        <v>45382</v>
      </c>
      <c r="B59" t="s">
        <v>62</v>
      </c>
      <c r="E59">
        <f>(125000-35000)/5</f>
        <v>18000</v>
      </c>
      <c r="F59" t="s">
        <v>63</v>
      </c>
      <c r="I59" s="15"/>
      <c r="J59" s="16"/>
      <c r="K59" s="12">
        <v>45382</v>
      </c>
      <c r="L59" t="s">
        <v>62</v>
      </c>
      <c r="P59" s="16">
        <f>P58*20%</f>
        <v>12800</v>
      </c>
    </row>
    <row r="60" spans="1:17" x14ac:dyDescent="0.35">
      <c r="A60" s="13">
        <v>45382</v>
      </c>
      <c r="B60" s="14" t="s">
        <v>64</v>
      </c>
      <c r="C60" s="14"/>
      <c r="D60" s="14"/>
      <c r="E60" s="14">
        <f>E58-E59</f>
        <v>53000</v>
      </c>
      <c r="I60" s="15"/>
      <c r="J60" s="16"/>
      <c r="K60" s="13">
        <v>45382</v>
      </c>
      <c r="L60" s="14" t="s">
        <v>64</v>
      </c>
      <c r="M60" s="14"/>
      <c r="N60" s="14"/>
      <c r="P60">
        <f>P58-P59</f>
        <v>51200</v>
      </c>
    </row>
    <row r="61" spans="1:17" x14ac:dyDescent="0.35">
      <c r="I61" s="15"/>
    </row>
    <row r="62" spans="1:17" x14ac:dyDescent="0.35">
      <c r="I62" s="15"/>
    </row>
    <row r="63" spans="1:17" ht="15" thickBot="1" x14ac:dyDescent="0.4">
      <c r="I63" s="15"/>
    </row>
    <row r="64" spans="1:17" x14ac:dyDescent="0.35">
      <c r="G64" s="18" t="s">
        <v>73</v>
      </c>
      <c r="H64" s="19"/>
      <c r="I64" s="19"/>
      <c r="J64" s="19"/>
      <c r="K64" s="19"/>
      <c r="L64" s="19"/>
      <c r="M64" s="19"/>
      <c r="N64" s="19"/>
      <c r="O64" s="19"/>
      <c r="P64" s="19"/>
      <c r="Q64" s="20"/>
    </row>
    <row r="65" spans="3:18" x14ac:dyDescent="0.35">
      <c r="G65" s="21"/>
      <c r="H65" t="s">
        <v>74</v>
      </c>
      <c r="Q65" s="22"/>
    </row>
    <row r="66" spans="3:18" x14ac:dyDescent="0.35">
      <c r="G66" s="21"/>
      <c r="H66" t="s">
        <v>75</v>
      </c>
      <c r="Q66" s="22"/>
    </row>
    <row r="67" spans="3:18" ht="15" thickBot="1" x14ac:dyDescent="0.4">
      <c r="G67" s="23"/>
      <c r="H67" s="24"/>
      <c r="I67" s="24"/>
      <c r="J67" s="24"/>
      <c r="K67" s="24"/>
      <c r="L67" s="24"/>
      <c r="M67" s="24"/>
      <c r="N67" s="24"/>
      <c r="O67" s="24"/>
      <c r="P67" s="24"/>
      <c r="Q67" s="25"/>
    </row>
    <row r="68" spans="3:18" ht="15" thickBot="1" x14ac:dyDescent="0.4"/>
    <row r="69" spans="3:18" ht="15" thickBot="1" x14ac:dyDescent="0.4">
      <c r="I69" s="27"/>
    </row>
    <row r="70" spans="3:18" x14ac:dyDescent="0.35">
      <c r="G70" s="26" t="s">
        <v>76</v>
      </c>
      <c r="H70" s="19"/>
      <c r="I70" s="15"/>
      <c r="J70" s="19"/>
      <c r="K70" s="19"/>
      <c r="L70" s="19"/>
      <c r="M70" s="19"/>
      <c r="N70" s="19"/>
      <c r="O70" s="19"/>
      <c r="P70" s="19"/>
      <c r="Q70" s="19"/>
      <c r="R70" s="20"/>
    </row>
    <row r="71" spans="3:18" x14ac:dyDescent="0.35">
      <c r="G71" s="21" t="s">
        <v>77</v>
      </c>
      <c r="I71" s="15"/>
      <c r="R71" s="22"/>
    </row>
    <row r="72" spans="3:18" x14ac:dyDescent="0.35">
      <c r="G72" s="21" t="s">
        <v>78</v>
      </c>
      <c r="I72" s="15"/>
      <c r="R72" s="22"/>
    </row>
    <row r="73" spans="3:18" ht="15" thickBot="1" x14ac:dyDescent="0.4">
      <c r="G73" s="2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5"/>
    </row>
    <row r="77" spans="3:18" x14ac:dyDescent="0.35">
      <c r="C77" s="9" t="s">
        <v>79</v>
      </c>
    </row>
    <row r="79" spans="3:18" x14ac:dyDescent="0.35">
      <c r="C79" t="s">
        <v>80</v>
      </c>
    </row>
    <row r="81" spans="2:17" x14ac:dyDescent="0.35">
      <c r="C81" t="s">
        <v>81</v>
      </c>
    </row>
    <row r="82" spans="2:17" x14ac:dyDescent="0.35">
      <c r="C82" t="s">
        <v>82</v>
      </c>
    </row>
    <row r="84" spans="2:17" x14ac:dyDescent="0.35">
      <c r="C84" t="s">
        <v>83</v>
      </c>
    </row>
    <row r="85" spans="2:17" x14ac:dyDescent="0.35">
      <c r="C85" t="s">
        <v>84</v>
      </c>
    </row>
    <row r="87" spans="2:17" x14ac:dyDescent="0.35">
      <c r="C87" s="34" t="s">
        <v>85</v>
      </c>
      <c r="D87" s="34"/>
      <c r="E87" s="34"/>
      <c r="F87" s="34"/>
      <c r="G87" s="34"/>
      <c r="H87" s="34"/>
      <c r="I87" s="34"/>
      <c r="L87" s="34" t="s">
        <v>88</v>
      </c>
      <c r="M87" s="34"/>
      <c r="N87" s="34"/>
      <c r="O87" s="34"/>
      <c r="P87" s="34"/>
      <c r="Q87" s="34"/>
    </row>
    <row r="89" spans="2:17" x14ac:dyDescent="0.35">
      <c r="B89">
        <v>1</v>
      </c>
      <c r="C89" s="10" t="s">
        <v>86</v>
      </c>
      <c r="L89" t="s">
        <v>89</v>
      </c>
    </row>
    <row r="90" spans="2:17" x14ac:dyDescent="0.35">
      <c r="L90" t="s">
        <v>90</v>
      </c>
    </row>
    <row r="91" spans="2:17" x14ac:dyDescent="0.35">
      <c r="C91" t="s">
        <v>87</v>
      </c>
    </row>
    <row r="94" spans="2:17" x14ac:dyDescent="0.35">
      <c r="B94">
        <v>2</v>
      </c>
      <c r="C94" s="10" t="s">
        <v>91</v>
      </c>
      <c r="L94" t="s">
        <v>92</v>
      </c>
    </row>
    <row r="95" spans="2:17" x14ac:dyDescent="0.35">
      <c r="L95" t="s">
        <v>93</v>
      </c>
    </row>
    <row r="98" spans="2:12" x14ac:dyDescent="0.35">
      <c r="B98">
        <v>3</v>
      </c>
      <c r="C98" s="10" t="s">
        <v>94</v>
      </c>
      <c r="L98" t="s">
        <v>98</v>
      </c>
    </row>
    <row r="99" spans="2:12" x14ac:dyDescent="0.35">
      <c r="C99" t="s">
        <v>95</v>
      </c>
      <c r="L99" t="s">
        <v>99</v>
      </c>
    </row>
    <row r="100" spans="2:12" x14ac:dyDescent="0.35">
      <c r="C100" t="s">
        <v>96</v>
      </c>
    </row>
    <row r="101" spans="2:12" x14ac:dyDescent="0.35">
      <c r="C101" t="s">
        <v>97</v>
      </c>
      <c r="L101" t="s">
        <v>100</v>
      </c>
    </row>
    <row r="102" spans="2:12" x14ac:dyDescent="0.35">
      <c r="L102" t="s">
        <v>101</v>
      </c>
    </row>
    <row r="103" spans="2:12" x14ac:dyDescent="0.35">
      <c r="L103" t="s">
        <v>102</v>
      </c>
    </row>
    <row r="105" spans="2:12" x14ac:dyDescent="0.35">
      <c r="B105">
        <v>4</v>
      </c>
      <c r="C105" s="10" t="s">
        <v>103</v>
      </c>
    </row>
    <row r="106" spans="2:12" x14ac:dyDescent="0.35">
      <c r="C106" t="s">
        <v>104</v>
      </c>
      <c r="L106" t="s">
        <v>107</v>
      </c>
    </row>
    <row r="107" spans="2:12" x14ac:dyDescent="0.35">
      <c r="C107" t="s">
        <v>105</v>
      </c>
    </row>
    <row r="108" spans="2:12" x14ac:dyDescent="0.35">
      <c r="C108" t="s">
        <v>106</v>
      </c>
      <c r="L108" t="s">
        <v>108</v>
      </c>
    </row>
    <row r="109" spans="2:12" x14ac:dyDescent="0.35">
      <c r="L109" t="s">
        <v>109</v>
      </c>
    </row>
    <row r="110" spans="2:12" x14ac:dyDescent="0.35">
      <c r="L110" t="s">
        <v>110</v>
      </c>
    </row>
    <row r="112" spans="2:12" x14ac:dyDescent="0.35">
      <c r="B112">
        <v>5</v>
      </c>
      <c r="C112" s="10" t="s">
        <v>111</v>
      </c>
    </row>
    <row r="114" spans="2:3" x14ac:dyDescent="0.35">
      <c r="C114" t="s">
        <v>112</v>
      </c>
    </row>
    <row r="115" spans="2:3" x14ac:dyDescent="0.35">
      <c r="C115" t="s">
        <v>113</v>
      </c>
    </row>
    <row r="116" spans="2:3" x14ac:dyDescent="0.35">
      <c r="C116" t="s">
        <v>114</v>
      </c>
    </row>
    <row r="117" spans="2:3" x14ac:dyDescent="0.35">
      <c r="C117" t="s">
        <v>115</v>
      </c>
    </row>
    <row r="118" spans="2:3" x14ac:dyDescent="0.35">
      <c r="C118" t="s">
        <v>116</v>
      </c>
    </row>
    <row r="119" spans="2:3" x14ac:dyDescent="0.35">
      <c r="C119" t="s">
        <v>117</v>
      </c>
    </row>
    <row r="120" spans="2:3" x14ac:dyDescent="0.35">
      <c r="C120" s="9" t="s">
        <v>118</v>
      </c>
    </row>
    <row r="121" spans="2:3" x14ac:dyDescent="0.35">
      <c r="B121" s="36" t="s">
        <v>120</v>
      </c>
      <c r="C121" t="s">
        <v>119</v>
      </c>
    </row>
    <row r="122" spans="2:3" x14ac:dyDescent="0.35">
      <c r="B122" s="36" t="s">
        <v>121</v>
      </c>
      <c r="C122" t="s">
        <v>122</v>
      </c>
    </row>
    <row r="123" spans="2:3" x14ac:dyDescent="0.35">
      <c r="C123" t="s">
        <v>123</v>
      </c>
    </row>
  </sheetData>
  <mergeCells count="4">
    <mergeCell ref="B45:I45"/>
    <mergeCell ref="K45:P45"/>
    <mergeCell ref="C87:I87"/>
    <mergeCell ref="L87:Q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D1FF-D5FC-479D-B6CB-9C8FFC0C8499}">
  <dimension ref="B2:N37"/>
  <sheetViews>
    <sheetView tabSelected="1" zoomScale="130" zoomScaleNormal="130" workbookViewId="0">
      <selection activeCell="L9" sqref="L9"/>
    </sheetView>
  </sheetViews>
  <sheetFormatPr defaultRowHeight="14.5" x14ac:dyDescent="0.35"/>
  <cols>
    <col min="1" max="1" width="6.08984375" customWidth="1"/>
    <col min="2" max="2" width="16.54296875" customWidth="1"/>
    <col min="3" max="4" width="9" customWidth="1"/>
    <col min="5" max="5" width="7.26953125" customWidth="1"/>
    <col min="6" max="6" width="18.26953125" customWidth="1"/>
    <col min="7" max="7" width="9.90625" style="43" customWidth="1"/>
    <col min="8" max="8" width="13.90625" customWidth="1"/>
    <col min="9" max="9" width="10.08984375" style="43" bestFit="1" customWidth="1"/>
    <col min="10" max="10" width="6" customWidth="1"/>
    <col min="11" max="11" width="17" customWidth="1"/>
    <col min="12" max="12" width="10.08984375" style="43" bestFit="1" customWidth="1"/>
    <col min="13" max="13" width="22.36328125" customWidth="1"/>
    <col min="14" max="14" width="10.6328125" style="43" customWidth="1"/>
  </cols>
  <sheetData>
    <row r="2" spans="2:14" x14ac:dyDescent="0.35">
      <c r="C2" s="10" t="s">
        <v>124</v>
      </c>
      <c r="H2" s="55" t="s">
        <v>127</v>
      </c>
      <c r="I2" s="55"/>
      <c r="J2" s="55"/>
      <c r="K2" s="55"/>
      <c r="L2" s="55"/>
      <c r="M2" s="55"/>
    </row>
    <row r="3" spans="2:14" x14ac:dyDescent="0.35">
      <c r="B3" s="39" t="s">
        <v>31</v>
      </c>
      <c r="C3" s="39"/>
      <c r="D3" s="39"/>
      <c r="E3" s="39"/>
      <c r="F3" s="39"/>
      <c r="G3" s="46"/>
      <c r="H3" s="56" t="s">
        <v>128</v>
      </c>
      <c r="I3" s="56"/>
      <c r="J3" s="56"/>
      <c r="K3" s="56"/>
      <c r="L3" s="56"/>
      <c r="M3" s="57"/>
    </row>
    <row r="4" spans="2:14" x14ac:dyDescent="0.35">
      <c r="B4" t="s">
        <v>125</v>
      </c>
      <c r="H4" s="55" t="s">
        <v>129</v>
      </c>
      <c r="I4" s="55"/>
      <c r="J4" s="55"/>
      <c r="K4" s="55"/>
      <c r="L4" s="55"/>
      <c r="M4" s="58"/>
    </row>
    <row r="5" spans="2:14" ht="15" thickBot="1" x14ac:dyDescent="0.4">
      <c r="B5" t="s">
        <v>126</v>
      </c>
    </row>
    <row r="6" spans="2:14" ht="15" thickBot="1" x14ac:dyDescent="0.4">
      <c r="F6" s="48" t="s">
        <v>130</v>
      </c>
      <c r="G6" s="49"/>
      <c r="H6" s="49"/>
      <c r="I6" s="50"/>
      <c r="K6" s="40" t="s">
        <v>131</v>
      </c>
      <c r="L6" s="41"/>
      <c r="M6" s="41"/>
      <c r="N6" s="42"/>
    </row>
    <row r="7" spans="2:14" ht="15" thickBot="1" x14ac:dyDescent="0.4">
      <c r="B7" s="2" t="s">
        <v>0</v>
      </c>
      <c r="C7" s="37" t="s">
        <v>1</v>
      </c>
      <c r="D7" s="37" t="s">
        <v>2</v>
      </c>
      <c r="F7" s="51" t="s">
        <v>132</v>
      </c>
      <c r="G7" s="52"/>
      <c r="H7" s="52"/>
      <c r="I7" s="54"/>
      <c r="K7" s="9" t="s">
        <v>138</v>
      </c>
      <c r="L7" s="44">
        <v>5557700</v>
      </c>
      <c r="M7" s="10" t="s">
        <v>145</v>
      </c>
      <c r="N7" s="44"/>
    </row>
    <row r="8" spans="2:14" x14ac:dyDescent="0.35">
      <c r="B8" s="3" t="s">
        <v>3</v>
      </c>
      <c r="C8" s="4"/>
      <c r="D8" s="4">
        <v>20000</v>
      </c>
      <c r="F8" t="s">
        <v>1</v>
      </c>
      <c r="G8" s="44"/>
      <c r="I8" s="53" t="s">
        <v>133</v>
      </c>
      <c r="K8" t="s">
        <v>176</v>
      </c>
      <c r="L8" s="44">
        <v>-575700</v>
      </c>
      <c r="M8" t="s">
        <v>13</v>
      </c>
      <c r="N8" s="44">
        <v>300000</v>
      </c>
    </row>
    <row r="9" spans="2:14" x14ac:dyDescent="0.35">
      <c r="B9" s="3" t="s">
        <v>4</v>
      </c>
      <c r="C9" s="4"/>
      <c r="D9" s="4">
        <v>600000</v>
      </c>
      <c r="F9" t="s">
        <v>141</v>
      </c>
      <c r="G9" s="44">
        <v>320000</v>
      </c>
      <c r="H9" t="s">
        <v>135</v>
      </c>
      <c r="I9" s="44">
        <v>600000</v>
      </c>
      <c r="L9" s="44"/>
      <c r="M9" t="s">
        <v>147</v>
      </c>
      <c r="N9" s="44"/>
    </row>
    <row r="10" spans="2:14" x14ac:dyDescent="0.35">
      <c r="B10" s="3" t="s">
        <v>5</v>
      </c>
      <c r="C10" s="4"/>
      <c r="D10" s="4">
        <v>80000</v>
      </c>
      <c r="F10" t="s">
        <v>142</v>
      </c>
      <c r="G10" s="44">
        <v>220000</v>
      </c>
      <c r="H10" t="s">
        <v>165</v>
      </c>
      <c r="I10" s="44">
        <v>400000</v>
      </c>
      <c r="L10" s="44"/>
      <c r="M10" t="s">
        <v>162</v>
      </c>
      <c r="N10" s="44">
        <v>1800000</v>
      </c>
    </row>
    <row r="11" spans="2:14" x14ac:dyDescent="0.35">
      <c r="B11" s="3" t="s">
        <v>6</v>
      </c>
      <c r="C11" s="4"/>
      <c r="D11" s="4">
        <v>400000</v>
      </c>
      <c r="F11" s="5" t="s">
        <v>143</v>
      </c>
      <c r="G11" s="44">
        <v>80000</v>
      </c>
      <c r="I11" s="44"/>
      <c r="L11" s="44"/>
      <c r="M11" t="s">
        <v>148</v>
      </c>
      <c r="N11" s="44"/>
    </row>
    <row r="12" spans="2:14" x14ac:dyDescent="0.35">
      <c r="B12" s="3" t="s">
        <v>7</v>
      </c>
      <c r="C12" s="4"/>
      <c r="D12" s="4">
        <v>230000</v>
      </c>
      <c r="F12" s="5" t="s">
        <v>144</v>
      </c>
      <c r="G12" s="44"/>
      <c r="I12" s="44"/>
      <c r="K12" s="9" t="s">
        <v>136</v>
      </c>
      <c r="L12" s="44"/>
      <c r="M12" t="s">
        <v>163</v>
      </c>
      <c r="N12" s="44">
        <v>1620000</v>
      </c>
    </row>
    <row r="13" spans="2:14" x14ac:dyDescent="0.35">
      <c r="B13" s="3" t="s">
        <v>8</v>
      </c>
      <c r="C13" s="4"/>
      <c r="D13" s="4">
        <v>5557700</v>
      </c>
      <c r="F13" s="5" t="s">
        <v>167</v>
      </c>
      <c r="G13" s="44">
        <v>85500</v>
      </c>
      <c r="I13" s="44"/>
      <c r="L13" s="44"/>
      <c r="M13" t="s">
        <v>146</v>
      </c>
      <c r="N13" s="44"/>
    </row>
    <row r="14" spans="2:14" x14ac:dyDescent="0.35">
      <c r="B14" s="3" t="s">
        <v>9</v>
      </c>
      <c r="C14" s="4">
        <v>320000</v>
      </c>
      <c r="D14" s="4"/>
      <c r="G14" s="44"/>
      <c r="I14" s="44"/>
      <c r="L14" s="44"/>
      <c r="M14" t="s">
        <v>164</v>
      </c>
      <c r="N14" s="44">
        <v>1350000</v>
      </c>
    </row>
    <row r="15" spans="2:14" x14ac:dyDescent="0.35">
      <c r="B15" s="3" t="s">
        <v>10</v>
      </c>
      <c r="C15" s="4">
        <v>220000</v>
      </c>
      <c r="D15" s="4"/>
      <c r="F15" s="5" t="s">
        <v>173</v>
      </c>
      <c r="G15" s="59">
        <f>G16-SUM(G9:G13)</f>
        <v>294500</v>
      </c>
      <c r="I15" s="44"/>
      <c r="L15" s="44"/>
      <c r="M15" t="s">
        <v>149</v>
      </c>
      <c r="N15" s="44">
        <v>120000</v>
      </c>
    </row>
    <row r="16" spans="2:14" ht="15" thickBot="1" x14ac:dyDescent="0.4">
      <c r="B16" s="3" t="s">
        <v>11</v>
      </c>
      <c r="C16" s="4">
        <v>80000</v>
      </c>
      <c r="D16" s="4"/>
      <c r="G16" s="60">
        <v>1000000</v>
      </c>
      <c r="I16" s="60">
        <f>SUM(I9:I15)</f>
        <v>1000000</v>
      </c>
      <c r="L16" s="44"/>
      <c r="N16" s="44"/>
    </row>
    <row r="17" spans="2:14" ht="15" thickTop="1" x14ac:dyDescent="0.35">
      <c r="B17" s="3" t="s">
        <v>12</v>
      </c>
      <c r="C17" s="4">
        <v>80500</v>
      </c>
      <c r="D17" s="4"/>
      <c r="G17" s="44"/>
      <c r="I17" s="44"/>
      <c r="K17" s="10" t="s">
        <v>137</v>
      </c>
      <c r="L17" s="44"/>
      <c r="N17" s="44"/>
    </row>
    <row r="18" spans="2:14" x14ac:dyDescent="0.35">
      <c r="B18" s="3" t="s">
        <v>13</v>
      </c>
      <c r="C18" s="4">
        <v>300000</v>
      </c>
      <c r="D18" s="4"/>
      <c r="G18" s="44"/>
      <c r="I18" s="44"/>
      <c r="K18" t="s">
        <v>5</v>
      </c>
      <c r="L18" s="44">
        <v>80000</v>
      </c>
      <c r="M18" s="10" t="s">
        <v>155</v>
      </c>
      <c r="N18" s="44"/>
    </row>
    <row r="19" spans="2:14" x14ac:dyDescent="0.35">
      <c r="B19" s="3" t="s">
        <v>14</v>
      </c>
      <c r="C19" s="4">
        <v>2000000</v>
      </c>
      <c r="D19" s="4"/>
      <c r="F19" t="s">
        <v>172</v>
      </c>
      <c r="G19" s="44">
        <v>12000</v>
      </c>
      <c r="H19" t="s">
        <v>174</v>
      </c>
      <c r="I19" s="44">
        <f>G15</f>
        <v>294500</v>
      </c>
      <c r="K19" t="s">
        <v>139</v>
      </c>
      <c r="L19" s="44">
        <v>400000</v>
      </c>
      <c r="M19" t="s">
        <v>156</v>
      </c>
      <c r="N19" s="44">
        <v>9000</v>
      </c>
    </row>
    <row r="20" spans="2:14" x14ac:dyDescent="0.35">
      <c r="B20" s="3" t="s">
        <v>15</v>
      </c>
      <c r="C20" s="4">
        <v>1800000</v>
      </c>
      <c r="D20" s="4"/>
      <c r="F20" t="s">
        <v>150</v>
      </c>
      <c r="G20" s="44">
        <v>10000</v>
      </c>
      <c r="H20" t="s">
        <v>134</v>
      </c>
      <c r="I20" s="44">
        <v>20000</v>
      </c>
      <c r="K20" t="s">
        <v>140</v>
      </c>
      <c r="L20" s="44">
        <v>230000</v>
      </c>
      <c r="M20" t="s">
        <v>157</v>
      </c>
      <c r="N20" s="44"/>
    </row>
    <row r="21" spans="2:14" x14ac:dyDescent="0.35">
      <c r="B21" s="3" t="s">
        <v>16</v>
      </c>
      <c r="C21" s="4">
        <v>1500000</v>
      </c>
      <c r="D21" s="4"/>
      <c r="F21" t="s">
        <v>151</v>
      </c>
      <c r="G21" s="44"/>
      <c r="I21" s="44"/>
      <c r="K21" t="s">
        <v>168</v>
      </c>
      <c r="L21" s="44">
        <v>5000</v>
      </c>
      <c r="M21" t="s">
        <v>171</v>
      </c>
      <c r="N21" s="44">
        <v>108000</v>
      </c>
    </row>
    <row r="22" spans="2:14" x14ac:dyDescent="0.35">
      <c r="B22" s="3" t="s">
        <v>17</v>
      </c>
      <c r="C22" s="4">
        <v>120000</v>
      </c>
      <c r="D22" s="4"/>
      <c r="F22" s="5" t="s">
        <v>170</v>
      </c>
      <c r="G22" s="44">
        <v>250000</v>
      </c>
      <c r="H22" s="62" t="s">
        <v>175</v>
      </c>
      <c r="I22" s="63">
        <f>I32-SUM(I19:I20)</f>
        <v>575700</v>
      </c>
      <c r="K22" t="s">
        <v>169</v>
      </c>
      <c r="L22" s="44">
        <v>10000</v>
      </c>
      <c r="M22" t="s">
        <v>166</v>
      </c>
      <c r="N22" s="44">
        <v>400000</v>
      </c>
    </row>
    <row r="23" spans="2:14" x14ac:dyDescent="0.35">
      <c r="B23" s="3" t="s">
        <v>18</v>
      </c>
      <c r="C23" s="4">
        <v>10000</v>
      </c>
      <c r="D23" s="4"/>
      <c r="F23" t="s">
        <v>152</v>
      </c>
      <c r="G23" s="44">
        <v>40000</v>
      </c>
      <c r="I23" s="44"/>
      <c r="L23" s="44"/>
      <c r="N23" s="44"/>
    </row>
    <row r="24" spans="2:14" x14ac:dyDescent="0.35">
      <c r="B24" s="3" t="s">
        <v>19</v>
      </c>
      <c r="C24" s="4">
        <v>240000</v>
      </c>
      <c r="D24" s="4"/>
      <c r="F24" t="s">
        <v>153</v>
      </c>
      <c r="G24" s="44">
        <v>5000</v>
      </c>
      <c r="I24" s="44"/>
      <c r="L24" s="44"/>
      <c r="N24" s="44"/>
    </row>
    <row r="25" spans="2:14" x14ac:dyDescent="0.35">
      <c r="B25" s="3" t="s">
        <v>20</v>
      </c>
      <c r="C25" s="4">
        <v>40000</v>
      </c>
      <c r="D25" s="4"/>
      <c r="F25" t="s">
        <v>154</v>
      </c>
      <c r="G25" s="44">
        <v>3200</v>
      </c>
      <c r="I25" s="44"/>
      <c r="L25" s="59">
        <f>SUM(L7:L24)</f>
        <v>5707000</v>
      </c>
      <c r="N25" s="59">
        <f>SUM(N8:N24)</f>
        <v>5707000</v>
      </c>
    </row>
    <row r="26" spans="2:14" x14ac:dyDescent="0.35">
      <c r="B26" s="3" t="s">
        <v>21</v>
      </c>
      <c r="C26" s="4">
        <v>5000</v>
      </c>
      <c r="D26" s="4"/>
      <c r="F26" t="s">
        <v>158</v>
      </c>
      <c r="G26" s="44">
        <v>40000</v>
      </c>
      <c r="I26" s="44"/>
      <c r="L26" s="44"/>
      <c r="N26" s="44"/>
    </row>
    <row r="27" spans="2:14" x14ac:dyDescent="0.35">
      <c r="B27" s="3" t="s">
        <v>22</v>
      </c>
      <c r="C27" s="4">
        <v>3200</v>
      </c>
      <c r="D27" s="4"/>
      <c r="F27" t="s">
        <v>159</v>
      </c>
      <c r="G27" s="44"/>
      <c r="I27" s="44"/>
      <c r="L27" s="44"/>
      <c r="N27" s="44"/>
    </row>
    <row r="28" spans="2:14" x14ac:dyDescent="0.35">
      <c r="B28" s="3" t="s">
        <v>23</v>
      </c>
      <c r="C28" s="4">
        <v>9000</v>
      </c>
      <c r="D28" s="4"/>
      <c r="F28" t="s">
        <v>160</v>
      </c>
      <c r="G28" s="44">
        <v>200000</v>
      </c>
      <c r="I28" s="44"/>
      <c r="L28" s="44"/>
      <c r="N28" s="44"/>
    </row>
    <row r="29" spans="2:14" x14ac:dyDescent="0.35">
      <c r="B29" s="3" t="s">
        <v>24</v>
      </c>
      <c r="C29" s="4">
        <v>120000</v>
      </c>
      <c r="D29" s="4"/>
      <c r="F29" t="s">
        <v>61</v>
      </c>
      <c r="G29" s="44">
        <v>180000</v>
      </c>
      <c r="I29" s="44"/>
      <c r="L29" s="45"/>
      <c r="N29" s="45"/>
    </row>
    <row r="30" spans="2:14" x14ac:dyDescent="0.35">
      <c r="B30" s="3" t="s">
        <v>25</v>
      </c>
      <c r="C30" s="4">
        <v>40000</v>
      </c>
      <c r="D30" s="4"/>
      <c r="F30" t="s">
        <v>161</v>
      </c>
      <c r="G30" s="44">
        <v>150000</v>
      </c>
      <c r="I30" s="44"/>
    </row>
    <row r="31" spans="2:14" x14ac:dyDescent="0.35">
      <c r="B31" s="5"/>
      <c r="C31" s="6">
        <f>SUM(C8:C30)</f>
        <v>6887700</v>
      </c>
      <c r="D31" s="6">
        <f>SUM(D8:D30)</f>
        <v>6887700</v>
      </c>
      <c r="G31" s="44"/>
      <c r="I31" s="44"/>
    </row>
    <row r="32" spans="2:14" ht="15" thickBot="1" x14ac:dyDescent="0.4">
      <c r="G32" s="61">
        <f>SUM(G19:G31)</f>
        <v>890200</v>
      </c>
      <c r="I32" s="61">
        <f>G32</f>
        <v>890200</v>
      </c>
    </row>
    <row r="33" spans="2:7" ht="15" thickTop="1" x14ac:dyDescent="0.35">
      <c r="B33" s="7" t="s">
        <v>26</v>
      </c>
      <c r="C33" s="8"/>
      <c r="D33" s="8"/>
      <c r="E33" s="5"/>
      <c r="F33" s="5"/>
      <c r="G33" s="47"/>
    </row>
    <row r="34" spans="2:7" x14ac:dyDescent="0.35">
      <c r="B34" s="35" t="s">
        <v>27</v>
      </c>
      <c r="C34" s="35"/>
      <c r="D34" s="35"/>
      <c r="E34" s="35"/>
      <c r="F34" s="35"/>
      <c r="G34" s="46"/>
    </row>
    <row r="35" spans="2:7" x14ac:dyDescent="0.35">
      <c r="B35" s="35" t="s">
        <v>28</v>
      </c>
      <c r="C35" s="35"/>
      <c r="D35" s="35"/>
      <c r="E35" s="35"/>
      <c r="F35" s="38"/>
      <c r="G35" s="46"/>
    </row>
    <row r="36" spans="2:7" x14ac:dyDescent="0.35">
      <c r="B36" s="35" t="s">
        <v>29</v>
      </c>
      <c r="C36" s="35"/>
      <c r="D36" s="35"/>
      <c r="E36" s="35"/>
      <c r="F36" s="35"/>
      <c r="G36" s="46"/>
    </row>
    <row r="37" spans="2:7" x14ac:dyDescent="0.35">
      <c r="B37" s="35" t="s">
        <v>30</v>
      </c>
      <c r="C37" s="35"/>
      <c r="D37" s="35"/>
      <c r="E37" s="38"/>
      <c r="F37" s="38"/>
      <c r="G37" s="46"/>
    </row>
  </sheetData>
  <mergeCells count="11">
    <mergeCell ref="H2:M2"/>
    <mergeCell ref="H4:L4"/>
    <mergeCell ref="H3:L3"/>
    <mergeCell ref="F6:I6"/>
    <mergeCell ref="K6:N6"/>
    <mergeCell ref="B36:F36"/>
    <mergeCell ref="B3:F3"/>
    <mergeCell ref="F7:I7"/>
    <mergeCell ref="B34:F34"/>
    <mergeCell ref="B35:E35"/>
    <mergeCell ref="B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 phadke</cp:lastModifiedBy>
  <dcterms:created xsi:type="dcterms:W3CDTF">2015-06-05T18:17:20Z</dcterms:created>
  <dcterms:modified xsi:type="dcterms:W3CDTF">2024-04-03T04:46:52Z</dcterms:modified>
</cp:coreProperties>
</file>